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ST - Stavební část" sheetId="2" r:id="rId2"/>
    <sheet name="ZTI - Zdravotechnika" sheetId="3" r:id="rId3"/>
    <sheet name="VYT - Vytápění" sheetId="4" r:id="rId4"/>
    <sheet name="VZT - Vzduchotechnika" sheetId="5" r:id="rId5"/>
    <sheet name="SIP - Silnoproud" sheetId="6" r:id="rId6"/>
    <sheet name="VRN - Vedlejší rozpočtové..." sheetId="7" r:id="rId7"/>
    <sheet name="Pokyny pro vyplnění" sheetId="8" r:id="rId8"/>
  </sheets>
  <definedNames>
    <definedName name="_xlnm.Print_Area" localSheetId="0">'Rekapitulace stavby'!$D$4:$AO$33,'Rekapitulace stavby'!$C$39:$AQ$58</definedName>
    <definedName name="_xlnm.Print_Titles" localSheetId="0">'Rekapitulace stavby'!$49:$49</definedName>
    <definedName name="_xlnm._FilterDatabase" localSheetId="1" hidden="1">'ST - Stavební část'!$C$93:$K$809</definedName>
    <definedName name="_xlnm.Print_Area" localSheetId="1">'ST - Stavební část'!$C$4:$J$36,'ST - Stavební část'!$C$42:$J$75,'ST - Stavební část'!$C$81:$K$809</definedName>
    <definedName name="_xlnm.Print_Titles" localSheetId="1">'ST - Stavební část'!$93:$93</definedName>
    <definedName name="_xlnm._FilterDatabase" localSheetId="2" hidden="1">'ZTI - Zdravotechnika'!$C$80:$K$110</definedName>
    <definedName name="_xlnm.Print_Area" localSheetId="2">'ZTI - Zdravotechnika'!$C$4:$J$36,'ZTI - Zdravotechnika'!$C$42:$J$62,'ZTI - Zdravotechnika'!$C$68:$K$110</definedName>
    <definedName name="_xlnm.Print_Titles" localSheetId="2">'ZTI - Zdravotechnika'!$80:$80</definedName>
    <definedName name="_xlnm._FilterDatabase" localSheetId="3" hidden="1">'VYT - Vytápění'!$C$83:$K$154</definedName>
    <definedName name="_xlnm.Print_Area" localSheetId="3">'VYT - Vytápění'!$C$4:$J$36,'VYT - Vytápění'!$C$42:$J$65,'VYT - Vytápění'!$C$71:$K$154</definedName>
    <definedName name="_xlnm.Print_Titles" localSheetId="3">'VYT - Vytápění'!$83:$83</definedName>
    <definedName name="_xlnm._FilterDatabase" localSheetId="4" hidden="1">'VZT - Vzduchotechnika'!$C$84:$K$205</definedName>
    <definedName name="_xlnm.Print_Area" localSheetId="4">'VZT - Vzduchotechnika'!$C$4:$J$36,'VZT - Vzduchotechnika'!$C$42:$J$66,'VZT - Vzduchotechnika'!$C$72:$K$205</definedName>
    <definedName name="_xlnm.Print_Titles" localSheetId="4">'VZT - Vzduchotechnika'!$84:$84</definedName>
    <definedName name="_xlnm._FilterDatabase" localSheetId="5" hidden="1">'SIP - Silnoproud'!$C$80:$K$124</definedName>
    <definedName name="_xlnm.Print_Area" localSheetId="5">'SIP - Silnoproud'!$C$4:$J$36,'SIP - Silnoproud'!$C$42:$J$62,'SIP - Silnoproud'!$C$68:$K$124</definedName>
    <definedName name="_xlnm.Print_Titles" localSheetId="5">'SIP - Silnoproud'!$80:$80</definedName>
    <definedName name="_xlnm._FilterDatabase" localSheetId="6" hidden="1">'VRN - Vedlejší rozpočtové...'!$C$82:$K$106</definedName>
    <definedName name="_xlnm.Print_Area" localSheetId="6">'VRN - Vedlejší rozpočtové...'!$C$4:$J$36,'VRN - Vedlejší rozpočtové...'!$C$42:$J$64,'VRN - Vedlejší rozpočtové...'!$C$70:$K$106</definedName>
    <definedName name="_xlnm.Print_Titles" localSheetId="6">'VRN - Vedlejší rozpočtové...'!$82:$82</definedName>
    <definedName name="_xlnm.Print_Area" localSheetId="7">'Pokyny pro vyplnění'!$B$2:$K$69,'Pokyny pro vyplnění'!$B$72:$K$116,'Pokyny pro vyplnění'!$B$119:$K$188,'Pokyny pro vyplnění'!$B$196:$K$216</definedName>
  </definedNames>
  <calcPr/>
</workbook>
</file>

<file path=xl/calcChain.xml><?xml version="1.0" encoding="utf-8"?>
<calcChain xmlns="http://schemas.openxmlformats.org/spreadsheetml/2006/main">
  <c i="1" r="AY57"/>
  <c r="AX57"/>
  <c i="7" r="BI106"/>
  <c r="BH106"/>
  <c r="BG106"/>
  <c r="BF106"/>
  <c r="T106"/>
  <c r="T105"/>
  <c r="R106"/>
  <c r="R105"/>
  <c r="P106"/>
  <c r="P105"/>
  <c r="BK106"/>
  <c r="BK105"/>
  <c r="J105"/>
  <c r="J106"/>
  <c r="BE106"/>
  <c r="J63"/>
  <c r="BI104"/>
  <c r="BH104"/>
  <c r="BG104"/>
  <c r="BF104"/>
  <c r="T104"/>
  <c r="T103"/>
  <c r="R104"/>
  <c r="R103"/>
  <c r="P104"/>
  <c r="P103"/>
  <c r="BK104"/>
  <c r="BK103"/>
  <c r="J103"/>
  <c r="J104"/>
  <c r="BE104"/>
  <c r="J62"/>
  <c r="BI102"/>
  <c r="BH102"/>
  <c r="BG102"/>
  <c r="BF102"/>
  <c r="T102"/>
  <c r="T101"/>
  <c r="R102"/>
  <c r="R101"/>
  <c r="P102"/>
  <c r="P101"/>
  <c r="BK102"/>
  <c r="BK101"/>
  <c r="J101"/>
  <c r="J102"/>
  <c r="BE102"/>
  <c r="J61"/>
  <c r="BI90"/>
  <c r="BH90"/>
  <c r="BG90"/>
  <c r="BF90"/>
  <c r="T90"/>
  <c r="T89"/>
  <c r="R90"/>
  <c r="R89"/>
  <c r="P90"/>
  <c r="P89"/>
  <c r="BK90"/>
  <c r="BK89"/>
  <c r="J89"/>
  <c r="J90"/>
  <c r="BE90"/>
  <c r="J60"/>
  <c r="BI88"/>
  <c r="BH88"/>
  <c r="BG88"/>
  <c r="BF88"/>
  <c r="T88"/>
  <c r="T87"/>
  <c r="R88"/>
  <c r="R87"/>
  <c r="P88"/>
  <c r="P87"/>
  <c r="BK88"/>
  <c r="BK87"/>
  <c r="J87"/>
  <c r="J88"/>
  <c r="BE88"/>
  <c r="J59"/>
  <c r="BI86"/>
  <c r="F34"/>
  <c i="1" r="BD57"/>
  <c i="7" r="BH86"/>
  <c r="F33"/>
  <c i="1" r="BC57"/>
  <c i="7" r="BG86"/>
  <c r="F32"/>
  <c i="1" r="BB57"/>
  <c i="7" r="BF86"/>
  <c r="J31"/>
  <c i="1" r="AW57"/>
  <c i="7" r="F31"/>
  <c i="1" r="BA57"/>
  <c i="7" r="T86"/>
  <c r="T85"/>
  <c r="T84"/>
  <c r="T83"/>
  <c r="R86"/>
  <c r="R85"/>
  <c r="R84"/>
  <c r="R83"/>
  <c r="P86"/>
  <c r="P85"/>
  <c r="P84"/>
  <c r="P83"/>
  <c i="1" r="AU57"/>
  <c i="7" r="BK86"/>
  <c r="BK85"/>
  <c r="J85"/>
  <c r="BK84"/>
  <c r="J84"/>
  <c r="BK83"/>
  <c r="J83"/>
  <c r="J56"/>
  <c r="J27"/>
  <c i="1" r="AG57"/>
  <c i="7" r="J86"/>
  <c r="BE86"/>
  <c r="J30"/>
  <c i="1" r="AV57"/>
  <c i="7" r="F30"/>
  <c i="1" r="AZ57"/>
  <c i="7" r="J58"/>
  <c r="J57"/>
  <c r="J79"/>
  <c r="F79"/>
  <c r="F77"/>
  <c r="E75"/>
  <c r="J51"/>
  <c r="F51"/>
  <c r="F49"/>
  <c r="E47"/>
  <c r="J36"/>
  <c r="J18"/>
  <c r="E18"/>
  <c r="F80"/>
  <c r="F52"/>
  <c r="J17"/>
  <c r="J12"/>
  <c r="J77"/>
  <c r="J49"/>
  <c r="E7"/>
  <c r="E73"/>
  <c r="E45"/>
  <c i="1" r="AY56"/>
  <c r="AX56"/>
  <c i="6" r="BI124"/>
  <c r="BH124"/>
  <c r="BG124"/>
  <c r="BF124"/>
  <c r="T124"/>
  <c r="R124"/>
  <c r="P124"/>
  <c r="BK124"/>
  <c r="J124"/>
  <c r="BE124"/>
  <c r="BI123"/>
  <c r="BH123"/>
  <c r="BG123"/>
  <c r="BF123"/>
  <c r="T123"/>
  <c r="R123"/>
  <c r="P123"/>
  <c r="BK123"/>
  <c r="J123"/>
  <c r="BE123"/>
  <c r="BI122"/>
  <c r="BH122"/>
  <c r="BG122"/>
  <c r="BF122"/>
  <c r="T122"/>
  <c r="R122"/>
  <c r="P122"/>
  <c r="BK122"/>
  <c r="J122"/>
  <c r="BE122"/>
  <c r="BI121"/>
  <c r="BH121"/>
  <c r="BG121"/>
  <c r="BF121"/>
  <c r="T121"/>
  <c r="R121"/>
  <c r="P121"/>
  <c r="BK121"/>
  <c r="J121"/>
  <c r="BE121"/>
  <c r="BI120"/>
  <c r="BH120"/>
  <c r="BG120"/>
  <c r="BF120"/>
  <c r="T120"/>
  <c r="R120"/>
  <c r="P120"/>
  <c r="BK120"/>
  <c r="J120"/>
  <c r="BE120"/>
  <c r="BI119"/>
  <c r="BH119"/>
  <c r="BG119"/>
  <c r="BF119"/>
  <c r="T119"/>
  <c r="R119"/>
  <c r="P119"/>
  <c r="BK119"/>
  <c r="J119"/>
  <c r="BE119"/>
  <c r="BI118"/>
  <c r="BH118"/>
  <c r="BG118"/>
  <c r="BF118"/>
  <c r="T118"/>
  <c r="R118"/>
  <c r="P118"/>
  <c r="BK118"/>
  <c r="J118"/>
  <c r="BE118"/>
  <c r="BI117"/>
  <c r="BH117"/>
  <c r="BG117"/>
  <c r="BF117"/>
  <c r="T117"/>
  <c r="T116"/>
  <c r="R117"/>
  <c r="R116"/>
  <c r="P117"/>
  <c r="P116"/>
  <c r="BK117"/>
  <c r="BK116"/>
  <c r="J116"/>
  <c r="J117"/>
  <c r="BE117"/>
  <c r="J61"/>
  <c r="BI115"/>
  <c r="BH115"/>
  <c r="BG115"/>
  <c r="BF115"/>
  <c r="T115"/>
  <c r="R115"/>
  <c r="P115"/>
  <c r="BK115"/>
  <c r="J115"/>
  <c r="BE115"/>
  <c r="BI114"/>
  <c r="BH114"/>
  <c r="BG114"/>
  <c r="BF114"/>
  <c r="T114"/>
  <c r="R114"/>
  <c r="P114"/>
  <c r="BK114"/>
  <c r="J114"/>
  <c r="BE114"/>
  <c r="BI113"/>
  <c r="BH113"/>
  <c r="BG113"/>
  <c r="BF113"/>
  <c r="T113"/>
  <c r="R113"/>
  <c r="P113"/>
  <c r="BK113"/>
  <c r="J113"/>
  <c r="BE113"/>
  <c r="BI112"/>
  <c r="BH112"/>
  <c r="BG112"/>
  <c r="BF112"/>
  <c r="T112"/>
  <c r="R112"/>
  <c r="P112"/>
  <c r="BK112"/>
  <c r="J112"/>
  <c r="BE112"/>
  <c r="BI111"/>
  <c r="BH111"/>
  <c r="BG111"/>
  <c r="BF111"/>
  <c r="T111"/>
  <c r="R111"/>
  <c r="P111"/>
  <c r="BK111"/>
  <c r="J111"/>
  <c r="BE111"/>
  <c r="BI110"/>
  <c r="BH110"/>
  <c r="BG110"/>
  <c r="BF110"/>
  <c r="T110"/>
  <c r="R110"/>
  <c r="P110"/>
  <c r="BK110"/>
  <c r="J110"/>
  <c r="BE110"/>
  <c r="BI109"/>
  <c r="BH109"/>
  <c r="BG109"/>
  <c r="BF109"/>
  <c r="T109"/>
  <c r="R109"/>
  <c r="P109"/>
  <c r="BK109"/>
  <c r="J109"/>
  <c r="BE109"/>
  <c r="BI107"/>
  <c r="BH107"/>
  <c r="BG107"/>
  <c r="BF107"/>
  <c r="T107"/>
  <c r="R107"/>
  <c r="P107"/>
  <c r="BK107"/>
  <c r="J107"/>
  <c r="BE107"/>
  <c r="BI106"/>
  <c r="BH106"/>
  <c r="BG106"/>
  <c r="BF106"/>
  <c r="T106"/>
  <c r="R106"/>
  <c r="P106"/>
  <c r="BK106"/>
  <c r="J106"/>
  <c r="BE106"/>
  <c r="BI105"/>
  <c r="BH105"/>
  <c r="BG105"/>
  <c r="BF105"/>
  <c r="T105"/>
  <c r="R105"/>
  <c r="P105"/>
  <c r="BK105"/>
  <c r="J105"/>
  <c r="BE105"/>
  <c r="BI104"/>
  <c r="BH104"/>
  <c r="BG104"/>
  <c r="BF104"/>
  <c r="T104"/>
  <c r="R104"/>
  <c r="P104"/>
  <c r="BK104"/>
  <c r="J104"/>
  <c r="BE104"/>
  <c r="BI102"/>
  <c r="BH102"/>
  <c r="BG102"/>
  <c r="BF102"/>
  <c r="T102"/>
  <c r="R102"/>
  <c r="P102"/>
  <c r="BK102"/>
  <c r="J102"/>
  <c r="BE102"/>
  <c r="BI100"/>
  <c r="BH100"/>
  <c r="BG100"/>
  <c r="BF100"/>
  <c r="T100"/>
  <c r="R100"/>
  <c r="P100"/>
  <c r="BK100"/>
  <c r="J100"/>
  <c r="BE100"/>
  <c r="BI99"/>
  <c r="BH99"/>
  <c r="BG99"/>
  <c r="BF99"/>
  <c r="T99"/>
  <c r="R99"/>
  <c r="P99"/>
  <c r="BK99"/>
  <c r="J99"/>
  <c r="BE99"/>
  <c r="BI98"/>
  <c r="BH98"/>
  <c r="BG98"/>
  <c r="BF98"/>
  <c r="T98"/>
  <c r="R98"/>
  <c r="P98"/>
  <c r="BK98"/>
  <c r="J98"/>
  <c r="BE98"/>
  <c r="BI97"/>
  <c r="BH97"/>
  <c r="BG97"/>
  <c r="BF97"/>
  <c r="T97"/>
  <c r="R97"/>
  <c r="P97"/>
  <c r="BK97"/>
  <c r="J97"/>
  <c r="BE97"/>
  <c r="BI96"/>
  <c r="BH96"/>
  <c r="BG96"/>
  <c r="BF96"/>
  <c r="T96"/>
  <c r="T95"/>
  <c r="R96"/>
  <c r="R95"/>
  <c r="P96"/>
  <c r="P95"/>
  <c r="BK96"/>
  <c r="BK95"/>
  <c r="J95"/>
  <c r="J96"/>
  <c r="BE96"/>
  <c r="J60"/>
  <c r="BI94"/>
  <c r="BH94"/>
  <c r="BG94"/>
  <c r="BF94"/>
  <c r="T94"/>
  <c r="R94"/>
  <c r="P94"/>
  <c r="BK94"/>
  <c r="J94"/>
  <c r="BE94"/>
  <c r="BI93"/>
  <c r="BH93"/>
  <c r="BG93"/>
  <c r="BF93"/>
  <c r="T93"/>
  <c r="R93"/>
  <c r="P93"/>
  <c r="BK93"/>
  <c r="J93"/>
  <c r="BE93"/>
  <c r="BI92"/>
  <c r="BH92"/>
  <c r="BG92"/>
  <c r="BF92"/>
  <c r="T92"/>
  <c r="R92"/>
  <c r="P92"/>
  <c r="BK92"/>
  <c r="J92"/>
  <c r="BE92"/>
  <c r="BI91"/>
  <c r="BH91"/>
  <c r="BG91"/>
  <c r="BF91"/>
  <c r="T91"/>
  <c r="R91"/>
  <c r="P91"/>
  <c r="BK91"/>
  <c r="J91"/>
  <c r="BE91"/>
  <c r="BI90"/>
  <c r="BH90"/>
  <c r="BG90"/>
  <c r="BF90"/>
  <c r="T90"/>
  <c r="R90"/>
  <c r="P90"/>
  <c r="BK90"/>
  <c r="J90"/>
  <c r="BE90"/>
  <c r="BI88"/>
  <c r="BH88"/>
  <c r="BG88"/>
  <c r="BF88"/>
  <c r="T88"/>
  <c r="T87"/>
  <c r="R88"/>
  <c r="R87"/>
  <c r="P88"/>
  <c r="P87"/>
  <c r="BK88"/>
  <c r="BK87"/>
  <c r="J87"/>
  <c r="J88"/>
  <c r="BE88"/>
  <c r="J59"/>
  <c r="BI85"/>
  <c r="BH85"/>
  <c r="BG85"/>
  <c r="BF85"/>
  <c r="T85"/>
  <c r="R85"/>
  <c r="P85"/>
  <c r="BK85"/>
  <c r="J85"/>
  <c r="BE85"/>
  <c r="BI84"/>
  <c r="F34"/>
  <c i="1" r="BD56"/>
  <c i="6" r="BH84"/>
  <c r="F33"/>
  <c i="1" r="BC56"/>
  <c i="6" r="BG84"/>
  <c r="F32"/>
  <c i="1" r="BB56"/>
  <c i="6" r="BF84"/>
  <c r="J31"/>
  <c i="1" r="AW56"/>
  <c i="6" r="F31"/>
  <c i="1" r="BA56"/>
  <c i="6" r="T84"/>
  <c r="T83"/>
  <c r="T82"/>
  <c r="T81"/>
  <c r="R84"/>
  <c r="R83"/>
  <c r="R82"/>
  <c r="R81"/>
  <c r="P84"/>
  <c r="P83"/>
  <c r="P82"/>
  <c r="P81"/>
  <c i="1" r="AU56"/>
  <c i="6" r="BK84"/>
  <c r="BK83"/>
  <c r="J83"/>
  <c r="BK82"/>
  <c r="J82"/>
  <c r="BK81"/>
  <c r="J81"/>
  <c r="J56"/>
  <c r="J27"/>
  <c i="1" r="AG56"/>
  <c i="6" r="J84"/>
  <c r="BE84"/>
  <c r="J30"/>
  <c i="1" r="AV56"/>
  <c i="6" r="F30"/>
  <c i="1" r="AZ56"/>
  <c i="6" r="J58"/>
  <c r="J57"/>
  <c r="J77"/>
  <c r="F77"/>
  <c r="F75"/>
  <c r="E73"/>
  <c r="J51"/>
  <c r="F51"/>
  <c r="F49"/>
  <c r="E47"/>
  <c r="J36"/>
  <c r="J18"/>
  <c r="E18"/>
  <c r="F78"/>
  <c r="F52"/>
  <c r="J17"/>
  <c r="J12"/>
  <c r="J75"/>
  <c r="J49"/>
  <c r="E7"/>
  <c r="E71"/>
  <c r="E45"/>
  <c i="1" r="AY55"/>
  <c r="AX55"/>
  <c i="5" r="BI205"/>
  <c r="BH205"/>
  <c r="BG205"/>
  <c r="BF205"/>
  <c r="T205"/>
  <c r="R205"/>
  <c r="P205"/>
  <c r="BK205"/>
  <c r="J205"/>
  <c r="BE205"/>
  <c r="BI204"/>
  <c r="BH204"/>
  <c r="BG204"/>
  <c r="BF204"/>
  <c r="T204"/>
  <c r="R204"/>
  <c r="P204"/>
  <c r="BK204"/>
  <c r="J204"/>
  <c r="BE204"/>
  <c r="BI203"/>
  <c r="BH203"/>
  <c r="BG203"/>
  <c r="BF203"/>
  <c r="T203"/>
  <c r="R203"/>
  <c r="P203"/>
  <c r="BK203"/>
  <c r="J203"/>
  <c r="BE203"/>
  <c r="BI202"/>
  <c r="BH202"/>
  <c r="BG202"/>
  <c r="BF202"/>
  <c r="T202"/>
  <c r="R202"/>
  <c r="P202"/>
  <c r="BK202"/>
  <c r="J202"/>
  <c r="BE202"/>
  <c r="BI201"/>
  <c r="BH201"/>
  <c r="BG201"/>
  <c r="BF201"/>
  <c r="T201"/>
  <c r="R201"/>
  <c r="P201"/>
  <c r="BK201"/>
  <c r="J201"/>
  <c r="BE201"/>
  <c r="BI200"/>
  <c r="BH200"/>
  <c r="BG200"/>
  <c r="BF200"/>
  <c r="T200"/>
  <c r="R200"/>
  <c r="P200"/>
  <c r="BK200"/>
  <c r="J200"/>
  <c r="BE200"/>
  <c r="BI199"/>
  <c r="BH199"/>
  <c r="BG199"/>
  <c r="BF199"/>
  <c r="T199"/>
  <c r="T198"/>
  <c r="R199"/>
  <c r="R198"/>
  <c r="P199"/>
  <c r="P198"/>
  <c r="BK199"/>
  <c r="BK198"/>
  <c r="J198"/>
  <c r="J199"/>
  <c r="BE199"/>
  <c r="J65"/>
  <c r="BI197"/>
  <c r="BH197"/>
  <c r="BG197"/>
  <c r="BF197"/>
  <c r="T197"/>
  <c r="R197"/>
  <c r="P197"/>
  <c r="BK197"/>
  <c r="J197"/>
  <c r="BE197"/>
  <c r="BI196"/>
  <c r="BH196"/>
  <c r="BG196"/>
  <c r="BF196"/>
  <c r="T196"/>
  <c r="R196"/>
  <c r="P196"/>
  <c r="BK196"/>
  <c r="J196"/>
  <c r="BE196"/>
  <c r="BI195"/>
  <c r="BH195"/>
  <c r="BG195"/>
  <c r="BF195"/>
  <c r="T195"/>
  <c r="R195"/>
  <c r="P195"/>
  <c r="BK195"/>
  <c r="J195"/>
  <c r="BE195"/>
  <c r="BI194"/>
  <c r="BH194"/>
  <c r="BG194"/>
  <c r="BF194"/>
  <c r="T194"/>
  <c r="T193"/>
  <c r="R194"/>
  <c r="R193"/>
  <c r="P194"/>
  <c r="P193"/>
  <c r="BK194"/>
  <c r="BK193"/>
  <c r="J193"/>
  <c r="J194"/>
  <c r="BE194"/>
  <c r="J64"/>
  <c r="BI192"/>
  <c r="BH192"/>
  <c r="BG192"/>
  <c r="BF192"/>
  <c r="T192"/>
  <c r="R192"/>
  <c r="P192"/>
  <c r="BK192"/>
  <c r="J192"/>
  <c r="BE192"/>
  <c r="BI191"/>
  <c r="BH191"/>
  <c r="BG191"/>
  <c r="BF191"/>
  <c r="T191"/>
  <c r="R191"/>
  <c r="P191"/>
  <c r="BK191"/>
  <c r="J191"/>
  <c r="BE191"/>
  <c r="BI190"/>
  <c r="BH190"/>
  <c r="BG190"/>
  <c r="BF190"/>
  <c r="T190"/>
  <c r="R190"/>
  <c r="P190"/>
  <c r="BK190"/>
  <c r="J190"/>
  <c r="BE190"/>
  <c r="BI189"/>
  <c r="BH189"/>
  <c r="BG189"/>
  <c r="BF189"/>
  <c r="T189"/>
  <c r="R189"/>
  <c r="P189"/>
  <c r="BK189"/>
  <c r="J189"/>
  <c r="BE189"/>
  <c r="BI188"/>
  <c r="BH188"/>
  <c r="BG188"/>
  <c r="BF188"/>
  <c r="T188"/>
  <c r="R188"/>
  <c r="P188"/>
  <c r="BK188"/>
  <c r="J188"/>
  <c r="BE188"/>
  <c r="BI187"/>
  <c r="BH187"/>
  <c r="BG187"/>
  <c r="BF187"/>
  <c r="T187"/>
  <c r="R187"/>
  <c r="P187"/>
  <c r="BK187"/>
  <c r="J187"/>
  <c r="BE187"/>
  <c r="BI186"/>
  <c r="BH186"/>
  <c r="BG186"/>
  <c r="BF186"/>
  <c r="T186"/>
  <c r="R186"/>
  <c r="P186"/>
  <c r="BK186"/>
  <c r="J186"/>
  <c r="BE186"/>
  <c r="BI185"/>
  <c r="BH185"/>
  <c r="BG185"/>
  <c r="BF185"/>
  <c r="T185"/>
  <c r="R185"/>
  <c r="P185"/>
  <c r="BK185"/>
  <c r="J185"/>
  <c r="BE185"/>
  <c r="BI184"/>
  <c r="BH184"/>
  <c r="BG184"/>
  <c r="BF184"/>
  <c r="T184"/>
  <c r="T183"/>
  <c r="R184"/>
  <c r="R183"/>
  <c r="P184"/>
  <c r="P183"/>
  <c r="BK184"/>
  <c r="BK183"/>
  <c r="J183"/>
  <c r="J184"/>
  <c r="BE184"/>
  <c r="J63"/>
  <c r="BI182"/>
  <c r="BH182"/>
  <c r="BG182"/>
  <c r="BF182"/>
  <c r="T182"/>
  <c r="R182"/>
  <c r="P182"/>
  <c r="BK182"/>
  <c r="J182"/>
  <c r="BE182"/>
  <c r="BI181"/>
  <c r="BH181"/>
  <c r="BG181"/>
  <c r="BF181"/>
  <c r="T181"/>
  <c r="R181"/>
  <c r="P181"/>
  <c r="BK181"/>
  <c r="J181"/>
  <c r="BE181"/>
  <c r="BI180"/>
  <c r="BH180"/>
  <c r="BG180"/>
  <c r="BF180"/>
  <c r="T180"/>
  <c r="R180"/>
  <c r="P180"/>
  <c r="BK180"/>
  <c r="J180"/>
  <c r="BE180"/>
  <c r="BI179"/>
  <c r="BH179"/>
  <c r="BG179"/>
  <c r="BF179"/>
  <c r="T179"/>
  <c r="R179"/>
  <c r="P179"/>
  <c r="BK179"/>
  <c r="J179"/>
  <c r="BE179"/>
  <c r="BI178"/>
  <c r="BH178"/>
  <c r="BG178"/>
  <c r="BF178"/>
  <c r="T178"/>
  <c r="R178"/>
  <c r="P178"/>
  <c r="BK178"/>
  <c r="J178"/>
  <c r="BE178"/>
  <c r="BI177"/>
  <c r="BH177"/>
  <c r="BG177"/>
  <c r="BF177"/>
  <c r="T177"/>
  <c r="R177"/>
  <c r="P177"/>
  <c r="BK177"/>
  <c r="J177"/>
  <c r="BE177"/>
  <c r="BI176"/>
  <c r="BH176"/>
  <c r="BG176"/>
  <c r="BF176"/>
  <c r="T176"/>
  <c r="R176"/>
  <c r="P176"/>
  <c r="BK176"/>
  <c r="J176"/>
  <c r="BE176"/>
  <c r="BI175"/>
  <c r="BH175"/>
  <c r="BG175"/>
  <c r="BF175"/>
  <c r="T175"/>
  <c r="R175"/>
  <c r="P175"/>
  <c r="BK175"/>
  <c r="J175"/>
  <c r="BE175"/>
  <c r="BI174"/>
  <c r="BH174"/>
  <c r="BG174"/>
  <c r="BF174"/>
  <c r="T174"/>
  <c r="R174"/>
  <c r="P174"/>
  <c r="BK174"/>
  <c r="J174"/>
  <c r="BE174"/>
  <c r="BI173"/>
  <c r="BH173"/>
  <c r="BG173"/>
  <c r="BF173"/>
  <c r="T173"/>
  <c r="R173"/>
  <c r="P173"/>
  <c r="BK173"/>
  <c r="J173"/>
  <c r="BE173"/>
  <c r="BI172"/>
  <c r="BH172"/>
  <c r="BG172"/>
  <c r="BF172"/>
  <c r="T172"/>
  <c r="R172"/>
  <c r="P172"/>
  <c r="BK172"/>
  <c r="J172"/>
  <c r="BE172"/>
  <c r="BI171"/>
  <c r="BH171"/>
  <c r="BG171"/>
  <c r="BF171"/>
  <c r="T171"/>
  <c r="R171"/>
  <c r="P171"/>
  <c r="BK171"/>
  <c r="J171"/>
  <c r="BE171"/>
  <c r="BI170"/>
  <c r="BH170"/>
  <c r="BG170"/>
  <c r="BF170"/>
  <c r="T170"/>
  <c r="R170"/>
  <c r="P170"/>
  <c r="BK170"/>
  <c r="J170"/>
  <c r="BE170"/>
  <c r="BI169"/>
  <c r="BH169"/>
  <c r="BG169"/>
  <c r="BF169"/>
  <c r="T169"/>
  <c r="T168"/>
  <c r="R169"/>
  <c r="R168"/>
  <c r="P169"/>
  <c r="P168"/>
  <c r="BK169"/>
  <c r="BK168"/>
  <c r="J168"/>
  <c r="J169"/>
  <c r="BE169"/>
  <c r="J62"/>
  <c r="BI167"/>
  <c r="BH167"/>
  <c r="BG167"/>
  <c r="BF167"/>
  <c r="T167"/>
  <c r="R167"/>
  <c r="P167"/>
  <c r="BK167"/>
  <c r="J167"/>
  <c r="BE167"/>
  <c r="BI166"/>
  <c r="BH166"/>
  <c r="BG166"/>
  <c r="BF166"/>
  <c r="T166"/>
  <c r="R166"/>
  <c r="P166"/>
  <c r="BK166"/>
  <c r="J166"/>
  <c r="BE166"/>
  <c r="BI165"/>
  <c r="BH165"/>
  <c r="BG165"/>
  <c r="BF165"/>
  <c r="T165"/>
  <c r="R165"/>
  <c r="P165"/>
  <c r="BK165"/>
  <c r="J165"/>
  <c r="BE165"/>
  <c r="BI164"/>
  <c r="BH164"/>
  <c r="BG164"/>
  <c r="BF164"/>
  <c r="T164"/>
  <c r="R164"/>
  <c r="P164"/>
  <c r="BK164"/>
  <c r="J164"/>
  <c r="BE164"/>
  <c r="BI163"/>
  <c r="BH163"/>
  <c r="BG163"/>
  <c r="BF163"/>
  <c r="T163"/>
  <c r="R163"/>
  <c r="P163"/>
  <c r="BK163"/>
  <c r="J163"/>
  <c r="BE163"/>
  <c r="BI162"/>
  <c r="BH162"/>
  <c r="BG162"/>
  <c r="BF162"/>
  <c r="T162"/>
  <c r="R162"/>
  <c r="P162"/>
  <c r="BK162"/>
  <c r="J162"/>
  <c r="BE162"/>
  <c r="BI161"/>
  <c r="BH161"/>
  <c r="BG161"/>
  <c r="BF161"/>
  <c r="T161"/>
  <c r="R161"/>
  <c r="P161"/>
  <c r="BK161"/>
  <c r="J161"/>
  <c r="BE161"/>
  <c r="BI160"/>
  <c r="BH160"/>
  <c r="BG160"/>
  <c r="BF160"/>
  <c r="T160"/>
  <c r="R160"/>
  <c r="P160"/>
  <c r="BK160"/>
  <c r="J160"/>
  <c r="BE160"/>
  <c r="BI159"/>
  <c r="BH159"/>
  <c r="BG159"/>
  <c r="BF159"/>
  <c r="T159"/>
  <c r="R159"/>
  <c r="P159"/>
  <c r="BK159"/>
  <c r="J159"/>
  <c r="BE159"/>
  <c r="BI158"/>
  <c r="BH158"/>
  <c r="BG158"/>
  <c r="BF158"/>
  <c r="T158"/>
  <c r="T157"/>
  <c r="R158"/>
  <c r="R157"/>
  <c r="P158"/>
  <c r="P157"/>
  <c r="BK158"/>
  <c r="BK157"/>
  <c r="J157"/>
  <c r="J158"/>
  <c r="BE158"/>
  <c r="J61"/>
  <c r="BI156"/>
  <c r="BH156"/>
  <c r="BG156"/>
  <c r="BF156"/>
  <c r="T156"/>
  <c r="R156"/>
  <c r="P156"/>
  <c r="BK156"/>
  <c r="J156"/>
  <c r="BE156"/>
  <c r="BI155"/>
  <c r="BH155"/>
  <c r="BG155"/>
  <c r="BF155"/>
  <c r="T155"/>
  <c r="R155"/>
  <c r="P155"/>
  <c r="BK155"/>
  <c r="J155"/>
  <c r="BE155"/>
  <c r="BI154"/>
  <c r="BH154"/>
  <c r="BG154"/>
  <c r="BF154"/>
  <c r="T154"/>
  <c r="R154"/>
  <c r="P154"/>
  <c r="BK154"/>
  <c r="J154"/>
  <c r="BE154"/>
  <c r="BI153"/>
  <c r="BH153"/>
  <c r="BG153"/>
  <c r="BF153"/>
  <c r="T153"/>
  <c r="R153"/>
  <c r="P153"/>
  <c r="BK153"/>
  <c r="J153"/>
  <c r="BE153"/>
  <c r="BI152"/>
  <c r="BH152"/>
  <c r="BG152"/>
  <c r="BF152"/>
  <c r="T152"/>
  <c r="R152"/>
  <c r="P152"/>
  <c r="BK152"/>
  <c r="J152"/>
  <c r="BE152"/>
  <c r="BI151"/>
  <c r="BH151"/>
  <c r="BG151"/>
  <c r="BF151"/>
  <c r="T151"/>
  <c r="R151"/>
  <c r="P151"/>
  <c r="BK151"/>
  <c r="J151"/>
  <c r="BE151"/>
  <c r="BI150"/>
  <c r="BH150"/>
  <c r="BG150"/>
  <c r="BF150"/>
  <c r="T150"/>
  <c r="R150"/>
  <c r="P150"/>
  <c r="BK150"/>
  <c r="J150"/>
  <c r="BE150"/>
  <c r="BI149"/>
  <c r="BH149"/>
  <c r="BG149"/>
  <c r="BF149"/>
  <c r="T149"/>
  <c r="R149"/>
  <c r="P149"/>
  <c r="BK149"/>
  <c r="J149"/>
  <c r="BE149"/>
  <c r="BI148"/>
  <c r="BH148"/>
  <c r="BG148"/>
  <c r="BF148"/>
  <c r="T148"/>
  <c r="T147"/>
  <c r="R148"/>
  <c r="R147"/>
  <c r="P148"/>
  <c r="P147"/>
  <c r="BK148"/>
  <c r="BK147"/>
  <c r="J147"/>
  <c r="J148"/>
  <c r="BE148"/>
  <c r="J60"/>
  <c r="BI146"/>
  <c r="BH146"/>
  <c r="BG146"/>
  <c r="BF146"/>
  <c r="T146"/>
  <c r="R146"/>
  <c r="P146"/>
  <c r="BK146"/>
  <c r="J146"/>
  <c r="BE146"/>
  <c r="BI145"/>
  <c r="BH145"/>
  <c r="BG145"/>
  <c r="BF145"/>
  <c r="T145"/>
  <c r="R145"/>
  <c r="P145"/>
  <c r="BK145"/>
  <c r="J145"/>
  <c r="BE145"/>
  <c r="BI144"/>
  <c r="BH144"/>
  <c r="BG144"/>
  <c r="BF144"/>
  <c r="T144"/>
  <c r="R144"/>
  <c r="P144"/>
  <c r="BK144"/>
  <c r="J144"/>
  <c r="BE144"/>
  <c r="BI143"/>
  <c r="BH143"/>
  <c r="BG143"/>
  <c r="BF143"/>
  <c r="T143"/>
  <c r="R143"/>
  <c r="P143"/>
  <c r="BK143"/>
  <c r="J143"/>
  <c r="BE143"/>
  <c r="BI142"/>
  <c r="BH142"/>
  <c r="BG142"/>
  <c r="BF142"/>
  <c r="T142"/>
  <c r="R142"/>
  <c r="P142"/>
  <c r="BK142"/>
  <c r="J142"/>
  <c r="BE142"/>
  <c r="BI141"/>
  <c r="BH141"/>
  <c r="BG141"/>
  <c r="BF141"/>
  <c r="T141"/>
  <c r="R141"/>
  <c r="P141"/>
  <c r="BK141"/>
  <c r="J141"/>
  <c r="BE141"/>
  <c r="BI140"/>
  <c r="BH140"/>
  <c r="BG140"/>
  <c r="BF140"/>
  <c r="T140"/>
  <c r="R140"/>
  <c r="P140"/>
  <c r="BK140"/>
  <c r="J140"/>
  <c r="BE140"/>
  <c r="BI139"/>
  <c r="BH139"/>
  <c r="BG139"/>
  <c r="BF139"/>
  <c r="T139"/>
  <c r="T138"/>
  <c r="R139"/>
  <c r="R138"/>
  <c r="P139"/>
  <c r="P138"/>
  <c r="BK139"/>
  <c r="BK138"/>
  <c r="J138"/>
  <c r="J139"/>
  <c r="BE139"/>
  <c r="J59"/>
  <c r="BI137"/>
  <c r="BH137"/>
  <c r="BG137"/>
  <c r="BF137"/>
  <c r="T137"/>
  <c r="R137"/>
  <c r="P137"/>
  <c r="BK137"/>
  <c r="J137"/>
  <c r="BE137"/>
  <c r="BI136"/>
  <c r="BH136"/>
  <c r="BG136"/>
  <c r="BF136"/>
  <c r="T136"/>
  <c r="R136"/>
  <c r="P136"/>
  <c r="BK136"/>
  <c r="J136"/>
  <c r="BE136"/>
  <c r="BI135"/>
  <c r="BH135"/>
  <c r="BG135"/>
  <c r="BF135"/>
  <c r="T135"/>
  <c r="R135"/>
  <c r="P135"/>
  <c r="BK135"/>
  <c r="J135"/>
  <c r="BE135"/>
  <c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c r="BI124"/>
  <c r="BH124"/>
  <c r="BG124"/>
  <c r="BF124"/>
  <c r="T124"/>
  <c r="R124"/>
  <c r="P124"/>
  <c r="BK124"/>
  <c r="J124"/>
  <c r="BE124"/>
  <c r="BI123"/>
  <c r="BH123"/>
  <c r="BG123"/>
  <c r="BF123"/>
  <c r="T123"/>
  <c r="R123"/>
  <c r="P123"/>
  <c r="BK123"/>
  <c r="J123"/>
  <c r="BE123"/>
  <c r="BI122"/>
  <c r="BH122"/>
  <c r="BG122"/>
  <c r="BF122"/>
  <c r="T122"/>
  <c r="R122"/>
  <c r="P122"/>
  <c r="BK122"/>
  <c r="J122"/>
  <c r="BE122"/>
  <c r="BI121"/>
  <c r="BH121"/>
  <c r="BG121"/>
  <c r="BF121"/>
  <c r="T121"/>
  <c r="R121"/>
  <c r="P121"/>
  <c r="BK121"/>
  <c r="J121"/>
  <c r="BE121"/>
  <c r="BI120"/>
  <c r="BH120"/>
  <c r="BG120"/>
  <c r="BF120"/>
  <c r="T120"/>
  <c r="R120"/>
  <c r="P120"/>
  <c r="BK120"/>
  <c r="J120"/>
  <c r="BE120"/>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R116"/>
  <c r="P116"/>
  <c r="BK116"/>
  <c r="J116"/>
  <c r="BE116"/>
  <c r="BI115"/>
  <c r="BH115"/>
  <c r="BG115"/>
  <c r="BF115"/>
  <c r="T115"/>
  <c r="R115"/>
  <c r="P115"/>
  <c r="BK115"/>
  <c r="J115"/>
  <c r="BE115"/>
  <c r="BI114"/>
  <c r="BH114"/>
  <c r="BG114"/>
  <c r="BF114"/>
  <c r="T114"/>
  <c r="R114"/>
  <c r="P114"/>
  <c r="BK114"/>
  <c r="J114"/>
  <c r="BE114"/>
  <c r="BI113"/>
  <c r="BH113"/>
  <c r="BG113"/>
  <c r="BF113"/>
  <c r="T113"/>
  <c r="R113"/>
  <c r="P113"/>
  <c r="BK113"/>
  <c r="J113"/>
  <c r="BE113"/>
  <c r="BI112"/>
  <c r="BH112"/>
  <c r="BG112"/>
  <c r="BF112"/>
  <c r="T112"/>
  <c r="R112"/>
  <c r="P112"/>
  <c r="BK112"/>
  <c r="J112"/>
  <c r="BE112"/>
  <c r="BI111"/>
  <c r="BH111"/>
  <c r="BG111"/>
  <c r="BF111"/>
  <c r="T111"/>
  <c r="R111"/>
  <c r="P111"/>
  <c r="BK111"/>
  <c r="J111"/>
  <c r="BE111"/>
  <c r="BI110"/>
  <c r="BH110"/>
  <c r="BG110"/>
  <c r="BF110"/>
  <c r="T110"/>
  <c r="R110"/>
  <c r="P110"/>
  <c r="BK110"/>
  <c r="J110"/>
  <c r="BE110"/>
  <c r="BI109"/>
  <c r="BH109"/>
  <c r="BG109"/>
  <c r="BF109"/>
  <c r="T109"/>
  <c r="R109"/>
  <c r="P109"/>
  <c r="BK109"/>
  <c r="J109"/>
  <c r="BE109"/>
  <c r="BI108"/>
  <c r="BH108"/>
  <c r="BG108"/>
  <c r="BF108"/>
  <c r="T108"/>
  <c r="R108"/>
  <c r="P108"/>
  <c r="BK108"/>
  <c r="J108"/>
  <c r="BE108"/>
  <c r="BI107"/>
  <c r="BH107"/>
  <c r="BG107"/>
  <c r="BF107"/>
  <c r="T107"/>
  <c r="R107"/>
  <c r="P107"/>
  <c r="BK107"/>
  <c r="J107"/>
  <c r="BE107"/>
  <c r="BI106"/>
  <c r="BH106"/>
  <c r="BG106"/>
  <c r="BF106"/>
  <c r="T106"/>
  <c r="R106"/>
  <c r="P106"/>
  <c r="BK106"/>
  <c r="J106"/>
  <c r="BE106"/>
  <c r="BI105"/>
  <c r="BH105"/>
  <c r="BG105"/>
  <c r="BF105"/>
  <c r="T105"/>
  <c r="R105"/>
  <c r="P105"/>
  <c r="BK105"/>
  <c r="J105"/>
  <c r="BE105"/>
  <c r="BI102"/>
  <c r="BH102"/>
  <c r="BG102"/>
  <c r="BF102"/>
  <c r="T102"/>
  <c r="R102"/>
  <c r="P102"/>
  <c r="BK102"/>
  <c r="J102"/>
  <c r="BE102"/>
  <c r="BI101"/>
  <c r="BH101"/>
  <c r="BG101"/>
  <c r="BF101"/>
  <c r="T101"/>
  <c r="R101"/>
  <c r="P101"/>
  <c r="BK101"/>
  <c r="J101"/>
  <c r="BE101"/>
  <c r="BI99"/>
  <c r="BH99"/>
  <c r="BG99"/>
  <c r="BF99"/>
  <c r="T99"/>
  <c r="R99"/>
  <c r="P99"/>
  <c r="BK99"/>
  <c r="J99"/>
  <c r="BE99"/>
  <c r="BI98"/>
  <c r="BH98"/>
  <c r="BG98"/>
  <c r="BF98"/>
  <c r="T98"/>
  <c r="R98"/>
  <c r="P98"/>
  <c r="BK98"/>
  <c r="J98"/>
  <c r="BE98"/>
  <c r="BI96"/>
  <c r="BH96"/>
  <c r="BG96"/>
  <c r="BF96"/>
  <c r="T96"/>
  <c r="R96"/>
  <c r="P96"/>
  <c r="BK96"/>
  <c r="J96"/>
  <c r="BE96"/>
  <c r="BI95"/>
  <c r="BH95"/>
  <c r="BG95"/>
  <c r="BF95"/>
  <c r="T95"/>
  <c r="R95"/>
  <c r="P95"/>
  <c r="BK95"/>
  <c r="J95"/>
  <c r="BE95"/>
  <c r="BI93"/>
  <c r="BH93"/>
  <c r="BG93"/>
  <c r="BF93"/>
  <c r="T93"/>
  <c r="R93"/>
  <c r="P93"/>
  <c r="BK93"/>
  <c r="J93"/>
  <c r="BE93"/>
  <c r="BI92"/>
  <c r="BH92"/>
  <c r="BG92"/>
  <c r="BF92"/>
  <c r="T92"/>
  <c r="R92"/>
  <c r="P92"/>
  <c r="BK92"/>
  <c r="J92"/>
  <c r="BE92"/>
  <c r="BI90"/>
  <c r="BH90"/>
  <c r="BG90"/>
  <c r="BF90"/>
  <c r="T90"/>
  <c r="R90"/>
  <c r="P90"/>
  <c r="BK90"/>
  <c r="J90"/>
  <c r="BE90"/>
  <c r="BI89"/>
  <c r="BH89"/>
  <c r="BG89"/>
  <c r="BF89"/>
  <c r="T89"/>
  <c r="R89"/>
  <c r="P89"/>
  <c r="BK89"/>
  <c r="J89"/>
  <c r="BE89"/>
  <c r="BI88"/>
  <c r="F34"/>
  <c i="1" r="BD55"/>
  <c i="5" r="BH88"/>
  <c r="F33"/>
  <c i="1" r="BC55"/>
  <c i="5" r="BG88"/>
  <c r="F32"/>
  <c i="1" r="BB55"/>
  <c i="5" r="BF88"/>
  <c r="J31"/>
  <c i="1" r="AW55"/>
  <c i="5" r="F31"/>
  <c i="1" r="BA55"/>
  <c i="5" r="T88"/>
  <c r="T87"/>
  <c r="T86"/>
  <c r="T85"/>
  <c r="R88"/>
  <c r="R87"/>
  <c r="R86"/>
  <c r="R85"/>
  <c r="P88"/>
  <c r="P87"/>
  <c r="P86"/>
  <c r="P85"/>
  <c i="1" r="AU55"/>
  <c i="5" r="BK88"/>
  <c r="BK87"/>
  <c r="J87"/>
  <c r="BK86"/>
  <c r="J86"/>
  <c r="BK85"/>
  <c r="J85"/>
  <c r="J56"/>
  <c r="J27"/>
  <c i="1" r="AG55"/>
  <c i="5" r="J88"/>
  <c r="BE88"/>
  <c r="J30"/>
  <c i="1" r="AV55"/>
  <c i="5" r="F30"/>
  <c i="1" r="AZ55"/>
  <c i="5" r="J58"/>
  <c r="J57"/>
  <c r="J81"/>
  <c r="F81"/>
  <c r="F79"/>
  <c r="E77"/>
  <c r="J51"/>
  <c r="F51"/>
  <c r="F49"/>
  <c r="E47"/>
  <c r="J36"/>
  <c r="J18"/>
  <c r="E18"/>
  <c r="F82"/>
  <c r="F52"/>
  <c r="J17"/>
  <c r="J12"/>
  <c r="J79"/>
  <c r="J49"/>
  <c r="E7"/>
  <c r="E75"/>
  <c r="E45"/>
  <c i="1" r="AY54"/>
  <c r="AX54"/>
  <c i="4" r="BI154"/>
  <c r="BH154"/>
  <c r="BG154"/>
  <c r="BF154"/>
  <c r="T154"/>
  <c r="R154"/>
  <c r="P154"/>
  <c r="BK154"/>
  <c r="J154"/>
  <c r="BE154"/>
  <c r="BI152"/>
  <c r="BH152"/>
  <c r="BG152"/>
  <c r="BF152"/>
  <c r="T152"/>
  <c r="R152"/>
  <c r="P152"/>
  <c r="BK152"/>
  <c r="J152"/>
  <c r="BE152"/>
  <c r="BI151"/>
  <c r="BH151"/>
  <c r="BG151"/>
  <c r="BF151"/>
  <c r="T151"/>
  <c r="R151"/>
  <c r="P151"/>
  <c r="BK151"/>
  <c r="J151"/>
  <c r="BE151"/>
  <c r="BI149"/>
  <c r="BH149"/>
  <c r="BG149"/>
  <c r="BF149"/>
  <c r="T149"/>
  <c r="T148"/>
  <c r="R149"/>
  <c r="R148"/>
  <c r="P149"/>
  <c r="P148"/>
  <c r="BK149"/>
  <c r="BK148"/>
  <c r="J148"/>
  <c r="J149"/>
  <c r="BE149"/>
  <c r="J64"/>
  <c r="BI146"/>
  <c r="BH146"/>
  <c r="BG146"/>
  <c r="BF146"/>
  <c r="T146"/>
  <c r="R146"/>
  <c r="P146"/>
  <c r="BK146"/>
  <c r="J146"/>
  <c r="BE146"/>
  <c r="BI145"/>
  <c r="BH145"/>
  <c r="BG145"/>
  <c r="BF145"/>
  <c r="T145"/>
  <c r="R145"/>
  <c r="P145"/>
  <c r="BK145"/>
  <c r="J145"/>
  <c r="BE145"/>
  <c r="BI144"/>
  <c r="BH144"/>
  <c r="BG144"/>
  <c r="BF144"/>
  <c r="T144"/>
  <c r="R144"/>
  <c r="P144"/>
  <c r="BK144"/>
  <c r="J144"/>
  <c r="BE144"/>
  <c r="BI143"/>
  <c r="BH143"/>
  <c r="BG143"/>
  <c r="BF143"/>
  <c r="T143"/>
  <c r="R143"/>
  <c r="P143"/>
  <c r="BK143"/>
  <c r="J143"/>
  <c r="BE143"/>
  <c r="BI142"/>
  <c r="BH142"/>
  <c r="BG142"/>
  <c r="BF142"/>
  <c r="T142"/>
  <c r="R142"/>
  <c r="P142"/>
  <c r="BK142"/>
  <c r="J142"/>
  <c r="BE142"/>
  <c r="BI140"/>
  <c r="BH140"/>
  <c r="BG140"/>
  <c r="BF140"/>
  <c r="T140"/>
  <c r="T139"/>
  <c r="R140"/>
  <c r="R139"/>
  <c r="P140"/>
  <c r="P139"/>
  <c r="BK140"/>
  <c r="BK139"/>
  <c r="J139"/>
  <c r="J140"/>
  <c r="BE140"/>
  <c r="J63"/>
  <c r="BI137"/>
  <c r="BH137"/>
  <c r="BG137"/>
  <c r="BF137"/>
  <c r="T137"/>
  <c r="R137"/>
  <c r="P137"/>
  <c r="BK137"/>
  <c r="J137"/>
  <c r="BE137"/>
  <c r="BI136"/>
  <c r="BH136"/>
  <c r="BG136"/>
  <c r="BF136"/>
  <c r="T136"/>
  <c r="R136"/>
  <c r="P136"/>
  <c r="BK136"/>
  <c r="J136"/>
  <c r="BE136"/>
  <c r="BI135"/>
  <c r="BH135"/>
  <c r="BG135"/>
  <c r="BF135"/>
  <c r="T135"/>
  <c r="R135"/>
  <c r="P135"/>
  <c r="BK135"/>
  <c r="J135"/>
  <c r="BE135"/>
  <c r="BI133"/>
  <c r="BH133"/>
  <c r="BG133"/>
  <c r="BF133"/>
  <c r="T133"/>
  <c r="R133"/>
  <c r="P133"/>
  <c r="BK133"/>
  <c r="J133"/>
  <c r="BE133"/>
  <c r="BI131"/>
  <c r="BH131"/>
  <c r="BG131"/>
  <c r="BF131"/>
  <c r="T131"/>
  <c r="R131"/>
  <c r="P131"/>
  <c r="BK131"/>
  <c r="J131"/>
  <c r="BE131"/>
  <c r="BI129"/>
  <c r="BH129"/>
  <c r="BG129"/>
  <c r="BF129"/>
  <c r="T129"/>
  <c r="R129"/>
  <c r="P129"/>
  <c r="BK129"/>
  <c r="J129"/>
  <c r="BE129"/>
  <c r="BI127"/>
  <c r="BH127"/>
  <c r="BG127"/>
  <c r="BF127"/>
  <c r="T127"/>
  <c r="R127"/>
  <c r="P127"/>
  <c r="BK127"/>
  <c r="J127"/>
  <c r="BE127"/>
  <c r="BI126"/>
  <c r="BH126"/>
  <c r="BG126"/>
  <c r="BF126"/>
  <c r="T126"/>
  <c r="R126"/>
  <c r="P126"/>
  <c r="BK126"/>
  <c r="J126"/>
  <c r="BE126"/>
  <c r="BI124"/>
  <c r="BH124"/>
  <c r="BG124"/>
  <c r="BF124"/>
  <c r="T124"/>
  <c r="R124"/>
  <c r="P124"/>
  <c r="BK124"/>
  <c r="J124"/>
  <c r="BE124"/>
  <c r="BI123"/>
  <c r="BH123"/>
  <c r="BG123"/>
  <c r="BF123"/>
  <c r="T123"/>
  <c r="R123"/>
  <c r="P123"/>
  <c r="BK123"/>
  <c r="J123"/>
  <c r="BE123"/>
  <c r="BI121"/>
  <c r="BH121"/>
  <c r="BG121"/>
  <c r="BF121"/>
  <c r="T121"/>
  <c r="T120"/>
  <c r="R121"/>
  <c r="R120"/>
  <c r="P121"/>
  <c r="P120"/>
  <c r="BK121"/>
  <c r="BK120"/>
  <c r="J120"/>
  <c r="J121"/>
  <c r="BE121"/>
  <c r="J62"/>
  <c r="BI118"/>
  <c r="BH118"/>
  <c r="BG118"/>
  <c r="BF118"/>
  <c r="T118"/>
  <c r="R118"/>
  <c r="P118"/>
  <c r="BK118"/>
  <c r="J118"/>
  <c r="BE118"/>
  <c r="BI117"/>
  <c r="BH117"/>
  <c r="BG117"/>
  <c r="BF117"/>
  <c r="T117"/>
  <c r="R117"/>
  <c r="P117"/>
  <c r="BK117"/>
  <c r="J117"/>
  <c r="BE117"/>
  <c r="BI116"/>
  <c r="BH116"/>
  <c r="BG116"/>
  <c r="BF116"/>
  <c r="T116"/>
  <c r="R116"/>
  <c r="P116"/>
  <c r="BK116"/>
  <c r="J116"/>
  <c r="BE116"/>
  <c r="BI115"/>
  <c r="BH115"/>
  <c r="BG115"/>
  <c r="BF115"/>
  <c r="T115"/>
  <c r="R115"/>
  <c r="P115"/>
  <c r="BK115"/>
  <c r="J115"/>
  <c r="BE115"/>
  <c r="BI113"/>
  <c r="BH113"/>
  <c r="BG113"/>
  <c r="BF113"/>
  <c r="T113"/>
  <c r="R113"/>
  <c r="P113"/>
  <c r="BK113"/>
  <c r="J113"/>
  <c r="BE113"/>
  <c r="BI112"/>
  <c r="BH112"/>
  <c r="BG112"/>
  <c r="BF112"/>
  <c r="T112"/>
  <c r="R112"/>
  <c r="P112"/>
  <c r="BK112"/>
  <c r="J112"/>
  <c r="BE112"/>
  <c r="BI111"/>
  <c r="BH111"/>
  <c r="BG111"/>
  <c r="BF111"/>
  <c r="T111"/>
  <c r="R111"/>
  <c r="P111"/>
  <c r="BK111"/>
  <c r="J111"/>
  <c r="BE111"/>
  <c r="BI110"/>
  <c r="BH110"/>
  <c r="BG110"/>
  <c r="BF110"/>
  <c r="T110"/>
  <c r="T109"/>
  <c r="R110"/>
  <c r="R109"/>
  <c r="P110"/>
  <c r="P109"/>
  <c r="BK110"/>
  <c r="BK109"/>
  <c r="J109"/>
  <c r="J110"/>
  <c r="BE110"/>
  <c r="J61"/>
  <c r="BI107"/>
  <c r="BH107"/>
  <c r="BG107"/>
  <c r="BF107"/>
  <c r="T107"/>
  <c r="R107"/>
  <c r="P107"/>
  <c r="BK107"/>
  <c r="J107"/>
  <c r="BE107"/>
  <c r="BI106"/>
  <c r="BH106"/>
  <c r="BG106"/>
  <c r="BF106"/>
  <c r="T106"/>
  <c r="R106"/>
  <c r="P106"/>
  <c r="BK106"/>
  <c r="J106"/>
  <c r="BE106"/>
  <c r="BI105"/>
  <c r="BH105"/>
  <c r="BG105"/>
  <c r="BF105"/>
  <c r="T105"/>
  <c r="R105"/>
  <c r="P105"/>
  <c r="BK105"/>
  <c r="J105"/>
  <c r="BE105"/>
  <c r="BI104"/>
  <c r="BH104"/>
  <c r="BG104"/>
  <c r="BF104"/>
  <c r="T104"/>
  <c r="R104"/>
  <c r="P104"/>
  <c r="BK104"/>
  <c r="J104"/>
  <c r="BE104"/>
  <c r="BI101"/>
  <c r="BH101"/>
  <c r="BG101"/>
  <c r="BF101"/>
  <c r="T101"/>
  <c r="R101"/>
  <c r="P101"/>
  <c r="BK101"/>
  <c r="J101"/>
  <c r="BE101"/>
  <c r="BI100"/>
  <c r="BH100"/>
  <c r="BG100"/>
  <c r="BF100"/>
  <c r="T100"/>
  <c r="R100"/>
  <c r="P100"/>
  <c r="BK100"/>
  <c r="J100"/>
  <c r="BE100"/>
  <c r="BI99"/>
  <c r="BH99"/>
  <c r="BG99"/>
  <c r="BF99"/>
  <c r="T99"/>
  <c r="R99"/>
  <c r="P99"/>
  <c r="BK99"/>
  <c r="J99"/>
  <c r="BE99"/>
  <c r="BI98"/>
  <c r="BH98"/>
  <c r="BG98"/>
  <c r="BF98"/>
  <c r="T98"/>
  <c r="R98"/>
  <c r="P98"/>
  <c r="BK98"/>
  <c r="J98"/>
  <c r="BE98"/>
  <c r="BI95"/>
  <c r="BH95"/>
  <c r="BG95"/>
  <c r="BF95"/>
  <c r="T95"/>
  <c r="T94"/>
  <c r="T93"/>
  <c r="R95"/>
  <c r="R94"/>
  <c r="R93"/>
  <c r="P95"/>
  <c r="P94"/>
  <c r="P93"/>
  <c r="BK95"/>
  <c r="BK94"/>
  <c r="J94"/>
  <c r="BK93"/>
  <c r="J93"/>
  <c r="J95"/>
  <c r="BE95"/>
  <c r="J60"/>
  <c r="J59"/>
  <c r="BI92"/>
  <c r="BH92"/>
  <c r="BG92"/>
  <c r="BF92"/>
  <c r="T92"/>
  <c r="R92"/>
  <c r="P92"/>
  <c r="BK92"/>
  <c r="J92"/>
  <c r="BE92"/>
  <c r="BI91"/>
  <c r="BH91"/>
  <c r="BG91"/>
  <c r="BF91"/>
  <c r="T91"/>
  <c r="R91"/>
  <c r="P91"/>
  <c r="BK91"/>
  <c r="J91"/>
  <c r="BE91"/>
  <c r="BI90"/>
  <c r="BH90"/>
  <c r="BG90"/>
  <c r="BF90"/>
  <c r="T90"/>
  <c r="R90"/>
  <c r="P90"/>
  <c r="BK90"/>
  <c r="J90"/>
  <c r="BE90"/>
  <c r="BI89"/>
  <c r="BH89"/>
  <c r="BG89"/>
  <c r="BF89"/>
  <c r="T89"/>
  <c r="R89"/>
  <c r="P89"/>
  <c r="BK89"/>
  <c r="J89"/>
  <c r="BE89"/>
  <c r="BI88"/>
  <c r="BH88"/>
  <c r="BG88"/>
  <c r="BF88"/>
  <c r="T88"/>
  <c r="R88"/>
  <c r="P88"/>
  <c r="BK88"/>
  <c r="J88"/>
  <c r="BE88"/>
  <c r="BI87"/>
  <c r="F34"/>
  <c i="1" r="BD54"/>
  <c i="4" r="BH87"/>
  <c r="F33"/>
  <c i="1" r="BC54"/>
  <c i="4" r="BG87"/>
  <c r="F32"/>
  <c i="1" r="BB54"/>
  <c i="4" r="BF87"/>
  <c r="J31"/>
  <c i="1" r="AW54"/>
  <c i="4" r="F31"/>
  <c i="1" r="BA54"/>
  <c i="4" r="T87"/>
  <c r="T86"/>
  <c r="T85"/>
  <c r="T84"/>
  <c r="R87"/>
  <c r="R86"/>
  <c r="R85"/>
  <c r="R84"/>
  <c r="P87"/>
  <c r="P86"/>
  <c r="P85"/>
  <c r="P84"/>
  <c i="1" r="AU54"/>
  <c i="4" r="BK87"/>
  <c r="BK86"/>
  <c r="J86"/>
  <c r="BK85"/>
  <c r="J85"/>
  <c r="BK84"/>
  <c r="J84"/>
  <c r="J56"/>
  <c r="J27"/>
  <c i="1" r="AG54"/>
  <c i="4" r="J87"/>
  <c r="BE87"/>
  <c r="J30"/>
  <c i="1" r="AV54"/>
  <c i="4" r="F30"/>
  <c i="1" r="AZ54"/>
  <c i="4" r="J58"/>
  <c r="J57"/>
  <c r="J80"/>
  <c r="F80"/>
  <c r="F78"/>
  <c r="E76"/>
  <c r="J51"/>
  <c r="F51"/>
  <c r="F49"/>
  <c r="E47"/>
  <c r="J36"/>
  <c r="J18"/>
  <c r="E18"/>
  <c r="F81"/>
  <c r="F52"/>
  <c r="J17"/>
  <c r="J12"/>
  <c r="J78"/>
  <c r="J49"/>
  <c r="E7"/>
  <c r="E74"/>
  <c r="E45"/>
  <c i="1" r="AY53"/>
  <c r="AX53"/>
  <c i="3" r="BI109"/>
  <c r="BH109"/>
  <c r="BG109"/>
  <c r="BF109"/>
  <c r="T109"/>
  <c r="R109"/>
  <c r="P109"/>
  <c r="BK109"/>
  <c r="J109"/>
  <c r="BE109"/>
  <c r="BI106"/>
  <c r="BH106"/>
  <c r="BG106"/>
  <c r="BF106"/>
  <c r="T106"/>
  <c r="R106"/>
  <c r="P106"/>
  <c r="BK106"/>
  <c r="J106"/>
  <c r="BE106"/>
  <c r="BI105"/>
  <c r="BH105"/>
  <c r="BG105"/>
  <c r="BF105"/>
  <c r="T105"/>
  <c r="R105"/>
  <c r="P105"/>
  <c r="BK105"/>
  <c r="J105"/>
  <c r="BE105"/>
  <c r="BI104"/>
  <c r="BH104"/>
  <c r="BG104"/>
  <c r="BF104"/>
  <c r="T104"/>
  <c r="R104"/>
  <c r="P104"/>
  <c r="BK104"/>
  <c r="J104"/>
  <c r="BE104"/>
  <c r="BI103"/>
  <c r="BH103"/>
  <c r="BG103"/>
  <c r="BF103"/>
  <c r="T103"/>
  <c r="R103"/>
  <c r="P103"/>
  <c r="BK103"/>
  <c r="J103"/>
  <c r="BE103"/>
  <c r="BI102"/>
  <c r="BH102"/>
  <c r="BG102"/>
  <c r="BF102"/>
  <c r="T102"/>
  <c r="R102"/>
  <c r="P102"/>
  <c r="BK102"/>
  <c r="J102"/>
  <c r="BE102"/>
  <c r="BI101"/>
  <c r="BH101"/>
  <c r="BG101"/>
  <c r="BF101"/>
  <c r="T101"/>
  <c r="R101"/>
  <c r="P101"/>
  <c r="BK101"/>
  <c r="J101"/>
  <c r="BE101"/>
  <c r="BI100"/>
  <c r="BH100"/>
  <c r="BG100"/>
  <c r="BF100"/>
  <c r="T100"/>
  <c r="R100"/>
  <c r="P100"/>
  <c r="BK100"/>
  <c r="J100"/>
  <c r="BE100"/>
  <c r="BI99"/>
  <c r="BH99"/>
  <c r="BG99"/>
  <c r="BF99"/>
  <c r="T99"/>
  <c r="T98"/>
  <c r="R99"/>
  <c r="R98"/>
  <c r="P99"/>
  <c r="P98"/>
  <c r="BK99"/>
  <c r="BK98"/>
  <c r="J98"/>
  <c r="J99"/>
  <c r="BE99"/>
  <c r="J61"/>
  <c r="BI96"/>
  <c r="BH96"/>
  <c r="BG96"/>
  <c r="BF96"/>
  <c r="T96"/>
  <c r="R96"/>
  <c r="P96"/>
  <c r="BK96"/>
  <c r="J96"/>
  <c r="BE96"/>
  <c r="BI95"/>
  <c r="BH95"/>
  <c r="BG95"/>
  <c r="BF95"/>
  <c r="T95"/>
  <c r="R95"/>
  <c r="P95"/>
  <c r="BK95"/>
  <c r="J95"/>
  <c r="BE95"/>
  <c r="BI94"/>
  <c r="BH94"/>
  <c r="BG94"/>
  <c r="BF94"/>
  <c r="T94"/>
  <c r="R94"/>
  <c r="P94"/>
  <c r="BK94"/>
  <c r="J94"/>
  <c r="BE94"/>
  <c r="BI93"/>
  <c r="BH93"/>
  <c r="BG93"/>
  <c r="BF93"/>
  <c r="T93"/>
  <c r="R93"/>
  <c r="P93"/>
  <c r="BK93"/>
  <c r="J93"/>
  <c r="BE93"/>
  <c r="BI92"/>
  <c r="BH92"/>
  <c r="BG92"/>
  <c r="BF92"/>
  <c r="T92"/>
  <c r="R92"/>
  <c r="P92"/>
  <c r="BK92"/>
  <c r="J92"/>
  <c r="BE92"/>
  <c r="BI89"/>
  <c r="BH89"/>
  <c r="BG89"/>
  <c r="BF89"/>
  <c r="T89"/>
  <c r="T88"/>
  <c r="T87"/>
  <c r="R89"/>
  <c r="R88"/>
  <c r="R87"/>
  <c r="P89"/>
  <c r="P88"/>
  <c r="P87"/>
  <c r="BK89"/>
  <c r="BK88"/>
  <c r="J88"/>
  <c r="BK87"/>
  <c r="J87"/>
  <c r="J89"/>
  <c r="BE89"/>
  <c r="J60"/>
  <c r="J59"/>
  <c r="BI86"/>
  <c r="BH86"/>
  <c r="BG86"/>
  <c r="BF86"/>
  <c r="T86"/>
  <c r="R86"/>
  <c r="P86"/>
  <c r="BK86"/>
  <c r="J86"/>
  <c r="BE86"/>
  <c r="BI85"/>
  <c r="BH85"/>
  <c r="BG85"/>
  <c r="BF85"/>
  <c r="T85"/>
  <c r="R85"/>
  <c r="P85"/>
  <c r="BK85"/>
  <c r="J85"/>
  <c r="BE85"/>
  <c r="BI84"/>
  <c r="F34"/>
  <c i="1" r="BD53"/>
  <c i="3" r="BH84"/>
  <c r="F33"/>
  <c i="1" r="BC53"/>
  <c i="3" r="BG84"/>
  <c r="F32"/>
  <c i="1" r="BB53"/>
  <c i="3" r="BF84"/>
  <c r="J31"/>
  <c i="1" r="AW53"/>
  <c i="3" r="F31"/>
  <c i="1" r="BA53"/>
  <c i="3" r="T84"/>
  <c r="T83"/>
  <c r="T82"/>
  <c r="T81"/>
  <c r="R84"/>
  <c r="R83"/>
  <c r="R82"/>
  <c r="R81"/>
  <c r="P84"/>
  <c r="P83"/>
  <c r="P82"/>
  <c r="P81"/>
  <c i="1" r="AU53"/>
  <c i="3" r="BK84"/>
  <c r="BK83"/>
  <c r="J83"/>
  <c r="BK82"/>
  <c r="J82"/>
  <c r="BK81"/>
  <c r="J81"/>
  <c r="J56"/>
  <c r="J27"/>
  <c i="1" r="AG53"/>
  <c i="3" r="J84"/>
  <c r="BE84"/>
  <c r="J30"/>
  <c i="1" r="AV53"/>
  <c i="3" r="F30"/>
  <c i="1" r="AZ53"/>
  <c i="3" r="J58"/>
  <c r="J57"/>
  <c r="J77"/>
  <c r="F77"/>
  <c r="F75"/>
  <c r="E73"/>
  <c r="J51"/>
  <c r="F51"/>
  <c r="F49"/>
  <c r="E47"/>
  <c r="J36"/>
  <c r="J18"/>
  <c r="E18"/>
  <c r="F78"/>
  <c r="F52"/>
  <c r="J17"/>
  <c r="J12"/>
  <c r="J75"/>
  <c r="J49"/>
  <c r="E7"/>
  <c r="E71"/>
  <c r="E45"/>
  <c i="1" r="AY52"/>
  <c r="AX52"/>
  <c i="2" r="BI809"/>
  <c r="BH809"/>
  <c r="BG809"/>
  <c r="BF809"/>
  <c r="T809"/>
  <c r="R809"/>
  <c r="P809"/>
  <c r="BK809"/>
  <c r="J809"/>
  <c r="BE809"/>
  <c r="BI807"/>
  <c r="BH807"/>
  <c r="BG807"/>
  <c r="BF807"/>
  <c r="T807"/>
  <c r="R807"/>
  <c r="P807"/>
  <c r="BK807"/>
  <c r="J807"/>
  <c r="BE807"/>
  <c r="BI786"/>
  <c r="BH786"/>
  <c r="BG786"/>
  <c r="BF786"/>
  <c r="T786"/>
  <c r="R786"/>
  <c r="P786"/>
  <c r="BK786"/>
  <c r="J786"/>
  <c r="BE786"/>
  <c r="BI769"/>
  <c r="BH769"/>
  <c r="BG769"/>
  <c r="BF769"/>
  <c r="T769"/>
  <c r="R769"/>
  <c r="P769"/>
  <c r="BK769"/>
  <c r="J769"/>
  <c r="BE769"/>
  <c r="BI759"/>
  <c r="BH759"/>
  <c r="BG759"/>
  <c r="BF759"/>
  <c r="T759"/>
  <c r="R759"/>
  <c r="P759"/>
  <c r="BK759"/>
  <c r="J759"/>
  <c r="BE759"/>
  <c r="BI749"/>
  <c r="BH749"/>
  <c r="BG749"/>
  <c r="BF749"/>
  <c r="T749"/>
  <c r="R749"/>
  <c r="P749"/>
  <c r="BK749"/>
  <c r="J749"/>
  <c r="BE749"/>
  <c r="BI737"/>
  <c r="BH737"/>
  <c r="BG737"/>
  <c r="BF737"/>
  <c r="T737"/>
  <c r="R737"/>
  <c r="P737"/>
  <c r="BK737"/>
  <c r="J737"/>
  <c r="BE737"/>
  <c r="BI735"/>
  <c r="BH735"/>
  <c r="BG735"/>
  <c r="BF735"/>
  <c r="T735"/>
  <c r="R735"/>
  <c r="P735"/>
  <c r="BK735"/>
  <c r="J735"/>
  <c r="BE735"/>
  <c r="BI714"/>
  <c r="BH714"/>
  <c r="BG714"/>
  <c r="BF714"/>
  <c r="T714"/>
  <c r="R714"/>
  <c r="P714"/>
  <c r="BK714"/>
  <c r="J714"/>
  <c r="BE714"/>
  <c r="BI697"/>
  <c r="BH697"/>
  <c r="BG697"/>
  <c r="BF697"/>
  <c r="T697"/>
  <c r="T696"/>
  <c r="R697"/>
  <c r="R696"/>
  <c r="P697"/>
  <c r="P696"/>
  <c r="BK697"/>
  <c r="BK696"/>
  <c r="J696"/>
  <c r="J697"/>
  <c r="BE697"/>
  <c r="J74"/>
  <c r="BI695"/>
  <c r="BH695"/>
  <c r="BG695"/>
  <c r="BF695"/>
  <c r="T695"/>
  <c r="R695"/>
  <c r="P695"/>
  <c r="BK695"/>
  <c r="J695"/>
  <c r="BE695"/>
  <c r="BI667"/>
  <c r="BH667"/>
  <c r="BG667"/>
  <c r="BF667"/>
  <c r="T667"/>
  <c r="R667"/>
  <c r="P667"/>
  <c r="BK667"/>
  <c r="J667"/>
  <c r="BE667"/>
  <c r="BI661"/>
  <c r="BH661"/>
  <c r="BG661"/>
  <c r="BF661"/>
  <c r="T661"/>
  <c r="T660"/>
  <c r="R661"/>
  <c r="R660"/>
  <c r="P661"/>
  <c r="P660"/>
  <c r="BK661"/>
  <c r="BK660"/>
  <c r="J660"/>
  <c r="J661"/>
  <c r="BE661"/>
  <c r="J73"/>
  <c r="BI658"/>
  <c r="BH658"/>
  <c r="BG658"/>
  <c r="BF658"/>
  <c r="T658"/>
  <c r="R658"/>
  <c r="P658"/>
  <c r="BK658"/>
  <c r="J658"/>
  <c r="BE658"/>
  <c r="BI656"/>
  <c r="BH656"/>
  <c r="BG656"/>
  <c r="BF656"/>
  <c r="T656"/>
  <c r="R656"/>
  <c r="P656"/>
  <c r="BK656"/>
  <c r="J656"/>
  <c r="BE656"/>
  <c r="BI654"/>
  <c r="BH654"/>
  <c r="BG654"/>
  <c r="BF654"/>
  <c r="T654"/>
  <c r="R654"/>
  <c r="P654"/>
  <c r="BK654"/>
  <c r="J654"/>
  <c r="BE654"/>
  <c r="BI652"/>
  <c r="BH652"/>
  <c r="BG652"/>
  <c r="BF652"/>
  <c r="T652"/>
  <c r="R652"/>
  <c r="P652"/>
  <c r="BK652"/>
  <c r="J652"/>
  <c r="BE652"/>
  <c r="BI643"/>
  <c r="BH643"/>
  <c r="BG643"/>
  <c r="BF643"/>
  <c r="T643"/>
  <c r="R643"/>
  <c r="P643"/>
  <c r="BK643"/>
  <c r="J643"/>
  <c r="BE643"/>
  <c r="BI642"/>
  <c r="BH642"/>
  <c r="BG642"/>
  <c r="BF642"/>
  <c r="T642"/>
  <c r="R642"/>
  <c r="P642"/>
  <c r="BK642"/>
  <c r="J642"/>
  <c r="BE642"/>
  <c r="BI641"/>
  <c r="BH641"/>
  <c r="BG641"/>
  <c r="BF641"/>
  <c r="T641"/>
  <c r="R641"/>
  <c r="P641"/>
  <c r="BK641"/>
  <c r="J641"/>
  <c r="BE641"/>
  <c r="BI632"/>
  <c r="BH632"/>
  <c r="BG632"/>
  <c r="BF632"/>
  <c r="T632"/>
  <c r="R632"/>
  <c r="P632"/>
  <c r="BK632"/>
  <c r="J632"/>
  <c r="BE632"/>
  <c r="BI630"/>
  <c r="BH630"/>
  <c r="BG630"/>
  <c r="BF630"/>
  <c r="T630"/>
  <c r="R630"/>
  <c r="P630"/>
  <c r="BK630"/>
  <c r="J630"/>
  <c r="BE630"/>
  <c r="BI628"/>
  <c r="BH628"/>
  <c r="BG628"/>
  <c r="BF628"/>
  <c r="T628"/>
  <c r="R628"/>
  <c r="P628"/>
  <c r="BK628"/>
  <c r="J628"/>
  <c r="BE628"/>
  <c r="BI622"/>
  <c r="BH622"/>
  <c r="BG622"/>
  <c r="BF622"/>
  <c r="T622"/>
  <c r="R622"/>
  <c r="P622"/>
  <c r="BK622"/>
  <c r="J622"/>
  <c r="BE622"/>
  <c r="BI621"/>
  <c r="BH621"/>
  <c r="BG621"/>
  <c r="BF621"/>
  <c r="T621"/>
  <c r="R621"/>
  <c r="P621"/>
  <c r="BK621"/>
  <c r="J621"/>
  <c r="BE621"/>
  <c r="BI620"/>
  <c r="BH620"/>
  <c r="BG620"/>
  <c r="BF620"/>
  <c r="T620"/>
  <c r="R620"/>
  <c r="P620"/>
  <c r="BK620"/>
  <c r="J620"/>
  <c r="BE620"/>
  <c r="BI615"/>
  <c r="BH615"/>
  <c r="BG615"/>
  <c r="BF615"/>
  <c r="T615"/>
  <c r="R615"/>
  <c r="P615"/>
  <c r="BK615"/>
  <c r="J615"/>
  <c r="BE615"/>
  <c r="BI614"/>
  <c r="BH614"/>
  <c r="BG614"/>
  <c r="BF614"/>
  <c r="T614"/>
  <c r="R614"/>
  <c r="P614"/>
  <c r="BK614"/>
  <c r="J614"/>
  <c r="BE614"/>
  <c r="BI612"/>
  <c r="BH612"/>
  <c r="BG612"/>
  <c r="BF612"/>
  <c r="T612"/>
  <c r="R612"/>
  <c r="P612"/>
  <c r="BK612"/>
  <c r="J612"/>
  <c r="BE612"/>
  <c r="BI604"/>
  <c r="BH604"/>
  <c r="BG604"/>
  <c r="BF604"/>
  <c r="T604"/>
  <c r="T603"/>
  <c r="R604"/>
  <c r="R603"/>
  <c r="P604"/>
  <c r="P603"/>
  <c r="BK604"/>
  <c r="BK603"/>
  <c r="J603"/>
  <c r="J604"/>
  <c r="BE604"/>
  <c r="J72"/>
  <c r="BI602"/>
  <c r="BH602"/>
  <c r="BG602"/>
  <c r="BF602"/>
  <c r="T602"/>
  <c r="R602"/>
  <c r="P602"/>
  <c r="BK602"/>
  <c r="J602"/>
  <c r="BE602"/>
  <c r="BI600"/>
  <c r="BH600"/>
  <c r="BG600"/>
  <c r="BF600"/>
  <c r="T600"/>
  <c r="T599"/>
  <c r="R600"/>
  <c r="R599"/>
  <c r="P600"/>
  <c r="P599"/>
  <c r="BK600"/>
  <c r="BK599"/>
  <c r="J599"/>
  <c r="J600"/>
  <c r="BE600"/>
  <c r="J71"/>
  <c r="BI597"/>
  <c r="BH597"/>
  <c r="BG597"/>
  <c r="BF597"/>
  <c r="T597"/>
  <c r="R597"/>
  <c r="P597"/>
  <c r="BK597"/>
  <c r="J597"/>
  <c r="BE597"/>
  <c r="BI595"/>
  <c r="BH595"/>
  <c r="BG595"/>
  <c r="BF595"/>
  <c r="T595"/>
  <c r="R595"/>
  <c r="P595"/>
  <c r="BK595"/>
  <c r="J595"/>
  <c r="BE595"/>
  <c r="BI586"/>
  <c r="BH586"/>
  <c r="BG586"/>
  <c r="BF586"/>
  <c r="T586"/>
  <c r="R586"/>
  <c r="P586"/>
  <c r="BK586"/>
  <c r="J586"/>
  <c r="BE586"/>
  <c r="BI579"/>
  <c r="BH579"/>
  <c r="BG579"/>
  <c r="BF579"/>
  <c r="T579"/>
  <c r="R579"/>
  <c r="P579"/>
  <c r="BK579"/>
  <c r="J579"/>
  <c r="BE579"/>
  <c r="BI577"/>
  <c r="BH577"/>
  <c r="BG577"/>
  <c r="BF577"/>
  <c r="T577"/>
  <c r="R577"/>
  <c r="P577"/>
  <c r="BK577"/>
  <c r="J577"/>
  <c r="BE577"/>
  <c r="BI571"/>
  <c r="BH571"/>
  <c r="BG571"/>
  <c r="BF571"/>
  <c r="T571"/>
  <c r="R571"/>
  <c r="P571"/>
  <c r="BK571"/>
  <c r="J571"/>
  <c r="BE571"/>
  <c r="BI570"/>
  <c r="BH570"/>
  <c r="BG570"/>
  <c r="BF570"/>
  <c r="T570"/>
  <c r="R570"/>
  <c r="P570"/>
  <c r="BK570"/>
  <c r="J570"/>
  <c r="BE570"/>
  <c r="BI563"/>
  <c r="BH563"/>
  <c r="BG563"/>
  <c r="BF563"/>
  <c r="T563"/>
  <c r="R563"/>
  <c r="P563"/>
  <c r="BK563"/>
  <c r="J563"/>
  <c r="BE563"/>
  <c r="BI556"/>
  <c r="BH556"/>
  <c r="BG556"/>
  <c r="BF556"/>
  <c r="T556"/>
  <c r="R556"/>
  <c r="P556"/>
  <c r="BK556"/>
  <c r="J556"/>
  <c r="BE556"/>
  <c r="BI550"/>
  <c r="BH550"/>
  <c r="BG550"/>
  <c r="BF550"/>
  <c r="T550"/>
  <c r="R550"/>
  <c r="P550"/>
  <c r="BK550"/>
  <c r="J550"/>
  <c r="BE550"/>
  <c r="BI544"/>
  <c r="BH544"/>
  <c r="BG544"/>
  <c r="BF544"/>
  <c r="T544"/>
  <c r="R544"/>
  <c r="P544"/>
  <c r="BK544"/>
  <c r="J544"/>
  <c r="BE544"/>
  <c r="BI542"/>
  <c r="BH542"/>
  <c r="BG542"/>
  <c r="BF542"/>
  <c r="T542"/>
  <c r="R542"/>
  <c r="P542"/>
  <c r="BK542"/>
  <c r="J542"/>
  <c r="BE542"/>
  <c r="BI536"/>
  <c r="BH536"/>
  <c r="BG536"/>
  <c r="BF536"/>
  <c r="T536"/>
  <c r="R536"/>
  <c r="P536"/>
  <c r="BK536"/>
  <c r="J536"/>
  <c r="BE536"/>
  <c r="BI528"/>
  <c r="BH528"/>
  <c r="BG528"/>
  <c r="BF528"/>
  <c r="T528"/>
  <c r="R528"/>
  <c r="P528"/>
  <c r="BK528"/>
  <c r="J528"/>
  <c r="BE528"/>
  <c r="BI525"/>
  <c r="BH525"/>
  <c r="BG525"/>
  <c r="BF525"/>
  <c r="T525"/>
  <c r="R525"/>
  <c r="P525"/>
  <c r="BK525"/>
  <c r="J525"/>
  <c r="BE525"/>
  <c r="BI519"/>
  <c r="BH519"/>
  <c r="BG519"/>
  <c r="BF519"/>
  <c r="T519"/>
  <c r="T518"/>
  <c r="R519"/>
  <c r="R518"/>
  <c r="P519"/>
  <c r="P518"/>
  <c r="BK519"/>
  <c r="BK518"/>
  <c r="J518"/>
  <c r="J519"/>
  <c r="BE519"/>
  <c r="J70"/>
  <c r="BI516"/>
  <c r="BH516"/>
  <c r="BG516"/>
  <c r="BF516"/>
  <c r="T516"/>
  <c r="R516"/>
  <c r="P516"/>
  <c r="BK516"/>
  <c r="J516"/>
  <c r="BE516"/>
  <c r="BI515"/>
  <c r="BH515"/>
  <c r="BG515"/>
  <c r="BF515"/>
  <c r="T515"/>
  <c r="R515"/>
  <c r="P515"/>
  <c r="BK515"/>
  <c r="J515"/>
  <c r="BE515"/>
  <c r="BI511"/>
  <c r="BH511"/>
  <c r="BG511"/>
  <c r="BF511"/>
  <c r="T511"/>
  <c r="R511"/>
  <c r="P511"/>
  <c r="BK511"/>
  <c r="J511"/>
  <c r="BE511"/>
  <c r="BI510"/>
  <c r="BH510"/>
  <c r="BG510"/>
  <c r="BF510"/>
  <c r="T510"/>
  <c r="R510"/>
  <c r="P510"/>
  <c r="BK510"/>
  <c r="J510"/>
  <c r="BE510"/>
  <c r="BI509"/>
  <c r="BH509"/>
  <c r="BG509"/>
  <c r="BF509"/>
  <c r="T509"/>
  <c r="R509"/>
  <c r="P509"/>
  <c r="BK509"/>
  <c r="J509"/>
  <c r="BE509"/>
  <c r="BI508"/>
  <c r="BH508"/>
  <c r="BG508"/>
  <c r="BF508"/>
  <c r="T508"/>
  <c r="R508"/>
  <c r="P508"/>
  <c r="BK508"/>
  <c r="J508"/>
  <c r="BE508"/>
  <c r="BI507"/>
  <c r="BH507"/>
  <c r="BG507"/>
  <c r="BF507"/>
  <c r="T507"/>
  <c r="R507"/>
  <c r="P507"/>
  <c r="BK507"/>
  <c r="J507"/>
  <c r="BE507"/>
  <c r="BI505"/>
  <c r="BH505"/>
  <c r="BG505"/>
  <c r="BF505"/>
  <c r="T505"/>
  <c r="R505"/>
  <c r="P505"/>
  <c r="BK505"/>
  <c r="J505"/>
  <c r="BE505"/>
  <c r="BI504"/>
  <c r="BH504"/>
  <c r="BG504"/>
  <c r="BF504"/>
  <c r="T504"/>
  <c r="R504"/>
  <c r="P504"/>
  <c r="BK504"/>
  <c r="J504"/>
  <c r="BE504"/>
  <c r="BI503"/>
  <c r="BH503"/>
  <c r="BG503"/>
  <c r="BF503"/>
  <c r="T503"/>
  <c r="R503"/>
  <c r="P503"/>
  <c r="BK503"/>
  <c r="J503"/>
  <c r="BE503"/>
  <c r="BI502"/>
  <c r="BH502"/>
  <c r="BG502"/>
  <c r="BF502"/>
  <c r="T502"/>
  <c r="R502"/>
  <c r="P502"/>
  <c r="BK502"/>
  <c r="J502"/>
  <c r="BE502"/>
  <c r="BI501"/>
  <c r="BH501"/>
  <c r="BG501"/>
  <c r="BF501"/>
  <c r="T501"/>
  <c r="R501"/>
  <c r="P501"/>
  <c r="BK501"/>
  <c r="J501"/>
  <c r="BE501"/>
  <c r="BI500"/>
  <c r="BH500"/>
  <c r="BG500"/>
  <c r="BF500"/>
  <c r="T500"/>
  <c r="R500"/>
  <c r="P500"/>
  <c r="BK500"/>
  <c r="J500"/>
  <c r="BE500"/>
  <c r="BI499"/>
  <c r="BH499"/>
  <c r="BG499"/>
  <c r="BF499"/>
  <c r="T499"/>
  <c r="R499"/>
  <c r="P499"/>
  <c r="BK499"/>
  <c r="J499"/>
  <c r="BE499"/>
  <c r="BI498"/>
  <c r="BH498"/>
  <c r="BG498"/>
  <c r="BF498"/>
  <c r="T498"/>
  <c r="R498"/>
  <c r="P498"/>
  <c r="BK498"/>
  <c r="J498"/>
  <c r="BE498"/>
  <c r="BI497"/>
  <c r="BH497"/>
  <c r="BG497"/>
  <c r="BF497"/>
  <c r="T497"/>
  <c r="R497"/>
  <c r="P497"/>
  <c r="BK497"/>
  <c r="J497"/>
  <c r="BE497"/>
  <c r="BI496"/>
  <c r="BH496"/>
  <c r="BG496"/>
  <c r="BF496"/>
  <c r="T496"/>
  <c r="R496"/>
  <c r="P496"/>
  <c r="BK496"/>
  <c r="J496"/>
  <c r="BE496"/>
  <c r="BI495"/>
  <c r="BH495"/>
  <c r="BG495"/>
  <c r="BF495"/>
  <c r="T495"/>
  <c r="R495"/>
  <c r="P495"/>
  <c r="BK495"/>
  <c r="J495"/>
  <c r="BE495"/>
  <c r="BI493"/>
  <c r="BH493"/>
  <c r="BG493"/>
  <c r="BF493"/>
  <c r="T493"/>
  <c r="R493"/>
  <c r="P493"/>
  <c r="BK493"/>
  <c r="J493"/>
  <c r="BE493"/>
  <c r="BI492"/>
  <c r="BH492"/>
  <c r="BG492"/>
  <c r="BF492"/>
  <c r="T492"/>
  <c r="R492"/>
  <c r="P492"/>
  <c r="BK492"/>
  <c r="J492"/>
  <c r="BE492"/>
  <c r="BI486"/>
  <c r="BH486"/>
  <c r="BG486"/>
  <c r="BF486"/>
  <c r="T486"/>
  <c r="R486"/>
  <c r="P486"/>
  <c r="BK486"/>
  <c r="J486"/>
  <c r="BE486"/>
  <c r="BI485"/>
  <c r="BH485"/>
  <c r="BG485"/>
  <c r="BF485"/>
  <c r="T485"/>
  <c r="R485"/>
  <c r="P485"/>
  <c r="BK485"/>
  <c r="J485"/>
  <c r="BE485"/>
  <c r="BI479"/>
  <c r="BH479"/>
  <c r="BG479"/>
  <c r="BF479"/>
  <c r="T479"/>
  <c r="R479"/>
  <c r="P479"/>
  <c r="BK479"/>
  <c r="J479"/>
  <c r="BE479"/>
  <c r="BI478"/>
  <c r="BH478"/>
  <c r="BG478"/>
  <c r="BF478"/>
  <c r="T478"/>
  <c r="R478"/>
  <c r="P478"/>
  <c r="BK478"/>
  <c r="J478"/>
  <c r="BE478"/>
  <c r="BI470"/>
  <c r="BH470"/>
  <c r="BG470"/>
  <c r="BF470"/>
  <c r="T470"/>
  <c r="T469"/>
  <c r="R470"/>
  <c r="R469"/>
  <c r="P470"/>
  <c r="P469"/>
  <c r="BK470"/>
  <c r="BK469"/>
  <c r="J469"/>
  <c r="J470"/>
  <c r="BE470"/>
  <c r="J69"/>
  <c r="BI467"/>
  <c r="BH467"/>
  <c r="BG467"/>
  <c r="BF467"/>
  <c r="T467"/>
  <c r="R467"/>
  <c r="P467"/>
  <c r="BK467"/>
  <c r="J467"/>
  <c r="BE467"/>
  <c r="BI466"/>
  <c r="BH466"/>
  <c r="BG466"/>
  <c r="BF466"/>
  <c r="T466"/>
  <c r="R466"/>
  <c r="P466"/>
  <c r="BK466"/>
  <c r="J466"/>
  <c r="BE466"/>
  <c r="BI465"/>
  <c r="BH465"/>
  <c r="BG465"/>
  <c r="BF465"/>
  <c r="T465"/>
  <c r="R465"/>
  <c r="P465"/>
  <c r="BK465"/>
  <c r="J465"/>
  <c r="BE465"/>
  <c r="BI464"/>
  <c r="BH464"/>
  <c r="BG464"/>
  <c r="BF464"/>
  <c r="T464"/>
  <c r="R464"/>
  <c r="P464"/>
  <c r="BK464"/>
  <c r="J464"/>
  <c r="BE464"/>
  <c r="BI462"/>
  <c r="BH462"/>
  <c r="BG462"/>
  <c r="BF462"/>
  <c r="T462"/>
  <c r="T461"/>
  <c r="R462"/>
  <c r="R461"/>
  <c r="P462"/>
  <c r="P461"/>
  <c r="BK462"/>
  <c r="BK461"/>
  <c r="J461"/>
  <c r="J462"/>
  <c r="BE462"/>
  <c r="J68"/>
  <c r="BI459"/>
  <c r="BH459"/>
  <c r="BG459"/>
  <c r="BF459"/>
  <c r="T459"/>
  <c r="R459"/>
  <c r="P459"/>
  <c r="BK459"/>
  <c r="J459"/>
  <c r="BE459"/>
  <c r="BI457"/>
  <c r="BH457"/>
  <c r="BG457"/>
  <c r="BF457"/>
  <c r="T457"/>
  <c r="R457"/>
  <c r="P457"/>
  <c r="BK457"/>
  <c r="J457"/>
  <c r="BE457"/>
  <c r="BI455"/>
  <c r="BH455"/>
  <c r="BG455"/>
  <c r="BF455"/>
  <c r="T455"/>
  <c r="R455"/>
  <c r="P455"/>
  <c r="BK455"/>
  <c r="J455"/>
  <c r="BE455"/>
  <c r="BI450"/>
  <c r="BH450"/>
  <c r="BG450"/>
  <c r="BF450"/>
  <c r="T450"/>
  <c r="R450"/>
  <c r="P450"/>
  <c r="BK450"/>
  <c r="J450"/>
  <c r="BE450"/>
  <c r="BI449"/>
  <c r="BH449"/>
  <c r="BG449"/>
  <c r="BF449"/>
  <c r="T449"/>
  <c r="R449"/>
  <c r="P449"/>
  <c r="BK449"/>
  <c r="J449"/>
  <c r="BE449"/>
  <c r="BI448"/>
  <c r="BH448"/>
  <c r="BG448"/>
  <c r="BF448"/>
  <c r="T448"/>
  <c r="R448"/>
  <c r="P448"/>
  <c r="BK448"/>
  <c r="J448"/>
  <c r="BE448"/>
  <c r="BI443"/>
  <c r="BH443"/>
  <c r="BG443"/>
  <c r="BF443"/>
  <c r="T443"/>
  <c r="R443"/>
  <c r="P443"/>
  <c r="BK443"/>
  <c r="J443"/>
  <c r="BE443"/>
  <c r="BI436"/>
  <c r="BH436"/>
  <c r="BG436"/>
  <c r="BF436"/>
  <c r="T436"/>
  <c r="R436"/>
  <c r="P436"/>
  <c r="BK436"/>
  <c r="J436"/>
  <c r="BE436"/>
  <c r="BI432"/>
  <c r="BH432"/>
  <c r="BG432"/>
  <c r="BF432"/>
  <c r="T432"/>
  <c r="R432"/>
  <c r="P432"/>
  <c r="BK432"/>
  <c r="J432"/>
  <c r="BE432"/>
  <c r="BI428"/>
  <c r="BH428"/>
  <c r="BG428"/>
  <c r="BF428"/>
  <c r="T428"/>
  <c r="R428"/>
  <c r="P428"/>
  <c r="BK428"/>
  <c r="J428"/>
  <c r="BE428"/>
  <c r="BI425"/>
  <c r="BH425"/>
  <c r="BG425"/>
  <c r="BF425"/>
  <c r="T425"/>
  <c r="T424"/>
  <c r="R425"/>
  <c r="R424"/>
  <c r="P425"/>
  <c r="P424"/>
  <c r="BK425"/>
  <c r="BK424"/>
  <c r="J424"/>
  <c r="J425"/>
  <c r="BE425"/>
  <c r="J67"/>
  <c r="BI422"/>
  <c r="BH422"/>
  <c r="BG422"/>
  <c r="BF422"/>
  <c r="T422"/>
  <c r="R422"/>
  <c r="P422"/>
  <c r="BK422"/>
  <c r="J422"/>
  <c r="BE422"/>
  <c r="BI418"/>
  <c r="BH418"/>
  <c r="BG418"/>
  <c r="BF418"/>
  <c r="T418"/>
  <c r="R418"/>
  <c r="P418"/>
  <c r="BK418"/>
  <c r="J418"/>
  <c r="BE418"/>
  <c r="BI416"/>
  <c r="BH416"/>
  <c r="BG416"/>
  <c r="BF416"/>
  <c r="T416"/>
  <c r="R416"/>
  <c r="P416"/>
  <c r="BK416"/>
  <c r="J416"/>
  <c r="BE416"/>
  <c r="BI412"/>
  <c r="BH412"/>
  <c r="BG412"/>
  <c r="BF412"/>
  <c r="T412"/>
  <c r="R412"/>
  <c r="P412"/>
  <c r="BK412"/>
  <c r="J412"/>
  <c r="BE412"/>
  <c r="BI408"/>
  <c r="BH408"/>
  <c r="BG408"/>
  <c r="BF408"/>
  <c r="T408"/>
  <c r="T407"/>
  <c r="T406"/>
  <c r="R408"/>
  <c r="R407"/>
  <c r="R406"/>
  <c r="P408"/>
  <c r="P407"/>
  <c r="P406"/>
  <c r="BK408"/>
  <c r="BK407"/>
  <c r="J407"/>
  <c r="BK406"/>
  <c r="J406"/>
  <c r="J408"/>
  <c r="BE408"/>
  <c r="J66"/>
  <c r="J65"/>
  <c r="BI404"/>
  <c r="BH404"/>
  <c r="BG404"/>
  <c r="BF404"/>
  <c r="T404"/>
  <c r="T403"/>
  <c r="R404"/>
  <c r="R403"/>
  <c r="P404"/>
  <c r="P403"/>
  <c r="BK404"/>
  <c r="BK403"/>
  <c r="J403"/>
  <c r="J404"/>
  <c r="BE404"/>
  <c r="J64"/>
  <c r="BI401"/>
  <c r="BH401"/>
  <c r="BG401"/>
  <c r="BF401"/>
  <c r="T401"/>
  <c r="R401"/>
  <c r="P401"/>
  <c r="BK401"/>
  <c r="J401"/>
  <c r="BE401"/>
  <c r="BI398"/>
  <c r="BH398"/>
  <c r="BG398"/>
  <c r="BF398"/>
  <c r="T398"/>
  <c r="R398"/>
  <c r="P398"/>
  <c r="BK398"/>
  <c r="J398"/>
  <c r="BE398"/>
  <c r="BI396"/>
  <c r="BH396"/>
  <c r="BG396"/>
  <c r="BF396"/>
  <c r="T396"/>
  <c r="R396"/>
  <c r="P396"/>
  <c r="BK396"/>
  <c r="J396"/>
  <c r="BE396"/>
  <c r="BI393"/>
  <c r="BH393"/>
  <c r="BG393"/>
  <c r="BF393"/>
  <c r="T393"/>
  <c r="R393"/>
  <c r="P393"/>
  <c r="BK393"/>
  <c r="J393"/>
  <c r="BE393"/>
  <c r="BI391"/>
  <c r="BH391"/>
  <c r="BG391"/>
  <c r="BF391"/>
  <c r="T391"/>
  <c r="T390"/>
  <c r="R391"/>
  <c r="R390"/>
  <c r="P391"/>
  <c r="P390"/>
  <c r="BK391"/>
  <c r="BK390"/>
  <c r="J390"/>
  <c r="J391"/>
  <c r="BE391"/>
  <c r="J63"/>
  <c r="BI387"/>
  <c r="BH387"/>
  <c r="BG387"/>
  <c r="BF387"/>
  <c r="T387"/>
  <c r="R387"/>
  <c r="P387"/>
  <c r="BK387"/>
  <c r="J387"/>
  <c r="BE387"/>
  <c r="BI375"/>
  <c r="BH375"/>
  <c r="BG375"/>
  <c r="BF375"/>
  <c r="T375"/>
  <c r="R375"/>
  <c r="P375"/>
  <c r="BK375"/>
  <c r="J375"/>
  <c r="BE375"/>
  <c r="BI361"/>
  <c r="BH361"/>
  <c r="BG361"/>
  <c r="BF361"/>
  <c r="T361"/>
  <c r="R361"/>
  <c r="P361"/>
  <c r="BK361"/>
  <c r="J361"/>
  <c r="BE361"/>
  <c r="BI360"/>
  <c r="BH360"/>
  <c r="BG360"/>
  <c r="BF360"/>
  <c r="T360"/>
  <c r="R360"/>
  <c r="P360"/>
  <c r="BK360"/>
  <c r="J360"/>
  <c r="BE360"/>
  <c r="BI350"/>
  <c r="BH350"/>
  <c r="BG350"/>
  <c r="BF350"/>
  <c r="T350"/>
  <c r="R350"/>
  <c r="P350"/>
  <c r="BK350"/>
  <c r="J350"/>
  <c r="BE350"/>
  <c r="BI338"/>
  <c r="BH338"/>
  <c r="BG338"/>
  <c r="BF338"/>
  <c r="T338"/>
  <c r="R338"/>
  <c r="P338"/>
  <c r="BK338"/>
  <c r="J338"/>
  <c r="BE338"/>
  <c r="BI332"/>
  <c r="BH332"/>
  <c r="BG332"/>
  <c r="BF332"/>
  <c r="T332"/>
  <c r="R332"/>
  <c r="P332"/>
  <c r="BK332"/>
  <c r="J332"/>
  <c r="BE332"/>
  <c r="BI320"/>
  <c r="BH320"/>
  <c r="BG320"/>
  <c r="BF320"/>
  <c r="T320"/>
  <c r="R320"/>
  <c r="P320"/>
  <c r="BK320"/>
  <c r="J320"/>
  <c r="BE320"/>
  <c r="BI310"/>
  <c r="BH310"/>
  <c r="BG310"/>
  <c r="BF310"/>
  <c r="T310"/>
  <c r="R310"/>
  <c r="P310"/>
  <c r="BK310"/>
  <c r="J310"/>
  <c r="BE310"/>
  <c r="BI300"/>
  <c r="BH300"/>
  <c r="BG300"/>
  <c r="BF300"/>
  <c r="T300"/>
  <c r="R300"/>
  <c r="P300"/>
  <c r="BK300"/>
  <c r="J300"/>
  <c r="BE300"/>
  <c r="BI297"/>
  <c r="BH297"/>
  <c r="BG297"/>
  <c r="BF297"/>
  <c r="T297"/>
  <c r="R297"/>
  <c r="P297"/>
  <c r="BK297"/>
  <c r="J297"/>
  <c r="BE297"/>
  <c r="BI293"/>
  <c r="BH293"/>
  <c r="BG293"/>
  <c r="BF293"/>
  <c r="T293"/>
  <c r="R293"/>
  <c r="P293"/>
  <c r="BK293"/>
  <c r="J293"/>
  <c r="BE293"/>
  <c r="BI279"/>
  <c r="BH279"/>
  <c r="BG279"/>
  <c r="BF279"/>
  <c r="T279"/>
  <c r="R279"/>
  <c r="P279"/>
  <c r="BK279"/>
  <c r="J279"/>
  <c r="BE279"/>
  <c r="BI270"/>
  <c r="BH270"/>
  <c r="BG270"/>
  <c r="BF270"/>
  <c r="T270"/>
  <c r="T269"/>
  <c r="R270"/>
  <c r="R269"/>
  <c r="P270"/>
  <c r="P269"/>
  <c r="BK270"/>
  <c r="BK269"/>
  <c r="J269"/>
  <c r="J270"/>
  <c r="BE270"/>
  <c r="J62"/>
  <c r="BI268"/>
  <c r="BH268"/>
  <c r="BG268"/>
  <c r="BF268"/>
  <c r="T268"/>
  <c r="R268"/>
  <c r="P268"/>
  <c r="BK268"/>
  <c r="J268"/>
  <c r="BE268"/>
  <c r="BI267"/>
  <c r="BH267"/>
  <c r="BG267"/>
  <c r="BF267"/>
  <c r="T267"/>
  <c r="R267"/>
  <c r="P267"/>
  <c r="BK267"/>
  <c r="J267"/>
  <c r="BE267"/>
  <c r="BI265"/>
  <c r="BH265"/>
  <c r="BG265"/>
  <c r="BF265"/>
  <c r="T265"/>
  <c r="R265"/>
  <c r="P265"/>
  <c r="BK265"/>
  <c r="J265"/>
  <c r="BE265"/>
  <c r="BI262"/>
  <c r="BH262"/>
  <c r="BG262"/>
  <c r="BF262"/>
  <c r="T262"/>
  <c r="R262"/>
  <c r="P262"/>
  <c r="BK262"/>
  <c r="J262"/>
  <c r="BE262"/>
  <c r="BI254"/>
  <c r="BH254"/>
  <c r="BG254"/>
  <c r="BF254"/>
  <c r="T254"/>
  <c r="R254"/>
  <c r="P254"/>
  <c r="BK254"/>
  <c r="J254"/>
  <c r="BE254"/>
  <c r="BI251"/>
  <c r="BH251"/>
  <c r="BG251"/>
  <c r="BF251"/>
  <c r="T251"/>
  <c r="R251"/>
  <c r="P251"/>
  <c r="BK251"/>
  <c r="J251"/>
  <c r="BE251"/>
  <c r="BI248"/>
  <c r="BH248"/>
  <c r="BG248"/>
  <c r="BF248"/>
  <c r="T248"/>
  <c r="R248"/>
  <c r="P248"/>
  <c r="BK248"/>
  <c r="J248"/>
  <c r="BE248"/>
  <c r="BI245"/>
  <c r="BH245"/>
  <c r="BG245"/>
  <c r="BF245"/>
  <c r="T245"/>
  <c r="R245"/>
  <c r="P245"/>
  <c r="BK245"/>
  <c r="J245"/>
  <c r="BE245"/>
  <c r="BI241"/>
  <c r="BH241"/>
  <c r="BG241"/>
  <c r="BF241"/>
  <c r="T241"/>
  <c r="R241"/>
  <c r="P241"/>
  <c r="BK241"/>
  <c r="J241"/>
  <c r="BE241"/>
  <c r="BI239"/>
  <c r="BH239"/>
  <c r="BG239"/>
  <c r="BF239"/>
  <c r="T239"/>
  <c r="R239"/>
  <c r="P239"/>
  <c r="BK239"/>
  <c r="J239"/>
  <c r="BE239"/>
  <c r="BI237"/>
  <c r="BH237"/>
  <c r="BG237"/>
  <c r="BF237"/>
  <c r="T237"/>
  <c r="R237"/>
  <c r="P237"/>
  <c r="BK237"/>
  <c r="J237"/>
  <c r="BE237"/>
  <c r="BI235"/>
  <c r="BH235"/>
  <c r="BG235"/>
  <c r="BF235"/>
  <c r="T235"/>
  <c r="T234"/>
  <c r="R235"/>
  <c r="R234"/>
  <c r="P235"/>
  <c r="P234"/>
  <c r="BK235"/>
  <c r="BK234"/>
  <c r="J234"/>
  <c r="J235"/>
  <c r="BE235"/>
  <c r="J61"/>
  <c r="BI232"/>
  <c r="BH232"/>
  <c r="BG232"/>
  <c r="BF232"/>
  <c r="T232"/>
  <c r="R232"/>
  <c r="P232"/>
  <c r="BK232"/>
  <c r="J232"/>
  <c r="BE232"/>
  <c r="BI231"/>
  <c r="BH231"/>
  <c r="BG231"/>
  <c r="BF231"/>
  <c r="T231"/>
  <c r="R231"/>
  <c r="P231"/>
  <c r="BK231"/>
  <c r="J231"/>
  <c r="BE231"/>
  <c r="BI229"/>
  <c r="BH229"/>
  <c r="BG229"/>
  <c r="BF229"/>
  <c r="T229"/>
  <c r="R229"/>
  <c r="P229"/>
  <c r="BK229"/>
  <c r="J229"/>
  <c r="BE229"/>
  <c r="BI228"/>
  <c r="BH228"/>
  <c r="BG228"/>
  <c r="BF228"/>
  <c r="T228"/>
  <c r="R228"/>
  <c r="P228"/>
  <c r="BK228"/>
  <c r="J228"/>
  <c r="BE228"/>
  <c r="BI226"/>
  <c r="BH226"/>
  <c r="BG226"/>
  <c r="BF226"/>
  <c r="T226"/>
  <c r="R226"/>
  <c r="P226"/>
  <c r="BK226"/>
  <c r="J226"/>
  <c r="BE226"/>
  <c r="BI224"/>
  <c r="BH224"/>
  <c r="BG224"/>
  <c r="BF224"/>
  <c r="T224"/>
  <c r="T223"/>
  <c r="R224"/>
  <c r="R223"/>
  <c r="P224"/>
  <c r="P223"/>
  <c r="BK224"/>
  <c r="BK223"/>
  <c r="J223"/>
  <c r="J224"/>
  <c r="BE224"/>
  <c r="J60"/>
  <c r="BI220"/>
  <c r="BH220"/>
  <c r="BG220"/>
  <c r="BF220"/>
  <c r="T220"/>
  <c r="R220"/>
  <c r="P220"/>
  <c r="BK220"/>
  <c r="J220"/>
  <c r="BE220"/>
  <c r="BI206"/>
  <c r="BH206"/>
  <c r="BG206"/>
  <c r="BF206"/>
  <c r="T206"/>
  <c r="T205"/>
  <c r="R206"/>
  <c r="R205"/>
  <c r="P206"/>
  <c r="P205"/>
  <c r="BK206"/>
  <c r="BK205"/>
  <c r="J205"/>
  <c r="J206"/>
  <c r="BE206"/>
  <c r="J59"/>
  <c r="BI193"/>
  <c r="BH193"/>
  <c r="BG193"/>
  <c r="BF193"/>
  <c r="T193"/>
  <c r="R193"/>
  <c r="P193"/>
  <c r="BK193"/>
  <c r="J193"/>
  <c r="BE193"/>
  <c r="BI172"/>
  <c r="BH172"/>
  <c r="BG172"/>
  <c r="BF172"/>
  <c r="T172"/>
  <c r="R172"/>
  <c r="P172"/>
  <c r="BK172"/>
  <c r="J172"/>
  <c r="BE172"/>
  <c r="BI151"/>
  <c r="BH151"/>
  <c r="BG151"/>
  <c r="BF151"/>
  <c r="T151"/>
  <c r="R151"/>
  <c r="P151"/>
  <c r="BK151"/>
  <c r="J151"/>
  <c r="BE151"/>
  <c r="BI131"/>
  <c r="BH131"/>
  <c r="BG131"/>
  <c r="BF131"/>
  <c r="T131"/>
  <c r="R131"/>
  <c r="P131"/>
  <c r="BK131"/>
  <c r="J131"/>
  <c r="BE131"/>
  <c r="BI117"/>
  <c r="BH117"/>
  <c r="BG117"/>
  <c r="BF117"/>
  <c r="T117"/>
  <c r="R117"/>
  <c r="P117"/>
  <c r="BK117"/>
  <c r="J117"/>
  <c r="BE117"/>
  <c r="BI114"/>
  <c r="BH114"/>
  <c r="BG114"/>
  <c r="BF114"/>
  <c r="T114"/>
  <c r="R114"/>
  <c r="P114"/>
  <c r="BK114"/>
  <c r="J114"/>
  <c r="BE114"/>
  <c r="BI97"/>
  <c r="F34"/>
  <c i="1" r="BD52"/>
  <c i="2" r="BH97"/>
  <c r="F33"/>
  <c i="1" r="BC52"/>
  <c i="2" r="BG97"/>
  <c r="F32"/>
  <c i="1" r="BB52"/>
  <c i="2" r="BF97"/>
  <c r="J31"/>
  <c i="1" r="AW52"/>
  <c i="2" r="F31"/>
  <c i="1" r="BA52"/>
  <c i="2" r="T97"/>
  <c r="T96"/>
  <c r="T95"/>
  <c r="T94"/>
  <c r="R97"/>
  <c r="R96"/>
  <c r="R95"/>
  <c r="R94"/>
  <c r="P97"/>
  <c r="P96"/>
  <c r="P95"/>
  <c r="P94"/>
  <c i="1" r="AU52"/>
  <c i="2" r="BK97"/>
  <c r="BK96"/>
  <c r="J96"/>
  <c r="BK95"/>
  <c r="J95"/>
  <c r="BK94"/>
  <c r="J94"/>
  <c r="J56"/>
  <c r="J27"/>
  <c i="1" r="AG52"/>
  <c i="2" r="J97"/>
  <c r="BE97"/>
  <c r="J30"/>
  <c i="1" r="AV52"/>
  <c i="2" r="F30"/>
  <c i="1" r="AZ52"/>
  <c i="2" r="J58"/>
  <c r="J57"/>
  <c r="J90"/>
  <c r="F90"/>
  <c r="F88"/>
  <c r="E86"/>
  <c r="J51"/>
  <c r="F51"/>
  <c r="F49"/>
  <c r="E47"/>
  <c r="J36"/>
  <c r="J18"/>
  <c r="E18"/>
  <c r="F91"/>
  <c r="F52"/>
  <c r="J17"/>
  <c r="J12"/>
  <c r="J88"/>
  <c r="J49"/>
  <c r="E7"/>
  <c r="E84"/>
  <c r="E45"/>
  <c i="1" r="BD51"/>
  <c r="W30"/>
  <c r="BC51"/>
  <c r="W29"/>
  <c r="BB51"/>
  <c r="W28"/>
  <c r="BA51"/>
  <c r="W27"/>
  <c r="AZ51"/>
  <c r="W26"/>
  <c r="AY51"/>
  <c r="AX51"/>
  <c r="AW51"/>
  <c r="AK27"/>
  <c r="AV51"/>
  <c r="AK26"/>
  <c r="AU51"/>
  <c r="AT51"/>
  <c r="AS51"/>
  <c r="AG51"/>
  <c r="AK23"/>
  <c r="AT57"/>
  <c r="AN57"/>
  <c r="AT56"/>
  <c r="AN56"/>
  <c r="AT55"/>
  <c r="AN55"/>
  <c r="AT54"/>
  <c r="AN54"/>
  <c r="AT53"/>
  <c r="AN53"/>
  <c r="AT52"/>
  <c r="AN52"/>
  <c r="AN51"/>
  <c r="L47"/>
  <c r="AM46"/>
  <c r="L46"/>
  <c r="AM44"/>
  <c r="L44"/>
  <c r="L42"/>
  <c r="L41"/>
  <c r="AK32"/>
</calcChain>
</file>

<file path=xl/sharedStrings.xml><?xml version="1.0" encoding="utf-8"?>
<sst xmlns="http://schemas.openxmlformats.org/spreadsheetml/2006/main">
  <si>
    <t>Export VZ</t>
  </si>
  <si>
    <t>List obsahuje:</t>
  </si>
  <si>
    <t>1) Rekapitulace stavby</t>
  </si>
  <si>
    <t>2) Rekapitulace objektů stavby a soupisů prací</t>
  </si>
  <si>
    <t>3.0</t>
  </si>
  <si>
    <t>ZAMOK</t>
  </si>
  <si>
    <t>False</t>
  </si>
  <si>
    <t>{b6dbcaf4-5b69-4471-8a87-fe7fd6c5dfa3}</t>
  </si>
  <si>
    <t>0,01</t>
  </si>
  <si>
    <t>21</t>
  </si>
  <si>
    <t>15</t>
  </si>
  <si>
    <t>REKAPITULACE STAVBY</t>
  </si>
  <si>
    <t xml:space="preserve">v ---  níže se nacházejí doplnkové a pomocné údaje k sestavám  --- v</t>
  </si>
  <si>
    <t>Návod na vyplnění</t>
  </si>
  <si>
    <t>0,001</t>
  </si>
  <si>
    <t>Kód:</t>
  </si>
  <si>
    <t>S-1512</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</si>
  <si>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</si>
  <si>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</si>
  <si>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Nemocnice Sokolov, pavilon B, řešení chráněných únikových cest 2.pp - 5.np</t>
  </si>
  <si>
    <t>0,1</t>
  </si>
  <si>
    <t>KSO:</t>
  </si>
  <si>
    <t>801 11 46</t>
  </si>
  <si>
    <t>CC-CZ:</t>
  </si>
  <si>
    <t>1264</t>
  </si>
  <si>
    <t>1</t>
  </si>
  <si>
    <t>Místo:</t>
  </si>
  <si>
    <t>Sokolov</t>
  </si>
  <si>
    <t>Datum:</t>
  </si>
  <si>
    <t>10.7.2017</t>
  </si>
  <si>
    <t>10</t>
  </si>
  <si>
    <t>CZ-CPV:</t>
  </si>
  <si>
    <t>44000000-0</t>
  </si>
  <si>
    <t>CZ-CPA:</t>
  </si>
  <si>
    <t>41.00</t>
  </si>
  <si>
    <t>100</t>
  </si>
  <si>
    <t>Zadavatel:</t>
  </si>
  <si>
    <t>IČ:</t>
  </si>
  <si>
    <t/>
  </si>
  <si>
    <t>Karlovarský kraj</t>
  </si>
  <si>
    <t>DIČ:</t>
  </si>
  <si>
    <t>Uchazeč:</t>
  </si>
  <si>
    <t>Vyplň údaj</t>
  </si>
  <si>
    <t>Projektant:</t>
  </si>
  <si>
    <t>263 84 795</t>
  </si>
  <si>
    <t>Jurica a.s. - ateliér Ostrov</t>
  </si>
  <si>
    <t>True</t>
  </si>
  <si>
    <t>Poznámka:</t>
  </si>
  <si>
    <t>Soupis prací je sestaven za využití položek Cenové soustavy ÚRS. Cenové a technické podmínky položek Cenové soustavy ÚRS, které nejsou uvedeny v soupisu prací (tzv. úvodní části katalogů) jsou neomezeně dálkově k dispozici na www.cs-urs.cz . Položky soupisu prací, které nemají ve sloupci "Cenová soustava" uveden žádný údaj (nebo R-položka), nepochází z Cenové soustavy ÚRS._x000d_
Nedílnou součástí Rozpočtu a Výkazu výměr je projektová dokumentace. Nabídkové ceny mohou být vytvářeny dle Výkazu výměr pouze s projektem a jeho Výkazem výměr</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</si>
  <si>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</si>
  <si>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</si>
  <si>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</si>
  <si>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</si>
  <si>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</si>
  <si>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</si>
  <si>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</si>
  <si>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</si>
  <si>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</si>
  <si>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</si>
  <si>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</si>
  <si>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</si>
  <si>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</si>
  <si>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</si>
  <si>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</si>
  <si>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</si>
  <si>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</si>
  <si>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</si>
  <si>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</si>
  <si>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</si>
  <si>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</si>
  <si>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</si>
  <si>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</si>
  <si>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</si>
  <si>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</si>
  <si>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</si>
  <si>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</si>
  <si>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</si>
  <si>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</si>
  <si>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</si>
  <si>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</si>
  <si>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</si>
  <si>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</si>
  <si>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</si>
  <si>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</si>
  <si>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</si>
  <si>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</si>
  <si>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</si>
  <si>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</si>
  <si>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ST</t>
  </si>
  <si>
    <t>Stavební část</t>
  </si>
  <si>
    <t>STA</t>
  </si>
  <si>
    <t>{f775951f-458b-45ca-86f6-ce425547ebd9}</t>
  </si>
  <si>
    <t>2</t>
  </si>
  <si>
    <t>ZTI</t>
  </si>
  <si>
    <t>Zdravotechnika</t>
  </si>
  <si>
    <t>{a59e95ea-c11c-495e-b840-325ae6f3003a}</t>
  </si>
  <si>
    <t>VYT</t>
  </si>
  <si>
    <t>Vytápění</t>
  </si>
  <si>
    <t>{99f5c4c8-51c9-43b6-96dc-3831d66d3b03}</t>
  </si>
  <si>
    <t>VZT</t>
  </si>
  <si>
    <t>Vzduchotechnika</t>
  </si>
  <si>
    <t>{24772a30-f4dc-4da2-bab6-5b5e1e2f1845}</t>
  </si>
  <si>
    <t>SIP</t>
  </si>
  <si>
    <t>Silnoproud</t>
  </si>
  <si>
    <t>{ec3b8592-0eb5-4e16-a034-a9be0fa8c411}</t>
  </si>
  <si>
    <t>VRN</t>
  </si>
  <si>
    <t>Vedlejší rozpočtové náklady</t>
  </si>
  <si>
    <t>{017c1ade-29d8-4c93-870e-ccd132bc59db}</t>
  </si>
  <si>
    <t>1) Krycí list soupisu</t>
  </si>
  <si>
    <t>2) Rekapitulace</t>
  </si>
  <si>
    <t>3) Soupis prací</t>
  </si>
  <si>
    <t>Zpět na list:</t>
  </si>
  <si>
    <t>Rekapitulace stavby</t>
  </si>
  <si>
    <t>KRYCÍ LIST SOUPISU</t>
  </si>
  <si>
    <t>Objekt:</t>
  </si>
  <si>
    <t>ST - Stavební část</t>
  </si>
  <si>
    <t>REKAPITULACE ČLENĚNÍ SOUPISU PRACÍ</t>
  </si>
  <si>
    <t>Kód dílu - Popis</t>
  </si>
  <si>
    <t>Cena celkem [CZK]</t>
  </si>
  <si>
    <t>Náklady soupisu celkem</t>
  </si>
  <si>
    <t>-1</t>
  </si>
  <si>
    <t>HSV - Práce a dodávky HSV</t>
  </si>
  <si>
    <t xml:space="preserve">    3 - Svislé a kompletní konstrukce</t>
  </si>
  <si>
    <t xml:space="preserve">      31 - Zdi podpěrné a volné</t>
  </si>
  <si>
    <t xml:space="preserve">    4 - Vodorovné konstrukce</t>
  </si>
  <si>
    <t xml:space="preserve">    6 - Úpravy povrchů, podlahy a osazování výplní</t>
  </si>
  <si>
    <t xml:space="preserve">    9 - Ostatní konstrukce a práce-bourání</t>
  </si>
  <si>
    <t xml:space="preserve">    997 - Přesun sutě</t>
  </si>
  <si>
    <t xml:space="preserve">    998 - Přesun hmot</t>
  </si>
  <si>
    <t>PSV - Práce a dodávky PSV</t>
  </si>
  <si>
    <t xml:space="preserve">    713 - Izolace tepelné</t>
  </si>
  <si>
    <t xml:space="preserve">    763 - Konstrukce suché výstavby</t>
  </si>
  <si>
    <t xml:space="preserve">    766 - Konstrukce truhlářské</t>
  </si>
  <si>
    <t xml:space="preserve">    767 - Konstrukce zámečnické</t>
  </si>
  <si>
    <t xml:space="preserve">    771 - Podlahy z dlaždic</t>
  </si>
  <si>
    <t xml:space="preserve">    775 - Podlahy skládané</t>
  </si>
  <si>
    <t xml:space="preserve">    776 - Podlahy povlakové</t>
  </si>
  <si>
    <t xml:space="preserve">    783 - Dokončovací práce - nátěry</t>
  </si>
  <si>
    <t xml:space="preserve">    784 - Dokončovací práce - malby</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</si>
  <si>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</si>
  <si>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</si>
  <si>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</si>
  <si>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</si>
  <si>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</si>
  <si>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</si>
  <si>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</si>
  <si>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</si>
  <si>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</si>
  <si>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</si>
  <si>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</si>
  <si>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</si>
  <si>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</si>
  <si>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</si>
  <si>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</si>
  <si>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</si>
  <si>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</si>
  <si>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3</t>
  </si>
  <si>
    <t>Svislé a kompletní konstrukce</t>
  </si>
  <si>
    <t>K</t>
  </si>
  <si>
    <t>317941121</t>
  </si>
  <si>
    <t>Osazování ocelových válcovaných nosníků na zdivu I nebo IE nebo U nebo UE nebo L do č. 12 nebo výšky do 120 mm</t>
  </si>
  <si>
    <t>t</t>
  </si>
  <si>
    <t>CS ÚRS 2017 02</t>
  </si>
  <si>
    <t>4</t>
  </si>
  <si>
    <t>-279636624</t>
  </si>
  <si>
    <t>PSC</t>
  </si>
  <si>
    <t xml:space="preserve">Poznámka k souboru cen:_x000d_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</si>
  <si>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VV</t>
  </si>
  <si>
    <t>2.pp</t>
  </si>
  <si>
    <t xml:space="preserve">"L 40/40/4mm"  0,9*2*2,42/1000</t>
  </si>
  <si>
    <t>1.pp</t>
  </si>
  <si>
    <t xml:space="preserve">"L 40/40/4mm"  0,9*2*2,42/1000                 </t>
  </si>
  <si>
    <t>1.np</t>
  </si>
  <si>
    <t>2.np</t>
  </si>
  <si>
    <t>3.np</t>
  </si>
  <si>
    <t>4.np</t>
  </si>
  <si>
    <t>5.np</t>
  </si>
  <si>
    <t>Součet</t>
  </si>
  <si>
    <t>M</t>
  </si>
  <si>
    <t>130104140</t>
  </si>
  <si>
    <t>úhelník ocelový rovnostranný, v jakosti 11 375, 40 x 40 x 4 mm</t>
  </si>
  <si>
    <t>8</t>
  </si>
  <si>
    <t>66219439</t>
  </si>
  <si>
    <t>P</t>
  </si>
  <si>
    <t>Poznámka k položce:
Hmotnost: 2,42 kg/m</t>
  </si>
  <si>
    <t>0,0259259259259259*1,08 'Přepočtené koeficientem množství</t>
  </si>
  <si>
    <t>317944321</t>
  </si>
  <si>
    <t>Válcované nosníky dodatečně osazované do připravených otvorů bez zazdění hlav do č. 12</t>
  </si>
  <si>
    <t>532006680</t>
  </si>
  <si>
    <t xml:space="preserve">Poznámka k souboru cen:_x000d_
1. V cenách jsou zahrnuty náklady na dodávku a montáž válcovaných nosníků. 2. Ceny jsou určeny pouze pro ocenění konstrukce překladů nad otvory. </t>
  </si>
  <si>
    <t xml:space="preserve">"levé schody"  1,2*3*8,34/1000</t>
  </si>
  <si>
    <t xml:space="preserve">"levé schody I 100"  1,2*3*8,34/1000</t>
  </si>
  <si>
    <t>"I 100" (075*4+1,3*3)*8,34/1000</t>
  </si>
  <si>
    <t xml:space="preserve">"I 120"  1,9*3*11,1/1000 </t>
  </si>
  <si>
    <t>"I 100"1,2*3*8,34/1000</t>
  </si>
  <si>
    <t xml:space="preserve">"I 140"  14,3*2,0*2/1000</t>
  </si>
  <si>
    <t>342272323</t>
  </si>
  <si>
    <t>Příčky z pórobetonových přesných příčkovek [YTONG] hladkých, objemové hmotnosti 500 kg/m3 na tenké maltové lože, tloušťky příčky 100 mm</t>
  </si>
  <si>
    <t>m2</t>
  </si>
  <si>
    <t>-1698536659</t>
  </si>
  <si>
    <t xml:space="preserve">"levé schodiště"  3,85*(0,425*2+0,9)</t>
  </si>
  <si>
    <t xml:space="preserve">"střední trakt"  3,85*(0,75+1,0*2+0,1+0,45+0,9)-0,65*0,65+2,2*(0,3*2+0,2)</t>
  </si>
  <si>
    <t xml:space="preserve">"levé schodiště"  2,95*(0,425*2+0,9)</t>
  </si>
  <si>
    <t xml:space="preserve">"střední trakt"  2,95*(0,75+1,0*2+0,1+0,45+0,9)-0,65*0,65</t>
  </si>
  <si>
    <t xml:space="preserve">"střední trakt"  3,25*(0,75+1,0*2+0,1+1,1)-0,65*0,65</t>
  </si>
  <si>
    <t xml:space="preserve">"levé schodiště"  2,95*(0,4*2+0,6+0,425)</t>
  </si>
  <si>
    <t xml:space="preserve">"střední trakt"  2,95*(0,75+1,0*2+0,15+0,45+0,9)-0,65*0,65</t>
  </si>
  <si>
    <t xml:space="preserve">"pravé schodiště"  2,95*(0,4*2+0,6+0,325)</t>
  </si>
  <si>
    <t xml:space="preserve">"levé schodiště"  3,9*(0,4*2+1,0)</t>
  </si>
  <si>
    <t xml:space="preserve">"střední trakt"  3,9*(0,75+1,0*2+0,15+0,45+0,9)-0,65*0,65</t>
  </si>
  <si>
    <t xml:space="preserve">"pravé schodiště"  3,9*(0,4*2+1,0)</t>
  </si>
  <si>
    <t>5</t>
  </si>
  <si>
    <t>342291111</t>
  </si>
  <si>
    <t>Ukotvení příček polyuretanovou pěnou, tl. příčky do 100 mm</t>
  </si>
  <si>
    <t>m</t>
  </si>
  <si>
    <t>1972114936</t>
  </si>
  <si>
    <t xml:space="preserve">Poznámka k souboru cen:_x000d_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</si>
  <si>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 xml:space="preserve">"levé schodiště"  (0,425*2+0,9)</t>
  </si>
  <si>
    <t xml:space="preserve">"střední trakt"  (0,75+1,0*2+0,1+0,45+0,9)-0,65*0,65+2,2*(0,3*2+0,2)</t>
  </si>
  <si>
    <t xml:space="preserve">"střední trakt"  (0,75+1,0*2+0,1+0,45+0,9)-0,65*0,65</t>
  </si>
  <si>
    <t xml:space="preserve">"střední trakt"  (0,75+1,0*2+0,1+1,1)-0,65*0,65</t>
  </si>
  <si>
    <t xml:space="preserve">"levé schodiště"  (0,4*2+0,6+0,425)</t>
  </si>
  <si>
    <t xml:space="preserve">"střední trakt"  (0,75+1,0*2+0,15+0,45+0,9)-0,65*0,65</t>
  </si>
  <si>
    <t xml:space="preserve">"pravé schodiště"  (0,4*2+0,6+0,325)</t>
  </si>
  <si>
    <t xml:space="preserve">"levé schodiště"  (0,4*2+1,0)</t>
  </si>
  <si>
    <t xml:space="preserve">"pravé schodiště"  (0,4*2+1,0)</t>
  </si>
  <si>
    <t>6</t>
  </si>
  <si>
    <t>342291121</t>
  </si>
  <si>
    <t>Ukotvení příček plochými kotvami, do konstrukce cihelné</t>
  </si>
  <si>
    <t>270649479</t>
  </si>
  <si>
    <t xml:space="preserve">"levé schodiště"  3,85*2</t>
  </si>
  <si>
    <t xml:space="preserve">"střední trakt"  3,85*5</t>
  </si>
  <si>
    <t xml:space="preserve">"levé schodiště"  2,95*2</t>
  </si>
  <si>
    <t xml:space="preserve">"střední trakt"  2,95*5</t>
  </si>
  <si>
    <t xml:space="preserve">"střední trakt"  3,25*5</t>
  </si>
  <si>
    <t xml:space="preserve">"levé schodiště"  2,95*3</t>
  </si>
  <si>
    <t xml:space="preserve">"pravé schodiště"  2,95*3</t>
  </si>
  <si>
    <t xml:space="preserve">"levé schodiště"  3,9*2</t>
  </si>
  <si>
    <t xml:space="preserve">"střední trakt"  3,9*5</t>
  </si>
  <si>
    <t xml:space="preserve">"pravé schodiště"  3,9*2</t>
  </si>
  <si>
    <t>7</t>
  </si>
  <si>
    <t>346244381</t>
  </si>
  <si>
    <t>Plentování ocelových válcovaných nosníků jednostranné cihlami na maltu, výška stojiny do 200 mm</t>
  </si>
  <si>
    <t>-1677720567</t>
  </si>
  <si>
    <t xml:space="preserve">"levvé schody"  1,2*2*0,125</t>
  </si>
  <si>
    <t>(0,75*4+1,3*2+1,9*2)*0,125</t>
  </si>
  <si>
    <t>(1,2*2)*0,125</t>
  </si>
  <si>
    <t>(0,8*2+1,1*4+1,2*2+1,4*2+1,5*2)*0,125+(2,0*2+2,1*2)*0,15</t>
  </si>
  <si>
    <t>31</t>
  </si>
  <si>
    <t>Zdi podpěrné a volné</t>
  </si>
  <si>
    <t>310278842</t>
  </si>
  <si>
    <t>Zazdívka otvorů ve zdivu nadzákladovém nepálenými tvárnicemi plochy přes 0,25 m2 do 1 m2 , ve zdi tl. do 300 mm</t>
  </si>
  <si>
    <t>m3</t>
  </si>
  <si>
    <t>-1205728628</t>
  </si>
  <si>
    <t>2.pp u nového hydrantu</t>
  </si>
  <si>
    <t>0,3*0,6*1,5</t>
  </si>
  <si>
    <t>1.pp u nového hydrantu</t>
  </si>
  <si>
    <t>1.np u nového hydrantu</t>
  </si>
  <si>
    <t>2.np u nového hydrantu</t>
  </si>
  <si>
    <t>3.np u nového hydrantu</t>
  </si>
  <si>
    <t>4.np u nového hydrantu</t>
  </si>
  <si>
    <t>9</t>
  </si>
  <si>
    <t>310279842</t>
  </si>
  <si>
    <t>Zazdívka otvorů ve zdivu nadzákladovém nepálenými tvárnicemi plochy přes 1 m2 do 4 m2 , ve zdi tl. do 300 mm</t>
  </si>
  <si>
    <t>-1185462060</t>
  </si>
  <si>
    <t>5.np hydrant</t>
  </si>
  <si>
    <t>1,2*2,05*0,3-0,25*0,65*0,65</t>
  </si>
  <si>
    <t>Vodorovné konstrukce</t>
  </si>
  <si>
    <t>411321616</t>
  </si>
  <si>
    <t>Stropy z betonu železového (bez výztuže) stropů deskových, plochých střech, desek balkonových, desek hřibových stropů včetně hlavic hřibových sloupů tř. C 30/37</t>
  </si>
  <si>
    <t>-1007200378</t>
  </si>
  <si>
    <t>0,25*(2,4*0,575+1,4*0,325)</t>
  </si>
  <si>
    <t>11</t>
  </si>
  <si>
    <t>411351011</t>
  </si>
  <si>
    <t>Bednění stropních konstrukcí - bez podpěrné konstrukce desek tloušťky stropní desky přes 5 do 25 cm zřízení</t>
  </si>
  <si>
    <t>-285778847</t>
  </si>
  <si>
    <t>2,6*1,2+0,25*(0,9+0,325)</t>
  </si>
  <si>
    <t>12</t>
  </si>
  <si>
    <t>411351012</t>
  </si>
  <si>
    <t>Bednění stropních konstrukcí - bez podpěrné konstrukce desek tloušťky stropní desky přes 5 do 25 cm odstranění</t>
  </si>
  <si>
    <t>1115853951</t>
  </si>
  <si>
    <t>13</t>
  </si>
  <si>
    <t>411354315</t>
  </si>
  <si>
    <t>Podpěrná konstrukce stropů - desek, kleneb a skořepin výška podepření do 4 m tloušťka stropu přes 25 do 35 cm zřízení</t>
  </si>
  <si>
    <t>-1248239820</t>
  </si>
  <si>
    <t>2,6*1,2</t>
  </si>
  <si>
    <t>14</t>
  </si>
  <si>
    <t>411354316</t>
  </si>
  <si>
    <t>Podpěrná konstrukce stropů - desek, kleneb a skořepin výška podepření do 4 m tloušťka stropu přes 25 do 35 cm odstranění</t>
  </si>
  <si>
    <t>341490586</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</si>
  <si>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</si>
  <si>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</si>
  <si>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559764467</t>
  </si>
  <si>
    <t>(6,5+10,5+13,5)/1000</t>
  </si>
  <si>
    <t>Úpravy povrchů, podlahy a osazování výplní</t>
  </si>
  <si>
    <t>16</t>
  </si>
  <si>
    <t>612311131</t>
  </si>
  <si>
    <t>Potažení vnitřních ploch štukem tloušťky do 3 mm svislých konstrukcí stěn</t>
  </si>
  <si>
    <t>-572570006</t>
  </si>
  <si>
    <t>787,061+674,333</t>
  </si>
  <si>
    <t>17</t>
  </si>
  <si>
    <t>612325421</t>
  </si>
  <si>
    <t>Oprava vápenocementové nebo vápenné omítky vnitřních ploch štukové dvouvrstvé, tloušťky do 20 mm stěn, v rozsahu opravované plochy do 10%</t>
  </si>
  <si>
    <t>1410445642</t>
  </si>
  <si>
    <t xml:space="preserve">Poznámka k souboru cen:_x000d_
1. Pro ocenění opravy omítek plochy do 1 m2 se použijí ceny souboru cen 61. 32-52.. Vápenocementová nebo vápenná omítka jednotlivých malých ploch. </t>
  </si>
  <si>
    <t>18</t>
  </si>
  <si>
    <t>612325422</t>
  </si>
  <si>
    <t>Oprava vápenocementové nebo vápenné omítky vnitřních ploch štukové dvouvrstvé, tloušťky do 20 mm stěn, v rozsahu opravované plochy přes 10 do 30%</t>
  </si>
  <si>
    <t>1001605597</t>
  </si>
  <si>
    <t>19</t>
  </si>
  <si>
    <t>631311116</t>
  </si>
  <si>
    <t>Mazanina z betonu prostého bez zvýšených nároků na prostředí tl. přes 50 do 80 mm tř. C 25/30</t>
  </si>
  <si>
    <t>-181711818</t>
  </si>
  <si>
    <t xml:space="preserve">Poznámka k souboru cen:_x000d_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</si>
  <si>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74,0*0,06</t>
  </si>
  <si>
    <t>20</t>
  </si>
  <si>
    <t>631319211</t>
  </si>
  <si>
    <t>Příplatek k cenám betonových mazanin za vyztužení polypropylenovými mikrovlákny objemové vyztužení 0,9 kg/m3</t>
  </si>
  <si>
    <t>393316410</t>
  </si>
  <si>
    <t>74*0,06</t>
  </si>
  <si>
    <t>632451105</t>
  </si>
  <si>
    <t>Potěr cementový samonivelační ze suchých směsí tloušťky přes 10 do 15 mm</t>
  </si>
  <si>
    <t>1694645728</t>
  </si>
  <si>
    <t>67,1</t>
  </si>
  <si>
    <t>22</t>
  </si>
  <si>
    <t>632451111</t>
  </si>
  <si>
    <t>Potěr cementový samonivelační ze suchých směsí tloušťky přes 25 do 30 mm</t>
  </si>
  <si>
    <t>-1390304216</t>
  </si>
  <si>
    <t>1.np-5.np</t>
  </si>
  <si>
    <t>61,7*4+8,3</t>
  </si>
  <si>
    <t>23</t>
  </si>
  <si>
    <t>633811111</t>
  </si>
  <si>
    <t>Broušení betonových podlah nerovností do 2 mm (stržení šlemu)</t>
  </si>
  <si>
    <t>809444832</t>
  </si>
  <si>
    <t>74,0</t>
  </si>
  <si>
    <t>61,7</t>
  </si>
  <si>
    <t>24</t>
  </si>
  <si>
    <t>633811119</t>
  </si>
  <si>
    <t>Broušení betonových podlah Příplatek k ceně za každý další 1 mm úběru</t>
  </si>
  <si>
    <t>533068939</t>
  </si>
  <si>
    <t>další 3mm mimo 2.pp</t>
  </si>
  <si>
    <t>(390,8-74)*3</t>
  </si>
  <si>
    <t>25</t>
  </si>
  <si>
    <t>642945111</t>
  </si>
  <si>
    <t>Osazování ocelových zárubní protipožárních nebo protiplynových dveří do vynechaného otvoru, s obetonováním, dveří jednokřídlových do 2,5 m2</t>
  </si>
  <si>
    <t>kus</t>
  </si>
  <si>
    <t>-677886622</t>
  </si>
  <si>
    <t xml:space="preserve">Poznámka k souboru cen:_x000d_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</si>
  <si>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26</t>
  </si>
  <si>
    <t>611Z-01</t>
  </si>
  <si>
    <t>ocelová zárubeň 125/600x1970 mm EI-30 s vloženým profilovým těsněním vč. povrchové úpravy</t>
  </si>
  <si>
    <t>R - položka</t>
  </si>
  <si>
    <t>-746811481</t>
  </si>
  <si>
    <t>27</t>
  </si>
  <si>
    <t>611Z-20</t>
  </si>
  <si>
    <t>ocelová zárubeň 150/800x1970 mm EI-30 s vloženým profilovým těsněním vč. povrchové úpravy</t>
  </si>
  <si>
    <t>800346379</t>
  </si>
  <si>
    <t>Ostatní konstrukce a práce-bourání</t>
  </si>
  <si>
    <t>28</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</si>
  <si>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</si>
  <si>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</si>
  <si>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-961237479</t>
  </si>
  <si>
    <t xml:space="preserve">Poznámka k souboru cen:_x000d_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</si>
  <si>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levé schodiště</t>
  </si>
  <si>
    <t>8,5*4,1*6</t>
  </si>
  <si>
    <t>pravé schodiště</t>
  </si>
  <si>
    <t>střed</t>
  </si>
  <si>
    <t>10,5*10,0*7</t>
  </si>
  <si>
    <t>29</t>
  </si>
  <si>
    <t>962031133</t>
  </si>
  <si>
    <t>Bourání příček z cihel, tvárnic nebo příčkovek z cihel pálených, plných nebo dutých na maltu vápennou nebo vápenocementovou, tl. do 150 mm</t>
  </si>
  <si>
    <t>-2058768180</t>
  </si>
  <si>
    <t xml:space="preserve">"střední trakt"  (3,85+0,1)*(0,7+0,3+0,6+0,35)</t>
  </si>
  <si>
    <t xml:space="preserve">"střední trakt"  (2,95+0,1)*(0,7+0,3+0,6+0,35)</t>
  </si>
  <si>
    <t xml:space="preserve">"střední trakt"  (3,25+0,1)*(0,7+0,3+0,35+1,1)</t>
  </si>
  <si>
    <t xml:space="preserve">"střední trakt"  (2,95+0,1)*(0,7+0,3+0,35+1,0)</t>
  </si>
  <si>
    <t xml:space="preserve">"střední trakt"  (2,95+0,1)*(0,7+0,3)</t>
  </si>
  <si>
    <t xml:space="preserve">"střední trakt"  (3,9+0,1)*(0,15+0,35)</t>
  </si>
  <si>
    <t>30</t>
  </si>
  <si>
    <t>963012520</t>
  </si>
  <si>
    <t>Bourání stropů z desek nebo panelů železobetonových prefabrikovaných s dutinami z panelů, š. přes 300 mm tl. přes 140 mm</t>
  </si>
  <si>
    <t>-797540977</t>
  </si>
  <si>
    <t>2,4*0,585*0,25</t>
  </si>
  <si>
    <t>2,4*0,858*0,25</t>
  </si>
  <si>
    <t>965043341</t>
  </si>
  <si>
    <t>Bourání mazanin betonových s potěrem nebo teracem tl. do 100 mm, plochy přes 4 m2</t>
  </si>
  <si>
    <t>-1994000958</t>
  </si>
  <si>
    <t>74,0*0,1</t>
  </si>
  <si>
    <t>32</t>
  </si>
  <si>
    <t>965081611</t>
  </si>
  <si>
    <t>Odsekání soklíků včetně otlučení podkladní omítky až na zdivo rovných</t>
  </si>
  <si>
    <t>1669074906</t>
  </si>
  <si>
    <t xml:space="preserve">"střední schody"   9,375*2+1,975*2+9,25*2+0,5*4*2+0,32*20-(1,1*4+0,85*2+1,8*4)</t>
  </si>
  <si>
    <t xml:space="preserve">"střední schody"   9,3*2+9,25*2+1,9*2+0,5*4*2+0,3*20-(1,65*2+1,1*2+0,6*2+1,8+1,65+1,4*2)</t>
  </si>
  <si>
    <t>1.np-4.np</t>
  </si>
  <si>
    <t>37,95*4</t>
  </si>
  <si>
    <t>2,7*2+3,1-0,8*2</t>
  </si>
  <si>
    <t>33</t>
  </si>
  <si>
    <t>971033541</t>
  </si>
  <si>
    <t>Vybourání otvorů ve zdivu základovém nebo nadzákladovém z cihel, tvárnic, příčkovek z cihel pálených na maltu vápennou nebo vápenocementovou plochy do 1 m2, tl. do 300 mm</t>
  </si>
  <si>
    <t>-982465183</t>
  </si>
  <si>
    <t xml:space="preserve">"levé schody"  0,45*0,75*0,175</t>
  </si>
  <si>
    <t xml:space="preserve">"pravé schody"  0,45*0,95*0,175</t>
  </si>
  <si>
    <t>0,3*0,87*3,0</t>
  </si>
  <si>
    <t>34</t>
  </si>
  <si>
    <t>971033561</t>
  </si>
  <si>
    <t>Vybourání otvorů ve zdivu základovém nebo nadzákladovém z cihel, tvárnic, příčkovek z cihel pálených na maltu vápennou nebo vápenocementovou plochy do 1 m2, tl. do 600 mm</t>
  </si>
  <si>
    <t>278433473</t>
  </si>
  <si>
    <t xml:space="preserve">"levé schody"  0,375*0,9*0,6</t>
  </si>
  <si>
    <t xml:space="preserve">"levé schody"  0,375*0,9*0,96</t>
  </si>
  <si>
    <t xml:space="preserve">"střední schody"  0,375*1,05*0,6+0,5*1,6*0,5</t>
  </si>
  <si>
    <t xml:space="preserve">"levé schody"  0,5*0,9*0,9</t>
  </si>
  <si>
    <t xml:space="preserve">"střední schody"  0,375*1,05*0,6</t>
  </si>
  <si>
    <t xml:space="preserve">"pravé schody"  0,5*0,9*0,9</t>
  </si>
  <si>
    <t>35</t>
  </si>
  <si>
    <t>971033651</t>
  </si>
  <si>
    <t>Vybourání otvorů ve zdivu základovém nebo nadzákladovém z cihel, tvárnic, příčkovek z cihel pálených na maltu vápennou nebo vápenocementovou plochy do 4 m2, tl. do 600 mm</t>
  </si>
  <si>
    <t>-777218051</t>
  </si>
  <si>
    <t>1,7*1,1*0,32</t>
  </si>
  <si>
    <t>1,1*2,05*0,32</t>
  </si>
  <si>
    <t>0,9*2,0*0,32</t>
  </si>
  <si>
    <t>36</t>
  </si>
  <si>
    <t>971052551</t>
  </si>
  <si>
    <t>Vybourání a prorážení otvorů v železobetonových příčkách a zdech základových nebo nadzákladových, plochy do 1 m2, tl. do 600 mm</t>
  </si>
  <si>
    <t>-799276649</t>
  </si>
  <si>
    <t xml:space="preserve">"levé schodiště"  0,2*0,9*0,6</t>
  </si>
  <si>
    <t xml:space="preserve">"levé schodiště"  0,2*0,45*0,75</t>
  </si>
  <si>
    <t xml:space="preserve">"lpravé schodiště"  0,2*0,45*0,95</t>
  </si>
  <si>
    <t>37</t>
  </si>
  <si>
    <t>972054491</t>
  </si>
  <si>
    <t>Vybourání otvorů ve stropech nebo klenbách železobetonových bez odstranění podlahy a násypu, plochy do 1 m2, tl. přes 80 mm</t>
  </si>
  <si>
    <t>-2076973279</t>
  </si>
  <si>
    <t>2.pp-1.pp</t>
  </si>
  <si>
    <t xml:space="preserve">"levé schodiště"  0,25*0,9*0,325</t>
  </si>
  <si>
    <t xml:space="preserve">"levé schodiště"  0,25*0,6*0,3</t>
  </si>
  <si>
    <t xml:space="preserve">"pravé schodiště"  0,25*0,6*0,3</t>
  </si>
  <si>
    <t>38</t>
  </si>
  <si>
    <t>976084111</t>
  </si>
  <si>
    <t>Vybourání drobných zámečnických a jiných konstrukcí ochranných úhelníků ze zdiva s vysekáním kotev</t>
  </si>
  <si>
    <t>-800844192</t>
  </si>
  <si>
    <t>39</t>
  </si>
  <si>
    <t>977211111</t>
  </si>
  <si>
    <t>Řezání železobetonových konstrukcí stěnovou pilou do průměru řezané výztuže 16 mm hloubka řezu do 200 mm</t>
  </si>
  <si>
    <t>1939819730</t>
  </si>
  <si>
    <t xml:space="preserve">Poznámka k souboru cen:_x000d_
1. V cenách jsou započteny i náklady na spotřebu vody. 2. V cenách nejsou započteny náklady na vybourání železobetonové konstrukce; tyto náklady se oceňují cenami katalogu 801-3 Budovy a haly - bourání konstrukcí. </t>
  </si>
  <si>
    <t>otvory ve zdi</t>
  </si>
  <si>
    <t xml:space="preserve">"levé schodiště"  2*(0,9+0,6)</t>
  </si>
  <si>
    <t xml:space="preserve">"levé schodiště"  2*(0,45+0,75)</t>
  </si>
  <si>
    <t>"lpravé schodiště" 2*(0,45+0,95)</t>
  </si>
  <si>
    <t xml:space="preserve">"lpravé schodiště"  2*(0,45+0,95)</t>
  </si>
  <si>
    <t>40</t>
  </si>
  <si>
    <t>977211112</t>
  </si>
  <si>
    <t>Řezání železobetonových konstrukcí stěnovou pilou do průměru řezané výztuže 16 mm hloubka řezu od 200 do 350 mm</t>
  </si>
  <si>
    <t>-1319832952</t>
  </si>
  <si>
    <t xml:space="preserve">otvory do stropu </t>
  </si>
  <si>
    <t>"levé schodiště" 2*(0,9+0,325)</t>
  </si>
  <si>
    <t xml:space="preserve">"levé schodiště"  2*(0,6+0,3)</t>
  </si>
  <si>
    <t xml:space="preserve">"pravé schodiště"  2*(0,6+0,3)</t>
  </si>
  <si>
    <t>41</t>
  </si>
  <si>
    <t>977312112</t>
  </si>
  <si>
    <t>Řezání stávajících betonových mazanin s vyztužením hloubky přes 50 do 100 mm</t>
  </si>
  <si>
    <t>-1152376779</t>
  </si>
  <si>
    <t xml:space="preserve">"podlaha kolem el. rozvaděčů"  (0,3*2+0,5)*2+(0,3+0,5)*2</t>
  </si>
  <si>
    <t>997</t>
  </si>
  <si>
    <t>Přesun sutě</t>
  </si>
  <si>
    <t>42</t>
  </si>
  <si>
    <t>997013118</t>
  </si>
  <si>
    <t>Vnitrostaveništní doprava suti a vybouraných hmot vodorovně do 50 m svisle s použitím mechanizace pro budovy a haly výšky přes 24 do 27 m</t>
  </si>
  <si>
    <t>459363009</t>
  </si>
  <si>
    <t xml:space="preserve">Poznámka k souboru cen:_x000d_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</si>
  <si>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43</t>
  </si>
  <si>
    <t>997013212</t>
  </si>
  <si>
    <t>Vnitrostaveništní doprava suti a vybouraných hmot vodorovně do 50 m svisle ručně (nošením po schodech) pro budovy a haly výšky přes 6 do 9 m</t>
  </si>
  <si>
    <t>-306231064</t>
  </si>
  <si>
    <t>93,715/2</t>
  </si>
  <si>
    <t>44</t>
  </si>
  <si>
    <t>997013501</t>
  </si>
  <si>
    <t>Odvoz suti a vybouraných hmot na skládku nebo meziskládku se složením, na vzdálenost do 1 km</t>
  </si>
  <si>
    <t>536473857</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</si>
  <si>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</si>
  <si>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45</t>
  </si>
  <si>
    <t>997013509</t>
  </si>
  <si>
    <t>Odvoz suti a vybouraných hmot na skládku nebo meziskládku se složením, na vzdálenost Příplatek k ceně za každý další i započatý 1 km přes 1 km</t>
  </si>
  <si>
    <t>-1063488067</t>
  </si>
  <si>
    <t>95,101*9 'Přepočtené koeficientem množství</t>
  </si>
  <si>
    <t>46</t>
  </si>
  <si>
    <t>997013831</t>
  </si>
  <si>
    <t>Poplatek za uložení stavebního odpadu na skládce (skládkovné) směsného</t>
  </si>
  <si>
    <t>-1096491196</t>
  </si>
  <si>
    <t xml:space="preserve">Poznámka k souboru cen:_x000d_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</si>
  <si>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</si>
  <si>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</si>
  <si>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47</t>
  </si>
  <si>
    <t>998011003</t>
  </si>
  <si>
    <t>Přesun hmot pro budovy občanské výstavby, bydlení, výrobu a služby s nosnou svislou konstrukcí zděnou z cihel, tvárnic nebo kamene vodorovná dopravní vzdálenost do 100 m pro budovy výšky přes 12 do 24 m</t>
  </si>
  <si>
    <t>-1405567500</t>
  </si>
  <si>
    <t xml:space="preserve">Poznámka k souboru cen:_x000d_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</si>
  <si>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</si>
  <si>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</si>
  <si>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713</t>
  </si>
  <si>
    <t>Izolace tepelné</t>
  </si>
  <si>
    <t>48</t>
  </si>
  <si>
    <t>713120811</t>
  </si>
  <si>
    <t>Odstranění tepelné izolace běžných stavebních konstrukcí z rohoží, pásů, dílců, desek, bloků podlah volně kladených nebo mezi trámy z vláknitých materiálů, tloušťka izolace do 100 mm</t>
  </si>
  <si>
    <t>-991720379</t>
  </si>
  <si>
    <t xml:space="preserve">Poznámka k souboru cen:_x000d_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</si>
  <si>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49</t>
  </si>
  <si>
    <t>713121111</t>
  </si>
  <si>
    <t>Montáž tepelné izolace podlah rohožemi, pásy, deskami, dílci, bloky (izolační materiál ve specifikaci) kladenými volně jednovrstvá</t>
  </si>
  <si>
    <t>-1969459927</t>
  </si>
  <si>
    <t xml:space="preserve">Poznámka k souboru cen:_x000d_
1. Množství tepelné izolace podlah okrajovými pásky k ceně -1211 se určuje v m projektované délky obložení (bez přesahů) na obvodu podlahy. </t>
  </si>
  <si>
    <t>50</t>
  </si>
  <si>
    <t>631537840</t>
  </si>
  <si>
    <t>deska izolační minerální těžkých plovoucích podlah λ-0.037 600x1000x40 mm</t>
  </si>
  <si>
    <t>868491969</t>
  </si>
  <si>
    <t>74*1,02 'Přepočtené koeficientem množství</t>
  </si>
  <si>
    <t>51</t>
  </si>
  <si>
    <t>631402730</t>
  </si>
  <si>
    <t>pásek okrajový izolační minerální plovoucích podlah š 80 mm tl.12 mm</t>
  </si>
  <si>
    <t>2006320939</t>
  </si>
  <si>
    <t xml:space="preserve">"střední schody"   9,375*2+1,975*2+9,25*2+0,5*4*2+0,32*20</t>
  </si>
  <si>
    <t>51,6*1,02 'Přepočtené koeficientem množství</t>
  </si>
  <si>
    <t>52</t>
  </si>
  <si>
    <t>998713103</t>
  </si>
  <si>
    <t>Přesun hmot pro izolace tepelné stanovený z hmotnosti přesunovaného materiálu vodorovná dopravní vzdálenost do 50 m v objektech výšky přes 12 m do 24 m</t>
  </si>
  <si>
    <t>-798814808</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</si>
  <si>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</si>
  <si>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763</t>
  </si>
  <si>
    <t>Konstrukce suché výstavby</t>
  </si>
  <si>
    <t>53</t>
  </si>
  <si>
    <t>763131721</t>
  </si>
  <si>
    <t>Podhled ze sádrokartonových desek ostatní práce a konstrukce na podhledech ze sádrokartonových desek skokové změny výšky podhledu do 0,5 m</t>
  </si>
  <si>
    <t>270675704</t>
  </si>
  <si>
    <t xml:space="preserve">Poznámka k souboru cen:_x000d_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</si>
  <si>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3,1*2</t>
  </si>
  <si>
    <t>54</t>
  </si>
  <si>
    <t>590300120</t>
  </si>
  <si>
    <t>deska sádrokartonová příčky tl.12,5 mm</t>
  </si>
  <si>
    <t>983663084</t>
  </si>
  <si>
    <t>3,1*0,15</t>
  </si>
  <si>
    <t>3,1*0,2</t>
  </si>
  <si>
    <t>55</t>
  </si>
  <si>
    <t>763164536</t>
  </si>
  <si>
    <t>Obklad ze sádrokartonových desek konstrukcí kovových včetně ochranných úhelníků ve tvaru L rozvinuté šíře přes 0,4 do 0,8 m, opláštěný deskou protipožární DF, tl. 15 mm</t>
  </si>
  <si>
    <t>-1244379478</t>
  </si>
  <si>
    <t xml:space="preserve">Poznámka k souboru cen:_x000d_
1. Ceny jsou určeny pro obklad trámů i sloupů. 2. V cenách jsou započteny i náklady na tmelení, výztužnou pásku a ochranu rohů úhelníky. 3. V cenách nejsou započteny náklady na základní penetrační nátěr; tyto se oceňují cenou 763 13-1714. 4. V cenách montáže obkladů nejsou započteny náklady na: a) desky; tato dodávka se oceňuje ve specifikaci, b) ochranné úhelníky; tato dodávka se oceňuje ve specifikaci, c) profily u obkladu konstrukcí kovových – u cen -4791 až -4793; tato dodávka se oceňuje ve specifikaci. </t>
  </si>
  <si>
    <t>2,pp</t>
  </si>
  <si>
    <t xml:space="preserve">" sdk 03"  3,1</t>
  </si>
  <si>
    <t>56</t>
  </si>
  <si>
    <t>763164556</t>
  </si>
  <si>
    <t>Obklad ze sádrokartonových desek konstrukcí kovových včetně ochranných úhelníků ve tvaru L rozvinuté šíře přes 0,8 m, opláštěný deskou protipožární DF, tl. 15 mm</t>
  </si>
  <si>
    <t>-251254824</t>
  </si>
  <si>
    <t xml:space="preserve">"sdk.01"  (0,3+0,55)*1,0+0,3*0,55</t>
  </si>
  <si>
    <t xml:space="preserve">"sdk.02"  (0,75+0,35)*1,5</t>
  </si>
  <si>
    <t>57</t>
  </si>
  <si>
    <t>763172312</t>
  </si>
  <si>
    <t>Instalační technika pro konstrukce ze sádrokartonových desek montáž revizních dvířek velikost 300 x 300 mm</t>
  </si>
  <si>
    <t>1481498285</t>
  </si>
  <si>
    <t xml:space="preserve">Poznámka k souboru cen:_x000d_
1. V cenách montáže revizních klapek 763 17-1 a revizních dvířek 763 17-2 nejsou započteny náklady na jejich dodávku a dodávku pomocné konstrukce z profilů a spojek; tato dodávka se oceňuje ve specifikaci. 2. V cenách montáže nosičů zařizovacích předmětů 763 17-3 nejsou započteny náklady na jejich dodávku a dodávku spojovacího materiálu uchycení zařizovacích předmětů; tato dodávka se oceňuje ve specifikaci. </t>
  </si>
  <si>
    <t xml:space="preserve">"2.pp"  1</t>
  </si>
  <si>
    <t xml:space="preserve">"1.pp"  1</t>
  </si>
  <si>
    <t>Mezisoučet</t>
  </si>
  <si>
    <t>58</t>
  </si>
  <si>
    <t>590307110</t>
  </si>
  <si>
    <t>dvířka revizní s automatickým zámkem 300 x 300 mm</t>
  </si>
  <si>
    <t>1231328699</t>
  </si>
  <si>
    <t>59</t>
  </si>
  <si>
    <t>590307105</t>
  </si>
  <si>
    <t>dvířka revizní s automatickým zámkem 250 x 250 mm</t>
  </si>
  <si>
    <t>-1055255774</t>
  </si>
  <si>
    <t>60</t>
  </si>
  <si>
    <t>763431001</t>
  </si>
  <si>
    <t>Montáž podhledu minerálního včetně zavěšeného roštu viditelného s panely vyjímatelnými, velikosti panelů do 0,36 m2</t>
  </si>
  <si>
    <t>283706858</t>
  </si>
  <si>
    <t xml:space="preserve">Poznámka k souboru cen:_x000d_
1. V cenách montáže podhledu -1001 až -1201 jsou započteny náklady na montáž a dodávku nosné konstrukce. 2. V cenách nejsou započteny náklady na dodávku panelů; jejich dodávka se oceňuje ve specifikaci. 3. Ostatní práce a konstrukce na minerálních podhledech lze ocenit cenami 763 13-17. . . </t>
  </si>
  <si>
    <t>19,573+9,278+22,923</t>
  </si>
  <si>
    <t>19,574+9,3+22,924</t>
  </si>
  <si>
    <t>61</t>
  </si>
  <si>
    <t>590KP4.3</t>
  </si>
  <si>
    <t>KP.4.2 - kazetový podhled s vyjímatelnými omyvatelnými panely 600x600 tl. min 15 mm (specifikace dle PD a TZ)</t>
  </si>
  <si>
    <t>1893071614</t>
  </si>
  <si>
    <t>103,572*1,1 'Přepočtené koeficientem množství</t>
  </si>
  <si>
    <t>62</t>
  </si>
  <si>
    <t>763431201</t>
  </si>
  <si>
    <t>Montáž podhledu minerálního napojení na stěnu lištou obvodovou</t>
  </si>
  <si>
    <t>-136763378</t>
  </si>
  <si>
    <t>63</t>
  </si>
  <si>
    <t>998763102</t>
  </si>
  <si>
    <t>Přesun hmot pro dřevostavby stanovený z hmotnosti přesunovaného materiálu vodorovná dopravní vzdálenost do 50 m v objektech výšky přes 12 do 24 m</t>
  </si>
  <si>
    <t>-1096945609</t>
  </si>
  <si>
    <t xml:space="preserve">Poznámka k souboru cen:_x000d_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</si>
  <si>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766</t>
  </si>
  <si>
    <t>Konstrukce truhlářské</t>
  </si>
  <si>
    <t>64</t>
  </si>
  <si>
    <t>766660021</t>
  </si>
  <si>
    <t>Montáž dveřních křídel dřevěných nebo plastových otevíravých do ocelové zárubně protipožárních jednokřídlových, šířky do 800 mm</t>
  </si>
  <si>
    <t>1662245429</t>
  </si>
  <si>
    <t xml:space="preserve">Poznámka k souboru cen:_x000d_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</si>
  <si>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65</t>
  </si>
  <si>
    <t>611-1/P</t>
  </si>
  <si>
    <t>dveře dřevěné vnitřní hladké plné 1křídlové 60x197 cm protipožární (specifikace dle Výpis dveří) vč. kování, samozavírače,..</t>
  </si>
  <si>
    <t>135621123</t>
  </si>
  <si>
    <t>66</t>
  </si>
  <si>
    <t>611-1/L</t>
  </si>
  <si>
    <t>115354551</t>
  </si>
  <si>
    <t>67</t>
  </si>
  <si>
    <t>611-20/P</t>
  </si>
  <si>
    <t>dveře dřevěné vnitřní hladké plné 1křídlové 80x197 cm protipožární (specifikace dle Výpis dveří) vč. kování, samozavírače,..</t>
  </si>
  <si>
    <t>-1852048095</t>
  </si>
  <si>
    <t>68</t>
  </si>
  <si>
    <t>998766103</t>
  </si>
  <si>
    <t>Přesun hmot pro konstrukce truhlářské stanovený z hmotnosti přesunovaného materiálu vodorovná dopravní vzdálenost do 50 m v objektech výšky přes 12 do 24 m</t>
  </si>
  <si>
    <t>564856231</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</si>
  <si>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</si>
  <si>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</si>
  <si>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</si>
  <si>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69</t>
  </si>
  <si>
    <t>767161212</t>
  </si>
  <si>
    <t>Montáž madla, kotevní materiál, doprava</t>
  </si>
  <si>
    <t>-1222436850</t>
  </si>
  <si>
    <t>17,0</t>
  </si>
  <si>
    <t>1.np--4.np</t>
  </si>
  <si>
    <t>14+19+19+19</t>
  </si>
  <si>
    <t>70</t>
  </si>
  <si>
    <t>167R-1211</t>
  </si>
  <si>
    <t xml:space="preserve">nárazové madlo koncovek a konzol  v=90mm HRB 35</t>
  </si>
  <si>
    <t>-2011159823</t>
  </si>
  <si>
    <t>71</t>
  </si>
  <si>
    <t>767161213</t>
  </si>
  <si>
    <t>Montáž ochranný pás, kotevní materiál, doprava</t>
  </si>
  <si>
    <t>-633335390</t>
  </si>
  <si>
    <t xml:space="preserve">"2.pp"  21,0</t>
  </si>
  <si>
    <t xml:space="preserve">"1.pp"  19,0</t>
  </si>
  <si>
    <t>16+21+21+21</t>
  </si>
  <si>
    <t>72</t>
  </si>
  <si>
    <t>167R-1212</t>
  </si>
  <si>
    <t>ochranný pás TP 200</t>
  </si>
  <si>
    <t>-1299090240</t>
  </si>
  <si>
    <t>73</t>
  </si>
  <si>
    <t>767161216</t>
  </si>
  <si>
    <t>Montáž kryt rohu v= 2,1 m, kotevní materiál, doprava</t>
  </si>
  <si>
    <t>-1143311760</t>
  </si>
  <si>
    <t xml:space="preserve">"2.pp"  38</t>
  </si>
  <si>
    <t xml:space="preserve">"1.pp"  38</t>
  </si>
  <si>
    <t>34+35+35+35</t>
  </si>
  <si>
    <t>74</t>
  </si>
  <si>
    <t>167R-1216</t>
  </si>
  <si>
    <t>ochranný kryt rohu SO 50, výška 2100 mm, sražená horní hrana</t>
  </si>
  <si>
    <t>-560540883</t>
  </si>
  <si>
    <t>75</t>
  </si>
  <si>
    <t>767640223</t>
  </si>
  <si>
    <t>Montáž dveří ocelových vchodových dvoukřídlové s pevným bočním dílem</t>
  </si>
  <si>
    <t>-1528494936</t>
  </si>
  <si>
    <t xml:space="preserve">Poznámka k souboru cen:_x000d_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</si>
  <si>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76</t>
  </si>
  <si>
    <t>767-04.c/L</t>
  </si>
  <si>
    <t xml:space="preserve">dveře Al  2-křídlé 1650x2140 mm vč. doplňků (parametry dle Výpis dveří - interiérových)</t>
  </si>
  <si>
    <t>kpl</t>
  </si>
  <si>
    <t>-531489652</t>
  </si>
  <si>
    <t>77</t>
  </si>
  <si>
    <t>767-05.c/P</t>
  </si>
  <si>
    <t xml:space="preserve">dveře Al  2-křídlé 1650x2050 mm vč. doplňků (parametry dle Výpis dveří - interiérových)</t>
  </si>
  <si>
    <t>1890634290</t>
  </si>
  <si>
    <t>78</t>
  </si>
  <si>
    <t>767-06.c/L</t>
  </si>
  <si>
    <t xml:space="preserve">dveře Al  2-křídlé 1830x2190 mm vč. doplňků (parametry dle Výpis dveří - interiérových)</t>
  </si>
  <si>
    <t>-1726501991</t>
  </si>
  <si>
    <t>79</t>
  </si>
  <si>
    <t>767-06.c/P</t>
  </si>
  <si>
    <t xml:space="preserve">dveře Al  2-křídlé 1790x2190 mm vč. doplňků (parametry dle Výpis dveří - interiérových)</t>
  </si>
  <si>
    <t>1167951086</t>
  </si>
  <si>
    <t>80</t>
  </si>
  <si>
    <t>767-07.c/L</t>
  </si>
  <si>
    <t xml:space="preserve">dveře Al  2-křídlé 1680x2180 mm vč. doplňků (parametry dle Výpis dveří - interiérových)</t>
  </si>
  <si>
    <t>-511154195</t>
  </si>
  <si>
    <t>81</t>
  </si>
  <si>
    <t>767-08.c/P</t>
  </si>
  <si>
    <t xml:space="preserve">dveře Al  2-křídlé 1650x2130 mm vč. doplňků (parametry dle Výpis dveří - interiérových)</t>
  </si>
  <si>
    <t>-645161401</t>
  </si>
  <si>
    <t>82</t>
  </si>
  <si>
    <t>767-09.c/P</t>
  </si>
  <si>
    <t xml:space="preserve">dveře Al  2-křídlé 1700x2180 mm vč. doplňků (parametry dle Výpis dveří - interiérových)</t>
  </si>
  <si>
    <t>1899111044</t>
  </si>
  <si>
    <t>83</t>
  </si>
  <si>
    <t>767-10.c/L</t>
  </si>
  <si>
    <t xml:space="preserve">dveře Al  2-křídlé 1700x2170 mm vč. doplňků (parametry dle Výpis dveří - interiérových)</t>
  </si>
  <si>
    <t>-1586343145</t>
  </si>
  <si>
    <t>84</t>
  </si>
  <si>
    <t>767-13.c/L</t>
  </si>
  <si>
    <t xml:space="preserve">dveře Al  2-křídlé 1700x2130 mm vč. doplňků (parametry dle Výpis dveří - interiérových)</t>
  </si>
  <si>
    <t>1662093576</t>
  </si>
  <si>
    <t>85</t>
  </si>
  <si>
    <t>767-14.c/P</t>
  </si>
  <si>
    <t xml:space="preserve">dveře Al  2-křídlé 1760x2150 mm vč. doplňků (parametry dle Výpis dveří - interiérových)</t>
  </si>
  <si>
    <t>-120962137</t>
  </si>
  <si>
    <t>86</t>
  </si>
  <si>
    <t>767641112</t>
  </si>
  <si>
    <t>Montáž automatických dveří posuvných, výšky do 2200 mm lineárních, šířky přes 1000 do 1800 mm</t>
  </si>
  <si>
    <t>-2083661511</t>
  </si>
  <si>
    <t xml:space="preserve">Poznámka k souboru cen:_x000d_
1. Panikové dveře se v případě nebezpečí po zatlačení na křídla otevřou včetně pevných křídel. </t>
  </si>
  <si>
    <t>87</t>
  </si>
  <si>
    <t>767-15.c/A</t>
  </si>
  <si>
    <t>automatické dveře lineární 2-křídlé 1750x2100 mm + pohon (parametry dle Výpis dveří - interiérových)</t>
  </si>
  <si>
    <t>800850723</t>
  </si>
  <si>
    <t>88</t>
  </si>
  <si>
    <t>767-17.c/A</t>
  </si>
  <si>
    <t>automatické dveře lineární 2-křídlé 1700x2220 mm + pohon (parametry dle Výpis dveří - interiérových)</t>
  </si>
  <si>
    <t>-1631426243</t>
  </si>
  <si>
    <t>89</t>
  </si>
  <si>
    <t>767-18.c/A</t>
  </si>
  <si>
    <t>automatické dveře lineární 2-křídlé 1790x2120 mm + pohon (parametry dle Výpis dveří - interiérových)</t>
  </si>
  <si>
    <t>2106510219</t>
  </si>
  <si>
    <t>90</t>
  </si>
  <si>
    <t>767-19.c/A</t>
  </si>
  <si>
    <t>automatické dveře lineární 2-křídlé 1650x2100 mm + pohon (parametry dle Výpis dveří - interiérových)</t>
  </si>
  <si>
    <t>-40579208</t>
  </si>
  <si>
    <t>91</t>
  </si>
  <si>
    <t>767995112</t>
  </si>
  <si>
    <t>Montáž ostatních atypických zámečnických konstrukcí hmotnosti přes 5 do 10 kg</t>
  </si>
  <si>
    <t>kg</t>
  </si>
  <si>
    <t>-282121510</t>
  </si>
  <si>
    <t xml:space="preserve">Poznámka k souboru cen:_x000d_
1. Určení cen se řídí hmotností jednotlivě montovaného dílu konstrukce. </t>
  </si>
  <si>
    <t>2.pp - nerezové sloupky do podlahy na ochranu rozveděčů</t>
  </si>
  <si>
    <t>6*15</t>
  </si>
  <si>
    <t>92</t>
  </si>
  <si>
    <t>767dod001</t>
  </si>
  <si>
    <t>sloupek nerez kotvený do podlahy v=0,9mm, pr= 80 mm</t>
  </si>
  <si>
    <t>998651269</t>
  </si>
  <si>
    <t>93</t>
  </si>
  <si>
    <t>998767103</t>
  </si>
  <si>
    <t>Přesun hmot pro zámečnické konstrukce stanovený z hmotnosti přesunovaného materiálu vodorovná dopravní vzdálenost do 50 m v objektech výšky přes 12 do 24 m</t>
  </si>
  <si>
    <t>1341179039</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</si>
  <si>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</si>
  <si>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</si>
  <si>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</si>
  <si>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94</t>
  </si>
  <si>
    <t>771474113</t>
  </si>
  <si>
    <t>Montáž soklíků z dlaždic keramických lepených flexibilním lepidlem rovných výšky přes 90 do 120 mm</t>
  </si>
  <si>
    <t>129068077</t>
  </si>
  <si>
    <t xml:space="preserve">"střední schody"   9,375*2+1,975*2+9,25*2+0,5*4*2+0,32*20-(1,1*2+0,6*2+1,8*2+1,4*2+1,7*2)</t>
  </si>
  <si>
    <t xml:space="preserve">"střední schody"   9,3*2+10,0*2+5,0*2+0,5*4*2+0,32*20-(1,1*2+0,6*2+1,65*2+1,4*2+1,65*2)</t>
  </si>
  <si>
    <t>95</t>
  </si>
  <si>
    <t>597613122</t>
  </si>
  <si>
    <t>sokl - keramický 100x600 mm (parametry viz. PD)</t>
  </si>
  <si>
    <t>-209283597</t>
  </si>
  <si>
    <t>84,6/0,6</t>
  </si>
  <si>
    <t>141*1,1 'Přepočtené koeficientem množství</t>
  </si>
  <si>
    <t>96</t>
  </si>
  <si>
    <t>771551810</t>
  </si>
  <si>
    <t>Demontáž podlah z dlaždic teracových kladených do malty</t>
  </si>
  <si>
    <t>-1424338819</t>
  </si>
  <si>
    <t>97</t>
  </si>
  <si>
    <t>771574152</t>
  </si>
  <si>
    <t>Montáž podlah z dlaždic keramických lepených flexibilním lepidlem režných nebo glazovaných velkoformátových s rozlivovým lepidlem přes 0,5 do 2 ks/ m2</t>
  </si>
  <si>
    <t>142048953</t>
  </si>
  <si>
    <t>98</t>
  </si>
  <si>
    <t>597613712</t>
  </si>
  <si>
    <t>velkoformátová keramická dlažba 900x900x11 mm (parametry viz PD)</t>
  </si>
  <si>
    <t>1742580400</t>
  </si>
  <si>
    <t>135,7*1,15 'Přepočtené koeficientem množství</t>
  </si>
  <si>
    <t>99</t>
  </si>
  <si>
    <t>771579196</t>
  </si>
  <si>
    <t>Montáž podlah z dlaždic keramických Příplatek k cenám za dvousložkový spárovací tmel</t>
  </si>
  <si>
    <t>1453910326</t>
  </si>
  <si>
    <t>771579197</t>
  </si>
  <si>
    <t>Montáž podlah z dlaždic keramických Příplatek k cenám za dvousložkové lepidlo</t>
  </si>
  <si>
    <t>885697627</t>
  </si>
  <si>
    <t>101</t>
  </si>
  <si>
    <t>771591111</t>
  </si>
  <si>
    <t>Podlahy - ostatní práce penetrace podkladu</t>
  </si>
  <si>
    <t>-1569547665</t>
  </si>
  <si>
    <t xml:space="preserve">Poznámka k souboru cen:_x000d_
1. Množství měrných jednotek u ceny -1185 se stanoví podle počtu řezaných dlaždic, nezávisle na jejich velikosti. 2. Položkou -1185 lze ocenit provádění více řezů na jednom kusu dlažby. </t>
  </si>
  <si>
    <t>102</t>
  </si>
  <si>
    <t>771591162</t>
  </si>
  <si>
    <t>Podlahy - ostatní práce montáž profilu dilatační spáry koutové (při styku podlahy se stěnou)</t>
  </si>
  <si>
    <t>1826120905</t>
  </si>
  <si>
    <t xml:space="preserve">"střední schody"   93*2+1,93*2+9,25*2+0,5*4*2+0,32*20</t>
  </si>
  <si>
    <t>103</t>
  </si>
  <si>
    <t>590542200</t>
  </si>
  <si>
    <t>fólie izolační PE k izolaci spojů, vytváření rohů a soklů (0,1 x 185 x 30000 mm)</t>
  </si>
  <si>
    <t>-150653097</t>
  </si>
  <si>
    <t>104</t>
  </si>
  <si>
    <t>771591171</t>
  </si>
  <si>
    <t>Podlahy - ostatní práce montáž ukončujícího profilu pro plynulý přechod (dlažba-koberec apod.)</t>
  </si>
  <si>
    <t>942745468</t>
  </si>
  <si>
    <t>1,8*4+1,1*2+1,4*2+0,6*2</t>
  </si>
  <si>
    <t>105</t>
  </si>
  <si>
    <t>553431100</t>
  </si>
  <si>
    <t>hliníkový přechodový profil narážecí 30 mm stříbro</t>
  </si>
  <si>
    <t>770119560</t>
  </si>
  <si>
    <t>13,3*1,1 'Přepočtené koeficientem množství</t>
  </si>
  <si>
    <t>106</t>
  </si>
  <si>
    <t>771591185</t>
  </si>
  <si>
    <t>Podlahy - ostatní práce řezání dlaždic keramických rovné</t>
  </si>
  <si>
    <t>430860874</t>
  </si>
  <si>
    <t>107</t>
  </si>
  <si>
    <t>771990112</t>
  </si>
  <si>
    <t>Vyrovnání podkladní vrstvy samonivelační stěrkou tl. 4 mm, min. pevnosti 30 MPa</t>
  </si>
  <si>
    <t>490527719</t>
  </si>
  <si>
    <t xml:space="preserve">Poznámka k souboru cen:_x000d_
1. V cenách souboru cen 771 99-01 jsou započteny i náklady na dodání samonivelační stěrky. </t>
  </si>
  <si>
    <t>108</t>
  </si>
  <si>
    <t>771990192</t>
  </si>
  <si>
    <t>Vyrovnání podkladní vrstvy samonivelační stěrkou tl. 4 mm, min. pevnosti Příplatek k cenám za každý další 1 mm tloušťky, min. pevnosti 30 MPa</t>
  </si>
  <si>
    <t>1224102980</t>
  </si>
  <si>
    <t>109</t>
  </si>
  <si>
    <t>998771103</t>
  </si>
  <si>
    <t>Přesun hmot pro podlahy z dlaždic stanovený z hmotnosti přesunovaného materiálu vodorovná dopravní vzdálenost do 50 m v objektech výšky přes 12 do 24 m</t>
  </si>
  <si>
    <t>34767788</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</si>
  <si>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</si>
  <si>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775</t>
  </si>
  <si>
    <t>Podlahy skládané</t>
  </si>
  <si>
    <t>110</t>
  </si>
  <si>
    <t>775469113</t>
  </si>
  <si>
    <t>Montáž lišty schodové lepené</t>
  </si>
  <si>
    <t>-359989318</t>
  </si>
  <si>
    <t xml:space="preserve">Poznámka k souboru cen:_x000d_
1. V cenách 775 46- . . nejsou započteny náklady na dodání lišt, montážních spon nebo montážních základních profilů. Tyto náklady se oceňují ve specifikaci; ztratné lze dohodnout v přiměřené výši. </t>
  </si>
  <si>
    <t>111</t>
  </si>
  <si>
    <t>283186701</t>
  </si>
  <si>
    <t>lišta AL samolepící</t>
  </si>
  <si>
    <t>-1323023147</t>
  </si>
  <si>
    <t>776</t>
  </si>
  <si>
    <t>Podlahy povlakové</t>
  </si>
  <si>
    <t>112</t>
  </si>
  <si>
    <t>776411111</t>
  </si>
  <si>
    <t>Montáž soklíků lepením obvodových, výšky do 80 mm</t>
  </si>
  <si>
    <t>-407758822</t>
  </si>
  <si>
    <t>8,5*2+9,25*2+6,1*2+0,4*2+0,8*2+0,4*16-(1,7+1,63+0,6*2+1,1*2+1,4*2)</t>
  </si>
  <si>
    <t>2-4.np</t>
  </si>
  <si>
    <t>46,97*3</t>
  </si>
  <si>
    <t>3,1+3,35+3,0-(0,8*2+1,8)</t>
  </si>
  <si>
    <t>113</t>
  </si>
  <si>
    <t>284121110</t>
  </si>
  <si>
    <t>krytina podlahová PVC vinylová tl. 2,50mm, nášlap.vrstva 0,70mm šíře 2/4 m</t>
  </si>
  <si>
    <t>-2018870348</t>
  </si>
  <si>
    <t>193,93*1,1 'Přepočtené koeficientem množství</t>
  </si>
  <si>
    <t>114</t>
  </si>
  <si>
    <t>776421111</t>
  </si>
  <si>
    <t>Montáž lišt obvodových lepených</t>
  </si>
  <si>
    <t>1129637840</t>
  </si>
  <si>
    <t>115</t>
  </si>
  <si>
    <t>283421400</t>
  </si>
  <si>
    <t>lišty pro obklady délka 2,5 m barva šedá profil číslo 8</t>
  </si>
  <si>
    <t>-1236975600</t>
  </si>
  <si>
    <t>Poznámka k položce:
Ukončovací a rohový profil s přepážkou.</t>
  </si>
  <si>
    <t>ukončení soklíku</t>
  </si>
  <si>
    <t>193,93/2,5</t>
  </si>
  <si>
    <t>77,572*1,1 'Přepočtené koeficientem množství</t>
  </si>
  <si>
    <t>116</t>
  </si>
  <si>
    <t>776421311</t>
  </si>
  <si>
    <t>Montáž lišt přechodových samolepících</t>
  </si>
  <si>
    <t>-1818748387</t>
  </si>
  <si>
    <t>117</t>
  </si>
  <si>
    <t>283420001</t>
  </si>
  <si>
    <t>lišta - fabion</t>
  </si>
  <si>
    <t>732645294</t>
  </si>
  <si>
    <t>118</t>
  </si>
  <si>
    <t>776221211</t>
  </si>
  <si>
    <t>Montáž podlahovin z PVC lepením standardním lepidlem ze čtverců standardních</t>
  </si>
  <si>
    <t>1524648259</t>
  </si>
  <si>
    <t>1-4.np</t>
  </si>
  <si>
    <t>61,7*4</t>
  </si>
  <si>
    <t>8,3</t>
  </si>
  <si>
    <t>119</t>
  </si>
  <si>
    <t>284121120</t>
  </si>
  <si>
    <t>krytina podlahová homogenní PVC, čtverce 610x610x2 mm, bez požadavku na antistatiku (parametry dle TZ)</t>
  </si>
  <si>
    <t>-359280990</t>
  </si>
  <si>
    <t>255,1*1,1 'Přepočtené koeficientem množství</t>
  </si>
  <si>
    <t>120</t>
  </si>
  <si>
    <t>247446065</t>
  </si>
  <si>
    <t xml:space="preserve">lepidlo </t>
  </si>
  <si>
    <t>1321887574</t>
  </si>
  <si>
    <t>(255,1+193,93*0,1)*0,4</t>
  </si>
  <si>
    <t>121</t>
  </si>
  <si>
    <t>776223111</t>
  </si>
  <si>
    <t>Montáž podlahovin z PVC spoj podlah svařováním za tepla (včetně frézování)</t>
  </si>
  <si>
    <t>730935479</t>
  </si>
  <si>
    <t>plocha</t>
  </si>
  <si>
    <t>255,1*4,0</t>
  </si>
  <si>
    <t>sokl</t>
  </si>
  <si>
    <t>193,93</t>
  </si>
  <si>
    <t>rezerva na menší místnosti 10%</t>
  </si>
  <si>
    <t>1214,33*0,1</t>
  </si>
  <si>
    <t>122</t>
  </si>
  <si>
    <t>607561310</t>
  </si>
  <si>
    <t xml:space="preserve">šňůra svařovací </t>
  </si>
  <si>
    <t>-361165933</t>
  </si>
  <si>
    <t>123</t>
  </si>
  <si>
    <t>776525113</t>
  </si>
  <si>
    <t>Frézování</t>
  </si>
  <si>
    <t>1642592316</t>
  </si>
  <si>
    <t>124</t>
  </si>
  <si>
    <t>776111311</t>
  </si>
  <si>
    <t>Příprava podkladu vysátí podlah</t>
  </si>
  <si>
    <t>499735714</t>
  </si>
  <si>
    <t xml:space="preserve">Poznámka k souboru cen:_x000d_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</si>
  <si>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125</t>
  </si>
  <si>
    <t>776121111</t>
  </si>
  <si>
    <t>Příprava podkladu penetrace vodou ředitelná na savý podklad (válečkováním) ředěná v poměru 1:3 podlah</t>
  </si>
  <si>
    <t>-1425974562</t>
  </si>
  <si>
    <t>126</t>
  </si>
  <si>
    <t>590340555</t>
  </si>
  <si>
    <t xml:space="preserve">penetrace </t>
  </si>
  <si>
    <t>1972897956</t>
  </si>
  <si>
    <t>2*255,1*150/1000</t>
  </si>
  <si>
    <t>127</t>
  </si>
  <si>
    <t>776991111</t>
  </si>
  <si>
    <t>Ostatní práce spárování silikonem</t>
  </si>
  <si>
    <t>1109037524</t>
  </si>
  <si>
    <t xml:space="preserve">Poznámka k souboru cen:_x000d_
1. V ceně 776 99-1121 jsou započteny náklady na vysátí podlahy a setření vlhkým mopem. 2. V ceně 776 99-1141 jsou započteny i náklady na dodání pasty. </t>
  </si>
  <si>
    <t>128</t>
  </si>
  <si>
    <t>998776103</t>
  </si>
  <si>
    <t>Přesun hmot pro podlahy povlakové stanovený z hmotnosti přesunovaného materiálu vodorovná dopravní vzdálenost do 50 m v objektech výšky přes 12 do 24 m</t>
  </si>
  <si>
    <t>-771747133</t>
  </si>
  <si>
    <t>783</t>
  </si>
  <si>
    <t>Dokončovací práce - nátěry</t>
  </si>
  <si>
    <t>129</t>
  </si>
  <si>
    <t>783317101</t>
  </si>
  <si>
    <t>Krycí nátěr (email) zámečnických konstrukcí jednonásobný syntetický standardní</t>
  </si>
  <si>
    <t>-1983123614</t>
  </si>
  <si>
    <t>ocelové překlady</t>
  </si>
  <si>
    <t xml:space="preserve">"L 40x40x4mm"  0,156*(+0,9*14)*2</t>
  </si>
  <si>
    <t xml:space="preserve">"I 100"  0,37*(1,2*3+1,2*3+0,75*4+1,3*3+1,2*3)*2</t>
  </si>
  <si>
    <t xml:space="preserve">"I 140"  0,45*(2,0*2)*2</t>
  </si>
  <si>
    <t>130</t>
  </si>
  <si>
    <t>783813131</t>
  </si>
  <si>
    <t>Penetrační nátěr omítek hladkých omítek hladkých, zrnitých tenkovrstvých nebo štukových stupně členitosti 1 a 2 syntetický</t>
  </si>
  <si>
    <t>1586898229</t>
  </si>
  <si>
    <t xml:space="preserve">"schody A"  1,5*(7,9*2+3,1*2-1,65)</t>
  </si>
  <si>
    <t xml:space="preserve">"schody střed"  1,5*(8,5*2+9,25*2+1,6*2+0,32*12+0,5*8+0,5*4*2-(1,1*2+1,4*2+1,7*2+1,8*2+0,6*2))</t>
  </si>
  <si>
    <t xml:space="preserve">"schody B"  1,5*(7,9*2+3,7*2-1,7*2+0,375*2-3,1)</t>
  </si>
  <si>
    <t xml:space="preserve">"schody A"  1,5*(7,9*2+3,1*2-1,7*2-3,0)</t>
  </si>
  <si>
    <t xml:space="preserve">"schody střed"  1,5*(9,3*2+1,9*2+0,5*4*2+9,25*2+0,3*20-1,1*2-1,4*2-1,65*2-0,85*2-1,8-1,65)</t>
  </si>
  <si>
    <t xml:space="preserve">"schody střed"  1,5*(2,4*2+3,1-0,8*2-1,6)</t>
  </si>
  <si>
    <t>131</t>
  </si>
  <si>
    <t>783817421</t>
  </si>
  <si>
    <t>Krycí (ochranný ) nátěr omítek dvojnásobný hladkých omítek hladkých, zrnitých tenkovrstvých nebo štukových stupně členitosti 1 a 2 syntetický</t>
  </si>
  <si>
    <t>624593722</t>
  </si>
  <si>
    <t>784</t>
  </si>
  <si>
    <t>Dokončovací práce - malby</t>
  </si>
  <si>
    <t>132</t>
  </si>
  <si>
    <t>784121001</t>
  </si>
  <si>
    <t>Oškrabání malby v místnostech výšky do 3,80 m</t>
  </si>
  <si>
    <t>2143118766</t>
  </si>
  <si>
    <t xml:space="preserve">Poznámka k souboru cen:_x000d_
1. Cenami souboru cen se oceňuje jakýkoli počet současně škrabaných vrstev barvy. </t>
  </si>
  <si>
    <t xml:space="preserve">"schody střed"  3,85*(8,5*2+9,25*2+1,6*2+0,32*12+0,5*8+0,5*4*2-(1,1*2+1,4*2+1,7*2+1,8*2+0,6*2))</t>
  </si>
  <si>
    <t xml:space="preserve">"schody střed"  2,95*(9,3*2+1,9*2+0,5*4*2+9,25*2+0,3*20-1,1*2-1,4*2-1,65*2-0,85*2-1,8-1,65)</t>
  </si>
  <si>
    <t xml:space="preserve">"schody střed"  3,25*(9,3*2+1,9*2+0,5*4*2+9,25*2+0,3*20-1,1*2-1,4*2-1,65*2-0,85*2-1,8-1,65)</t>
  </si>
  <si>
    <t xml:space="preserve">"schody střed"  3,9*(9,3*2+1,9*2+0,5*4*2+9,25*2+0,3*20-1,1*2-1,4*2-1,65*2-0,85*2-1,8-1,65)</t>
  </si>
  <si>
    <t xml:space="preserve">"schody střed"  3,0*(2,4*2+3,1-0,8*2-1,6+5,0*2)</t>
  </si>
  <si>
    <t>133</t>
  </si>
  <si>
    <t>784121007</t>
  </si>
  <si>
    <t>Oškrabání malby na schodišti o výšce podlaží do 3,80 m</t>
  </si>
  <si>
    <t>142236780</t>
  </si>
  <si>
    <t>"schody A" 3,85*(7,9*2+3,1*2-1,65)</t>
  </si>
  <si>
    <t xml:space="preserve">"schody B"  3,85*(7,9*2+3,7*2-1,7*2+0,375*2-3,1)</t>
  </si>
  <si>
    <t>"schody A" 2,95*(7,9*2+3,1*2-1,7*2-3,0)</t>
  </si>
  <si>
    <t xml:space="preserve">"schody B"  2,95*(7,9*2+3,7*2-1,7*2+0,375*2-3,1)</t>
  </si>
  <si>
    <t>"schody A" 3,25*(7,9*2+3,1*2-1,7*2-3,0)</t>
  </si>
  <si>
    <t xml:space="preserve">"schody B"  3,25*(7,9*2+3,7*2-1,7*2+0,375*2-3,1)</t>
  </si>
  <si>
    <t xml:space="preserve">"schody A"  2,95*(7,9*2+3,1*2-1,7*2-3,0)</t>
  </si>
  <si>
    <t xml:space="preserve">"schody A"  3,9*(7,9*2+3,1*2-1,7*2-3,0)</t>
  </si>
  <si>
    <t xml:space="preserve">"schody B"  3,9*(7,9*2+3,7*2-1,7*2+0,375*2-3,1)</t>
  </si>
  <si>
    <t>134</t>
  </si>
  <si>
    <t>784181101</t>
  </si>
  <si>
    <t>Penetrace podkladu jednonásobná základní akrylátová v místnostech výšky do 3,80 m</t>
  </si>
  <si>
    <t>-423179395</t>
  </si>
  <si>
    <t>135</t>
  </si>
  <si>
    <t>784191005</t>
  </si>
  <si>
    <t>Čištění vnitřních ploch hrubý úklid po provedení malířských prací omytím dveří nebo vrat</t>
  </si>
  <si>
    <t>1933303055</t>
  </si>
  <si>
    <t>(1,65*2,15+1,8*2,2*2+0,6*2,0*2+1,1*2,1*2+1,4*2,1*2+1,7*2,1*2)*2</t>
  </si>
  <si>
    <t>(2,95*3,1+1,7*2,1*2+1,65*2,0*3+1,8*2,0+0,6*2,0*2+1,1*2,0*2+1,4*2,0*2)*2</t>
  </si>
  <si>
    <t>84,37*3</t>
  </si>
  <si>
    <t>0,8*2,0*2*2+1,6*2,0*2</t>
  </si>
  <si>
    <t>136</t>
  </si>
  <si>
    <t>784191007</t>
  </si>
  <si>
    <t>Čištění vnitřních ploch hrubý úklid po provedení malířských prací omytím podlah</t>
  </si>
  <si>
    <t>79063437</t>
  </si>
  <si>
    <t>74,0+26,2+25,0</t>
  </si>
  <si>
    <t>61,7+12,9+14,1</t>
  </si>
  <si>
    <t>1np - 4.np</t>
  </si>
  <si>
    <t>88,7*4</t>
  </si>
  <si>
    <t>137</t>
  </si>
  <si>
    <t>784191009</t>
  </si>
  <si>
    <t>Čištění vnitřních ploch hrubý úklid po provedení malířských prací omytím schodišť</t>
  </si>
  <si>
    <t>20496142</t>
  </si>
  <si>
    <t>17,3+12,1+12,1</t>
  </si>
  <si>
    <t>41,5*4</t>
  </si>
  <si>
    <t>5np</t>
  </si>
  <si>
    <t>19,0</t>
  </si>
  <si>
    <t>138</t>
  </si>
  <si>
    <t>784221101</t>
  </si>
  <si>
    <t>Malby z malířských směsí otěruvzdorných za sucha dvojnásobné, bílé za sucha otěruvzdorné dobře v místnostech výšky do 3,80 m</t>
  </si>
  <si>
    <t>-1906344424</t>
  </si>
  <si>
    <t>787,061</t>
  </si>
  <si>
    <t xml:space="preserve">"schody střed"  -1,5*(8,5*2+9,25*2+1,6*2+0,32*12+0,5*8+0,5*4*2-(1,1*2+1,4*2+1,7*2+1,8*2+0,6*2))</t>
  </si>
  <si>
    <t xml:space="preserve">"schody střed"  -1,5*(9,3*2+1,9*2+0,5*4*2+9,25*2+0,3*20-1,1*2-1,4*2-1,65*2-0,85*2-1,8-1,65)</t>
  </si>
  <si>
    <t xml:space="preserve">"schody střed"  -1,5*(2,4*2+3,1-0,8*2-1,6)</t>
  </si>
  <si>
    <t>139</t>
  </si>
  <si>
    <t>784221107</t>
  </si>
  <si>
    <t>Malby z malířských směsí otěruvzdorných za sucha dvojnásobné, bílé za sucha otěruvzdorné dobře na schodišti o výšce podlaží do 3,80 m</t>
  </si>
  <si>
    <t>1499712869</t>
  </si>
  <si>
    <t>674,333</t>
  </si>
  <si>
    <t xml:space="preserve">"schody A"  -1,5*(7,9*2+3,1*2-1,65)</t>
  </si>
  <si>
    <t xml:space="preserve">"schody B"  -1,5*(7,9*2+3,7*2-1,7*2+0,375*2-3,1)</t>
  </si>
  <si>
    <t xml:space="preserve">"schody A"  -1,5*(7,9*2+3,1*2-1,7*2-3,0)</t>
  </si>
  <si>
    <t>"schody B" - 1,5*(7,9*2+3,7*2-1,7*2+0,375*2-3,1)</t>
  </si>
  <si>
    <t>"schody A" - 1,5*(7,9*2+3,1*2-1,7*2-3,0)</t>
  </si>
  <si>
    <t>140</t>
  </si>
  <si>
    <t>784221155</t>
  </si>
  <si>
    <t>Malby z malířských směsí otěruvzdorných za sucha Příplatek k cenám dvojnásobných maleb na tónovacích automatech, v odstínu sytém</t>
  </si>
  <si>
    <t>469185376</t>
  </si>
  <si>
    <t>443,126+369,758</t>
  </si>
  <si>
    <t>141</t>
  </si>
  <si>
    <t>784412310</t>
  </si>
  <si>
    <t>Nátěr neutralizační solí pod barevné malby</t>
  </si>
  <si>
    <t>1025343735</t>
  </si>
  <si>
    <t>ZTI - Zdravotechnika</t>
  </si>
  <si>
    <t xml:space="preserve">    722 - Zdravotechnika - vnitřní vodovod</t>
  </si>
  <si>
    <t>975801010</t>
  </si>
  <si>
    <t>Zednická výpomoc</t>
  </si>
  <si>
    <t>-1666949432</t>
  </si>
  <si>
    <t>975801011</t>
  </si>
  <si>
    <t>Zpevňující protipožární páska, štítky, montáž</t>
  </si>
  <si>
    <t>1342188794</t>
  </si>
  <si>
    <t>975801030</t>
  </si>
  <si>
    <t>Dokumentace skutecného provedení stavby</t>
  </si>
  <si>
    <t>1207593169</t>
  </si>
  <si>
    <t>713463411</t>
  </si>
  <si>
    <t>Montáž izolace tepelné potrubí a ohybů tvarovkami nebo deskami potrubními pouzdry návlekovými izolačními hadicemi potrubí a ohybů</t>
  </si>
  <si>
    <t>2052050197</t>
  </si>
  <si>
    <t xml:space="preserve">Poznámka k souboru cen:_x000d_
1. Ceny -1121 až -1173 slouží pro skladebné ocenění oprav tepelných izolací potrubí skružemi připevněnými na tmel v části C01 Opravy a údržba tepelných izolací. 2. Cenami -1121 až -1173 lze oceňovat izolace skružemi o obvodu izolace do 1 570 mm včetně (tj. do vnějšího průměru skruže 500 mm). Izolace většího obvodu lze oceňovat cenami souboru cen 713 36-112 Montáž izolace tepelné těles ploch tvarových v části A 03. 3. Množství měrných jednotek u položek 713 46-3111 až -3411 se určuje podle článku 3521 Všeobecných podmínek části A04 tohoto katalogu. </t>
  </si>
  <si>
    <t>12+9+8+10</t>
  </si>
  <si>
    <t>283771120</t>
  </si>
  <si>
    <t>izolace tepelná potrubí z pěnového polyetylenu 28 x 13 mm</t>
  </si>
  <si>
    <t>-1503381900</t>
  </si>
  <si>
    <t>283771160</t>
  </si>
  <si>
    <t>izolace tepelná potrubí z pěnového polyetylenu 35 x 13 mm</t>
  </si>
  <si>
    <t>-454151927</t>
  </si>
  <si>
    <t>283771190</t>
  </si>
  <si>
    <t>izolace tepelná potrubí z pěnového polyetylenu 45 x 13 mm</t>
  </si>
  <si>
    <t>-1575899430</t>
  </si>
  <si>
    <t>283771230</t>
  </si>
  <si>
    <t>izolace tepelná potrubí z pěnového polyetylenu 54 x 13 mm</t>
  </si>
  <si>
    <t>567487237</t>
  </si>
  <si>
    <t>1027066585</t>
  </si>
  <si>
    <t>722</t>
  </si>
  <si>
    <t>Zdravotechnika - vnitřní vodovod</t>
  </si>
  <si>
    <t>722130233</t>
  </si>
  <si>
    <t>Potrubí z ocelových trubek pozinkovaných závitových svařovaných běžných DN 25</t>
  </si>
  <si>
    <t>584661074</t>
  </si>
  <si>
    <t>722130234</t>
  </si>
  <si>
    <t>Potrubí z ocelových trubek pozinkovaných závitových svařovaných běžných DN 32</t>
  </si>
  <si>
    <t>-675940562</t>
  </si>
  <si>
    <t>722130235</t>
  </si>
  <si>
    <t>Potrubí z ocelových trubek pozinkovaných závitových svařovaných běžných DN 40</t>
  </si>
  <si>
    <t>-1495346625</t>
  </si>
  <si>
    <t>722130236</t>
  </si>
  <si>
    <t>Potrubí z ocelových trubek pozinkovaných závitových svařovaných běžných DN 50</t>
  </si>
  <si>
    <t>-1836409521</t>
  </si>
  <si>
    <t>722130803</t>
  </si>
  <si>
    <t>Demontáž potrubí z ocelových trubek pozinkovaných závitových přes 40 do DN 50</t>
  </si>
  <si>
    <t>2085744620</t>
  </si>
  <si>
    <t>722250143</t>
  </si>
  <si>
    <t>Požární příslušenství a armatury hydrantový systém s tvarově stálou hadicí prosklený D 25 x 30 m</t>
  </si>
  <si>
    <t>soubor</t>
  </si>
  <si>
    <t>-1311908306</t>
  </si>
  <si>
    <t>722280201</t>
  </si>
  <si>
    <t>Demontáž stávajícího požárního hydrantu</t>
  </si>
  <si>
    <t>1373726438</t>
  </si>
  <si>
    <t>722290226</t>
  </si>
  <si>
    <t>Zkoušky, proplach a desinfekce vodovodního potrubí zkoušky těsnosti vodovodního potrubí závitového do DN 50</t>
  </si>
  <si>
    <t>-1154840025</t>
  </si>
  <si>
    <t xml:space="preserve">Poznámka k souboru cen:_x000d_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</si>
  <si>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998722103</t>
  </si>
  <si>
    <t>Přesun hmot pro vnitřní vodovod stanovený z hmotnosti přesunovaného materiálu vodorovná dopravní vzdálenost do 50 m v objektech výšky přes 12 do 24 m</t>
  </si>
  <si>
    <t>-260312799</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</si>
  <si>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</si>
  <si>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VYT - Vytápění</t>
  </si>
  <si>
    <t xml:space="preserve">    733 - Ústřední vytápění - potrubí</t>
  </si>
  <si>
    <t xml:space="preserve">    734 - Ústřední vytápění - armatury</t>
  </si>
  <si>
    <t xml:space="preserve">    735 - Ústřední vytápění - otopná tělesa</t>
  </si>
  <si>
    <t>972054565</t>
  </si>
  <si>
    <t>Požárně ochranný pás, štítky, montáž</t>
  </si>
  <si>
    <t>-247376295</t>
  </si>
  <si>
    <t>975801013</t>
  </si>
  <si>
    <t>Uvedení zarízení do provozu vcetne prednastavení armatur OT,_x000d_
vyvážení topného systému</t>
  </si>
  <si>
    <t>229614394</t>
  </si>
  <si>
    <t>975801015</t>
  </si>
  <si>
    <t>Vypuštení a opetovné dopuštení vody do otopné soustavy (OS)_x000d_
propláchnutí OS po úpravách, vcetne odvzdušnení OS a OT</t>
  </si>
  <si>
    <t>hod</t>
  </si>
  <si>
    <t>-327078418</t>
  </si>
  <si>
    <t>975801017</t>
  </si>
  <si>
    <t>Vycištení filtru na rozdelovaci (strojovna pav. B)</t>
  </si>
  <si>
    <t>824172554</t>
  </si>
  <si>
    <t>2012118767</t>
  </si>
  <si>
    <t>713463131</t>
  </si>
  <si>
    <t>Montáž izolace tepelné potrubí a ohybů tvarovkami nebo deskami potrubními pouzdry bez povrchové úpravy (izolační materiál ve specifikaci) přilepenými v příčných a podélných spojích izolace potrubí do 25 mm jednovrstvá, tloušťky izolace</t>
  </si>
  <si>
    <t>-734585348</t>
  </si>
  <si>
    <t>162+18</t>
  </si>
  <si>
    <t>286555980</t>
  </si>
  <si>
    <t>lepidlo PE tepelné izolace topenářských trubek</t>
  </si>
  <si>
    <t>litr</t>
  </si>
  <si>
    <t>-937992727</t>
  </si>
  <si>
    <t>286555835</t>
  </si>
  <si>
    <t>trubice tepelně izolační 42/25 mm</t>
  </si>
  <si>
    <t>-888123009</t>
  </si>
  <si>
    <t>286555837</t>
  </si>
  <si>
    <t>trubice tepelně izolační 42/30 mm s hliníkovou folií se skleněnou mřížkou (ALS)</t>
  </si>
  <si>
    <t>1297971761</t>
  </si>
  <si>
    <t>-1146832586</t>
  </si>
  <si>
    <t>20+30+30</t>
  </si>
  <si>
    <t>283771060</t>
  </si>
  <si>
    <t>izolace tepelná potrubí z pěnového polyetylenu 18 x 20 mm</t>
  </si>
  <si>
    <t>-2067848844</t>
  </si>
  <si>
    <t>283770450</t>
  </si>
  <si>
    <t>izolace tepelná potrubí z pěnového polyetylenu 22 x 20 mm</t>
  </si>
  <si>
    <t>-862072895</t>
  </si>
  <si>
    <t>283770480</t>
  </si>
  <si>
    <t>izolace tepelná potrubí z pěnového polyetylenu 28 x 20 mm</t>
  </si>
  <si>
    <t>-438133860</t>
  </si>
  <si>
    <t>1094293011</t>
  </si>
  <si>
    <t>733</t>
  </si>
  <si>
    <t>Ústřední vytápění - potrubí</t>
  </si>
  <si>
    <t>733111103</t>
  </si>
  <si>
    <t>Potrubí z trubek ocelových závitových bezešvých běžných nízkotlakých DN 15</t>
  </si>
  <si>
    <t>-171207754</t>
  </si>
  <si>
    <t>733111104</t>
  </si>
  <si>
    <t>Potrubí z trubek ocelových závitových bezešvých běžných nízkotlakých DN 20</t>
  </si>
  <si>
    <t>302584773</t>
  </si>
  <si>
    <t>733113113</t>
  </si>
  <si>
    <t>Potrubí z trubek ocelových závitových Příplatek k ceně za zhotovení přípojky z ocelových trubek závitových DN 15</t>
  </si>
  <si>
    <t>-1835959487</t>
  </si>
  <si>
    <t>733120815</t>
  </si>
  <si>
    <t>Demontáž potrubí z trubek ocelových hladkých D do 38</t>
  </si>
  <si>
    <t>-1183955027</t>
  </si>
  <si>
    <t>35+15</t>
  </si>
  <si>
    <t>733223107</t>
  </si>
  <si>
    <t>Potrubí z trubek měděných tvrdých spojovaných měkkým pájením D 42/1,5</t>
  </si>
  <si>
    <t>-1895904237</t>
  </si>
  <si>
    <t>733291102</t>
  </si>
  <si>
    <t>Zkoušky těsnosti potrubí z trubek měděných D přes 35/1,5 do 64/2,0</t>
  </si>
  <si>
    <t>-1628016682</t>
  </si>
  <si>
    <t>733300001</t>
  </si>
  <si>
    <t>Cu 42 tvarovky</t>
  </si>
  <si>
    <t>917133267</t>
  </si>
  <si>
    <t>998733103</t>
  </si>
  <si>
    <t>Přesun hmot pro rozvody potrubí stanovený z hmotnosti přesunovaného materiálu vodorovná dopravní vzdálenost do 50 m v objektech výšky přes 12 do 24 m</t>
  </si>
  <si>
    <t>266432298</t>
  </si>
  <si>
    <t>734</t>
  </si>
  <si>
    <t>Ústřední vytápění - armatury</t>
  </si>
  <si>
    <t>734200821</t>
  </si>
  <si>
    <t>Demontáž armatur závitových se dvěma závity do G 1/2</t>
  </si>
  <si>
    <t>-2002954670</t>
  </si>
  <si>
    <t>30+30+4+2+2</t>
  </si>
  <si>
    <t>734209103</t>
  </si>
  <si>
    <t>Montáž závitových armatur s 1 závitem G 1/2 (DN 15)</t>
  </si>
  <si>
    <t>-1785502359</t>
  </si>
  <si>
    <t>551141240</t>
  </si>
  <si>
    <t>kulový kohout, PN 42, T 185 C, chromovaný 1/2" červený</t>
  </si>
  <si>
    <t>-880708719</t>
  </si>
  <si>
    <t>Poznámka k položce:
Giacomini, kód: R250X003, max. 42 bar (1/4˝ - 3/4˝), max. 185°C</t>
  </si>
  <si>
    <t>734209104</t>
  </si>
  <si>
    <t>Montáž závitových armatur s 1 závitem G 3/4 (DN 20)</t>
  </si>
  <si>
    <t>1621282693</t>
  </si>
  <si>
    <t>551141260</t>
  </si>
  <si>
    <t>kulový kohout, PN 42, T 185 C, chromovaný 3/4" červený</t>
  </si>
  <si>
    <t>1390049685</t>
  </si>
  <si>
    <t>Poznámka k položce:
Giacomini, kód: R250X004, max. 42 bar (1/4˝ - 3/4˝), max. 185°C</t>
  </si>
  <si>
    <t>734209113</t>
  </si>
  <si>
    <t>Montáž závitových armatur se 2 závity G 1/2 (DN 15)</t>
  </si>
  <si>
    <t>560299096</t>
  </si>
  <si>
    <t>30+30</t>
  </si>
  <si>
    <t>734221532</t>
  </si>
  <si>
    <t>Ventily regulační závitové termostatické, bez hlavice ovládání PN 16 do 110 st.C rohové jednoregulační [R 401 Giacomini] G 1/2</t>
  </si>
  <si>
    <t>934379498</t>
  </si>
  <si>
    <t xml:space="preserve">Poznámka k souboru cen:_x000d_
1. V cenách -0101 až -0105 nejsou započteny náklady na dodávku a montáž měřící a vypouštěcí armatury.Tyto se oceňují samostatně souborem cen 734 49 1101 až -1105. </t>
  </si>
  <si>
    <t>734221682</t>
  </si>
  <si>
    <t>Ventily regulační závitové hlavice termostatické, pro ovládání ventilů PN 10 do 110 st.C kapalinové otopných těles VK [R 470H]</t>
  </si>
  <si>
    <t>-593609587</t>
  </si>
  <si>
    <t>734261412</t>
  </si>
  <si>
    <t>Šroubení regulační radiátorové rohové bez vypouštění [R 14TG Giacomini] G 1/2</t>
  </si>
  <si>
    <t>-132199117</t>
  </si>
  <si>
    <t>734291123</t>
  </si>
  <si>
    <t>Ostatní armatury kohouty plnicí a vypouštěcí PN 10 do 110 st.C [R 608 Giacomini] G 1/2</t>
  </si>
  <si>
    <t>-292221400</t>
  </si>
  <si>
    <t>998734103</t>
  </si>
  <si>
    <t>Přesun hmot pro armatury stanovený z hmotnosti přesunovaného materiálu vodorovná dopravní vzdálenost do 50 m v objektech výšky přes 12 do 24 m</t>
  </si>
  <si>
    <t>39932563</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</si>
  <si>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</si>
  <si>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735</t>
  </si>
  <si>
    <t>Ústřední vytápění - otopná tělesa</t>
  </si>
  <si>
    <t>735111810</t>
  </si>
  <si>
    <t>Demontáž otopných těles litinových článkových</t>
  </si>
  <si>
    <t>1762893964</t>
  </si>
  <si>
    <t>645*0,16*0,5</t>
  </si>
  <si>
    <t>735152374.2</t>
  </si>
  <si>
    <t>Otopné těleso panelové Korado Radik Hygiene typ 20S výška/délka 600/800 mm</t>
  </si>
  <si>
    <t>-162825102</t>
  </si>
  <si>
    <t>735152680.3</t>
  </si>
  <si>
    <t>Otopné těleso panelové Korado Radik Hygiene typ 30 výška/délka 600/1200 mm</t>
  </si>
  <si>
    <t>536016656</t>
  </si>
  <si>
    <t>735152681.4</t>
  </si>
  <si>
    <t>Otopné těleso panelové Korado Radik Hygiene typ 30 výška/délka 600/1600 mm</t>
  </si>
  <si>
    <t>663397073</t>
  </si>
  <si>
    <t>735600001</t>
  </si>
  <si>
    <t>Stojánková konzola Radik Z-U401 pro OT</t>
  </si>
  <si>
    <t>-602878698</t>
  </si>
  <si>
    <t>998735103</t>
  </si>
  <si>
    <t>Přesun hmot pro otopná tělesa stanovený z hmotnosti přesunovaného materiálu vodorovná dopravní vzdálenost do 50 m v objektech výšky přes 12 do 24 m</t>
  </si>
  <si>
    <t>-799910373</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</si>
  <si>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</si>
  <si>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783606863</t>
  </si>
  <si>
    <t>Odstranění nátěrů z armatur a kovových potrubí potrubí do DN 50 mm odstraňovačem nátěrů</t>
  </si>
  <si>
    <t>-145244220</t>
  </si>
  <si>
    <t>40+80</t>
  </si>
  <si>
    <t>783614501</t>
  </si>
  <si>
    <t>Základní nátěr armatur a kovových potrubí jednonásobný armatur do DN 100 mm syntetický</t>
  </si>
  <si>
    <t>1775810670</t>
  </si>
  <si>
    <t>783614651</t>
  </si>
  <si>
    <t>Základní antikorozní nátěr armatur a kovových potrubí jednonásobný potrubí do DN 50 mm syntetický standardní</t>
  </si>
  <si>
    <t>1221514480</t>
  </si>
  <si>
    <t>170,000*2</t>
  </si>
  <si>
    <t>783617601</t>
  </si>
  <si>
    <t>Krycí nátěr (email) armatur a kovových potrubí potrubí do DN 50 mm jednonásobný syntetický standardní</t>
  </si>
  <si>
    <t>-1498491896</t>
  </si>
  <si>
    <t>VZT - Vzduchotechnika</t>
  </si>
  <si>
    <t xml:space="preserve">    751 - Vzduchotechnika</t>
  </si>
  <si>
    <t xml:space="preserve">    D1 - Zařízení č. 23: Požární přetlakové větrání  - CHÚC CENTRÁLNÍ 2PP-2NP</t>
  </si>
  <si>
    <t xml:space="preserve">    D2 - Zařízení č. 24: Požární přetlakové větrání  - CHÚC CENTRÁLNÍ 3NP-5NP</t>
  </si>
  <si>
    <t xml:space="preserve">    D3 - Zařízení č. 25: Požární přetlakové větrání – CHÚC část A, 2PP-2NP</t>
  </si>
  <si>
    <t xml:space="preserve">    D4 - Zařízení č. 26: Požární přetlakové větrání – CHÚC část A+B, 3NP-4NP</t>
  </si>
  <si>
    <t xml:space="preserve">    D5 - Zařízení č. 27: Požární větrání – EVAKUAČNÍ VÝTAHY</t>
  </si>
  <si>
    <t xml:space="preserve">    D6 - Úprava a demontáž stávajícího zařízení</t>
  </si>
  <si>
    <t xml:space="preserve">    D7 - Ostatní</t>
  </si>
  <si>
    <t>751</t>
  </si>
  <si>
    <t>751111277</t>
  </si>
  <si>
    <t>Montáž ventilátoru axiálního středotlakého potrubního základního, průměru přes 700 mm</t>
  </si>
  <si>
    <t>890976511</t>
  </si>
  <si>
    <t>23-20</t>
  </si>
  <si>
    <t>Axiální ventilátor potrubní, Vzduchový výkon: 25000 m3/h ( 200Pa)</t>
  </si>
  <si>
    <t>-713736508</t>
  </si>
  <si>
    <t>751511021</t>
  </si>
  <si>
    <t>Montáž potrubí plechového skupiny I čtyřhranného s přírubou tloušťky plechu 0,8 mm, průřezu do 0,13 m2</t>
  </si>
  <si>
    <t>2030926039</t>
  </si>
  <si>
    <t>3,0+2,8+2,3+2,5+0,3*4</t>
  </si>
  <si>
    <t>429821060</t>
  </si>
  <si>
    <t>potrubí čtyřhranné pozinkované průřez do 0,13 m2</t>
  </si>
  <si>
    <t>620059057</t>
  </si>
  <si>
    <t>751511022</t>
  </si>
  <si>
    <t>Montáž potrubí plechového skupiny I čtyřhranného s přírubou tloušťky plechu 0,8 mm, průřezu přes 0,13 do 0,28 m2</t>
  </si>
  <si>
    <t>1933308692</t>
  </si>
  <si>
    <t>0,6+5,0</t>
  </si>
  <si>
    <t>429821080</t>
  </si>
  <si>
    <t>potrubí čtyřhranné pozinkované průřez do 0,28 m2</t>
  </si>
  <si>
    <t>627585199</t>
  </si>
  <si>
    <t>751511023</t>
  </si>
  <si>
    <t>Montáž potrubí plechového skupiny I čtyřhranného s přírubou tloušťky plechu 0,8 mm, průřezu přes 0,28 do 0,50 m2</t>
  </si>
  <si>
    <t>1020677927</t>
  </si>
  <si>
    <t>2,0+0,8+3,5+0,6+0,6</t>
  </si>
  <si>
    <t>429821100</t>
  </si>
  <si>
    <t>potrubí čtyřhranné pozinkované průřez do 0,5 m2</t>
  </si>
  <si>
    <t>1504687595</t>
  </si>
  <si>
    <t>751511024</t>
  </si>
  <si>
    <t>Montáž potrubí plechového skupiny I čtyřhranného s přírubou tloušťky plechu 0,8 mm, průřezu přes 0,50 do 0,79 m2</t>
  </si>
  <si>
    <t>1841772922</t>
  </si>
  <si>
    <t>0,6+0,6</t>
  </si>
  <si>
    <t>429821160</t>
  </si>
  <si>
    <t>potrubí čtyřhranné pozinkované průřez do 0,79 m2</t>
  </si>
  <si>
    <t>474360594</t>
  </si>
  <si>
    <t>751511027</t>
  </si>
  <si>
    <t>Montáž potrubí plechového skupiny I čtyřhranného s přírubou tloušťky plechu 0,8 mm, průřezu přes 1,54 do 2,01 m2</t>
  </si>
  <si>
    <t>-635434139</t>
  </si>
  <si>
    <t>zař. 23 požární přetlakové větrání</t>
  </si>
  <si>
    <t>0,2+1,3</t>
  </si>
  <si>
    <t>429821220</t>
  </si>
  <si>
    <t>potrubí čtyřhranné pozinkované průřez do 2,01 m2</t>
  </si>
  <si>
    <t>-1957090257</t>
  </si>
  <si>
    <t>751511142</t>
  </si>
  <si>
    <t>Montáž potrubí plechového skupiny I kruhového s přírubou tloušťky plechu 0,8 mm, průměru přes 400 do 600 mm</t>
  </si>
  <si>
    <t>463308068</t>
  </si>
  <si>
    <t>429810240</t>
  </si>
  <si>
    <t xml:space="preserve">trouba kruhová spirálně vinutá pozinkovaná D 500 mm  tl. 0,60</t>
  </si>
  <si>
    <t>-638131760</t>
  </si>
  <si>
    <t>751514330</t>
  </si>
  <si>
    <t>Montáž odbočky oboustranné do plechového potrubí čtyřhranného s přírubou, průřezu přes 1,260 m2</t>
  </si>
  <si>
    <t>2080041167</t>
  </si>
  <si>
    <t>dod23-01</t>
  </si>
  <si>
    <t>Oblouk (r=0), 1000x1600/90°C</t>
  </si>
  <si>
    <t>419249970</t>
  </si>
  <si>
    <t>dod23-02</t>
  </si>
  <si>
    <t>Oblouk (r=0), 1000x1600/135°C</t>
  </si>
  <si>
    <t>-863773419</t>
  </si>
  <si>
    <t>dod23-03</t>
  </si>
  <si>
    <t>Přechod 1665x1005/1600x1000 – 0,20 m</t>
  </si>
  <si>
    <t>-1192128359</t>
  </si>
  <si>
    <t>dod23-09</t>
  </si>
  <si>
    <t>Přechod 800x800/1250x1000 – 0,40 m</t>
  </si>
  <si>
    <t>ks</t>
  </si>
  <si>
    <t>-213174046</t>
  </si>
  <si>
    <t>751514321</t>
  </si>
  <si>
    <t>Montáž odbočky oboustranné do plechového potrubí čtyřhranného s přírubou, průřezu přes 0,630 do 0,700 m2</t>
  </si>
  <si>
    <t>353833614</t>
  </si>
  <si>
    <t>dod23-08</t>
  </si>
  <si>
    <t>Přechod f800/800x800 – 0,20 m</t>
  </si>
  <si>
    <t>564867680</t>
  </si>
  <si>
    <t>dod25-01</t>
  </si>
  <si>
    <t>Oblouk přechodový (r=150), 800x800/225x800-90°</t>
  </si>
  <si>
    <t>976462827</t>
  </si>
  <si>
    <t>dod27-01</t>
  </si>
  <si>
    <t>Přechod jednostranný 800x800/f500mm – 0,50 m</t>
  </si>
  <si>
    <t>192234728</t>
  </si>
  <si>
    <t>751514316</t>
  </si>
  <si>
    <t>Montáž odbočky oboustranné do plechového potrubí čtyřhranného s přírubou, průřezu přes 0,280 do 0,350 m2</t>
  </si>
  <si>
    <t>-827362448</t>
  </si>
  <si>
    <t>dod24-01</t>
  </si>
  <si>
    <t>Přechod 580x480/560x560mm – 0,80 m</t>
  </si>
  <si>
    <t>-735630686</t>
  </si>
  <si>
    <t>dod24-02</t>
  </si>
  <si>
    <t>Oblouk (r=150), 560x560-45°C</t>
  </si>
  <si>
    <t>2007072271</t>
  </si>
  <si>
    <t>dod24-03</t>
  </si>
  <si>
    <t>Oblouk (r=150), 560x560-90°C</t>
  </si>
  <si>
    <t>833750370</t>
  </si>
  <si>
    <t>751514317</t>
  </si>
  <si>
    <t>Montáž odbočky oboustranné do plechového potrubí čtyřhranného s přírubou, průřezu přes 0,350 do 0,420 m2</t>
  </si>
  <si>
    <t>1894359240</t>
  </si>
  <si>
    <t>dod24-04</t>
  </si>
  <si>
    <t>Přechod 560x560/1000x400mm – 0,50 m</t>
  </si>
  <si>
    <t>-6329141</t>
  </si>
  <si>
    <t>dod25-03</t>
  </si>
  <si>
    <t>Oblouk přechodový(r=150), 225x800/500x800-90°</t>
  </si>
  <si>
    <t>-114213642</t>
  </si>
  <si>
    <t>dod26-02</t>
  </si>
  <si>
    <t>Přechod 700x600/500x500mm – 0,70 m</t>
  </si>
  <si>
    <t>1744692598</t>
  </si>
  <si>
    <t>751514319</t>
  </si>
  <si>
    <t>Montáž odbočky oboustranné do plechového potrubí čtyřhranného s přírubou, průřezu přes 0,490 do 0,560 m2</t>
  </si>
  <si>
    <t>-48312147</t>
  </si>
  <si>
    <t>dod24-05</t>
  </si>
  <si>
    <t>Odbočka přechodová (r=150) 400x1000/315x100-500x1000mm – ~0,72 m, s naváděcími lamelami</t>
  </si>
  <si>
    <t>1840779702</t>
  </si>
  <si>
    <t>dod24-06</t>
  </si>
  <si>
    <t>Oblouk přechodový (r=150), 315x1000/500x1000-90°</t>
  </si>
  <si>
    <t>1427816556</t>
  </si>
  <si>
    <t>dod25-04</t>
  </si>
  <si>
    <t>Oblouk přechodový (r=150), 800x500/1000x500-90°</t>
  </si>
  <si>
    <t>-382279690</t>
  </si>
  <si>
    <t>dod26-01</t>
  </si>
  <si>
    <t>Přechod 800x700/500x500mm – 0,70 m</t>
  </si>
  <si>
    <t>764158671</t>
  </si>
  <si>
    <t>751514314</t>
  </si>
  <si>
    <t>Montáž odbočky oboustranné do plechového potrubí čtyřhranného s přírubou, průřezu přes 0,140 do 0,210 m2</t>
  </si>
  <si>
    <t>-24817782</t>
  </si>
  <si>
    <t>dod25-02</t>
  </si>
  <si>
    <t>Oblouk (r=150), 800x225-90°</t>
  </si>
  <si>
    <t>1412250685</t>
  </si>
  <si>
    <t>dod26-05</t>
  </si>
  <si>
    <t xml:space="preserve">Odbočka přechodová (r=150), 200x500/200x400-600x300mm –     ~0,85 m</t>
  </si>
  <si>
    <t>-1632509278</t>
  </si>
  <si>
    <t>dod26-07</t>
  </si>
  <si>
    <t>Oblouk přechodový(r=150), 200x400/600x300-90°</t>
  </si>
  <si>
    <t>-1967462485</t>
  </si>
  <si>
    <t>751514315</t>
  </si>
  <si>
    <t>Montáž odbočky oboustranné do plechového potrubí čtyřhranného s přírubou, průřezu přes 0,210 do 0,280 m2</t>
  </si>
  <si>
    <t>-1281497353</t>
  </si>
  <si>
    <t>dod26-03</t>
  </si>
  <si>
    <t>Oblouk přechodový(r=150), 500x500/200x500-90°</t>
  </si>
  <si>
    <t>138378684</t>
  </si>
  <si>
    <t>dod26-04</t>
  </si>
  <si>
    <t xml:space="preserve">Odbočka přechodová (r=150), 200x500/200x400-800x300mm –     ~1,05 m</t>
  </si>
  <si>
    <t>-743761164</t>
  </si>
  <si>
    <t>dod26-06</t>
  </si>
  <si>
    <t>Oblouk přechodový(r=150), 200x400/800x300-90°</t>
  </si>
  <si>
    <t>305471550</t>
  </si>
  <si>
    <t>D1</t>
  </si>
  <si>
    <t xml:space="preserve">Zařízení č. 23: Požární přetlakové větrání  - CHÚC CENTRÁLNÍ 2PP-2NP</t>
  </si>
  <si>
    <t>23.02</t>
  </si>
  <si>
    <t>Pružná manžeta pro potrubní ventilátory – průměr 800 mm</t>
  </si>
  <si>
    <t>-1961314909</t>
  </si>
  <si>
    <t>23.03</t>
  </si>
  <si>
    <t>Uzavírací klapka 800x800 s přípravou pro pohon</t>
  </si>
  <si>
    <t>1952254014</t>
  </si>
  <si>
    <t>23.04</t>
  </si>
  <si>
    <t>Klapkový pohon do velikosti 1,0 m2 (napětí 230V)</t>
  </si>
  <si>
    <t>1471946188</t>
  </si>
  <si>
    <t>23.05</t>
  </si>
  <si>
    <t>Krycí mříž ventilátoru (průměr 800 mm)</t>
  </si>
  <si>
    <t>106502788</t>
  </si>
  <si>
    <t>23.06</t>
  </si>
  <si>
    <t>Volná příruba 800 mm</t>
  </si>
  <si>
    <t>1494944005</t>
  </si>
  <si>
    <t>23.07</t>
  </si>
  <si>
    <t>Odlehčovací přetlaková klapka, rozměr: 1665x1005, otevírací tlak 50 Pa, umístění na potrubí z jedné strany</t>
  </si>
  <si>
    <t>2104531227</t>
  </si>
  <si>
    <t>23.14</t>
  </si>
  <si>
    <t>Ochranná síť - 1000x1600 mm (upevnitelná do potrubí)</t>
  </si>
  <si>
    <t>-1600299429</t>
  </si>
  <si>
    <t>23.16</t>
  </si>
  <si>
    <t xml:space="preserve">Protipožární izolace tl. 40 mm  s hliníkovou folií, odolnost EI30</t>
  </si>
  <si>
    <t>498971159</t>
  </si>
  <si>
    <t>D2</t>
  </si>
  <si>
    <t xml:space="preserve">Zařízení č. 24: Požární přetlakové větrání  - CHÚC CENTRÁLNÍ 3NP-5NP</t>
  </si>
  <si>
    <t>24.01</t>
  </si>
  <si>
    <t xml:space="preserve">Ventilátor radiální do čtyřhranného potrubí,                                            vzduchový výkon: 15000 m3/h (240Pa)</t>
  </si>
  <si>
    <t>468947875</t>
  </si>
  <si>
    <t>24.02</t>
  </si>
  <si>
    <t>Uzavírací klapka 700x700 s přípravou pro pohon</t>
  </si>
  <si>
    <t>-1307919774</t>
  </si>
  <si>
    <t>24.03</t>
  </si>
  <si>
    <t>495189997</t>
  </si>
  <si>
    <t>24.04</t>
  </si>
  <si>
    <t xml:space="preserve">Pružná manžeta  pro výfuk, 560x480 mm</t>
  </si>
  <si>
    <t>516516551</t>
  </si>
  <si>
    <t>24.05</t>
  </si>
  <si>
    <t>Sací hrdlo s ochrannou sítí, 700x700 mm</t>
  </si>
  <si>
    <t>1135678644</t>
  </si>
  <si>
    <t>24.06</t>
  </si>
  <si>
    <t>Stříška pro použití ve venkovním prostředí</t>
  </si>
  <si>
    <t>896289946</t>
  </si>
  <si>
    <t>24.07</t>
  </si>
  <si>
    <t>Volná příruba 700x700 mm</t>
  </si>
  <si>
    <t>51128174</t>
  </si>
  <si>
    <t>24.08</t>
  </si>
  <si>
    <t>Vyústka stěnová, jednořadá, 1000x500 mm, rozteč lamel 20 mm, včetně upevňovacího rámečku</t>
  </si>
  <si>
    <t>1231088559</t>
  </si>
  <si>
    <t>24.19</t>
  </si>
  <si>
    <t>1936655504</t>
  </si>
  <si>
    <t>D3</t>
  </si>
  <si>
    <t>Zařízení č. 25: Požární přetlakové větrání – CHÚC část A, 2PP-2NP</t>
  </si>
  <si>
    <t>25.01</t>
  </si>
  <si>
    <t>Ventilátor radiální do čtyřhranného potrubí, vzduchový výkon: 8000 m3/h – 350Pa</t>
  </si>
  <si>
    <t>-1202156748</t>
  </si>
  <si>
    <t>25.02</t>
  </si>
  <si>
    <t>Pružná manžeta 1000x500 mm</t>
  </si>
  <si>
    <t>1016386434</t>
  </si>
  <si>
    <t>25.03</t>
  </si>
  <si>
    <t>Uzavírací klapka 1000x500 s přípravou pro pohon</t>
  </si>
  <si>
    <t>-704927304</t>
  </si>
  <si>
    <t>25.04</t>
  </si>
  <si>
    <t>-524062429</t>
  </si>
  <si>
    <t>25.05</t>
  </si>
  <si>
    <t>Krycí mřížka ventilátoru 1000x500 mm</t>
  </si>
  <si>
    <t>1760520780</t>
  </si>
  <si>
    <t>25.06</t>
  </si>
  <si>
    <t>Volná příruba 1000x500 mm</t>
  </si>
  <si>
    <t>2104397270</t>
  </si>
  <si>
    <t>25.07</t>
  </si>
  <si>
    <t>Protidešťová žaluzie 600x1000, s pozedním rámem a sítí</t>
  </si>
  <si>
    <t>89282705</t>
  </si>
  <si>
    <t>25.08</t>
  </si>
  <si>
    <t>Protidešťová žaluzie 800x800, s pozedním rámem a sítí</t>
  </si>
  <si>
    <t>-1279358270</t>
  </si>
  <si>
    <t>25.17</t>
  </si>
  <si>
    <t>386572174</t>
  </si>
  <si>
    <t>25.18</t>
  </si>
  <si>
    <t>Odlehčovací přetlaková klapka, rozměr: 600x1005, otevírací tlak 50 Pa, umístění na potrubí z jedné strany</t>
  </si>
  <si>
    <t>918915763</t>
  </si>
  <si>
    <t>D4</t>
  </si>
  <si>
    <t>Zařízení č. 26: Požární přetlakové větrání – CHÚC část A+B, 3NP-4NP</t>
  </si>
  <si>
    <t>26.01</t>
  </si>
  <si>
    <t xml:space="preserve">Ventilátor radiální do čtyřhranného potrubí,                                               vzduchový výkon: 4000 m3/h – 250Pa</t>
  </si>
  <si>
    <t>689569846</t>
  </si>
  <si>
    <t>26.02</t>
  </si>
  <si>
    <t xml:space="preserve">Ventilátor radiální do čtyřhranného potrubí,                                               vzduchový výkon:  6000 m3/h – 280Pa</t>
  </si>
  <si>
    <t>-1421831424</t>
  </si>
  <si>
    <t>26.03</t>
  </si>
  <si>
    <t>Pružná manžeta 700x600 mm</t>
  </si>
  <si>
    <t>-1185642612</t>
  </si>
  <si>
    <t>26.04</t>
  </si>
  <si>
    <t>Pružná manžeta 800x700 mm</t>
  </si>
  <si>
    <t>-1871422560</t>
  </si>
  <si>
    <t>26.05</t>
  </si>
  <si>
    <t>Uzavírací klapka s přípravou pro pohon, 700x600 mm</t>
  </si>
  <si>
    <t>-1562019820</t>
  </si>
  <si>
    <t>26.06</t>
  </si>
  <si>
    <t>Uzavírací klapka s přípravou pro pohon, 800x700 mm</t>
  </si>
  <si>
    <t>1968298731</t>
  </si>
  <si>
    <t>26.07</t>
  </si>
  <si>
    <t>1965289839</t>
  </si>
  <si>
    <t>26.08</t>
  </si>
  <si>
    <t>Sací hrdlo 700x600 mm, s ochrannou sítí</t>
  </si>
  <si>
    <t>-1625623312</t>
  </si>
  <si>
    <t>26.09</t>
  </si>
  <si>
    <t>Sací hrdlo 800x700 mm, s ochrannou sítí</t>
  </si>
  <si>
    <t>-959284188</t>
  </si>
  <si>
    <t>26.10</t>
  </si>
  <si>
    <t>Krycí stříška ventilátoru 1</t>
  </si>
  <si>
    <t>-1636578901</t>
  </si>
  <si>
    <t>26.11</t>
  </si>
  <si>
    <t>Krycí stříška ventilátoru 2</t>
  </si>
  <si>
    <t>-1848902047</t>
  </si>
  <si>
    <t>26.12</t>
  </si>
  <si>
    <t>Vyústka komfortní stěnová, jednořadá s regulací R1, 825x325 mm</t>
  </si>
  <si>
    <t>-986956218</t>
  </si>
  <si>
    <t>26.13</t>
  </si>
  <si>
    <t>Vyústka komfortní stěnová, jednořadá s regulací R1, 625x325 mm</t>
  </si>
  <si>
    <t>-773346174</t>
  </si>
  <si>
    <t>26.29</t>
  </si>
  <si>
    <t>Protipožární a tepelná izolace tl. 40 mm, odolnost min. EI30</t>
  </si>
  <si>
    <t>621496306</t>
  </si>
  <si>
    <t>D5</t>
  </si>
  <si>
    <t>Zařízení č. 27: Požární větrání – EVAKUAČNÍ VÝTAHY</t>
  </si>
  <si>
    <t>27.01</t>
  </si>
  <si>
    <t xml:space="preserve">Ventilátor axiální do kruhového potrubí,                                               vzduchový výkon: 5000 m3/h – 150Pa</t>
  </si>
  <si>
    <t>-1455285824</t>
  </si>
  <si>
    <t>27.02</t>
  </si>
  <si>
    <t>Pružná spojka – průměr 500 mm</t>
  </si>
  <si>
    <t>1586211366</t>
  </si>
  <si>
    <t>27.03</t>
  </si>
  <si>
    <t>Uzavírací klapka- průměr 500 mm, s přípravou pro pohon</t>
  </si>
  <si>
    <t>720602050</t>
  </si>
  <si>
    <t>27.04</t>
  </si>
  <si>
    <t>1839904794</t>
  </si>
  <si>
    <t>27.05</t>
  </si>
  <si>
    <t>Volná příruba – průměr 500 mm</t>
  </si>
  <si>
    <t>-2073666477</t>
  </si>
  <si>
    <t>27.06</t>
  </si>
  <si>
    <t>824592592</t>
  </si>
  <si>
    <t>27.09</t>
  </si>
  <si>
    <t>VZT potrubí spiro 500 mm – oblouk 90°</t>
  </si>
  <si>
    <t>-1558878709</t>
  </si>
  <si>
    <t>27.10</t>
  </si>
  <si>
    <t>VZT potrubí spiro 500 mm – oblouk 15°</t>
  </si>
  <si>
    <t>-100037563</t>
  </si>
  <si>
    <t>27.11</t>
  </si>
  <si>
    <t>-229536598</t>
  </si>
  <si>
    <t>D6</t>
  </si>
  <si>
    <t>Úprava a demontáž stávajícího zařízení</t>
  </si>
  <si>
    <t>J.1</t>
  </si>
  <si>
    <t>Demontáž axiálních ventilátorů v 2.PP – CHUC (výkon ~6000m3/h)</t>
  </si>
  <si>
    <t>-456955075</t>
  </si>
  <si>
    <t>J.2</t>
  </si>
  <si>
    <t>Demontáž potrubí</t>
  </si>
  <si>
    <t>1353871386</t>
  </si>
  <si>
    <t>J.3</t>
  </si>
  <si>
    <t>Demontáž klapek</t>
  </si>
  <si>
    <t>-560106211</t>
  </si>
  <si>
    <t>J.5</t>
  </si>
  <si>
    <t>Přeložka rozvodů UT – 1.PP (u levého bočního schodiště – cca 8m)</t>
  </si>
  <si>
    <t>420317207</t>
  </si>
  <si>
    <t>D7</t>
  </si>
  <si>
    <t>Ostatní</t>
  </si>
  <si>
    <t>K.1</t>
  </si>
  <si>
    <t>Montáž vzduchotechniky</t>
  </si>
  <si>
    <t>1274756571</t>
  </si>
  <si>
    <t>K.2</t>
  </si>
  <si>
    <t>Příplatek za práce ve výškách ( montáž cca 7 bm potrubí v šachtě ve výšce cca 15-25m)</t>
  </si>
  <si>
    <t>1168602203</t>
  </si>
  <si>
    <t>K.3</t>
  </si>
  <si>
    <t>-1367722475</t>
  </si>
  <si>
    <t>K.4</t>
  </si>
  <si>
    <t>Dokumentace skutečného provedení stavby</t>
  </si>
  <si>
    <t>-876441794</t>
  </si>
  <si>
    <t>K.5</t>
  </si>
  <si>
    <t>Doprava materiálu</t>
  </si>
  <si>
    <t>-2100331515</t>
  </si>
  <si>
    <t>K.6</t>
  </si>
  <si>
    <t>Závěsný a spojovací materiál</t>
  </si>
  <si>
    <t>-302149765</t>
  </si>
  <si>
    <t>K.7</t>
  </si>
  <si>
    <t>Protokoly a zkoušky, zaregulování a uvedení do provozu</t>
  </si>
  <si>
    <t>2045781502</t>
  </si>
  <si>
    <t>SIP - Silnoproud</t>
  </si>
  <si>
    <t xml:space="preserve">    743 - Elektromontáže - hrubá montáž</t>
  </si>
  <si>
    <t xml:space="preserve">    744 - Elektromontáže - rozvody vodičů měděných</t>
  </si>
  <si>
    <t xml:space="preserve">    747 - Elektromontáže - kompletace rozvodů</t>
  </si>
  <si>
    <t xml:space="preserve">    748 - Elektromontáže - osvětlovací zařízení a svítidla</t>
  </si>
  <si>
    <t>743</t>
  </si>
  <si>
    <t>Elektromontáže - hrubá montáž</t>
  </si>
  <si>
    <t>741112101</t>
  </si>
  <si>
    <t>Montáž krabic elektroinstalačních bez napojení na trubky a lišty, demontáže a montáže víčka a přístroje rozvodek se zapojením vodičů na svorkovnici zapuštěných plastových kruhových</t>
  </si>
  <si>
    <t>825436470</t>
  </si>
  <si>
    <t>345715110</t>
  </si>
  <si>
    <t>krabice přístrojová instalační 500 V, D 69 mm x 30mm</t>
  </si>
  <si>
    <t>-919403496</t>
  </si>
  <si>
    <t>Poznámka k položce:
EAN 8595057600089</t>
  </si>
  <si>
    <t>744</t>
  </si>
  <si>
    <t>Elektromontáže - rozvody vodičů měděných</t>
  </si>
  <si>
    <t>741122015</t>
  </si>
  <si>
    <t>Montáž kabelů měděných bez ukončení uložených pod omítku plných kulatých (CYKY), počtu a průřezu žil 3x1,5 mm2</t>
  </si>
  <si>
    <t>414622054</t>
  </si>
  <si>
    <t>400+600+600</t>
  </si>
  <si>
    <t>341110101</t>
  </si>
  <si>
    <t>Kabel 1-CXKH-R 3Cx1,5 mm2</t>
  </si>
  <si>
    <t>691574215</t>
  </si>
  <si>
    <t>341110102</t>
  </si>
  <si>
    <t>Kabel 1-CXKH-R 3Ax1,5 mm2</t>
  </si>
  <si>
    <t>2013606102</t>
  </si>
  <si>
    <t>341110103</t>
  </si>
  <si>
    <t>Kabel 1-CXKE-V 3Cx1,5 mm2</t>
  </si>
  <si>
    <t>1857451204</t>
  </si>
  <si>
    <t>741122016</t>
  </si>
  <si>
    <t>Montáž kabelů měděných bez ukončení uložených pod omítku plných kulatých (CYKY), počtu a průřezu žil 3x2,5 až 6 mm2</t>
  </si>
  <si>
    <t>1774551042</t>
  </si>
  <si>
    <t>341110104</t>
  </si>
  <si>
    <t>Kabel 1-CXKH-R 3Cx2,5 mm2</t>
  </si>
  <si>
    <t>-880281120</t>
  </si>
  <si>
    <t>747</t>
  </si>
  <si>
    <t>Elektromontáže - kompletace rozvodů</t>
  </si>
  <si>
    <t>741310001</t>
  </si>
  <si>
    <t>Montáž spínačů jedno nebo dvoupólových nástěnných se zapojením vodičů, pro prostředí normální vypínačů, řazení 1-jednopólových</t>
  </si>
  <si>
    <t>-686043804</t>
  </si>
  <si>
    <t>345355123</t>
  </si>
  <si>
    <t xml:space="preserve">Spínač jednopólový, 250V, 10A, ř.1 (ABB - Tango,  kompletní)</t>
  </si>
  <si>
    <t>2054774717</t>
  </si>
  <si>
    <t>345363425</t>
  </si>
  <si>
    <t>spínač automatický se snímačem pohybu (ABB 6800-0-2532)</t>
  </si>
  <si>
    <t>1901772292</t>
  </si>
  <si>
    <t>345363427</t>
  </si>
  <si>
    <t>spínač automatický se snímačem pohybu (ABB 6800-0-2519)</t>
  </si>
  <si>
    <t>1029409404</t>
  </si>
  <si>
    <t>747111228</t>
  </si>
  <si>
    <t>Montáž spínač automatický se snímačem pohybu</t>
  </si>
  <si>
    <t>-518159892</t>
  </si>
  <si>
    <t>12+19</t>
  </si>
  <si>
    <t>741313011</t>
  </si>
  <si>
    <t>Montáž zásuvek domovních se zapojením vodičů bezšroubové připojení chráněných v krabici 10/16 A, pro prostředí normální, provedení 2P + PE</t>
  </si>
  <si>
    <t>-1364708930</t>
  </si>
  <si>
    <t>7+26</t>
  </si>
  <si>
    <t>345551035</t>
  </si>
  <si>
    <t>Zásuvka dvojpólová, jednonásobná, bílá, 250V, 10/16A, 2P+PE, (ABB - Tango, kompletní)</t>
  </si>
  <si>
    <t>1399893410</t>
  </si>
  <si>
    <t>345551235</t>
  </si>
  <si>
    <t>Zásuvka dvojpólová, dvojitá, bílá, 250V, 10/16A, 2P+PE, (ABB - Tango, kompletní)</t>
  </si>
  <si>
    <t>-1092578810</t>
  </si>
  <si>
    <t>741320176</t>
  </si>
  <si>
    <t>Montáž jističů se zapojením vodičů třípólových nn do 63 A ve skříni, se signálním kontaktem</t>
  </si>
  <si>
    <t>356297434</t>
  </si>
  <si>
    <t>358224070</t>
  </si>
  <si>
    <t>jistič 3pólový-charakteristika B 63A</t>
  </si>
  <si>
    <t>1528682978</t>
  </si>
  <si>
    <t>Poznámka k položce:
EAN: 8590125340263</t>
  </si>
  <si>
    <t>747505020</t>
  </si>
  <si>
    <t>Svorky Wago (mtž+dod) svorky, drobný úchztný materiál, sádra,...</t>
  </si>
  <si>
    <t>1808671979</t>
  </si>
  <si>
    <t>747505030</t>
  </si>
  <si>
    <t xml:space="preserve">Folie nalepovací, piktogram pro NO (mtž+dod) </t>
  </si>
  <si>
    <t>535793896</t>
  </si>
  <si>
    <t>747505032</t>
  </si>
  <si>
    <t xml:space="preserve">Tlačítko CENTRAL  STOP (mtž+dod) </t>
  </si>
  <si>
    <t>805347708</t>
  </si>
  <si>
    <t>747505034</t>
  </si>
  <si>
    <t xml:space="preserve">Tlačítko TOTAL  STOP (mtž+dod) </t>
  </si>
  <si>
    <t>1448989157</t>
  </si>
  <si>
    <t>747505036</t>
  </si>
  <si>
    <t xml:space="preserve">Vypínací cívka (mtž+dod) </t>
  </si>
  <si>
    <t>-1717492199</t>
  </si>
  <si>
    <t>748505030</t>
  </si>
  <si>
    <t>Demontáž všech stávajících rozvodů a rozvaděčů</t>
  </si>
  <si>
    <t>-1815982583</t>
  </si>
  <si>
    <t>748505040</t>
  </si>
  <si>
    <t>-701581137</t>
  </si>
  <si>
    <t>748</t>
  </si>
  <si>
    <t>Elektromontáže - osvětlovací zařízení a svítidla</t>
  </si>
  <si>
    <t>741371102</t>
  </si>
  <si>
    <t>Montáž svítidel zářivkových se zapojením vodičů průmyslových stropních přisazených 1 zdroj s krytem</t>
  </si>
  <si>
    <t>-1327661578</t>
  </si>
  <si>
    <t>348144361</t>
  </si>
  <si>
    <t>L - Svítidlo zářivkové, 230V, 1x8W, nouzové, (Trevos HELIOS 108 NM3h)</t>
  </si>
  <si>
    <t>1184204877</t>
  </si>
  <si>
    <t>741372062</t>
  </si>
  <si>
    <t>Montáž svítidel LED se zapojením vodičů bytových nebo společenských místností přisazených stropních panelových, obsahu přes 0,09 do 0,36 m2</t>
  </si>
  <si>
    <t>-1026300607</t>
  </si>
  <si>
    <t>348144389</t>
  </si>
  <si>
    <t>N - Svítidlo LED, 230V, 36W, (Fulgur ANETA 500 LED 36W)</t>
  </si>
  <si>
    <t>1955317197</t>
  </si>
  <si>
    <t>741372112</t>
  </si>
  <si>
    <t>Montáž svítidel LED se zapojením vodičů bytových nebo společenských místností vestavných podhledových čtvercových nebo obdélníkových, obsahu přes 0,09 do 0,36 m2</t>
  </si>
  <si>
    <t>9364185</t>
  </si>
  <si>
    <t>348144385</t>
  </si>
  <si>
    <t>K - Svítidlo LED, 230V, 32W, do kazetového podhledu, (panel 600x300 mm)</t>
  </si>
  <si>
    <t>746213226</t>
  </si>
  <si>
    <t>748152125</t>
  </si>
  <si>
    <t>Montáž -světelný zdroj</t>
  </si>
  <si>
    <t>-1389788800</t>
  </si>
  <si>
    <t>348144371</t>
  </si>
  <si>
    <t>Zářivková trubice (PHILIPS MASTER Mini Super 80 G5, 8W/840)</t>
  </si>
  <si>
    <t>-1429596933</t>
  </si>
  <si>
    <t>VRN - Vedlejší rozpočtové náklady</t>
  </si>
  <si>
    <t xml:space="preserve">    VRN1 - Průzkumné, geodetické a projektové práce</t>
  </si>
  <si>
    <t xml:space="preserve">    VRN2 - Příprava staveniště</t>
  </si>
  <si>
    <t xml:space="preserve">    VRN3 - Zařízení staveniště</t>
  </si>
  <si>
    <t xml:space="preserve">    VRN4 - Inženýrská činnost</t>
  </si>
  <si>
    <t xml:space="preserve">    VRN6 - Územní vlivy</t>
  </si>
  <si>
    <t xml:space="preserve">    VRN7 - Provozní vlivy</t>
  </si>
  <si>
    <t>VRN1</t>
  </si>
  <si>
    <t>Průzkumné, geodetické a projektové práce</t>
  </si>
  <si>
    <t>013254000</t>
  </si>
  <si>
    <t>Průzkumné, geodetické a projektové práce projektové práce dokumentace stavby (výkresová a textová) skutečného provedení stavby</t>
  </si>
  <si>
    <t>1024</t>
  </si>
  <si>
    <t>-1706572662</t>
  </si>
  <si>
    <t>VRN2</t>
  </si>
  <si>
    <t>Příprava staveniště</t>
  </si>
  <si>
    <t>020001000</t>
  </si>
  <si>
    <t>Základní rozdělení průvodních činností a nákladů příprava staveniště</t>
  </si>
  <si>
    <t>480393240</t>
  </si>
  <si>
    <t>VRN3</t>
  </si>
  <si>
    <t>Zařízení staveniště</t>
  </si>
  <si>
    <t>030001000.1</t>
  </si>
  <si>
    <t>Základní rozdělení průvodních činností a nákladů zařízení staveniště</t>
  </si>
  <si>
    <t>-847725150</t>
  </si>
  <si>
    <t>Vybudování, provoz a odstranění zařízení staveniště vč. zařízení připojení na energie a zajištění</t>
  </si>
  <si>
    <t>měření jejich spotřeby</t>
  </si>
  <si>
    <t>-zřízení provizorního prachotěsného zákrytu, odstranění</t>
  </si>
  <si>
    <t>- stabební mechanizace a stroje</t>
  </si>
  <si>
    <t>- 2x kontejner (vč. plachet a kropení suti)</t>
  </si>
  <si>
    <t>- mezideponie</t>
  </si>
  <si>
    <t>- bezpečnostní zabezpečení stavby</t>
  </si>
  <si>
    <t>- závěrečný úklid staveniště i komunikací</t>
  </si>
  <si>
    <t>- čistící zóny</t>
  </si>
  <si>
    <t>VRN4</t>
  </si>
  <si>
    <t>Inženýrská činnost</t>
  </si>
  <si>
    <t>040001000</t>
  </si>
  <si>
    <t>Základní rozdělení průvodních činností a nákladů inženýrská činnost</t>
  </si>
  <si>
    <t>832011173</t>
  </si>
  <si>
    <t>VRN6</t>
  </si>
  <si>
    <t>Územní vlivy</t>
  </si>
  <si>
    <t>065002000</t>
  </si>
  <si>
    <t>Hlavní tituly průvodních činností a nákladů územní vlivy mimostaveništní doprava materiálů a výrobků</t>
  </si>
  <si>
    <t>1288451581</t>
  </si>
  <si>
    <t>VRN7</t>
  </si>
  <si>
    <t>Provozní vlivy</t>
  </si>
  <si>
    <t>079002000</t>
  </si>
  <si>
    <t>Hlavní tituly průvodních činností a nákladů provozní vlivy ostatní provozní vlivy</t>
  </si>
  <si>
    <t>2181916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</si>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</sst>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800080"/>
      <name val="Trebuchet MS"/>
    </font>
    <font>
      <sz val="8"/>
      <color rgb="FF505050"/>
      <name val="Trebuchet MS"/>
    </font>
    <font>
      <sz val="8"/>
      <color rgb="FFFF0000"/>
      <name val="Trebuchet MS"/>
    </font>
    <font>
      <sz val="8"/>
      <color rgb="FF0000A8"/>
      <name val="Trebuchet MS"/>
    </font>
    <font>
      <sz val="8"/>
      <name val="Trebuchet MS"/>
      <family val="0"/>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7">
    <fill>
      <patternFill patternType="none"/>
    </fill>
    <fill>
      <patternFill patternType="gray125"/>
    </fill>
    <fill>
      <patternFill patternType="none">
        <fgColor indexed="64"/>
        <bgColor indexed="65"/>
      </patternFill>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right style="thin">
        <color rgb="FF000000"/>
      </right>
      <top style="hair">
        <color rgb="FF969696"/>
      </top>
    </border>
    <border>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6" fillId="0" borderId="0" applyNumberFormat="0" applyFill="0" applyBorder="0" applyAlignment="0" applyProtection="0"/>
  </cellStyleXfs>
  <cellXfs count="379">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protection locked="0"/>
    </xf>
    <xf numFmtId="0" fontId="13" fillId="3" borderId="0" xfId="0" applyFont="1" applyFill="1" applyAlignment="1" applyProtection="1">
      <alignment horizontal="left" vertical="center"/>
    </xf>
    <xf numFmtId="0" fontId="14" fillId="3" borderId="0" xfId="0" applyFont="1" applyFill="1" applyAlignment="1" applyProtection="1">
      <alignment vertical="center"/>
    </xf>
    <xf numFmtId="0" fontId="15" fillId="3" borderId="0" xfId="0" applyFont="1" applyFill="1" applyAlignment="1" applyProtection="1">
      <alignment horizontal="left" vertical="center"/>
    </xf>
    <xf numFmtId="0" fontId="16" fillId="3" borderId="0" xfId="1" applyFont="1" applyFill="1" applyAlignment="1" applyProtection="1">
      <alignment vertical="center"/>
    </xf>
    <xf numFmtId="0" fontId="46" fillId="3" borderId="0" xfId="1" applyFill="1"/>
    <xf numFmtId="0" fontId="0" fillId="3" borderId="0" xfId="0" applyFill="1"/>
    <xf numFmtId="0" fontId="13" fillId="3"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7" fillId="0" borderId="0" xfId="0" applyFont="1" applyBorder="1" applyAlignment="1" applyProtection="1">
      <alignment horizontal="left" vertical="center"/>
    </xf>
    <xf numFmtId="0" fontId="0" fillId="0" borderId="6" xfId="0" applyBorder="1" applyProtection="1"/>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21" fillId="0" borderId="0" xfId="0" applyFont="1" applyAlignment="1">
      <alignment horizontal="left" vertical="top" wrapText="1"/>
    </xf>
    <xf numFmtId="0" fontId="3" fillId="0" borderId="0" xfId="0" applyFont="1" applyBorder="1" applyAlignment="1" applyProtection="1">
      <alignment horizontal="left" vertical="top"/>
    </xf>
    <xf numFmtId="0" fontId="3" fillId="0" borderId="0" xfId="0" applyFont="1" applyBorder="1" applyAlignment="1" applyProtection="1">
      <alignment horizontal="left" vertical="top" wrapText="1"/>
    </xf>
    <xf numFmtId="0" fontId="21" fillId="0" borderId="0" xfId="0" applyFont="1" applyAlignment="1">
      <alignment horizontal="left" vertical="center"/>
    </xf>
    <xf numFmtId="0" fontId="20" fillId="0" borderId="0" xfId="0" applyFont="1" applyBorder="1" applyAlignment="1" applyProtection="1">
      <alignment horizontal="left" vertical="center"/>
    </xf>
    <xf numFmtId="0" fontId="2" fillId="4" borderId="0" xfId="0" applyFont="1" applyFill="1" applyBorder="1" applyAlignment="1" applyProtection="1">
      <alignment horizontal="left" vertical="center"/>
      <protection locked="0"/>
    </xf>
    <xf numFmtId="0" fontId="2" fillId="0" borderId="0" xfId="0" applyFont="1" applyBorder="1" applyAlignment="1" applyProtection="1">
      <alignment horizontal="left" vertical="top"/>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2" fillId="0" borderId="8" xfId="0" applyFont="1" applyBorder="1" applyAlignment="1" applyProtection="1">
      <alignment horizontal="left" vertical="center"/>
    </xf>
    <xf numFmtId="0" fontId="0" fillId="0" borderId="8" xfId="0" applyFont="1" applyBorder="1" applyAlignment="1" applyProtection="1">
      <alignment vertical="center"/>
    </xf>
    <xf numFmtId="4" fontId="22" fillId="0" borderId="8"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164" fontId="1" fillId="0" borderId="0" xfId="0" applyNumberFormat="1" applyFont="1" applyBorder="1" applyAlignment="1" applyProtection="1">
      <alignment horizontal="center" vertical="center"/>
    </xf>
    <xf numFmtId="4" fontId="21" fillId="0" borderId="0" xfId="0" applyNumberFormat="1" applyFont="1" applyBorder="1" applyAlignment="1" applyProtection="1">
      <alignment vertical="center"/>
    </xf>
    <xf numFmtId="0" fontId="1" fillId="0" borderId="6" xfId="0" applyFont="1" applyBorder="1" applyAlignment="1" applyProtection="1">
      <alignment vertical="center"/>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0" fillId="5" borderId="10" xfId="0" applyFont="1" applyFill="1" applyBorder="1" applyAlignment="1" applyProtection="1">
      <alignment vertical="center"/>
    </xf>
    <xf numFmtId="0" fontId="3" fillId="5" borderId="10" xfId="0" applyFont="1" applyFill="1" applyBorder="1" applyAlignment="1" applyProtection="1">
      <alignment horizontal="center" vertical="center"/>
    </xf>
    <xf numFmtId="0" fontId="3" fillId="5" borderId="10" xfId="0" applyFont="1" applyFill="1" applyBorder="1" applyAlignment="1" applyProtection="1">
      <alignment horizontal="left" vertical="center"/>
    </xf>
    <xf numFmtId="4" fontId="3" fillId="5" borderId="10" xfId="0" applyNumberFormat="1" applyFont="1" applyFill="1" applyBorder="1" applyAlignment="1" applyProtection="1">
      <alignment vertical="center"/>
    </xf>
    <xf numFmtId="0" fontId="0" fillId="5" borderId="11" xfId="0" applyFont="1" applyFill="1" applyBorder="1" applyAlignment="1" applyProtection="1">
      <alignment vertical="center"/>
    </xf>
    <xf numFmtId="0" fontId="0" fillId="5"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7"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20"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5" xfId="0" applyFont="1" applyBorder="1" applyAlignment="1">
      <alignment vertical="center"/>
    </xf>
    <xf numFmtId="0" fontId="23" fillId="0" borderId="0" xfId="0" applyFont="1" applyAlignment="1" applyProtection="1">
      <alignment vertical="center"/>
    </xf>
    <xf numFmtId="165" fontId="2" fillId="0" borderId="0" xfId="0" applyNumberFormat="1" applyFont="1" applyAlignment="1" applyProtection="1">
      <alignment horizontal="left" vertical="center"/>
    </xf>
    <xf numFmtId="0" fontId="24" fillId="0" borderId="15" xfId="0" applyFont="1" applyBorder="1" applyAlignment="1">
      <alignment horizontal="center" vertical="center"/>
    </xf>
    <xf numFmtId="0" fontId="24" fillId="0" borderId="16"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19" xfId="0" applyFont="1" applyBorder="1" applyAlignment="1">
      <alignment vertical="center"/>
    </xf>
    <xf numFmtId="0" fontId="1" fillId="0" borderId="18" xfId="0" applyFont="1" applyBorder="1" applyAlignment="1" applyProtection="1">
      <alignment horizontal="left" vertical="center"/>
    </xf>
    <xf numFmtId="0" fontId="0" fillId="0" borderId="19" xfId="0" applyFont="1" applyBorder="1" applyAlignment="1" applyProtection="1">
      <alignmen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0" fontId="0" fillId="6" borderId="10" xfId="0" applyFont="1" applyFill="1" applyBorder="1" applyAlignment="1" applyProtection="1">
      <alignment vertical="center"/>
    </xf>
    <xf numFmtId="0" fontId="2" fillId="6" borderId="10" xfId="0" applyFont="1" applyFill="1" applyBorder="1" applyAlignment="1" applyProtection="1">
      <alignment horizontal="center" vertical="center"/>
    </xf>
    <xf numFmtId="0" fontId="2" fillId="6" borderId="10" xfId="0" applyFont="1" applyFill="1" applyBorder="1" applyAlignment="1" applyProtection="1">
      <alignment horizontal="right" vertical="center"/>
    </xf>
    <xf numFmtId="0" fontId="2" fillId="6" borderId="11" xfId="0" applyFont="1" applyFill="1" applyBorder="1" applyAlignment="1" applyProtection="1">
      <alignment horizontal="center" vertical="center"/>
    </xf>
    <xf numFmtId="0" fontId="20" fillId="0" borderId="20" xfId="0" applyFont="1" applyBorder="1" applyAlignment="1" applyProtection="1">
      <alignment horizontal="center" vertical="center" wrapText="1"/>
    </xf>
    <xf numFmtId="0" fontId="20" fillId="0" borderId="21" xfId="0" applyFont="1" applyBorder="1" applyAlignment="1" applyProtection="1">
      <alignment horizontal="center" vertical="center" wrapText="1"/>
    </xf>
    <xf numFmtId="0" fontId="20"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4" fontId="25" fillId="0" borderId="0" xfId="0" applyNumberFormat="1" applyFont="1" applyAlignment="1" applyProtection="1">
      <alignment horizontal="right" vertical="center"/>
    </xf>
    <xf numFmtId="4" fontId="25" fillId="0" borderId="0" xfId="0" applyNumberFormat="1" applyFont="1" applyAlignment="1" applyProtection="1">
      <alignment vertical="center"/>
    </xf>
    <xf numFmtId="0" fontId="3" fillId="0" borderId="0" xfId="0" applyFont="1" applyAlignment="1" applyProtection="1">
      <alignment horizontal="center" vertical="center"/>
    </xf>
    <xf numFmtId="4" fontId="24" fillId="0" borderId="18" xfId="0" applyNumberFormat="1" applyFont="1" applyBorder="1" applyAlignment="1" applyProtection="1">
      <alignment vertical="center"/>
    </xf>
    <xf numFmtId="4" fontId="24" fillId="0" borderId="0" xfId="0" applyNumberFormat="1" applyFont="1" applyBorder="1" applyAlignment="1" applyProtection="1">
      <alignment vertical="center"/>
    </xf>
    <xf numFmtId="166" fontId="24" fillId="0" borderId="0" xfId="0" applyNumberFormat="1" applyFont="1" applyBorder="1" applyAlignment="1" applyProtection="1">
      <alignment vertical="center"/>
    </xf>
    <xf numFmtId="4" fontId="24" fillId="0" borderId="19" xfId="0" applyNumberFormat="1" applyFont="1" applyBorder="1" applyAlignment="1" applyProtection="1">
      <alignment vertical="center"/>
    </xf>
    <xf numFmtId="0" fontId="3" fillId="0" borderId="0" xfId="0" applyFont="1" applyAlignment="1">
      <alignment horizontal="left" vertical="center"/>
    </xf>
    <xf numFmtId="0" fontId="26" fillId="0" borderId="0" xfId="0" applyFont="1" applyAlignment="1">
      <alignment horizontal="left" vertical="center"/>
    </xf>
    <xf numFmtId="0" fontId="27" fillId="0" borderId="0" xfId="1" applyFont="1" applyAlignment="1">
      <alignment horizontal="center" vertical="center"/>
    </xf>
    <xf numFmtId="0" fontId="4" fillId="0" borderId="5" xfId="0" applyFont="1" applyBorder="1" applyAlignment="1" applyProtection="1">
      <alignment vertical="center"/>
    </xf>
    <xf numFmtId="0" fontId="28" fillId="0" borderId="0" xfId="0" applyFont="1" applyAlignment="1" applyProtection="1">
      <alignment vertical="center"/>
    </xf>
    <xf numFmtId="0" fontId="28" fillId="0" borderId="0" xfId="0" applyFont="1" applyAlignment="1" applyProtection="1">
      <alignment horizontal="left" vertical="center" wrapText="1"/>
    </xf>
    <xf numFmtId="0" fontId="29" fillId="0" borderId="0" xfId="0" applyFont="1" applyAlignment="1" applyProtection="1">
      <alignment vertical="center"/>
    </xf>
    <xf numFmtId="4" fontId="29" fillId="0" borderId="0" xfId="0" applyNumberFormat="1" applyFont="1" applyAlignment="1" applyProtection="1">
      <alignment vertical="center"/>
    </xf>
    <xf numFmtId="0" fontId="30" fillId="0" borderId="0" xfId="0" applyFont="1" applyAlignment="1" applyProtection="1">
      <alignment horizontal="center" vertical="center"/>
    </xf>
    <xf numFmtId="0" fontId="4" fillId="0" borderId="5" xfId="0" applyFont="1" applyBorder="1" applyAlignment="1">
      <alignment vertical="center"/>
    </xf>
    <xf numFmtId="4" fontId="31" fillId="0" borderId="18" xfId="0" applyNumberFormat="1" applyFont="1" applyBorder="1" applyAlignment="1" applyProtection="1">
      <alignment vertical="center"/>
    </xf>
    <xf numFmtId="4" fontId="31" fillId="0" borderId="0" xfId="0" applyNumberFormat="1" applyFont="1" applyBorder="1" applyAlignment="1" applyProtection="1">
      <alignment vertical="center"/>
    </xf>
    <xf numFmtId="166" fontId="31" fillId="0" borderId="0" xfId="0" applyNumberFormat="1" applyFont="1" applyBorder="1" applyAlignment="1" applyProtection="1">
      <alignment vertical="center"/>
    </xf>
    <xf numFmtId="4" fontId="31" fillId="0" borderId="19" xfId="0" applyNumberFormat="1" applyFont="1" applyBorder="1" applyAlignment="1" applyProtection="1">
      <alignment vertical="center"/>
    </xf>
    <xf numFmtId="0" fontId="4" fillId="0" borderId="0" xfId="0" applyFont="1" applyAlignment="1">
      <alignment horizontal="left" vertical="center"/>
    </xf>
    <xf numFmtId="4" fontId="31" fillId="0" borderId="23" xfId="0" applyNumberFormat="1" applyFont="1" applyBorder="1" applyAlignment="1" applyProtection="1">
      <alignment vertical="center"/>
    </xf>
    <xf numFmtId="4" fontId="31" fillId="0" borderId="24" xfId="0" applyNumberFormat="1" applyFont="1" applyBorder="1" applyAlignment="1" applyProtection="1">
      <alignment vertical="center"/>
    </xf>
    <xf numFmtId="166" fontId="31" fillId="0" borderId="24" xfId="0" applyNumberFormat="1" applyFont="1" applyBorder="1" applyAlignment="1" applyProtection="1">
      <alignment vertical="center"/>
    </xf>
    <xf numFmtId="4" fontId="31" fillId="0" borderId="25" xfId="0" applyNumberFormat="1" applyFont="1" applyBorder="1" applyAlignment="1" applyProtection="1">
      <alignment vertical="center"/>
    </xf>
    <xf numFmtId="0" fontId="0" fillId="0" borderId="0" xfId="0" applyProtection="1">
      <protection locked="0"/>
    </xf>
    <xf numFmtId="0" fontId="14" fillId="3" borderId="0" xfId="0" applyFont="1" applyFill="1" applyAlignment="1">
      <alignment vertical="center"/>
    </xf>
    <xf numFmtId="0" fontId="15" fillId="3" borderId="0" xfId="0" applyFont="1" applyFill="1" applyAlignment="1">
      <alignment horizontal="left" vertical="center"/>
    </xf>
    <xf numFmtId="0" fontId="32" fillId="3" borderId="0" xfId="1" applyFont="1" applyFill="1" applyAlignment="1">
      <alignment vertical="center"/>
    </xf>
    <xf numFmtId="0" fontId="14" fillId="3"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20" fillId="0" borderId="0" xfId="0" applyFont="1" applyBorder="1" applyAlignment="1" applyProtection="1">
      <alignment horizontal="left" vertical="center" wrapText="1"/>
    </xf>
    <xf numFmtId="0" fontId="0" fillId="0" borderId="0" xfId="0" applyFont="1" applyBorder="1" applyAlignment="1" applyProtection="1">
      <alignment vertical="center"/>
      <protection locked="0"/>
    </xf>
    <xf numFmtId="0" fontId="3" fillId="0" borderId="0" xfId="0" applyFont="1" applyBorder="1" applyAlignment="1" applyProtection="1">
      <alignment horizontal="left" vertical="center" wrapText="1"/>
    </xf>
    <xf numFmtId="0" fontId="20"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2" fillId="0" borderId="0" xfId="0" applyFont="1" applyBorder="1" applyAlignment="1" applyProtection="1">
      <alignment horizontal="left" vertical="center"/>
    </xf>
    <xf numFmtId="4" fontId="25"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pplyProtection="1">
      <alignment vertical="center"/>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right" vertical="center"/>
    </xf>
    <xf numFmtId="0" fontId="3" fillId="6" borderId="10" xfId="0" applyFont="1" applyFill="1" applyBorder="1" applyAlignment="1" applyProtection="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pplyProtection="1">
      <alignment vertical="center"/>
    </xf>
    <xf numFmtId="0" fontId="0" fillId="6"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0" fillId="0" borderId="0" xfId="0" applyFont="1" applyBorder="1" applyAlignment="1" applyProtection="1">
      <alignment horizontal="left" vertical="center"/>
    </xf>
    <xf numFmtId="0" fontId="2" fillId="6" borderId="0" xfId="0" applyFont="1" applyFill="1" applyBorder="1" applyAlignment="1" applyProtection="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pplyProtection="1">
      <alignment horizontal="right" vertical="center"/>
    </xf>
    <xf numFmtId="0" fontId="0" fillId="6" borderId="6" xfId="0" applyFont="1" applyFill="1" applyBorder="1" applyAlignment="1" applyProtection="1">
      <alignment vertical="center"/>
    </xf>
    <xf numFmtId="0" fontId="33"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20" fillId="0" borderId="0" xfId="0" applyFont="1" applyAlignment="1" applyProtection="1">
      <alignment horizontal="left" vertical="center" wrapText="1"/>
    </xf>
    <xf numFmtId="0" fontId="2" fillId="0" borderId="0" xfId="0" applyFont="1" applyAlignment="1" applyProtection="1">
      <alignment horizontal="left" vertical="center"/>
    </xf>
    <xf numFmtId="0" fontId="20"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5" fillId="0" borderId="0" xfId="0" applyNumberFormat="1" applyFont="1" applyAlignment="1" applyProtection="1"/>
    <xf numFmtId="166" fontId="34" fillId="0" borderId="16" xfId="0" applyNumberFormat="1" applyFont="1" applyBorder="1" applyAlignment="1" applyProtection="1"/>
    <xf numFmtId="166" fontId="34" fillId="0" borderId="17" xfId="0" applyNumberFormat="1" applyFont="1" applyBorder="1" applyAlignment="1" applyProtection="1"/>
    <xf numFmtId="4" fontId="35"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4"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6" fillId="0" borderId="0" xfId="0" applyFont="1" applyAlignment="1" applyProtection="1">
      <alignment horizontal="left" vertical="center"/>
    </xf>
    <xf numFmtId="0" fontId="37" fillId="0" borderId="0" xfId="0" applyFont="1" applyAlignment="1" applyProtection="1">
      <alignment vertical="center" wrapText="1"/>
    </xf>
    <xf numFmtId="0" fontId="0" fillId="0" borderId="18"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38" fillId="0" borderId="28" xfId="0" applyFont="1" applyBorder="1" applyAlignment="1" applyProtection="1">
      <alignment horizontal="center" vertical="center"/>
    </xf>
    <xf numFmtId="49" fontId="38" fillId="0" borderId="28" xfId="0" applyNumberFormat="1" applyFont="1" applyBorder="1" applyAlignment="1" applyProtection="1">
      <alignment horizontal="left" vertical="center" wrapText="1"/>
    </xf>
    <xf numFmtId="0" fontId="38" fillId="0" borderId="28" xfId="0" applyFont="1" applyBorder="1" applyAlignment="1" applyProtection="1">
      <alignment horizontal="left" vertical="center" wrapText="1"/>
    </xf>
    <xf numFmtId="0" fontId="38" fillId="0" borderId="28" xfId="0" applyFont="1" applyBorder="1" applyAlignment="1" applyProtection="1">
      <alignment horizontal="center" vertical="center" wrapText="1"/>
    </xf>
    <xf numFmtId="167" fontId="38" fillId="0" borderId="28" xfId="0" applyNumberFormat="1" applyFont="1" applyBorder="1" applyAlignment="1" applyProtection="1">
      <alignment vertical="center"/>
    </xf>
    <xf numFmtId="4" fontId="38" fillId="4" borderId="28" xfId="0" applyNumberFormat="1" applyFont="1" applyFill="1" applyBorder="1" applyAlignment="1" applyProtection="1">
      <alignment vertical="center"/>
      <protection locked="0"/>
    </xf>
    <xf numFmtId="4" fontId="38" fillId="0" borderId="28" xfId="0" applyNumberFormat="1" applyFont="1" applyBorder="1" applyAlignment="1" applyProtection="1">
      <alignment vertical="center"/>
    </xf>
    <xf numFmtId="0" fontId="38" fillId="0" borderId="5" xfId="0" applyFont="1" applyBorder="1" applyAlignment="1">
      <alignment vertical="center"/>
    </xf>
    <xf numFmtId="0" fontId="38" fillId="4" borderId="28"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xf>
    <xf numFmtId="0" fontId="11" fillId="0" borderId="5"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5" xfId="0" applyFont="1" applyBorder="1" applyAlignment="1">
      <alignment vertical="center"/>
    </xf>
    <xf numFmtId="0" fontId="11" fillId="0" borderId="18" xfId="0" applyFont="1" applyBorder="1" applyAlignment="1" applyProtection="1">
      <alignment vertical="center"/>
    </xf>
    <xf numFmtId="0" fontId="11" fillId="0" borderId="0" xfId="0" applyFont="1" applyBorder="1" applyAlignment="1" applyProtection="1">
      <alignment vertical="center"/>
    </xf>
    <xf numFmtId="0" fontId="11" fillId="0" borderId="19" xfId="0" applyFont="1" applyBorder="1" applyAlignment="1" applyProtection="1">
      <alignment vertical="center"/>
    </xf>
    <xf numFmtId="0" fontId="11" fillId="0" borderId="0" xfId="0" applyFont="1" applyAlignment="1">
      <alignment horizontal="left" vertical="center"/>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0" fillId="0" borderId="23" xfId="0" applyFont="1" applyBorder="1" applyAlignment="1" applyProtection="1">
      <alignment vertical="center"/>
    </xf>
    <xf numFmtId="0" fontId="0" fillId="0" borderId="25" xfId="0" applyFont="1" applyBorder="1" applyAlignment="1" applyProtection="1">
      <alignment vertical="center"/>
    </xf>
    <xf numFmtId="0" fontId="38" fillId="0" borderId="24" xfId="0" applyFont="1" applyBorder="1" applyAlignment="1" applyProtection="1">
      <alignment horizontal="center" vertical="center"/>
    </xf>
    <xf numFmtId="0" fontId="0" fillId="0" borderId="0" xfId="0" applyAlignment="1">
      <alignment vertical="top"/>
      <protection locked="0"/>
    </xf>
    <xf numFmtId="0" fontId="39" fillId="0" borderId="29" xfId="0" applyFont="1" applyBorder="1" applyAlignment="1">
      <alignment vertical="center" wrapText="1"/>
      <protection locked="0"/>
    </xf>
    <xf numFmtId="0" fontId="39" fillId="0" borderId="30" xfId="0" applyFont="1" applyBorder="1" applyAlignment="1">
      <alignment vertical="center" wrapText="1"/>
      <protection locked="0"/>
    </xf>
    <xf numFmtId="0" fontId="39" fillId="0" borderId="31" xfId="0" applyFont="1" applyBorder="1" applyAlignment="1">
      <alignment vertical="center" wrapText="1"/>
      <protection locked="0"/>
    </xf>
    <xf numFmtId="0" fontId="39" fillId="0" borderId="32" xfId="0" applyFont="1" applyBorder="1" applyAlignment="1">
      <alignment horizontal="center" vertical="center" wrapText="1"/>
      <protection locked="0"/>
    </xf>
    <xf numFmtId="0" fontId="40" fillId="0" borderId="1" xfId="0" applyFont="1" applyBorder="1" applyAlignment="1">
      <alignment horizontal="center" vertical="center" wrapText="1"/>
      <protection locked="0"/>
    </xf>
    <xf numFmtId="0" fontId="39" fillId="0" borderId="33" xfId="0" applyFont="1" applyBorder="1" applyAlignment="1">
      <alignment horizontal="center" vertical="center" wrapText="1"/>
      <protection locked="0"/>
    </xf>
    <xf numFmtId="0" fontId="39" fillId="0" borderId="32" xfId="0" applyFont="1" applyBorder="1" applyAlignment="1">
      <alignment vertical="center" wrapText="1"/>
      <protection locked="0"/>
    </xf>
    <xf numFmtId="0" fontId="41" fillId="0" borderId="34" xfId="0" applyFont="1" applyBorder="1" applyAlignment="1">
      <alignment horizontal="left" wrapText="1"/>
      <protection locked="0"/>
    </xf>
    <xf numFmtId="0" fontId="39" fillId="0" borderId="33" xfId="0" applyFont="1" applyBorder="1" applyAlignment="1">
      <alignment vertical="center" wrapText="1"/>
      <protection locked="0"/>
    </xf>
    <xf numFmtId="0" fontId="41" fillId="0" borderId="1" xfId="0" applyFont="1" applyBorder="1" applyAlignment="1">
      <alignment horizontal="left" vertical="center" wrapText="1"/>
      <protection locked="0"/>
    </xf>
    <xf numFmtId="0" fontId="42" fillId="0" borderId="1" xfId="0" applyFont="1" applyBorder="1" applyAlignment="1">
      <alignment horizontal="left" vertical="center" wrapText="1"/>
      <protection locked="0"/>
    </xf>
    <xf numFmtId="0" fontId="42" fillId="0" borderId="32" xfId="0" applyFont="1" applyBorder="1" applyAlignment="1">
      <alignment vertical="center" wrapText="1"/>
      <protection locked="0"/>
    </xf>
    <xf numFmtId="0" fontId="42" fillId="0" borderId="1" xfId="0" applyFont="1" applyBorder="1" applyAlignment="1">
      <alignment vertical="center" wrapText="1"/>
      <protection locked="0"/>
    </xf>
    <xf numFmtId="0" fontId="42" fillId="0" borderId="1" xfId="0" applyFont="1" applyBorder="1" applyAlignment="1">
      <alignment vertical="center"/>
      <protection locked="0"/>
    </xf>
    <xf numFmtId="0" fontId="42" fillId="0" borderId="1" xfId="0" applyFont="1" applyBorder="1" applyAlignment="1">
      <alignment horizontal="left" vertical="center"/>
      <protection locked="0"/>
    </xf>
    <xf numFmtId="49" fontId="42" fillId="0" borderId="1" xfId="0" applyNumberFormat="1" applyFont="1" applyBorder="1" applyAlignment="1">
      <alignment horizontal="left" vertical="center" wrapText="1"/>
      <protection locked="0"/>
    </xf>
    <xf numFmtId="49" fontId="42" fillId="0" borderId="1" xfId="0" applyNumberFormat="1" applyFont="1" applyBorder="1" applyAlignment="1">
      <alignment vertical="center" wrapText="1"/>
      <protection locked="0"/>
    </xf>
    <xf numFmtId="0" fontId="39" fillId="0" borderId="35" xfId="0" applyFont="1" applyBorder="1" applyAlignment="1">
      <alignment vertical="center" wrapText="1"/>
      <protection locked="0"/>
    </xf>
    <xf numFmtId="0" fontId="43" fillId="0" borderId="34" xfId="0" applyFont="1" applyBorder="1" applyAlignment="1">
      <alignment vertical="center" wrapText="1"/>
      <protection locked="0"/>
    </xf>
    <xf numFmtId="0" fontId="39" fillId="0" borderId="36" xfId="0" applyFont="1" applyBorder="1" applyAlignment="1">
      <alignment vertical="center" wrapText="1"/>
      <protection locked="0"/>
    </xf>
    <xf numFmtId="0" fontId="39" fillId="0" borderId="1" xfId="0" applyFont="1" applyBorder="1" applyAlignment="1">
      <alignment vertical="top"/>
      <protection locked="0"/>
    </xf>
    <xf numFmtId="0" fontId="39" fillId="0" borderId="0" xfId="0" applyFont="1" applyAlignment="1">
      <alignment vertical="top"/>
      <protection locked="0"/>
    </xf>
    <xf numFmtId="0" fontId="39" fillId="0" borderId="29" xfId="0" applyFont="1" applyBorder="1" applyAlignment="1">
      <alignment horizontal="left" vertical="center"/>
      <protection locked="0"/>
    </xf>
    <xf numFmtId="0" fontId="39" fillId="0" borderId="30" xfId="0" applyFont="1" applyBorder="1" applyAlignment="1">
      <alignment horizontal="left" vertical="center"/>
      <protection locked="0"/>
    </xf>
    <xf numFmtId="0" fontId="39" fillId="0" borderId="31" xfId="0" applyFont="1" applyBorder="1" applyAlignment="1">
      <alignment horizontal="left" vertical="center"/>
      <protection locked="0"/>
    </xf>
    <xf numFmtId="0" fontId="39" fillId="0" borderId="32" xfId="0" applyFont="1" applyBorder="1" applyAlignment="1">
      <alignment horizontal="left" vertical="center"/>
      <protection locked="0"/>
    </xf>
    <xf numFmtId="0" fontId="40" fillId="0" borderId="1" xfId="0" applyFont="1" applyBorder="1" applyAlignment="1">
      <alignment horizontal="center" vertical="center"/>
      <protection locked="0"/>
    </xf>
    <xf numFmtId="0" fontId="39" fillId="0" borderId="33" xfId="0" applyFont="1" applyBorder="1" applyAlignment="1">
      <alignment horizontal="left" vertical="center"/>
      <protection locked="0"/>
    </xf>
    <xf numFmtId="0" fontId="41" fillId="0" borderId="1" xfId="0" applyFont="1" applyBorder="1" applyAlignment="1">
      <alignment horizontal="left" vertical="center"/>
      <protection locked="0"/>
    </xf>
    <xf numFmtId="0" fontId="44" fillId="0" borderId="0" xfId="0" applyFont="1" applyAlignment="1">
      <alignment horizontal="left" vertical="center"/>
      <protection locked="0"/>
    </xf>
    <xf numFmtId="0" fontId="41" fillId="0" borderId="34" xfId="0" applyFont="1" applyBorder="1" applyAlignment="1">
      <alignment horizontal="left" vertical="center"/>
      <protection locked="0"/>
    </xf>
    <xf numFmtId="0" fontId="41" fillId="0" borderId="34" xfId="0" applyFont="1" applyBorder="1" applyAlignment="1">
      <alignment horizontal="center" vertical="center"/>
      <protection locked="0"/>
    </xf>
    <xf numFmtId="0" fontId="44" fillId="0" borderId="34" xfId="0" applyFont="1" applyBorder="1" applyAlignment="1">
      <alignment horizontal="left" vertical="center"/>
      <protection locked="0"/>
    </xf>
    <xf numFmtId="0" fontId="45" fillId="0" borderId="1" xfId="0" applyFont="1" applyBorder="1" applyAlignment="1">
      <alignment horizontal="left" vertical="center"/>
      <protection locked="0"/>
    </xf>
    <xf numFmtId="0" fontId="42" fillId="0" borderId="0" xfId="0" applyFont="1" applyAlignment="1">
      <alignment horizontal="left" vertical="center"/>
      <protection locked="0"/>
    </xf>
    <xf numFmtId="0" fontId="42" fillId="0" borderId="1" xfId="0" applyFont="1" applyBorder="1" applyAlignment="1">
      <alignment horizontal="center" vertical="center"/>
      <protection locked="0"/>
    </xf>
    <xf numFmtId="0" fontId="42" fillId="0" borderId="32" xfId="0" applyFont="1" applyBorder="1" applyAlignment="1">
      <alignment horizontal="left" vertical="center"/>
      <protection locked="0"/>
    </xf>
    <xf numFmtId="0" fontId="42" fillId="2" borderId="1" xfId="0" applyFont="1" applyFill="1" applyBorder="1" applyAlignment="1">
      <alignment horizontal="left" vertical="center"/>
      <protection locked="0"/>
    </xf>
    <xf numFmtId="0" fontId="42" fillId="2" borderId="1" xfId="0" applyFont="1" applyFill="1" applyBorder="1" applyAlignment="1">
      <alignment horizontal="center" vertical="center"/>
      <protection locked="0"/>
    </xf>
    <xf numFmtId="0" fontId="39" fillId="0" borderId="35" xfId="0" applyFont="1" applyBorder="1" applyAlignment="1">
      <alignment horizontal="left" vertical="center"/>
      <protection locked="0"/>
    </xf>
    <xf numFmtId="0" fontId="43" fillId="0" borderId="34" xfId="0" applyFont="1" applyBorder="1" applyAlignment="1">
      <alignment horizontal="left" vertical="center"/>
      <protection locked="0"/>
    </xf>
    <xf numFmtId="0" fontId="39" fillId="0" borderId="36" xfId="0" applyFont="1" applyBorder="1" applyAlignment="1">
      <alignment horizontal="left" vertical="center"/>
      <protection locked="0"/>
    </xf>
    <xf numFmtId="0" fontId="39" fillId="0" borderId="1" xfId="0" applyFont="1" applyBorder="1" applyAlignment="1">
      <alignment horizontal="left" vertical="center"/>
      <protection locked="0"/>
    </xf>
    <xf numFmtId="0" fontId="43" fillId="0" borderId="1" xfId="0" applyFont="1" applyBorder="1" applyAlignment="1">
      <alignment horizontal="left" vertical="center"/>
      <protection locked="0"/>
    </xf>
    <xf numFmtId="0" fontId="44" fillId="0" borderId="1" xfId="0" applyFont="1" applyBorder="1" applyAlignment="1">
      <alignment horizontal="left" vertical="center"/>
      <protection locked="0"/>
    </xf>
    <xf numFmtId="0" fontId="42" fillId="0" borderId="34" xfId="0" applyFont="1" applyBorder="1" applyAlignment="1">
      <alignment horizontal="left" vertical="center"/>
      <protection locked="0"/>
    </xf>
    <xf numFmtId="0" fontId="39" fillId="0" borderId="1" xfId="0" applyFont="1" applyBorder="1" applyAlignment="1">
      <alignment horizontal="left" vertical="center" wrapText="1"/>
      <protection locked="0"/>
    </xf>
    <xf numFmtId="0" fontId="42" fillId="0" borderId="1" xfId="0" applyFont="1" applyBorder="1" applyAlignment="1">
      <alignment horizontal="center" vertical="center" wrapText="1"/>
      <protection locked="0"/>
    </xf>
    <xf numFmtId="0" fontId="39" fillId="0" borderId="29" xfId="0" applyFont="1" applyBorder="1" applyAlignment="1">
      <alignment horizontal="left" vertical="center" wrapText="1"/>
      <protection locked="0"/>
    </xf>
    <xf numFmtId="0" fontId="39" fillId="0" borderId="30" xfId="0" applyFont="1" applyBorder="1" applyAlignment="1">
      <alignment horizontal="left" vertical="center" wrapText="1"/>
      <protection locked="0"/>
    </xf>
    <xf numFmtId="0" fontId="39" fillId="0" borderId="31" xfId="0" applyFont="1" applyBorder="1" applyAlignment="1">
      <alignment horizontal="left" vertical="center" wrapText="1"/>
      <protection locked="0"/>
    </xf>
    <xf numFmtId="0" fontId="39" fillId="0" borderId="32" xfId="0" applyFont="1" applyBorder="1" applyAlignment="1">
      <alignment horizontal="left" vertical="center" wrapText="1"/>
      <protection locked="0"/>
    </xf>
    <xf numFmtId="0" fontId="39" fillId="0" borderId="33" xfId="0" applyFont="1" applyBorder="1" applyAlignment="1">
      <alignment horizontal="left" vertical="center" wrapText="1"/>
      <protection locked="0"/>
    </xf>
    <xf numFmtId="0" fontId="44" fillId="0" borderId="32" xfId="0" applyFont="1" applyBorder="1" applyAlignment="1">
      <alignment horizontal="left" vertical="center" wrapText="1"/>
      <protection locked="0"/>
    </xf>
    <xf numFmtId="0" fontId="44" fillId="0" borderId="33" xfId="0" applyFont="1" applyBorder="1" applyAlignment="1">
      <alignment horizontal="left" vertical="center" wrapText="1"/>
      <protection locked="0"/>
    </xf>
    <xf numFmtId="0" fontId="42" fillId="0" borderId="32" xfId="0" applyFont="1" applyBorder="1" applyAlignment="1">
      <alignment horizontal="left" vertical="center" wrapText="1"/>
      <protection locked="0"/>
    </xf>
    <xf numFmtId="0" fontId="42" fillId="0" borderId="33" xfId="0" applyFont="1" applyBorder="1" applyAlignment="1">
      <alignment horizontal="left" vertical="center" wrapText="1"/>
      <protection locked="0"/>
    </xf>
    <xf numFmtId="0" fontId="42" fillId="0" borderId="33" xfId="0" applyFont="1" applyBorder="1" applyAlignment="1">
      <alignment horizontal="left" vertical="center"/>
      <protection locked="0"/>
    </xf>
    <xf numFmtId="0" fontId="42" fillId="0" borderId="35" xfId="0" applyFont="1" applyBorder="1" applyAlignment="1">
      <alignment horizontal="left" vertical="center" wrapText="1"/>
      <protection locked="0"/>
    </xf>
    <xf numFmtId="0" fontId="42" fillId="0" borderId="34" xfId="0" applyFont="1" applyBorder="1" applyAlignment="1">
      <alignment horizontal="left" vertical="center" wrapText="1"/>
      <protection locked="0"/>
    </xf>
    <xf numFmtId="0" fontId="42" fillId="0" borderId="36" xfId="0" applyFont="1" applyBorder="1" applyAlignment="1">
      <alignment horizontal="left" vertical="center" wrapText="1"/>
      <protection locked="0"/>
    </xf>
    <xf numFmtId="0" fontId="42" fillId="0" borderId="1" xfId="0" applyFont="1" applyBorder="1" applyAlignment="1">
      <alignment horizontal="left" vertical="top"/>
      <protection locked="0"/>
    </xf>
    <xf numFmtId="0" fontId="42" fillId="0" borderId="1" xfId="0" applyFont="1" applyBorder="1" applyAlignment="1">
      <alignment horizontal="center" vertical="top"/>
      <protection locked="0"/>
    </xf>
    <xf numFmtId="0" fontId="42" fillId="0" borderId="35" xfId="0" applyFont="1" applyBorder="1" applyAlignment="1">
      <alignment horizontal="left" vertical="center"/>
      <protection locked="0"/>
    </xf>
    <xf numFmtId="0" fontId="42" fillId="0" borderId="36" xfId="0" applyFont="1" applyBorder="1" applyAlignment="1">
      <alignment horizontal="left" vertical="center"/>
      <protection locked="0"/>
    </xf>
    <xf numFmtId="0" fontId="44" fillId="0" borderId="0" xfId="0" applyFont="1" applyAlignment="1">
      <alignment vertical="center"/>
      <protection locked="0"/>
    </xf>
    <xf numFmtId="0" fontId="41" fillId="0" borderId="1" xfId="0" applyFont="1" applyBorder="1" applyAlignment="1">
      <alignment vertical="center"/>
      <protection locked="0"/>
    </xf>
    <xf numFmtId="0" fontId="44" fillId="0" borderId="34" xfId="0" applyFont="1" applyBorder="1" applyAlignment="1">
      <alignment vertical="center"/>
      <protection locked="0"/>
    </xf>
    <xf numFmtId="0" fontId="41" fillId="0" borderId="34" xfId="0" applyFont="1" applyBorder="1" applyAlignment="1">
      <alignment vertical="center"/>
      <protection locked="0"/>
    </xf>
    <xf numFmtId="0" fontId="0" fillId="0" borderId="1" xfId="0" applyBorder="1" applyAlignment="1">
      <alignment vertical="top"/>
      <protection locked="0"/>
    </xf>
    <xf numFmtId="49" fontId="42" fillId="0" borderId="1" xfId="0" applyNumberFormat="1" applyFont="1" applyBorder="1" applyAlignment="1">
      <alignment horizontal="left" vertical="center"/>
      <protection locked="0"/>
    </xf>
    <xf numFmtId="0" fontId="0" fillId="0" borderId="34" xfId="0" applyBorder="1" applyAlignment="1">
      <alignment vertical="top"/>
      <protection locked="0"/>
    </xf>
    <xf numFmtId="0" fontId="41" fillId="0" borderId="34" xfId="0" applyFont="1" applyBorder="1" applyAlignment="1">
      <alignment horizontal="left"/>
      <protection locked="0"/>
    </xf>
    <xf numFmtId="0" fontId="44" fillId="0" borderId="34" xfId="0" applyFont="1" applyBorder="1" applyAlignment="1">
      <protection locked="0"/>
    </xf>
    <xf numFmtId="0" fontId="39" fillId="0" borderId="32" xfId="0" applyFont="1" applyBorder="1" applyAlignment="1">
      <alignment vertical="top"/>
      <protection locked="0"/>
    </xf>
    <xf numFmtId="0" fontId="39" fillId="0" borderId="33" xfId="0" applyFont="1" applyBorder="1" applyAlignment="1">
      <alignment vertical="top"/>
      <protection locked="0"/>
    </xf>
    <xf numFmtId="0" fontId="39" fillId="0" borderId="1" xfId="0" applyFont="1" applyBorder="1" applyAlignment="1">
      <alignment horizontal="center" vertical="center"/>
      <protection locked="0"/>
    </xf>
    <xf numFmtId="0" fontId="39" fillId="0" borderId="1" xfId="0" applyFont="1" applyBorder="1" applyAlignment="1">
      <alignment horizontal="left" vertical="top"/>
      <protection locked="0"/>
    </xf>
    <xf numFmtId="0" fontId="39" fillId="0" borderId="35" xfId="0" applyFont="1" applyBorder="1" applyAlignment="1">
      <alignment vertical="top"/>
      <protection locked="0"/>
    </xf>
    <xf numFmtId="0" fontId="39" fillId="0" borderId="34" xfId="0" applyFont="1" applyBorder="1" applyAlignment="1">
      <alignment vertical="top"/>
      <protection locked="0"/>
    </xf>
    <xf numFmtId="0" fontId="39" fillId="0" borderId="36" xfId="0" applyFont="1" applyBorder="1" applyAlignment="1">
      <alignment vertical="top"/>
      <protection locked="0"/>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theme" Target="theme/theme1.xml" /><Relationship Id="rId11" Type="http://schemas.openxmlformats.org/officeDocument/2006/relationships/calcChain" Target="calcChain.xml" /><Relationship Id="rId12"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pane activePane="bottomLeft" state="frozen" topLeftCell="A2" ySplit="1"/>
    </sheetView>
  </sheetViews>
  <cols>
    <col min="1" max="1" width="7.14" customWidth="1"/>
    <col min="2" max="2" width="1.43" customWidth="1"/>
    <col min="3" max="3" width="3.57" customWidth="1"/>
    <col min="4" max="4" width="2.29" customWidth="1"/>
    <col min="5" max="5" width="2.29" customWidth="1"/>
    <col min="6" max="6" width="2.29" customWidth="1"/>
    <col min="7" max="7" width="2.29" customWidth="1"/>
    <col min="8" max="8" width="2.29" customWidth="1"/>
    <col min="9" max="9" width="2.29" customWidth="1"/>
    <col min="10" max="10" width="2.29" customWidth="1"/>
    <col min="11" max="11" width="2.29" customWidth="1"/>
    <col min="12" max="12" width="2.29" customWidth="1"/>
    <col min="13" max="13" width="2.29" customWidth="1"/>
    <col min="14" max="14" width="2.29" customWidth="1"/>
    <col min="15" max="15" width="2.29" customWidth="1"/>
    <col min="16" max="16" width="2.29" customWidth="1"/>
    <col min="17" max="17" width="2.29" customWidth="1"/>
    <col min="18" max="18" width="2.29" customWidth="1"/>
    <col min="19" max="19" width="2.29" customWidth="1"/>
    <col min="20" max="20" width="2.29" customWidth="1"/>
    <col min="21" max="21" width="2.29" customWidth="1"/>
    <col min="22" max="22" width="2.29" customWidth="1"/>
    <col min="23" max="23" width="2.29" customWidth="1"/>
    <col min="24" max="24" width="2.29" customWidth="1"/>
    <col min="25" max="25" width="2.29" customWidth="1"/>
    <col min="26" max="26" width="2.29" customWidth="1"/>
    <col min="27" max="27" width="2.29" customWidth="1"/>
    <col min="28" max="28" width="2.29" customWidth="1"/>
    <col min="29" max="29" width="2.29" customWidth="1"/>
    <col min="30" max="30" width="2.29" customWidth="1"/>
    <col min="31" max="31" width="2.29" customWidth="1"/>
    <col min="32" max="32" width="2.29" customWidth="1"/>
    <col min="33" max="33" width="2.29" customWidth="1"/>
    <col min="34" max="34" width="2.86" customWidth="1"/>
    <col min="35" max="35" width="27.14" customWidth="1"/>
    <col min="36" max="36" width="2.14" customWidth="1"/>
    <col min="37" max="37" width="2.14" customWidth="1"/>
    <col min="38" max="38" width="7.14" customWidth="1"/>
    <col min="39" max="39" width="2.86" customWidth="1"/>
    <col min="40" max="40" width="11.43" customWidth="1"/>
    <col min="41" max="41" width="6.43" customWidth="1"/>
    <col min="42" max="42" width="3.57" customWidth="1"/>
    <col min="43" max="43" width="13.43" customWidth="1"/>
    <col min="44" max="44" width="11.71" customWidth="1"/>
    <col min="45" max="45" width="22.14" hidden="1" customWidth="1"/>
    <col min="46" max="46" width="22.14" hidden="1" customWidth="1"/>
    <col min="47" max="47" width="22.14" hidden="1" customWidth="1"/>
    <col min="48" max="48" width="18.57" hidden="1" customWidth="1"/>
    <col min="49" max="49" width="18.57" hidden="1" customWidth="1"/>
    <col min="50" max="50" width="18.57" hidden="1" customWidth="1"/>
    <col min="51" max="51" width="18.57" hidden="1" customWidth="1"/>
    <col min="52" max="52" width="18.57" hidden="1" customWidth="1"/>
    <col min="53" max="53" width="16.43" hidden="1" customWidth="1"/>
    <col min="54" max="54" width="21.43" hidden="1" customWidth="1"/>
    <col min="55" max="55" width="16.43" hidden="1" customWidth="1"/>
    <col min="56" max="56" width="16.43" hidden="1" customWidth="1"/>
    <col min="57" max="57" width="57" customWidth="1"/>
    <col min="71" max="71" width="9.14" hidden="1"/>
    <col min="72" max="72" width="9.14" hidden="1"/>
    <col min="73" max="73" width="9.14" hidden="1"/>
    <col min="74" max="74" width="9.14" hidden="1"/>
    <col min="75" max="75" width="9.14" hidden="1"/>
    <col min="76" max="76" width="9.14" hidden="1"/>
    <col min="77" max="77" width="9.14" hidden="1"/>
    <col min="78" max="78" width="9.14" hidden="1"/>
    <col min="79" max="79" width="9.14" hidden="1"/>
    <col min="80" max="80" width="9.14" hidden="1"/>
    <col min="81" max="81" width="9.14" hidden="1"/>
    <col min="82" max="82" width="9.14" hidden="1"/>
    <col min="83" max="83" width="9.14" hidden="1"/>
    <col min="84" max="84" width="9.14" hidden="1"/>
    <col min="85" max="85" width="9.14" hidden="1"/>
    <col min="86" max="86" width="9.14" hidden="1"/>
    <col min="87" max="87" width="9.14" hidden="1"/>
    <col min="88" max="88" width="9.14" hidden="1"/>
    <col min="89" max="89" width="9.14" hidden="1"/>
    <col min="90" max="90" width="9.14" hidden="1"/>
    <col min="91" max="91" width="9.14" hidden="1"/>
  </cols>
  <sheetData>
    <row r="1" ht="21.36"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ht="36.96" customHeight="1">
      <c r="AR2"/>
      <c r="BS2" s="24" t="s">
        <v>8</v>
      </c>
      <c r="BT2" s="24" t="s">
        <v>9</v>
      </c>
    </row>
    <row r="3" ht="6.96"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ht="36.96"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ht="14.4" customHeight="1">
      <c r="B5" s="28"/>
      <c r="C5" s="29"/>
      <c r="D5" s="34" t="s">
        <v>15</v>
      </c>
      <c r="E5" s="29"/>
      <c r="F5" s="29"/>
      <c r="G5" s="29"/>
      <c r="H5" s="29"/>
      <c r="I5" s="29"/>
      <c r="J5" s="29"/>
      <c r="K5" s="35" t="s">
        <v>16</v>
      </c>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31"/>
      <c r="BE5" s="36" t="s">
        <v>17</v>
      </c>
      <c r="BS5" s="24" t="s">
        <v>8</v>
      </c>
    </row>
    <row r="6" ht="36.96" customHeight="1">
      <c r="B6" s="28"/>
      <c r="C6" s="29"/>
      <c r="D6" s="37" t="s">
        <v>18</v>
      </c>
      <c r="E6" s="29"/>
      <c r="F6" s="29"/>
      <c r="G6" s="29"/>
      <c r="H6" s="29"/>
      <c r="I6" s="29"/>
      <c r="J6" s="29"/>
      <c r="K6" s="38" t="s">
        <v>19</v>
      </c>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1"/>
      <c r="BE6" s="39"/>
      <c r="BS6" s="24" t="s">
        <v>20</v>
      </c>
    </row>
    <row r="7" ht="14.4" customHeight="1">
      <c r="B7" s="28"/>
      <c r="C7" s="29"/>
      <c r="D7" s="40" t="s">
        <v>21</v>
      </c>
      <c r="E7" s="29"/>
      <c r="F7" s="29"/>
      <c r="G7" s="29"/>
      <c r="H7" s="29"/>
      <c r="I7" s="29"/>
      <c r="J7" s="29"/>
      <c r="K7" s="35" t="s">
        <v>22</v>
      </c>
      <c r="L7" s="29"/>
      <c r="M7" s="29"/>
      <c r="N7" s="29"/>
      <c r="O7" s="29"/>
      <c r="P7" s="29"/>
      <c r="Q7" s="29"/>
      <c r="R7" s="29"/>
      <c r="S7" s="29"/>
      <c r="T7" s="29"/>
      <c r="U7" s="29"/>
      <c r="V7" s="29"/>
      <c r="W7" s="29"/>
      <c r="X7" s="29"/>
      <c r="Y7" s="29"/>
      <c r="Z7" s="29"/>
      <c r="AA7" s="29"/>
      <c r="AB7" s="29"/>
      <c r="AC7" s="29"/>
      <c r="AD7" s="29"/>
      <c r="AE7" s="29"/>
      <c r="AF7" s="29"/>
      <c r="AG7" s="29"/>
      <c r="AH7" s="29"/>
      <c r="AI7" s="29"/>
      <c r="AJ7" s="29"/>
      <c r="AK7" s="40" t="s">
        <v>23</v>
      </c>
      <c r="AL7" s="29"/>
      <c r="AM7" s="29"/>
      <c r="AN7" s="35" t="s">
        <v>24</v>
      </c>
      <c r="AO7" s="29"/>
      <c r="AP7" s="29"/>
      <c r="AQ7" s="31"/>
      <c r="BE7" s="39"/>
      <c r="BS7" s="24" t="s">
        <v>25</v>
      </c>
    </row>
    <row r="8" ht="14.4" customHeight="1">
      <c r="B8" s="28"/>
      <c r="C8" s="29"/>
      <c r="D8" s="40" t="s">
        <v>26</v>
      </c>
      <c r="E8" s="29"/>
      <c r="F8" s="29"/>
      <c r="G8" s="29"/>
      <c r="H8" s="29"/>
      <c r="I8" s="29"/>
      <c r="J8" s="29"/>
      <c r="K8" s="35" t="s">
        <v>27</v>
      </c>
      <c r="L8" s="29"/>
      <c r="M8" s="29"/>
      <c r="N8" s="29"/>
      <c r="O8" s="29"/>
      <c r="P8" s="29"/>
      <c r="Q8" s="29"/>
      <c r="R8" s="29"/>
      <c r="S8" s="29"/>
      <c r="T8" s="29"/>
      <c r="U8" s="29"/>
      <c r="V8" s="29"/>
      <c r="W8" s="29"/>
      <c r="X8" s="29"/>
      <c r="Y8" s="29"/>
      <c r="Z8" s="29"/>
      <c r="AA8" s="29"/>
      <c r="AB8" s="29"/>
      <c r="AC8" s="29"/>
      <c r="AD8" s="29"/>
      <c r="AE8" s="29"/>
      <c r="AF8" s="29"/>
      <c r="AG8" s="29"/>
      <c r="AH8" s="29"/>
      <c r="AI8" s="29"/>
      <c r="AJ8" s="29"/>
      <c r="AK8" s="40" t="s">
        <v>28</v>
      </c>
      <c r="AL8" s="29"/>
      <c r="AM8" s="29"/>
      <c r="AN8" s="41" t="s">
        <v>29</v>
      </c>
      <c r="AO8" s="29"/>
      <c r="AP8" s="29"/>
      <c r="AQ8" s="31"/>
      <c r="BE8" s="39"/>
      <c r="BS8" s="24" t="s">
        <v>30</v>
      </c>
    </row>
    <row r="9" ht="29.28" customHeight="1">
      <c r="B9" s="28"/>
      <c r="C9" s="29"/>
      <c r="D9" s="34" t="s">
        <v>31</v>
      </c>
      <c r="E9" s="29"/>
      <c r="F9" s="29"/>
      <c r="G9" s="29"/>
      <c r="H9" s="29"/>
      <c r="I9" s="29"/>
      <c r="J9" s="29"/>
      <c r="K9" s="42" t="s">
        <v>32</v>
      </c>
      <c r="L9" s="29"/>
      <c r="M9" s="29"/>
      <c r="N9" s="29"/>
      <c r="O9" s="29"/>
      <c r="P9" s="29"/>
      <c r="Q9" s="29"/>
      <c r="R9" s="29"/>
      <c r="S9" s="29"/>
      <c r="T9" s="29"/>
      <c r="U9" s="29"/>
      <c r="V9" s="29"/>
      <c r="W9" s="29"/>
      <c r="X9" s="29"/>
      <c r="Y9" s="29"/>
      <c r="Z9" s="29"/>
      <c r="AA9" s="29"/>
      <c r="AB9" s="29"/>
      <c r="AC9" s="29"/>
      <c r="AD9" s="29"/>
      <c r="AE9" s="29"/>
      <c r="AF9" s="29"/>
      <c r="AG9" s="29"/>
      <c r="AH9" s="29"/>
      <c r="AI9" s="29"/>
      <c r="AJ9" s="29"/>
      <c r="AK9" s="34" t="s">
        <v>33</v>
      </c>
      <c r="AL9" s="29"/>
      <c r="AM9" s="29"/>
      <c r="AN9" s="42" t="s">
        <v>34</v>
      </c>
      <c r="AO9" s="29"/>
      <c r="AP9" s="29"/>
      <c r="AQ9" s="31"/>
      <c r="BE9" s="39"/>
      <c r="BS9" s="24" t="s">
        <v>35</v>
      </c>
    </row>
    <row r="10" ht="14.4" customHeight="1">
      <c r="B10" s="28"/>
      <c r="C10" s="29"/>
      <c r="D10" s="40" t="s">
        <v>36</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40" t="s">
        <v>37</v>
      </c>
      <c r="AL10" s="29"/>
      <c r="AM10" s="29"/>
      <c r="AN10" s="35" t="s">
        <v>38</v>
      </c>
      <c r="AO10" s="29"/>
      <c r="AP10" s="29"/>
      <c r="AQ10" s="31"/>
      <c r="BE10" s="39"/>
      <c r="BS10" s="24" t="s">
        <v>20</v>
      </c>
    </row>
    <row r="11" ht="18.48" customHeight="1">
      <c r="B11" s="28"/>
      <c r="C11" s="29"/>
      <c r="D11" s="29"/>
      <c r="E11" s="35" t="s">
        <v>39</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40" t="s">
        <v>40</v>
      </c>
      <c r="AL11" s="29"/>
      <c r="AM11" s="29"/>
      <c r="AN11" s="35" t="s">
        <v>38</v>
      </c>
      <c r="AO11" s="29"/>
      <c r="AP11" s="29"/>
      <c r="AQ11" s="31"/>
      <c r="BE11" s="39"/>
      <c r="BS11" s="24" t="s">
        <v>20</v>
      </c>
    </row>
    <row r="12" ht="6.96"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9"/>
      <c r="BS12" s="24" t="s">
        <v>20</v>
      </c>
    </row>
    <row r="13" ht="14.4" customHeight="1">
      <c r="B13" s="28"/>
      <c r="C13" s="29"/>
      <c r="D13" s="40" t="s">
        <v>41</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40" t="s">
        <v>37</v>
      </c>
      <c r="AL13" s="29"/>
      <c r="AM13" s="29"/>
      <c r="AN13" s="43" t="s">
        <v>42</v>
      </c>
      <c r="AO13" s="29"/>
      <c r="AP13" s="29"/>
      <c r="AQ13" s="31"/>
      <c r="BE13" s="39"/>
      <c r="BS13" s="24" t="s">
        <v>20</v>
      </c>
    </row>
    <row r="14">
      <c r="B14" s="28"/>
      <c r="C14" s="29"/>
      <c r="D14" s="29"/>
      <c r="E14" s="43" t="s">
        <v>42</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0" t="s">
        <v>40</v>
      </c>
      <c r="AL14" s="29"/>
      <c r="AM14" s="29"/>
      <c r="AN14" s="43" t="s">
        <v>42</v>
      </c>
      <c r="AO14" s="29"/>
      <c r="AP14" s="29"/>
      <c r="AQ14" s="31"/>
      <c r="BE14" s="39"/>
      <c r="BS14" s="24" t="s">
        <v>20</v>
      </c>
    </row>
    <row r="15" ht="6.96"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9"/>
      <c r="BS15" s="24" t="s">
        <v>6</v>
      </c>
    </row>
    <row r="16" ht="14.4" customHeight="1">
      <c r="B16" s="28"/>
      <c r="C16" s="29"/>
      <c r="D16" s="40" t="s">
        <v>43</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40" t="s">
        <v>37</v>
      </c>
      <c r="AL16" s="29"/>
      <c r="AM16" s="29"/>
      <c r="AN16" s="35" t="s">
        <v>44</v>
      </c>
      <c r="AO16" s="29"/>
      <c r="AP16" s="29"/>
      <c r="AQ16" s="31"/>
      <c r="BE16" s="39"/>
      <c r="BS16" s="24" t="s">
        <v>6</v>
      </c>
    </row>
    <row r="17" ht="18.48" customHeight="1">
      <c r="B17" s="28"/>
      <c r="C17" s="29"/>
      <c r="D17" s="29"/>
      <c r="E17" s="35" t="s">
        <v>45</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40" t="s">
        <v>40</v>
      </c>
      <c r="AL17" s="29"/>
      <c r="AM17" s="29"/>
      <c r="AN17" s="35" t="s">
        <v>38</v>
      </c>
      <c r="AO17" s="29"/>
      <c r="AP17" s="29"/>
      <c r="AQ17" s="31"/>
      <c r="BE17" s="39"/>
      <c r="BS17" s="24" t="s">
        <v>46</v>
      </c>
    </row>
    <row r="18" ht="6.96"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9"/>
      <c r="BS18" s="24" t="s">
        <v>8</v>
      </c>
    </row>
    <row r="19" ht="14.4" customHeight="1">
      <c r="B19" s="28"/>
      <c r="C19" s="29"/>
      <c r="D19" s="40" t="s">
        <v>47</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9"/>
      <c r="BS19" s="24" t="s">
        <v>8</v>
      </c>
    </row>
    <row r="20" ht="75.6" customHeight="1">
      <c r="B20" s="28"/>
      <c r="C20" s="29"/>
      <c r="D20" s="29"/>
      <c r="E20" s="45" t="s">
        <v>48</v>
      </c>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29"/>
      <c r="AP20" s="29"/>
      <c r="AQ20" s="31"/>
      <c r="BE20" s="39"/>
      <c r="BS20" s="24" t="s">
        <v>6</v>
      </c>
    </row>
    <row r="21" ht="6.96"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9"/>
    </row>
    <row r="22" ht="6.96" customHeight="1">
      <c r="B22" s="28"/>
      <c r="C22" s="29"/>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29"/>
      <c r="AQ22" s="31"/>
      <c r="BE22" s="39"/>
    </row>
    <row r="23" s="1" customFormat="1" ht="25.92" customHeight="1">
      <c r="B23" s="47"/>
      <c r="C23" s="48"/>
      <c r="D23" s="49" t="s">
        <v>49</v>
      </c>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1">
        <f>ROUND(AG51,2)</f>
        <v>0</v>
      </c>
      <c r="AL23" s="50"/>
      <c r="AM23" s="50"/>
      <c r="AN23" s="50"/>
      <c r="AO23" s="50"/>
      <c r="AP23" s="48"/>
      <c r="AQ23" s="52"/>
      <c r="BE23" s="39"/>
    </row>
    <row r="24" s="1" customFormat="1" ht="6.96" customHeight="1">
      <c r="B24" s="47"/>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52"/>
      <c r="BE24" s="39"/>
    </row>
    <row r="25" s="1" customFormat="1">
      <c r="B25" s="47"/>
      <c r="C25" s="48"/>
      <c r="D25" s="48"/>
      <c r="E25" s="48"/>
      <c r="F25" s="48"/>
      <c r="G25" s="48"/>
      <c r="H25" s="48"/>
      <c r="I25" s="48"/>
      <c r="J25" s="48"/>
      <c r="K25" s="48"/>
      <c r="L25" s="53" t="s">
        <v>50</v>
      </c>
      <c r="M25" s="53"/>
      <c r="N25" s="53"/>
      <c r="O25" s="53"/>
      <c r="P25" s="48"/>
      <c r="Q25" s="48"/>
      <c r="R25" s="48"/>
      <c r="S25" s="48"/>
      <c r="T25" s="48"/>
      <c r="U25" s="48"/>
      <c r="V25" s="48"/>
      <c r="W25" s="53" t="s">
        <v>51</v>
      </c>
      <c r="X25" s="53"/>
      <c r="Y25" s="53"/>
      <c r="Z25" s="53"/>
      <c r="AA25" s="53"/>
      <c r="AB25" s="53"/>
      <c r="AC25" s="53"/>
      <c r="AD25" s="53"/>
      <c r="AE25" s="53"/>
      <c r="AF25" s="48"/>
      <c r="AG25" s="48"/>
      <c r="AH25" s="48"/>
      <c r="AI25" s="48"/>
      <c r="AJ25" s="48"/>
      <c r="AK25" s="53" t="s">
        <v>52</v>
      </c>
      <c r="AL25" s="53"/>
      <c r="AM25" s="53"/>
      <c r="AN25" s="53"/>
      <c r="AO25" s="53"/>
      <c r="AP25" s="48"/>
      <c r="AQ25" s="52"/>
      <c r="BE25" s="39"/>
    </row>
    <row r="26" s="2" customFormat="1" ht="14.4" customHeight="1">
      <c r="B26" s="54"/>
      <c r="C26" s="55"/>
      <c r="D26" s="56" t="s">
        <v>53</v>
      </c>
      <c r="E26" s="55"/>
      <c r="F26" s="56" t="s">
        <v>54</v>
      </c>
      <c r="G26" s="55"/>
      <c r="H26" s="55"/>
      <c r="I26" s="55"/>
      <c r="J26" s="55"/>
      <c r="K26" s="55"/>
      <c r="L26" s="57">
        <v>0.20999999999999999</v>
      </c>
      <c r="M26" s="55"/>
      <c r="N26" s="55"/>
      <c r="O26" s="55"/>
      <c r="P26" s="55"/>
      <c r="Q26" s="55"/>
      <c r="R26" s="55"/>
      <c r="S26" s="55"/>
      <c r="T26" s="55"/>
      <c r="U26" s="55"/>
      <c r="V26" s="55"/>
      <c r="W26" s="58">
        <f>ROUND(AZ51,2)</f>
        <v>0</v>
      </c>
      <c r="X26" s="55"/>
      <c r="Y26" s="55"/>
      <c r="Z26" s="55"/>
      <c r="AA26" s="55"/>
      <c r="AB26" s="55"/>
      <c r="AC26" s="55"/>
      <c r="AD26" s="55"/>
      <c r="AE26" s="55"/>
      <c r="AF26" s="55"/>
      <c r="AG26" s="55"/>
      <c r="AH26" s="55"/>
      <c r="AI26" s="55"/>
      <c r="AJ26" s="55"/>
      <c r="AK26" s="58">
        <f>ROUND(AV51,2)</f>
        <v>0</v>
      </c>
      <c r="AL26" s="55"/>
      <c r="AM26" s="55"/>
      <c r="AN26" s="55"/>
      <c r="AO26" s="55"/>
      <c r="AP26" s="55"/>
      <c r="AQ26" s="59"/>
      <c r="BE26" s="39"/>
    </row>
    <row r="27" s="2" customFormat="1" ht="14.4" customHeight="1">
      <c r="B27" s="54"/>
      <c r="C27" s="55"/>
      <c r="D27" s="55"/>
      <c r="E27" s="55"/>
      <c r="F27" s="56" t="s">
        <v>55</v>
      </c>
      <c r="G27" s="55"/>
      <c r="H27" s="55"/>
      <c r="I27" s="55"/>
      <c r="J27" s="55"/>
      <c r="K27" s="55"/>
      <c r="L27" s="57">
        <v>0.14999999999999999</v>
      </c>
      <c r="M27" s="55"/>
      <c r="N27" s="55"/>
      <c r="O27" s="55"/>
      <c r="P27" s="55"/>
      <c r="Q27" s="55"/>
      <c r="R27" s="55"/>
      <c r="S27" s="55"/>
      <c r="T27" s="55"/>
      <c r="U27" s="55"/>
      <c r="V27" s="55"/>
      <c r="W27" s="58">
        <f>ROUND(BA51,2)</f>
        <v>0</v>
      </c>
      <c r="X27" s="55"/>
      <c r="Y27" s="55"/>
      <c r="Z27" s="55"/>
      <c r="AA27" s="55"/>
      <c r="AB27" s="55"/>
      <c r="AC27" s="55"/>
      <c r="AD27" s="55"/>
      <c r="AE27" s="55"/>
      <c r="AF27" s="55"/>
      <c r="AG27" s="55"/>
      <c r="AH27" s="55"/>
      <c r="AI27" s="55"/>
      <c r="AJ27" s="55"/>
      <c r="AK27" s="58">
        <f>ROUND(AW51,2)</f>
        <v>0</v>
      </c>
      <c r="AL27" s="55"/>
      <c r="AM27" s="55"/>
      <c r="AN27" s="55"/>
      <c r="AO27" s="55"/>
      <c r="AP27" s="55"/>
      <c r="AQ27" s="59"/>
      <c r="BE27" s="39"/>
    </row>
    <row r="28" hidden="1" s="2" customFormat="1" ht="14.4" customHeight="1">
      <c r="B28" s="54"/>
      <c r="C28" s="55"/>
      <c r="D28" s="55"/>
      <c r="E28" s="55"/>
      <c r="F28" s="56" t="s">
        <v>56</v>
      </c>
      <c r="G28" s="55"/>
      <c r="H28" s="55"/>
      <c r="I28" s="55"/>
      <c r="J28" s="55"/>
      <c r="K28" s="55"/>
      <c r="L28" s="57">
        <v>0.20999999999999999</v>
      </c>
      <c r="M28" s="55"/>
      <c r="N28" s="55"/>
      <c r="O28" s="55"/>
      <c r="P28" s="55"/>
      <c r="Q28" s="55"/>
      <c r="R28" s="55"/>
      <c r="S28" s="55"/>
      <c r="T28" s="55"/>
      <c r="U28" s="55"/>
      <c r="V28" s="55"/>
      <c r="W28" s="58">
        <f>ROUND(BB51,2)</f>
        <v>0</v>
      </c>
      <c r="X28" s="55"/>
      <c r="Y28" s="55"/>
      <c r="Z28" s="55"/>
      <c r="AA28" s="55"/>
      <c r="AB28" s="55"/>
      <c r="AC28" s="55"/>
      <c r="AD28" s="55"/>
      <c r="AE28" s="55"/>
      <c r="AF28" s="55"/>
      <c r="AG28" s="55"/>
      <c r="AH28" s="55"/>
      <c r="AI28" s="55"/>
      <c r="AJ28" s="55"/>
      <c r="AK28" s="58">
        <v>0</v>
      </c>
      <c r="AL28" s="55"/>
      <c r="AM28" s="55"/>
      <c r="AN28" s="55"/>
      <c r="AO28" s="55"/>
      <c r="AP28" s="55"/>
      <c r="AQ28" s="59"/>
      <c r="BE28" s="39"/>
    </row>
    <row r="29" hidden="1" s="2" customFormat="1" ht="14.4" customHeight="1">
      <c r="B29" s="54"/>
      <c r="C29" s="55"/>
      <c r="D29" s="55"/>
      <c r="E29" s="55"/>
      <c r="F29" s="56" t="s">
        <v>57</v>
      </c>
      <c r="G29" s="55"/>
      <c r="H29" s="55"/>
      <c r="I29" s="55"/>
      <c r="J29" s="55"/>
      <c r="K29" s="55"/>
      <c r="L29" s="57">
        <v>0.14999999999999999</v>
      </c>
      <c r="M29" s="55"/>
      <c r="N29" s="55"/>
      <c r="O29" s="55"/>
      <c r="P29" s="55"/>
      <c r="Q29" s="55"/>
      <c r="R29" s="55"/>
      <c r="S29" s="55"/>
      <c r="T29" s="55"/>
      <c r="U29" s="55"/>
      <c r="V29" s="55"/>
      <c r="W29" s="58">
        <f>ROUND(BC51,2)</f>
        <v>0</v>
      </c>
      <c r="X29" s="55"/>
      <c r="Y29" s="55"/>
      <c r="Z29" s="55"/>
      <c r="AA29" s="55"/>
      <c r="AB29" s="55"/>
      <c r="AC29" s="55"/>
      <c r="AD29" s="55"/>
      <c r="AE29" s="55"/>
      <c r="AF29" s="55"/>
      <c r="AG29" s="55"/>
      <c r="AH29" s="55"/>
      <c r="AI29" s="55"/>
      <c r="AJ29" s="55"/>
      <c r="AK29" s="58">
        <v>0</v>
      </c>
      <c r="AL29" s="55"/>
      <c r="AM29" s="55"/>
      <c r="AN29" s="55"/>
      <c r="AO29" s="55"/>
      <c r="AP29" s="55"/>
      <c r="AQ29" s="59"/>
      <c r="BE29" s="39"/>
    </row>
    <row r="30" hidden="1" s="2" customFormat="1" ht="14.4" customHeight="1">
      <c r="B30" s="54"/>
      <c r="C30" s="55"/>
      <c r="D30" s="55"/>
      <c r="E30" s="55"/>
      <c r="F30" s="56" t="s">
        <v>58</v>
      </c>
      <c r="G30" s="55"/>
      <c r="H30" s="55"/>
      <c r="I30" s="55"/>
      <c r="J30" s="55"/>
      <c r="K30" s="55"/>
      <c r="L30" s="57">
        <v>0</v>
      </c>
      <c r="M30" s="55"/>
      <c r="N30" s="55"/>
      <c r="O30" s="55"/>
      <c r="P30" s="55"/>
      <c r="Q30" s="55"/>
      <c r="R30" s="55"/>
      <c r="S30" s="55"/>
      <c r="T30" s="55"/>
      <c r="U30" s="55"/>
      <c r="V30" s="55"/>
      <c r="W30" s="58">
        <f>ROUND(BD51,2)</f>
        <v>0</v>
      </c>
      <c r="X30" s="55"/>
      <c r="Y30" s="55"/>
      <c r="Z30" s="55"/>
      <c r="AA30" s="55"/>
      <c r="AB30" s="55"/>
      <c r="AC30" s="55"/>
      <c r="AD30" s="55"/>
      <c r="AE30" s="55"/>
      <c r="AF30" s="55"/>
      <c r="AG30" s="55"/>
      <c r="AH30" s="55"/>
      <c r="AI30" s="55"/>
      <c r="AJ30" s="55"/>
      <c r="AK30" s="58">
        <v>0</v>
      </c>
      <c r="AL30" s="55"/>
      <c r="AM30" s="55"/>
      <c r="AN30" s="55"/>
      <c r="AO30" s="55"/>
      <c r="AP30" s="55"/>
      <c r="AQ30" s="59"/>
      <c r="BE30" s="39"/>
    </row>
    <row r="31" s="1" customFormat="1" ht="6.96" customHeight="1">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52"/>
      <c r="BE31" s="39"/>
    </row>
    <row r="32" s="1" customFormat="1" ht="25.92" customHeight="1">
      <c r="B32" s="47"/>
      <c r="C32" s="60"/>
      <c r="D32" s="61" t="s">
        <v>59</v>
      </c>
      <c r="E32" s="62"/>
      <c r="F32" s="62"/>
      <c r="G32" s="62"/>
      <c r="H32" s="62"/>
      <c r="I32" s="62"/>
      <c r="J32" s="62"/>
      <c r="K32" s="62"/>
      <c r="L32" s="62"/>
      <c r="M32" s="62"/>
      <c r="N32" s="62"/>
      <c r="O32" s="62"/>
      <c r="P32" s="62"/>
      <c r="Q32" s="62"/>
      <c r="R32" s="62"/>
      <c r="S32" s="62"/>
      <c r="T32" s="63" t="s">
        <v>60</v>
      </c>
      <c r="U32" s="62"/>
      <c r="V32" s="62"/>
      <c r="W32" s="62"/>
      <c r="X32" s="64" t="s">
        <v>61</v>
      </c>
      <c r="Y32" s="62"/>
      <c r="Z32" s="62"/>
      <c r="AA32" s="62"/>
      <c r="AB32" s="62"/>
      <c r="AC32" s="62"/>
      <c r="AD32" s="62"/>
      <c r="AE32" s="62"/>
      <c r="AF32" s="62"/>
      <c r="AG32" s="62"/>
      <c r="AH32" s="62"/>
      <c r="AI32" s="62"/>
      <c r="AJ32" s="62"/>
      <c r="AK32" s="65">
        <f>SUM(AK23:AK30)</f>
        <v>0</v>
      </c>
      <c r="AL32" s="62"/>
      <c r="AM32" s="62"/>
      <c r="AN32" s="62"/>
      <c r="AO32" s="66"/>
      <c r="AP32" s="60"/>
      <c r="AQ32" s="67"/>
      <c r="BE32" s="39"/>
    </row>
    <row r="33" s="1" customFormat="1" ht="6.96" customHeight="1">
      <c r="B33" s="47"/>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52"/>
    </row>
    <row r="34" s="1" customFormat="1" ht="6.96" customHeight="1">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70"/>
    </row>
    <row r="38" s="1" customFormat="1" ht="6.96" customHeight="1">
      <c r="B38" s="71"/>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3"/>
    </row>
    <row r="39" s="1" customFormat="1" ht="36.96" customHeight="1">
      <c r="B39" s="47"/>
      <c r="C39" s="74" t="s">
        <v>62</v>
      </c>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3"/>
    </row>
    <row r="40" s="1" customFormat="1" ht="6.96" customHeight="1">
      <c r="B40" s="47"/>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3"/>
    </row>
    <row r="41" s="3" customFormat="1" ht="14.4" customHeight="1">
      <c r="B41" s="76"/>
      <c r="C41" s="77" t="s">
        <v>15</v>
      </c>
      <c r="D41" s="78"/>
      <c r="E41" s="78"/>
      <c r="F41" s="78"/>
      <c r="G41" s="78"/>
      <c r="H41" s="78"/>
      <c r="I41" s="78"/>
      <c r="J41" s="78"/>
      <c r="K41" s="78"/>
      <c r="L41" s="78" t="str">
        <f>K5</f>
        <v>S-1512</v>
      </c>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9"/>
    </row>
    <row r="42" s="4" customFormat="1" ht="36.96" customHeight="1">
      <c r="B42" s="80"/>
      <c r="C42" s="81" t="s">
        <v>18</v>
      </c>
      <c r="D42" s="82"/>
      <c r="E42" s="82"/>
      <c r="F42" s="82"/>
      <c r="G42" s="82"/>
      <c r="H42" s="82"/>
      <c r="I42" s="82"/>
      <c r="J42" s="82"/>
      <c r="K42" s="82"/>
      <c r="L42" s="83" t="str">
        <f>K6</f>
        <v>Nemocnice Sokolov, pavilon B, řešení chráněných únikových cest 2.pp - 5.np</v>
      </c>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4"/>
    </row>
    <row r="43" s="1" customFormat="1" ht="6.96" customHeight="1">
      <c r="B43" s="47"/>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3"/>
    </row>
    <row r="44" s="1" customFormat="1">
      <c r="B44" s="47"/>
      <c r="C44" s="77" t="s">
        <v>26</v>
      </c>
      <c r="D44" s="75"/>
      <c r="E44" s="75"/>
      <c r="F44" s="75"/>
      <c r="G44" s="75"/>
      <c r="H44" s="75"/>
      <c r="I44" s="75"/>
      <c r="J44" s="75"/>
      <c r="K44" s="75"/>
      <c r="L44" s="85" t="str">
        <f>IF(K8="","",K8)</f>
        <v>Sokolov</v>
      </c>
      <c r="M44" s="75"/>
      <c r="N44" s="75"/>
      <c r="O44" s="75"/>
      <c r="P44" s="75"/>
      <c r="Q44" s="75"/>
      <c r="R44" s="75"/>
      <c r="S44" s="75"/>
      <c r="T44" s="75"/>
      <c r="U44" s="75"/>
      <c r="V44" s="75"/>
      <c r="W44" s="75"/>
      <c r="X44" s="75"/>
      <c r="Y44" s="75"/>
      <c r="Z44" s="75"/>
      <c r="AA44" s="75"/>
      <c r="AB44" s="75"/>
      <c r="AC44" s="75"/>
      <c r="AD44" s="75"/>
      <c r="AE44" s="75"/>
      <c r="AF44" s="75"/>
      <c r="AG44" s="75"/>
      <c r="AH44" s="75"/>
      <c r="AI44" s="77" t="s">
        <v>28</v>
      </c>
      <c r="AJ44" s="75"/>
      <c r="AK44" s="75"/>
      <c r="AL44" s="75"/>
      <c r="AM44" s="86" t="str">
        <f>IF(AN8= "","",AN8)</f>
        <v>10.7.2017</v>
      </c>
      <c r="AN44" s="86"/>
      <c r="AO44" s="75"/>
      <c r="AP44" s="75"/>
      <c r="AQ44" s="75"/>
      <c r="AR44" s="73"/>
    </row>
    <row r="45" s="1" customFormat="1" ht="6.96" customHeight="1">
      <c r="B45" s="47"/>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3"/>
    </row>
    <row r="46" s="1" customFormat="1">
      <c r="B46" s="47"/>
      <c r="C46" s="77" t="s">
        <v>36</v>
      </c>
      <c r="D46" s="75"/>
      <c r="E46" s="75"/>
      <c r="F46" s="75"/>
      <c r="G46" s="75"/>
      <c r="H46" s="75"/>
      <c r="I46" s="75"/>
      <c r="J46" s="75"/>
      <c r="K46" s="75"/>
      <c r="L46" s="78" t="str">
        <f>IF(E11= "","",E11)</f>
        <v>Karlovarský kraj</v>
      </c>
      <c r="M46" s="75"/>
      <c r="N46" s="75"/>
      <c r="O46" s="75"/>
      <c r="P46" s="75"/>
      <c r="Q46" s="75"/>
      <c r="R46" s="75"/>
      <c r="S46" s="75"/>
      <c r="T46" s="75"/>
      <c r="U46" s="75"/>
      <c r="V46" s="75"/>
      <c r="W46" s="75"/>
      <c r="X46" s="75"/>
      <c r="Y46" s="75"/>
      <c r="Z46" s="75"/>
      <c r="AA46" s="75"/>
      <c r="AB46" s="75"/>
      <c r="AC46" s="75"/>
      <c r="AD46" s="75"/>
      <c r="AE46" s="75"/>
      <c r="AF46" s="75"/>
      <c r="AG46" s="75"/>
      <c r="AH46" s="75"/>
      <c r="AI46" s="77" t="s">
        <v>43</v>
      </c>
      <c r="AJ46" s="75"/>
      <c r="AK46" s="75"/>
      <c r="AL46" s="75"/>
      <c r="AM46" s="78" t="str">
        <f>IF(E17="","",E17)</f>
        <v>Jurica a.s. - ateliér Ostrov</v>
      </c>
      <c r="AN46" s="78"/>
      <c r="AO46" s="78"/>
      <c r="AP46" s="78"/>
      <c r="AQ46" s="75"/>
      <c r="AR46" s="73"/>
      <c r="AS46" s="87" t="s">
        <v>63</v>
      </c>
      <c r="AT46" s="88"/>
      <c r="AU46" s="89"/>
      <c r="AV46" s="89"/>
      <c r="AW46" s="89"/>
      <c r="AX46" s="89"/>
      <c r="AY46" s="89"/>
      <c r="AZ46" s="89"/>
      <c r="BA46" s="89"/>
      <c r="BB46" s="89"/>
      <c r="BC46" s="89"/>
      <c r="BD46" s="90"/>
    </row>
    <row r="47" s="1" customFormat="1">
      <c r="B47" s="47"/>
      <c r="C47" s="77" t="s">
        <v>41</v>
      </c>
      <c r="D47" s="75"/>
      <c r="E47" s="75"/>
      <c r="F47" s="75"/>
      <c r="G47" s="75"/>
      <c r="H47" s="75"/>
      <c r="I47" s="75"/>
      <c r="J47" s="75"/>
      <c r="K47" s="75"/>
      <c r="L47" s="78" t="str">
        <f>IF(E14= "Vyplň údaj","",E14)</f>
        <v/>
      </c>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3"/>
      <c r="AS47" s="91"/>
      <c r="AT47" s="92"/>
      <c r="AU47" s="93"/>
      <c r="AV47" s="93"/>
      <c r="AW47" s="93"/>
      <c r="AX47" s="93"/>
      <c r="AY47" s="93"/>
      <c r="AZ47" s="93"/>
      <c r="BA47" s="93"/>
      <c r="BB47" s="93"/>
      <c r="BC47" s="93"/>
      <c r="BD47" s="94"/>
    </row>
    <row r="48" s="1" customFormat="1" ht="10.8" customHeight="1">
      <c r="B48" s="47"/>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3"/>
      <c r="AS48" s="95"/>
      <c r="AT48" s="56"/>
      <c r="AU48" s="48"/>
      <c r="AV48" s="48"/>
      <c r="AW48" s="48"/>
      <c r="AX48" s="48"/>
      <c r="AY48" s="48"/>
      <c r="AZ48" s="48"/>
      <c r="BA48" s="48"/>
      <c r="BB48" s="48"/>
      <c r="BC48" s="48"/>
      <c r="BD48" s="96"/>
    </row>
    <row r="49" s="1" customFormat="1" ht="29.28" customHeight="1">
      <c r="B49" s="47"/>
      <c r="C49" s="97" t="s">
        <v>64</v>
      </c>
      <c r="D49" s="98"/>
      <c r="E49" s="98"/>
      <c r="F49" s="98"/>
      <c r="G49" s="98"/>
      <c r="H49" s="99"/>
      <c r="I49" s="100" t="s">
        <v>65</v>
      </c>
      <c r="J49" s="98"/>
      <c r="K49" s="98"/>
      <c r="L49" s="98"/>
      <c r="M49" s="98"/>
      <c r="N49" s="98"/>
      <c r="O49" s="98"/>
      <c r="P49" s="98"/>
      <c r="Q49" s="98"/>
      <c r="R49" s="98"/>
      <c r="S49" s="98"/>
      <c r="T49" s="98"/>
      <c r="U49" s="98"/>
      <c r="V49" s="98"/>
      <c r="W49" s="98"/>
      <c r="X49" s="98"/>
      <c r="Y49" s="98"/>
      <c r="Z49" s="98"/>
      <c r="AA49" s="98"/>
      <c r="AB49" s="98"/>
      <c r="AC49" s="98"/>
      <c r="AD49" s="98"/>
      <c r="AE49" s="98"/>
      <c r="AF49" s="98"/>
      <c r="AG49" s="101" t="s">
        <v>66</v>
      </c>
      <c r="AH49" s="98"/>
      <c r="AI49" s="98"/>
      <c r="AJ49" s="98"/>
      <c r="AK49" s="98"/>
      <c r="AL49" s="98"/>
      <c r="AM49" s="98"/>
      <c r="AN49" s="100" t="s">
        <v>67</v>
      </c>
      <c r="AO49" s="98"/>
      <c r="AP49" s="98"/>
      <c r="AQ49" s="102" t="s">
        <v>68</v>
      </c>
      <c r="AR49" s="73"/>
      <c r="AS49" s="103" t="s">
        <v>69</v>
      </c>
      <c r="AT49" s="104" t="s">
        <v>70</v>
      </c>
      <c r="AU49" s="104" t="s">
        <v>71</v>
      </c>
      <c r="AV49" s="104" t="s">
        <v>72</v>
      </c>
      <c r="AW49" s="104" t="s">
        <v>73</v>
      </c>
      <c r="AX49" s="104" t="s">
        <v>74</v>
      </c>
      <c r="AY49" s="104" t="s">
        <v>75</v>
      </c>
      <c r="AZ49" s="104" t="s">
        <v>76</v>
      </c>
      <c r="BA49" s="104" t="s">
        <v>77</v>
      </c>
      <c r="BB49" s="104" t="s">
        <v>78</v>
      </c>
      <c r="BC49" s="104" t="s">
        <v>79</v>
      </c>
      <c r="BD49" s="105" t="s">
        <v>80</v>
      </c>
    </row>
    <row r="50" s="1" customFormat="1" ht="10.8" customHeight="1">
      <c r="B50" s="47"/>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3"/>
      <c r="AS50" s="106"/>
      <c r="AT50" s="107"/>
      <c r="AU50" s="107"/>
      <c r="AV50" s="107"/>
      <c r="AW50" s="107"/>
      <c r="AX50" s="107"/>
      <c r="AY50" s="107"/>
      <c r="AZ50" s="107"/>
      <c r="BA50" s="107"/>
      <c r="BB50" s="107"/>
      <c r="BC50" s="107"/>
      <c r="BD50" s="108"/>
    </row>
    <row r="51" s="4" customFormat="1" ht="32.4" customHeight="1">
      <c r="B51" s="80"/>
      <c r="C51" s="109" t="s">
        <v>81</v>
      </c>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1">
        <f>ROUND(SUM(AG52:AG57),2)</f>
        <v>0</v>
      </c>
      <c r="AH51" s="111"/>
      <c r="AI51" s="111"/>
      <c r="AJ51" s="111"/>
      <c r="AK51" s="111"/>
      <c r="AL51" s="111"/>
      <c r="AM51" s="111"/>
      <c r="AN51" s="112">
        <f>SUM(AG51,AT51)</f>
        <v>0</v>
      </c>
      <c r="AO51" s="112"/>
      <c r="AP51" s="112"/>
      <c r="AQ51" s="113" t="s">
        <v>38</v>
      </c>
      <c r="AR51" s="84"/>
      <c r="AS51" s="114">
        <f>ROUND(SUM(AS52:AS57),2)</f>
        <v>0</v>
      </c>
      <c r="AT51" s="115">
        <f>ROUND(SUM(AV51:AW51),2)</f>
        <v>0</v>
      </c>
      <c r="AU51" s="116">
        <f>ROUND(SUM(AU52:AU57),5)</f>
        <v>0</v>
      </c>
      <c r="AV51" s="115">
        <f>ROUND(AZ51*L26,2)</f>
        <v>0</v>
      </c>
      <c r="AW51" s="115">
        <f>ROUND(BA51*L27,2)</f>
        <v>0</v>
      </c>
      <c r="AX51" s="115">
        <f>ROUND(BB51*L26,2)</f>
        <v>0</v>
      </c>
      <c r="AY51" s="115">
        <f>ROUND(BC51*L27,2)</f>
        <v>0</v>
      </c>
      <c r="AZ51" s="115">
        <f>ROUND(SUM(AZ52:AZ57),2)</f>
        <v>0</v>
      </c>
      <c r="BA51" s="115">
        <f>ROUND(SUM(BA52:BA57),2)</f>
        <v>0</v>
      </c>
      <c r="BB51" s="115">
        <f>ROUND(SUM(BB52:BB57),2)</f>
        <v>0</v>
      </c>
      <c r="BC51" s="115">
        <f>ROUND(SUM(BC52:BC57),2)</f>
        <v>0</v>
      </c>
      <c r="BD51" s="117">
        <f>ROUND(SUM(BD52:BD57),2)</f>
        <v>0</v>
      </c>
      <c r="BS51" s="118" t="s">
        <v>82</v>
      </c>
      <c r="BT51" s="118" t="s">
        <v>83</v>
      </c>
      <c r="BU51" s="119" t="s">
        <v>84</v>
      </c>
      <c r="BV51" s="118" t="s">
        <v>85</v>
      </c>
      <c r="BW51" s="118" t="s">
        <v>7</v>
      </c>
      <c r="BX51" s="118" t="s">
        <v>86</v>
      </c>
      <c r="CL51" s="118" t="s">
        <v>22</v>
      </c>
    </row>
    <row r="52" s="5" customFormat="1" ht="14.4" customHeight="1">
      <c r="A52" s="120" t="s">
        <v>87</v>
      </c>
      <c r="B52" s="121"/>
      <c r="C52" s="122"/>
      <c r="D52" s="123" t="s">
        <v>88</v>
      </c>
      <c r="E52" s="123"/>
      <c r="F52" s="123"/>
      <c r="G52" s="123"/>
      <c r="H52" s="123"/>
      <c r="I52" s="124"/>
      <c r="J52" s="123" t="s">
        <v>89</v>
      </c>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5">
        <f>'ST - Stavební část'!J27</f>
        <v>0</v>
      </c>
      <c r="AH52" s="124"/>
      <c r="AI52" s="124"/>
      <c r="AJ52" s="124"/>
      <c r="AK52" s="124"/>
      <c r="AL52" s="124"/>
      <c r="AM52" s="124"/>
      <c r="AN52" s="125">
        <f>SUM(AG52,AT52)</f>
        <v>0</v>
      </c>
      <c r="AO52" s="124"/>
      <c r="AP52" s="124"/>
      <c r="AQ52" s="126" t="s">
        <v>90</v>
      </c>
      <c r="AR52" s="127"/>
      <c r="AS52" s="128">
        <v>0</v>
      </c>
      <c r="AT52" s="129">
        <f>ROUND(SUM(AV52:AW52),2)</f>
        <v>0</v>
      </c>
      <c r="AU52" s="130">
        <f>'ST - Stavební část'!P94</f>
        <v>0</v>
      </c>
      <c r="AV52" s="129">
        <f>'ST - Stavební část'!J30</f>
        <v>0</v>
      </c>
      <c r="AW52" s="129">
        <f>'ST - Stavební část'!J31</f>
        <v>0</v>
      </c>
      <c r="AX52" s="129">
        <f>'ST - Stavební část'!J32</f>
        <v>0</v>
      </c>
      <c r="AY52" s="129">
        <f>'ST - Stavební část'!J33</f>
        <v>0</v>
      </c>
      <c r="AZ52" s="129">
        <f>'ST - Stavební část'!F30</f>
        <v>0</v>
      </c>
      <c r="BA52" s="129">
        <f>'ST - Stavební část'!F31</f>
        <v>0</v>
      </c>
      <c r="BB52" s="129">
        <f>'ST - Stavební část'!F32</f>
        <v>0</v>
      </c>
      <c r="BC52" s="129">
        <f>'ST - Stavební část'!F33</f>
        <v>0</v>
      </c>
      <c r="BD52" s="131">
        <f>'ST - Stavební část'!F34</f>
        <v>0</v>
      </c>
      <c r="BT52" s="132" t="s">
        <v>25</v>
      </c>
      <c r="BV52" s="132" t="s">
        <v>85</v>
      </c>
      <c r="BW52" s="132" t="s">
        <v>91</v>
      </c>
      <c r="BX52" s="132" t="s">
        <v>7</v>
      </c>
      <c r="CL52" s="132" t="s">
        <v>38</v>
      </c>
      <c r="CM52" s="132" t="s">
        <v>92</v>
      </c>
    </row>
    <row r="53" s="5" customFormat="1" ht="14.4" customHeight="1">
      <c r="A53" s="120" t="s">
        <v>87</v>
      </c>
      <c r="B53" s="121"/>
      <c r="C53" s="122"/>
      <c r="D53" s="123" t="s">
        <v>93</v>
      </c>
      <c r="E53" s="123"/>
      <c r="F53" s="123"/>
      <c r="G53" s="123"/>
      <c r="H53" s="123"/>
      <c r="I53" s="124"/>
      <c r="J53" s="123" t="s">
        <v>94</v>
      </c>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5">
        <f>'ZTI - Zdravotechnika'!J27</f>
        <v>0</v>
      </c>
      <c r="AH53" s="124"/>
      <c r="AI53" s="124"/>
      <c r="AJ53" s="124"/>
      <c r="AK53" s="124"/>
      <c r="AL53" s="124"/>
      <c r="AM53" s="124"/>
      <c r="AN53" s="125">
        <f>SUM(AG53,AT53)</f>
        <v>0</v>
      </c>
      <c r="AO53" s="124"/>
      <c r="AP53" s="124"/>
      <c r="AQ53" s="126" t="s">
        <v>90</v>
      </c>
      <c r="AR53" s="127"/>
      <c r="AS53" s="128">
        <v>0</v>
      </c>
      <c r="AT53" s="129">
        <f>ROUND(SUM(AV53:AW53),2)</f>
        <v>0</v>
      </c>
      <c r="AU53" s="130">
        <f>'ZTI - Zdravotechnika'!P81</f>
        <v>0</v>
      </c>
      <c r="AV53" s="129">
        <f>'ZTI - Zdravotechnika'!J30</f>
        <v>0</v>
      </c>
      <c r="AW53" s="129">
        <f>'ZTI - Zdravotechnika'!J31</f>
        <v>0</v>
      </c>
      <c r="AX53" s="129">
        <f>'ZTI - Zdravotechnika'!J32</f>
        <v>0</v>
      </c>
      <c r="AY53" s="129">
        <f>'ZTI - Zdravotechnika'!J33</f>
        <v>0</v>
      </c>
      <c r="AZ53" s="129">
        <f>'ZTI - Zdravotechnika'!F30</f>
        <v>0</v>
      </c>
      <c r="BA53" s="129">
        <f>'ZTI - Zdravotechnika'!F31</f>
        <v>0</v>
      </c>
      <c r="BB53" s="129">
        <f>'ZTI - Zdravotechnika'!F32</f>
        <v>0</v>
      </c>
      <c r="BC53" s="129">
        <f>'ZTI - Zdravotechnika'!F33</f>
        <v>0</v>
      </c>
      <c r="BD53" s="131">
        <f>'ZTI - Zdravotechnika'!F34</f>
        <v>0</v>
      </c>
      <c r="BT53" s="132" t="s">
        <v>25</v>
      </c>
      <c r="BV53" s="132" t="s">
        <v>85</v>
      </c>
      <c r="BW53" s="132" t="s">
        <v>95</v>
      </c>
      <c r="BX53" s="132" t="s">
        <v>7</v>
      </c>
      <c r="CL53" s="132" t="s">
        <v>38</v>
      </c>
      <c r="CM53" s="132" t="s">
        <v>92</v>
      </c>
    </row>
    <row r="54" s="5" customFormat="1" ht="14.4" customHeight="1">
      <c r="A54" s="120" t="s">
        <v>87</v>
      </c>
      <c r="B54" s="121"/>
      <c r="C54" s="122"/>
      <c r="D54" s="123" t="s">
        <v>96</v>
      </c>
      <c r="E54" s="123"/>
      <c r="F54" s="123"/>
      <c r="G54" s="123"/>
      <c r="H54" s="123"/>
      <c r="I54" s="124"/>
      <c r="J54" s="123" t="s">
        <v>97</v>
      </c>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5">
        <f>'VYT - Vytápění'!J27</f>
        <v>0</v>
      </c>
      <c r="AH54" s="124"/>
      <c r="AI54" s="124"/>
      <c r="AJ54" s="124"/>
      <c r="AK54" s="124"/>
      <c r="AL54" s="124"/>
      <c r="AM54" s="124"/>
      <c r="AN54" s="125">
        <f>SUM(AG54,AT54)</f>
        <v>0</v>
      </c>
      <c r="AO54" s="124"/>
      <c r="AP54" s="124"/>
      <c r="AQ54" s="126" t="s">
        <v>90</v>
      </c>
      <c r="AR54" s="127"/>
      <c r="AS54" s="128">
        <v>0</v>
      </c>
      <c r="AT54" s="129">
        <f>ROUND(SUM(AV54:AW54),2)</f>
        <v>0</v>
      </c>
      <c r="AU54" s="130">
        <f>'VYT - Vytápění'!P84</f>
        <v>0</v>
      </c>
      <c r="AV54" s="129">
        <f>'VYT - Vytápění'!J30</f>
        <v>0</v>
      </c>
      <c r="AW54" s="129">
        <f>'VYT - Vytápění'!J31</f>
        <v>0</v>
      </c>
      <c r="AX54" s="129">
        <f>'VYT - Vytápění'!J32</f>
        <v>0</v>
      </c>
      <c r="AY54" s="129">
        <f>'VYT - Vytápění'!J33</f>
        <v>0</v>
      </c>
      <c r="AZ54" s="129">
        <f>'VYT - Vytápění'!F30</f>
        <v>0</v>
      </c>
      <c r="BA54" s="129">
        <f>'VYT - Vytápění'!F31</f>
        <v>0</v>
      </c>
      <c r="BB54" s="129">
        <f>'VYT - Vytápění'!F32</f>
        <v>0</v>
      </c>
      <c r="BC54" s="129">
        <f>'VYT - Vytápění'!F33</f>
        <v>0</v>
      </c>
      <c r="BD54" s="131">
        <f>'VYT - Vytápění'!F34</f>
        <v>0</v>
      </c>
      <c r="BT54" s="132" t="s">
        <v>25</v>
      </c>
      <c r="BV54" s="132" t="s">
        <v>85</v>
      </c>
      <c r="BW54" s="132" t="s">
        <v>98</v>
      </c>
      <c r="BX54" s="132" t="s">
        <v>7</v>
      </c>
      <c r="CL54" s="132" t="s">
        <v>38</v>
      </c>
      <c r="CM54" s="132" t="s">
        <v>92</v>
      </c>
    </row>
    <row r="55" s="5" customFormat="1" ht="14.4" customHeight="1">
      <c r="A55" s="120" t="s">
        <v>87</v>
      </c>
      <c r="B55" s="121"/>
      <c r="C55" s="122"/>
      <c r="D55" s="123" t="s">
        <v>99</v>
      </c>
      <c r="E55" s="123"/>
      <c r="F55" s="123"/>
      <c r="G55" s="123"/>
      <c r="H55" s="123"/>
      <c r="I55" s="124"/>
      <c r="J55" s="123" t="s">
        <v>100</v>
      </c>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5">
        <f>'VZT - Vzduchotechnika'!J27</f>
        <v>0</v>
      </c>
      <c r="AH55" s="124"/>
      <c r="AI55" s="124"/>
      <c r="AJ55" s="124"/>
      <c r="AK55" s="124"/>
      <c r="AL55" s="124"/>
      <c r="AM55" s="124"/>
      <c r="AN55" s="125">
        <f>SUM(AG55,AT55)</f>
        <v>0</v>
      </c>
      <c r="AO55" s="124"/>
      <c r="AP55" s="124"/>
      <c r="AQ55" s="126" t="s">
        <v>90</v>
      </c>
      <c r="AR55" s="127"/>
      <c r="AS55" s="128">
        <v>0</v>
      </c>
      <c r="AT55" s="129">
        <f>ROUND(SUM(AV55:AW55),2)</f>
        <v>0</v>
      </c>
      <c r="AU55" s="130">
        <f>'VZT - Vzduchotechnika'!P85</f>
        <v>0</v>
      </c>
      <c r="AV55" s="129">
        <f>'VZT - Vzduchotechnika'!J30</f>
        <v>0</v>
      </c>
      <c r="AW55" s="129">
        <f>'VZT - Vzduchotechnika'!J31</f>
        <v>0</v>
      </c>
      <c r="AX55" s="129">
        <f>'VZT - Vzduchotechnika'!J32</f>
        <v>0</v>
      </c>
      <c r="AY55" s="129">
        <f>'VZT - Vzduchotechnika'!J33</f>
        <v>0</v>
      </c>
      <c r="AZ55" s="129">
        <f>'VZT - Vzduchotechnika'!F30</f>
        <v>0</v>
      </c>
      <c r="BA55" s="129">
        <f>'VZT - Vzduchotechnika'!F31</f>
        <v>0</v>
      </c>
      <c r="BB55" s="129">
        <f>'VZT - Vzduchotechnika'!F32</f>
        <v>0</v>
      </c>
      <c r="BC55" s="129">
        <f>'VZT - Vzduchotechnika'!F33</f>
        <v>0</v>
      </c>
      <c r="BD55" s="131">
        <f>'VZT - Vzduchotechnika'!F34</f>
        <v>0</v>
      </c>
      <c r="BT55" s="132" t="s">
        <v>25</v>
      </c>
      <c r="BV55" s="132" t="s">
        <v>85</v>
      </c>
      <c r="BW55" s="132" t="s">
        <v>101</v>
      </c>
      <c r="BX55" s="132" t="s">
        <v>7</v>
      </c>
      <c r="CL55" s="132" t="s">
        <v>38</v>
      </c>
      <c r="CM55" s="132" t="s">
        <v>92</v>
      </c>
    </row>
    <row r="56" s="5" customFormat="1" ht="14.4" customHeight="1">
      <c r="A56" s="120" t="s">
        <v>87</v>
      </c>
      <c r="B56" s="121"/>
      <c r="C56" s="122"/>
      <c r="D56" s="123" t="s">
        <v>102</v>
      </c>
      <c r="E56" s="123"/>
      <c r="F56" s="123"/>
      <c r="G56" s="123"/>
      <c r="H56" s="123"/>
      <c r="I56" s="124"/>
      <c r="J56" s="123" t="s">
        <v>103</v>
      </c>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5">
        <f>'SIP - Silnoproud'!J27</f>
        <v>0</v>
      </c>
      <c r="AH56" s="124"/>
      <c r="AI56" s="124"/>
      <c r="AJ56" s="124"/>
      <c r="AK56" s="124"/>
      <c r="AL56" s="124"/>
      <c r="AM56" s="124"/>
      <c r="AN56" s="125">
        <f>SUM(AG56,AT56)</f>
        <v>0</v>
      </c>
      <c r="AO56" s="124"/>
      <c r="AP56" s="124"/>
      <c r="AQ56" s="126" t="s">
        <v>90</v>
      </c>
      <c r="AR56" s="127"/>
      <c r="AS56" s="128">
        <v>0</v>
      </c>
      <c r="AT56" s="129">
        <f>ROUND(SUM(AV56:AW56),2)</f>
        <v>0</v>
      </c>
      <c r="AU56" s="130">
        <f>'SIP - Silnoproud'!P81</f>
        <v>0</v>
      </c>
      <c r="AV56" s="129">
        <f>'SIP - Silnoproud'!J30</f>
        <v>0</v>
      </c>
      <c r="AW56" s="129">
        <f>'SIP - Silnoproud'!J31</f>
        <v>0</v>
      </c>
      <c r="AX56" s="129">
        <f>'SIP - Silnoproud'!J32</f>
        <v>0</v>
      </c>
      <c r="AY56" s="129">
        <f>'SIP - Silnoproud'!J33</f>
        <v>0</v>
      </c>
      <c r="AZ56" s="129">
        <f>'SIP - Silnoproud'!F30</f>
        <v>0</v>
      </c>
      <c r="BA56" s="129">
        <f>'SIP - Silnoproud'!F31</f>
        <v>0</v>
      </c>
      <c r="BB56" s="129">
        <f>'SIP - Silnoproud'!F32</f>
        <v>0</v>
      </c>
      <c r="BC56" s="129">
        <f>'SIP - Silnoproud'!F33</f>
        <v>0</v>
      </c>
      <c r="BD56" s="131">
        <f>'SIP - Silnoproud'!F34</f>
        <v>0</v>
      </c>
      <c r="BT56" s="132" t="s">
        <v>25</v>
      </c>
      <c r="BV56" s="132" t="s">
        <v>85</v>
      </c>
      <c r="BW56" s="132" t="s">
        <v>104</v>
      </c>
      <c r="BX56" s="132" t="s">
        <v>7</v>
      </c>
      <c r="CL56" s="132" t="s">
        <v>38</v>
      </c>
      <c r="CM56" s="132" t="s">
        <v>92</v>
      </c>
    </row>
    <row r="57" s="5" customFormat="1" ht="14.4" customHeight="1">
      <c r="A57" s="120" t="s">
        <v>87</v>
      </c>
      <c r="B57" s="121"/>
      <c r="C57" s="122"/>
      <c r="D57" s="123" t="s">
        <v>105</v>
      </c>
      <c r="E57" s="123"/>
      <c r="F57" s="123"/>
      <c r="G57" s="123"/>
      <c r="H57" s="123"/>
      <c r="I57" s="124"/>
      <c r="J57" s="123" t="s">
        <v>106</v>
      </c>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5">
        <f>'VRN - Vedlejší rozpočtové...'!J27</f>
        <v>0</v>
      </c>
      <c r="AH57" s="124"/>
      <c r="AI57" s="124"/>
      <c r="AJ57" s="124"/>
      <c r="AK57" s="124"/>
      <c r="AL57" s="124"/>
      <c r="AM57" s="124"/>
      <c r="AN57" s="125">
        <f>SUM(AG57,AT57)</f>
        <v>0</v>
      </c>
      <c r="AO57" s="124"/>
      <c r="AP57" s="124"/>
      <c r="AQ57" s="126" t="s">
        <v>90</v>
      </c>
      <c r="AR57" s="127"/>
      <c r="AS57" s="133">
        <v>0</v>
      </c>
      <c r="AT57" s="134">
        <f>ROUND(SUM(AV57:AW57),2)</f>
        <v>0</v>
      </c>
      <c r="AU57" s="135">
        <f>'VRN - Vedlejší rozpočtové...'!P83</f>
        <v>0</v>
      </c>
      <c r="AV57" s="134">
        <f>'VRN - Vedlejší rozpočtové...'!J30</f>
        <v>0</v>
      </c>
      <c r="AW57" s="134">
        <f>'VRN - Vedlejší rozpočtové...'!J31</f>
        <v>0</v>
      </c>
      <c r="AX57" s="134">
        <f>'VRN - Vedlejší rozpočtové...'!J32</f>
        <v>0</v>
      </c>
      <c r="AY57" s="134">
        <f>'VRN - Vedlejší rozpočtové...'!J33</f>
        <v>0</v>
      </c>
      <c r="AZ57" s="134">
        <f>'VRN - Vedlejší rozpočtové...'!F30</f>
        <v>0</v>
      </c>
      <c r="BA57" s="134">
        <f>'VRN - Vedlejší rozpočtové...'!F31</f>
        <v>0</v>
      </c>
      <c r="BB57" s="134">
        <f>'VRN - Vedlejší rozpočtové...'!F32</f>
        <v>0</v>
      </c>
      <c r="BC57" s="134">
        <f>'VRN - Vedlejší rozpočtové...'!F33</f>
        <v>0</v>
      </c>
      <c r="BD57" s="136">
        <f>'VRN - Vedlejší rozpočtové...'!F34</f>
        <v>0</v>
      </c>
      <c r="BT57" s="132" t="s">
        <v>25</v>
      </c>
      <c r="BV57" s="132" t="s">
        <v>85</v>
      </c>
      <c r="BW57" s="132" t="s">
        <v>107</v>
      </c>
      <c r="BX57" s="132" t="s">
        <v>7</v>
      </c>
      <c r="CL57" s="132" t="s">
        <v>38</v>
      </c>
      <c r="CM57" s="132" t="s">
        <v>92</v>
      </c>
    </row>
    <row r="58" s="1" customFormat="1" ht="30" customHeight="1">
      <c r="B58" s="47"/>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3"/>
    </row>
    <row r="59" s="1" customFormat="1" ht="6.96" customHeight="1">
      <c r="B59" s="68"/>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73"/>
    </row>
  </sheetData>
  <sheetProtection sheet="1" formatColumns="0" formatRows="0" objects="1" scenarios="1" spinCount="100000" saltValue="Gssn0KYwEXN5PftnJL6YJ87/SBlcn2lqUx06pogFF9kM1wrUHK7ysQbm/DUVf7ldWJBmj1Svrwxzm+aFeEIyJQ==" hashValue="sLHZvmLc9N9iz50RioabPdMFSEOA8SlkBp2aOE/H2sSJiPMQgCRErHn20p9pWh+v267EqIYCTDdThc7f2UNoZg==" algorithmName="SHA-512" password="CC35"/>
  <mergeCells count="61">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N56:AP56"/>
    <mergeCell ref="AG56:AM56"/>
    <mergeCell ref="D56:H56"/>
    <mergeCell ref="J56:AF56"/>
    <mergeCell ref="AN57:AP57"/>
    <mergeCell ref="AG57:AM57"/>
    <mergeCell ref="D57:H57"/>
    <mergeCell ref="J57:AF57"/>
    <mergeCell ref="AG51:AM51"/>
    <mergeCell ref="AN51:AP51"/>
    <mergeCell ref="AR2:BE2"/>
  </mergeCells>
  <hyperlinks>
    <hyperlink ref="K1:S1" location="C2" display="1) Rekapitulace stavby"/>
    <hyperlink ref="W1:AI1" location="C51" display="2) Rekapitulace objektů stavby a soupisů prací"/>
    <hyperlink ref="A52" location="'ST - Stavební část'!C2" display="/"/>
    <hyperlink ref="A53" location="'ZTI - Zdravotechnika'!C2" display="/"/>
    <hyperlink ref="A54" location="'VYT - Vytápění'!C2" display="/"/>
    <hyperlink ref="A55" location="'VZT - Vzduchotechnika'!C2" display="/"/>
    <hyperlink ref="A56" location="'SIP - Silnoproud'!C2" display="/"/>
    <hyperlink ref="A57" location="'VRN - Vedlejší rozpočtové...'!C2" displa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7.14" customWidth="1"/>
    <col min="2" max="2" width="1.43" customWidth="1"/>
    <col min="3" max="3" width="3.57" customWidth="1"/>
    <col min="4" max="4" width="3.71" customWidth="1"/>
    <col min="5" max="5" width="14.71" customWidth="1"/>
    <col min="6" max="6" width="64.29" customWidth="1"/>
    <col min="7" max="7" width="7.43" customWidth="1"/>
    <col min="8" max="8" width="9.57" customWidth="1"/>
    <col min="9" max="9" width="10.86" style="137" customWidth="1"/>
    <col min="10" max="10" width="20.14" customWidth="1"/>
    <col min="11" max="11" width="13.29" customWidth="1"/>
    <col min="13" max="13" width="9.14" hidden="1"/>
    <col min="14" max="14" width="9.14" hidden="1"/>
    <col min="15" max="15" width="9.14" hidden="1"/>
    <col min="16" max="16" width="9.14" hidden="1"/>
    <col min="17" max="17" width="9.14" hidden="1"/>
    <col min="18" max="18" width="9.14" hidden="1"/>
    <col min="19" max="19" width="7" hidden="1" customWidth="1"/>
    <col min="20" max="20" width="25.43" hidden="1" customWidth="1"/>
    <col min="21" max="21" width="14" hidden="1" customWidth="1"/>
    <col min="22" max="22" width="10.57" customWidth="1"/>
    <col min="23" max="23" width="14" customWidth="1"/>
    <col min="24" max="24" width="10.57" customWidth="1"/>
    <col min="25" max="25" width="12.86" customWidth="1"/>
    <col min="26" max="26" width="9.43" customWidth="1"/>
    <col min="27" max="27" width="12.86" customWidth="1"/>
    <col min="28" max="28" width="14" customWidth="1"/>
    <col min="29" max="29" width="9.43" customWidth="1"/>
    <col min="30" max="30" width="12.86" customWidth="1"/>
    <col min="31" max="31" width="14" customWidth="1"/>
    <col min="44" max="44" width="9.14" hidden="1"/>
    <col min="45" max="45" width="9.14" hidden="1"/>
    <col min="46" max="46" width="9.14" hidden="1"/>
    <col min="47" max="47" width="9.14" hidden="1"/>
    <col min="48" max="48" width="9.14" hidden="1"/>
    <col min="49" max="49" width="9.14" hidden="1"/>
    <col min="50" max="50" width="9.14" hidden="1"/>
    <col min="51" max="51" width="9.14" hidden="1"/>
    <col min="52" max="52" width="9.14" hidden="1"/>
    <col min="53" max="53" width="9.14" hidden="1"/>
    <col min="54" max="54" width="9.14" hidden="1"/>
    <col min="55" max="55" width="9.14" hidden="1"/>
    <col min="56" max="56" width="9.14" hidden="1"/>
    <col min="57" max="57" width="9.14" hidden="1"/>
    <col min="58" max="58" width="9.14" hidden="1"/>
    <col min="59" max="59" width="9.14" hidden="1"/>
    <col min="60" max="60" width="9.14" hidden="1"/>
    <col min="61" max="61" width="9.14" hidden="1"/>
    <col min="62" max="62" width="9.14" hidden="1"/>
    <col min="63" max="63" width="9.14" hidden="1"/>
    <col min="64" max="64" width="9.14" hidden="1"/>
    <col min="65" max="65" width="9.14" hidden="1"/>
  </cols>
  <sheetData>
    <row r="1" ht="21.84" customHeight="1">
      <c r="A1" s="21"/>
      <c r="B1" s="138"/>
      <c r="C1" s="138"/>
      <c r="D1" s="139" t="s">
        <v>1</v>
      </c>
      <c r="E1" s="138"/>
      <c r="F1" s="140" t="s">
        <v>108</v>
      </c>
      <c r="G1" s="140" t="s">
        <v>109</v>
      </c>
      <c r="H1" s="140"/>
      <c r="I1" s="141"/>
      <c r="J1" s="140" t="s">
        <v>110</v>
      </c>
      <c r="K1" s="139" t="s">
        <v>111</v>
      </c>
      <c r="L1" s="140" t="s">
        <v>112</v>
      </c>
      <c r="M1" s="140"/>
      <c r="N1" s="140"/>
      <c r="O1" s="140"/>
      <c r="P1" s="140"/>
      <c r="Q1" s="140"/>
      <c r="R1" s="140"/>
      <c r="S1" s="140"/>
      <c r="T1" s="14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91</v>
      </c>
    </row>
    <row r="3" ht="6.96" customHeight="1">
      <c r="B3" s="25"/>
      <c r="C3" s="26"/>
      <c r="D3" s="26"/>
      <c r="E3" s="26"/>
      <c r="F3" s="26"/>
      <c r="G3" s="26"/>
      <c r="H3" s="26"/>
      <c r="I3" s="142"/>
      <c r="J3" s="26"/>
      <c r="K3" s="27"/>
      <c r="AT3" s="24" t="s">
        <v>92</v>
      </c>
    </row>
    <row r="4" ht="36.96" customHeight="1">
      <c r="B4" s="28"/>
      <c r="C4" s="29"/>
      <c r="D4" s="30" t="s">
        <v>113</v>
      </c>
      <c r="E4" s="29"/>
      <c r="F4" s="29"/>
      <c r="G4" s="29"/>
      <c r="H4" s="29"/>
      <c r="I4" s="143"/>
      <c r="J4" s="29"/>
      <c r="K4" s="31"/>
      <c r="M4" s="32" t="s">
        <v>12</v>
      </c>
      <c r="AT4" s="24" t="s">
        <v>6</v>
      </c>
    </row>
    <row r="5" ht="6.96" customHeight="1">
      <c r="B5" s="28"/>
      <c r="C5" s="29"/>
      <c r="D5" s="29"/>
      <c r="E5" s="29"/>
      <c r="F5" s="29"/>
      <c r="G5" s="29"/>
      <c r="H5" s="29"/>
      <c r="I5" s="143"/>
      <c r="J5" s="29"/>
      <c r="K5" s="31"/>
    </row>
    <row r="6">
      <c r="B6" s="28"/>
      <c r="C6" s="29"/>
      <c r="D6" s="40" t="s">
        <v>18</v>
      </c>
      <c r="E6" s="29"/>
      <c r="F6" s="29"/>
      <c r="G6" s="29"/>
      <c r="H6" s="29"/>
      <c r="I6" s="143"/>
      <c r="J6" s="29"/>
      <c r="K6" s="31"/>
    </row>
    <row r="7" ht="14.4" customHeight="1">
      <c r="B7" s="28"/>
      <c r="C7" s="29"/>
      <c r="D7" s="29"/>
      <c r="E7" s="144" t="str">
        <f>'Rekapitulace stavby'!K6</f>
        <v>Nemocnice Sokolov, pavilon B, řešení chráněných únikových cest 2.pp - 5.np</v>
      </c>
      <c r="F7" s="40"/>
      <c r="G7" s="40"/>
      <c r="H7" s="40"/>
      <c r="I7" s="143"/>
      <c r="J7" s="29"/>
      <c r="K7" s="31"/>
    </row>
    <row r="8" s="1" customFormat="1">
      <c r="B8" s="47"/>
      <c r="C8" s="48"/>
      <c r="D8" s="40" t="s">
        <v>114</v>
      </c>
      <c r="E8" s="48"/>
      <c r="F8" s="48"/>
      <c r="G8" s="48"/>
      <c r="H8" s="48"/>
      <c r="I8" s="145"/>
      <c r="J8" s="48"/>
      <c r="K8" s="52"/>
    </row>
    <row r="9" s="1" customFormat="1" ht="36.96" customHeight="1">
      <c r="B9" s="47"/>
      <c r="C9" s="48"/>
      <c r="D9" s="48"/>
      <c r="E9" s="146" t="s">
        <v>115</v>
      </c>
      <c r="F9" s="48"/>
      <c r="G9" s="48"/>
      <c r="H9" s="48"/>
      <c r="I9" s="145"/>
      <c r="J9" s="48"/>
      <c r="K9" s="52"/>
    </row>
    <row r="10" s="1" customFormat="1">
      <c r="B10" s="47"/>
      <c r="C10" s="48"/>
      <c r="D10" s="48"/>
      <c r="E10" s="48"/>
      <c r="F10" s="48"/>
      <c r="G10" s="48"/>
      <c r="H10" s="48"/>
      <c r="I10" s="145"/>
      <c r="J10" s="48"/>
      <c r="K10" s="52"/>
    </row>
    <row r="11" s="1" customFormat="1" ht="14.4" customHeight="1">
      <c r="B11" s="47"/>
      <c r="C11" s="48"/>
      <c r="D11" s="40" t="s">
        <v>21</v>
      </c>
      <c r="E11" s="48"/>
      <c r="F11" s="35" t="s">
        <v>38</v>
      </c>
      <c r="G11" s="48"/>
      <c r="H11" s="48"/>
      <c r="I11" s="147" t="s">
        <v>23</v>
      </c>
      <c r="J11" s="35" t="s">
        <v>38</v>
      </c>
      <c r="K11" s="52"/>
    </row>
    <row r="12" s="1" customFormat="1" ht="14.4" customHeight="1">
      <c r="B12" s="47"/>
      <c r="C12" s="48"/>
      <c r="D12" s="40" t="s">
        <v>26</v>
      </c>
      <c r="E12" s="48"/>
      <c r="F12" s="35" t="s">
        <v>27</v>
      </c>
      <c r="G12" s="48"/>
      <c r="H12" s="48"/>
      <c r="I12" s="147" t="s">
        <v>28</v>
      </c>
      <c r="J12" s="148" t="str">
        <f>'Rekapitulace stavby'!AN8</f>
        <v>10.7.2017</v>
      </c>
      <c r="K12" s="52"/>
    </row>
    <row r="13" s="1" customFormat="1" ht="10.8" customHeight="1">
      <c r="B13" s="47"/>
      <c r="C13" s="48"/>
      <c r="D13" s="48"/>
      <c r="E13" s="48"/>
      <c r="F13" s="48"/>
      <c r="G13" s="48"/>
      <c r="H13" s="48"/>
      <c r="I13" s="145"/>
      <c r="J13" s="48"/>
      <c r="K13" s="52"/>
    </row>
    <row r="14" s="1" customFormat="1" ht="14.4" customHeight="1">
      <c r="B14" s="47"/>
      <c r="C14" s="48"/>
      <c r="D14" s="40" t="s">
        <v>36</v>
      </c>
      <c r="E14" s="48"/>
      <c r="F14" s="48"/>
      <c r="G14" s="48"/>
      <c r="H14" s="48"/>
      <c r="I14" s="147" t="s">
        <v>37</v>
      </c>
      <c r="J14" s="35" t="s">
        <v>38</v>
      </c>
      <c r="K14" s="52"/>
    </row>
    <row r="15" s="1" customFormat="1" ht="18" customHeight="1">
      <c r="B15" s="47"/>
      <c r="C15" s="48"/>
      <c r="D15" s="48"/>
      <c r="E15" s="35" t="s">
        <v>39</v>
      </c>
      <c r="F15" s="48"/>
      <c r="G15" s="48"/>
      <c r="H15" s="48"/>
      <c r="I15" s="147" t="s">
        <v>40</v>
      </c>
      <c r="J15" s="35" t="s">
        <v>38</v>
      </c>
      <c r="K15" s="52"/>
    </row>
    <row r="16" s="1" customFormat="1" ht="6.96" customHeight="1">
      <c r="B16" s="47"/>
      <c r="C16" s="48"/>
      <c r="D16" s="48"/>
      <c r="E16" s="48"/>
      <c r="F16" s="48"/>
      <c r="G16" s="48"/>
      <c r="H16" s="48"/>
      <c r="I16" s="145"/>
      <c r="J16" s="48"/>
      <c r="K16" s="52"/>
    </row>
    <row r="17" s="1" customFormat="1" ht="14.4" customHeight="1">
      <c r="B17" s="47"/>
      <c r="C17" s="48"/>
      <c r="D17" s="40" t="s">
        <v>41</v>
      </c>
      <c r="E17" s="48"/>
      <c r="F17" s="48"/>
      <c r="G17" s="48"/>
      <c r="H17" s="48"/>
      <c r="I17" s="147" t="s">
        <v>37</v>
      </c>
      <c r="J17" s="35" t="str">
        <f>IF('Rekapitulace stavby'!AN13="Vyplň údaj","",IF('Rekapitulace stavby'!AN13="","",'Rekapitulace stavby'!AN13))</f>
        <v/>
      </c>
      <c r="K17" s="52"/>
    </row>
    <row r="18" s="1" customFormat="1" ht="18" customHeight="1">
      <c r="B18" s="47"/>
      <c r="C18" s="48"/>
      <c r="D18" s="48"/>
      <c r="E18" s="35" t="str">
        <f>IF('Rekapitulace stavby'!E14="Vyplň údaj","",IF('Rekapitulace stavby'!E14="","",'Rekapitulace stavby'!E14))</f>
        <v/>
      </c>
      <c r="F18" s="48"/>
      <c r="G18" s="48"/>
      <c r="H18" s="48"/>
      <c r="I18" s="147" t="s">
        <v>40</v>
      </c>
      <c r="J18" s="35" t="str">
        <f>IF('Rekapitulace stavby'!AN14="Vyplň údaj","",IF('Rekapitulace stavby'!AN14="","",'Rekapitulace stavby'!AN14))</f>
        <v/>
      </c>
      <c r="K18" s="52"/>
    </row>
    <row r="19" s="1" customFormat="1" ht="6.96" customHeight="1">
      <c r="B19" s="47"/>
      <c r="C19" s="48"/>
      <c r="D19" s="48"/>
      <c r="E19" s="48"/>
      <c r="F19" s="48"/>
      <c r="G19" s="48"/>
      <c r="H19" s="48"/>
      <c r="I19" s="145"/>
      <c r="J19" s="48"/>
      <c r="K19" s="52"/>
    </row>
    <row r="20" s="1" customFormat="1" ht="14.4" customHeight="1">
      <c r="B20" s="47"/>
      <c r="C20" s="48"/>
      <c r="D20" s="40" t="s">
        <v>43</v>
      </c>
      <c r="E20" s="48"/>
      <c r="F20" s="48"/>
      <c r="G20" s="48"/>
      <c r="H20" s="48"/>
      <c r="I20" s="147" t="s">
        <v>37</v>
      </c>
      <c r="J20" s="35" t="s">
        <v>44</v>
      </c>
      <c r="K20" s="52"/>
    </row>
    <row r="21" s="1" customFormat="1" ht="18" customHeight="1">
      <c r="B21" s="47"/>
      <c r="C21" s="48"/>
      <c r="D21" s="48"/>
      <c r="E21" s="35" t="s">
        <v>45</v>
      </c>
      <c r="F21" s="48"/>
      <c r="G21" s="48"/>
      <c r="H21" s="48"/>
      <c r="I21" s="147" t="s">
        <v>40</v>
      </c>
      <c r="J21" s="35" t="s">
        <v>38</v>
      </c>
      <c r="K21" s="52"/>
    </row>
    <row r="22" s="1" customFormat="1" ht="6.96" customHeight="1">
      <c r="B22" s="47"/>
      <c r="C22" s="48"/>
      <c r="D22" s="48"/>
      <c r="E22" s="48"/>
      <c r="F22" s="48"/>
      <c r="G22" s="48"/>
      <c r="H22" s="48"/>
      <c r="I22" s="145"/>
      <c r="J22" s="48"/>
      <c r="K22" s="52"/>
    </row>
    <row r="23" s="1" customFormat="1" ht="14.4" customHeight="1">
      <c r="B23" s="47"/>
      <c r="C23" s="48"/>
      <c r="D23" s="40" t="s">
        <v>47</v>
      </c>
      <c r="E23" s="48"/>
      <c r="F23" s="48"/>
      <c r="G23" s="48"/>
      <c r="H23" s="48"/>
      <c r="I23" s="145"/>
      <c r="J23" s="48"/>
      <c r="K23" s="52"/>
    </row>
    <row r="24" s="6" customFormat="1" ht="14.4" customHeight="1">
      <c r="B24" s="149"/>
      <c r="C24" s="150"/>
      <c r="D24" s="150"/>
      <c r="E24" s="45" t="s">
        <v>38</v>
      </c>
      <c r="F24" s="45"/>
      <c r="G24" s="45"/>
      <c r="H24" s="45"/>
      <c r="I24" s="151"/>
      <c r="J24" s="150"/>
      <c r="K24" s="152"/>
    </row>
    <row r="25" s="1" customFormat="1" ht="6.96" customHeight="1">
      <c r="B25" s="47"/>
      <c r="C25" s="48"/>
      <c r="D25" s="48"/>
      <c r="E25" s="48"/>
      <c r="F25" s="48"/>
      <c r="G25" s="48"/>
      <c r="H25" s="48"/>
      <c r="I25" s="145"/>
      <c r="J25" s="48"/>
      <c r="K25" s="52"/>
    </row>
    <row r="26" s="1" customFormat="1" ht="6.96" customHeight="1">
      <c r="B26" s="47"/>
      <c r="C26" s="48"/>
      <c r="D26" s="107"/>
      <c r="E26" s="107"/>
      <c r="F26" s="107"/>
      <c r="G26" s="107"/>
      <c r="H26" s="107"/>
      <c r="I26" s="153"/>
      <c r="J26" s="107"/>
      <c r="K26" s="154"/>
    </row>
    <row r="27" s="1" customFormat="1" ht="25.44" customHeight="1">
      <c r="B27" s="47"/>
      <c r="C27" s="48"/>
      <c r="D27" s="155" t="s">
        <v>49</v>
      </c>
      <c r="E27" s="48"/>
      <c r="F27" s="48"/>
      <c r="G27" s="48"/>
      <c r="H27" s="48"/>
      <c r="I27" s="145"/>
      <c r="J27" s="156">
        <f>ROUND(J94,2)</f>
        <v>0</v>
      </c>
      <c r="K27" s="52"/>
    </row>
    <row r="28" s="1" customFormat="1" ht="6.96" customHeight="1">
      <c r="B28" s="47"/>
      <c r="C28" s="48"/>
      <c r="D28" s="107"/>
      <c r="E28" s="107"/>
      <c r="F28" s="107"/>
      <c r="G28" s="107"/>
      <c r="H28" s="107"/>
      <c r="I28" s="153"/>
      <c r="J28" s="107"/>
      <c r="K28" s="154"/>
    </row>
    <row r="29" s="1" customFormat="1" ht="14.4" customHeight="1">
      <c r="B29" s="47"/>
      <c r="C29" s="48"/>
      <c r="D29" s="48"/>
      <c r="E29" s="48"/>
      <c r="F29" s="53" t="s">
        <v>51</v>
      </c>
      <c r="G29" s="48"/>
      <c r="H29" s="48"/>
      <c r="I29" s="157" t="s">
        <v>50</v>
      </c>
      <c r="J29" s="53" t="s">
        <v>52</v>
      </c>
      <c r="K29" s="52"/>
    </row>
    <row r="30" s="1" customFormat="1" ht="14.4" customHeight="1">
      <c r="B30" s="47"/>
      <c r="C30" s="48"/>
      <c r="D30" s="56" t="s">
        <v>53</v>
      </c>
      <c r="E30" s="56" t="s">
        <v>54</v>
      </c>
      <c r="F30" s="158">
        <f>ROUND(SUM(BE94:BE809), 2)</f>
        <v>0</v>
      </c>
      <c r="G30" s="48"/>
      <c r="H30" s="48"/>
      <c r="I30" s="159">
        <v>0.20999999999999999</v>
      </c>
      <c r="J30" s="158">
        <f>ROUND(ROUND((SUM(BE94:BE809)), 2)*I30, 2)</f>
        <v>0</v>
      </c>
      <c r="K30" s="52"/>
    </row>
    <row r="31" s="1" customFormat="1" ht="14.4" customHeight="1">
      <c r="B31" s="47"/>
      <c r="C31" s="48"/>
      <c r="D31" s="48"/>
      <c r="E31" s="56" t="s">
        <v>55</v>
      </c>
      <c r="F31" s="158">
        <f>ROUND(SUM(BF94:BF809), 2)</f>
        <v>0</v>
      </c>
      <c r="G31" s="48"/>
      <c r="H31" s="48"/>
      <c r="I31" s="159">
        <v>0.14999999999999999</v>
      </c>
      <c r="J31" s="158">
        <f>ROUND(ROUND((SUM(BF94:BF809)), 2)*I31, 2)</f>
        <v>0</v>
      </c>
      <c r="K31" s="52"/>
    </row>
    <row r="32" hidden="1" s="1" customFormat="1" ht="14.4" customHeight="1">
      <c r="B32" s="47"/>
      <c r="C32" s="48"/>
      <c r="D32" s="48"/>
      <c r="E32" s="56" t="s">
        <v>56</v>
      </c>
      <c r="F32" s="158">
        <f>ROUND(SUM(BG94:BG809), 2)</f>
        <v>0</v>
      </c>
      <c r="G32" s="48"/>
      <c r="H32" s="48"/>
      <c r="I32" s="159">
        <v>0.20999999999999999</v>
      </c>
      <c r="J32" s="158">
        <v>0</v>
      </c>
      <c r="K32" s="52"/>
    </row>
    <row r="33" hidden="1" s="1" customFormat="1" ht="14.4" customHeight="1">
      <c r="B33" s="47"/>
      <c r="C33" s="48"/>
      <c r="D33" s="48"/>
      <c r="E33" s="56" t="s">
        <v>57</v>
      </c>
      <c r="F33" s="158">
        <f>ROUND(SUM(BH94:BH809), 2)</f>
        <v>0</v>
      </c>
      <c r="G33" s="48"/>
      <c r="H33" s="48"/>
      <c r="I33" s="159">
        <v>0.14999999999999999</v>
      </c>
      <c r="J33" s="158">
        <v>0</v>
      </c>
      <c r="K33" s="52"/>
    </row>
    <row r="34" hidden="1" s="1" customFormat="1" ht="14.4" customHeight="1">
      <c r="B34" s="47"/>
      <c r="C34" s="48"/>
      <c r="D34" s="48"/>
      <c r="E34" s="56" t="s">
        <v>58</v>
      </c>
      <c r="F34" s="158">
        <f>ROUND(SUM(BI94:BI809), 2)</f>
        <v>0</v>
      </c>
      <c r="G34" s="48"/>
      <c r="H34" s="48"/>
      <c r="I34" s="159">
        <v>0</v>
      </c>
      <c r="J34" s="158">
        <v>0</v>
      </c>
      <c r="K34" s="52"/>
    </row>
    <row r="35" s="1" customFormat="1" ht="6.96" customHeight="1">
      <c r="B35" s="47"/>
      <c r="C35" s="48"/>
      <c r="D35" s="48"/>
      <c r="E35" s="48"/>
      <c r="F35" s="48"/>
      <c r="G35" s="48"/>
      <c r="H35" s="48"/>
      <c r="I35" s="145"/>
      <c r="J35" s="48"/>
      <c r="K35" s="52"/>
    </row>
    <row r="36" s="1" customFormat="1" ht="25.44" customHeight="1">
      <c r="B36" s="47"/>
      <c r="C36" s="160"/>
      <c r="D36" s="161" t="s">
        <v>59</v>
      </c>
      <c r="E36" s="99"/>
      <c r="F36" s="99"/>
      <c r="G36" s="162" t="s">
        <v>60</v>
      </c>
      <c r="H36" s="163" t="s">
        <v>61</v>
      </c>
      <c r="I36" s="164"/>
      <c r="J36" s="165">
        <f>SUM(J27:J34)</f>
        <v>0</v>
      </c>
      <c r="K36" s="166"/>
    </row>
    <row r="37" s="1" customFormat="1" ht="14.4" customHeight="1">
      <c r="B37" s="68"/>
      <c r="C37" s="69"/>
      <c r="D37" s="69"/>
      <c r="E37" s="69"/>
      <c r="F37" s="69"/>
      <c r="G37" s="69"/>
      <c r="H37" s="69"/>
      <c r="I37" s="167"/>
      <c r="J37" s="69"/>
      <c r="K37" s="70"/>
    </row>
    <row r="41" s="1" customFormat="1" ht="6.96" customHeight="1">
      <c r="B41" s="168"/>
      <c r="C41" s="169"/>
      <c r="D41" s="169"/>
      <c r="E41" s="169"/>
      <c r="F41" s="169"/>
      <c r="G41" s="169"/>
      <c r="H41" s="169"/>
      <c r="I41" s="170"/>
      <c r="J41" s="169"/>
      <c r="K41" s="171"/>
    </row>
    <row r="42" s="1" customFormat="1" ht="36.96" customHeight="1">
      <c r="B42" s="47"/>
      <c r="C42" s="30" t="s">
        <v>116</v>
      </c>
      <c r="D42" s="48"/>
      <c r="E42" s="48"/>
      <c r="F42" s="48"/>
      <c r="G42" s="48"/>
      <c r="H42" s="48"/>
      <c r="I42" s="145"/>
      <c r="J42" s="48"/>
      <c r="K42" s="52"/>
    </row>
    <row r="43" s="1" customFormat="1" ht="6.96" customHeight="1">
      <c r="B43" s="47"/>
      <c r="C43" s="48"/>
      <c r="D43" s="48"/>
      <c r="E43" s="48"/>
      <c r="F43" s="48"/>
      <c r="G43" s="48"/>
      <c r="H43" s="48"/>
      <c r="I43" s="145"/>
      <c r="J43" s="48"/>
      <c r="K43" s="52"/>
    </row>
    <row r="44" s="1" customFormat="1" ht="14.4" customHeight="1">
      <c r="B44" s="47"/>
      <c r="C44" s="40" t="s">
        <v>18</v>
      </c>
      <c r="D44" s="48"/>
      <c r="E44" s="48"/>
      <c r="F44" s="48"/>
      <c r="G44" s="48"/>
      <c r="H44" s="48"/>
      <c r="I44" s="145"/>
      <c r="J44" s="48"/>
      <c r="K44" s="52"/>
    </row>
    <row r="45" s="1" customFormat="1" ht="14.4" customHeight="1">
      <c r="B45" s="47"/>
      <c r="C45" s="48"/>
      <c r="D45" s="48"/>
      <c r="E45" s="144" t="str">
        <f>E7</f>
        <v>Nemocnice Sokolov, pavilon B, řešení chráněných únikových cest 2.pp - 5.np</v>
      </c>
      <c r="F45" s="40"/>
      <c r="G45" s="40"/>
      <c r="H45" s="40"/>
      <c r="I45" s="145"/>
      <c r="J45" s="48"/>
      <c r="K45" s="52"/>
    </row>
    <row r="46" s="1" customFormat="1" ht="14.4" customHeight="1">
      <c r="B46" s="47"/>
      <c r="C46" s="40" t="s">
        <v>114</v>
      </c>
      <c r="D46" s="48"/>
      <c r="E46" s="48"/>
      <c r="F46" s="48"/>
      <c r="G46" s="48"/>
      <c r="H46" s="48"/>
      <c r="I46" s="145"/>
      <c r="J46" s="48"/>
      <c r="K46" s="52"/>
    </row>
    <row r="47" s="1" customFormat="1" ht="16.2" customHeight="1">
      <c r="B47" s="47"/>
      <c r="C47" s="48"/>
      <c r="D47" s="48"/>
      <c r="E47" s="146" t="str">
        <f>E9</f>
        <v>ST - Stavební část</v>
      </c>
      <c r="F47" s="48"/>
      <c r="G47" s="48"/>
      <c r="H47" s="48"/>
      <c r="I47" s="145"/>
      <c r="J47" s="48"/>
      <c r="K47" s="52"/>
    </row>
    <row r="48" s="1" customFormat="1" ht="6.96" customHeight="1">
      <c r="B48" s="47"/>
      <c r="C48" s="48"/>
      <c r="D48" s="48"/>
      <c r="E48" s="48"/>
      <c r="F48" s="48"/>
      <c r="G48" s="48"/>
      <c r="H48" s="48"/>
      <c r="I48" s="145"/>
      <c r="J48" s="48"/>
      <c r="K48" s="52"/>
    </row>
    <row r="49" s="1" customFormat="1" ht="18" customHeight="1">
      <c r="B49" s="47"/>
      <c r="C49" s="40" t="s">
        <v>26</v>
      </c>
      <c r="D49" s="48"/>
      <c r="E49" s="48"/>
      <c r="F49" s="35" t="str">
        <f>F12</f>
        <v>Sokolov</v>
      </c>
      <c r="G49" s="48"/>
      <c r="H49" s="48"/>
      <c r="I49" s="147" t="s">
        <v>28</v>
      </c>
      <c r="J49" s="148" t="str">
        <f>IF(J12="","",J12)</f>
        <v>10.7.2017</v>
      </c>
      <c r="K49" s="52"/>
    </row>
    <row r="50" s="1" customFormat="1" ht="6.96" customHeight="1">
      <c r="B50" s="47"/>
      <c r="C50" s="48"/>
      <c r="D50" s="48"/>
      <c r="E50" s="48"/>
      <c r="F50" s="48"/>
      <c r="G50" s="48"/>
      <c r="H50" s="48"/>
      <c r="I50" s="145"/>
      <c r="J50" s="48"/>
      <c r="K50" s="52"/>
    </row>
    <row r="51" s="1" customFormat="1">
      <c r="B51" s="47"/>
      <c r="C51" s="40" t="s">
        <v>36</v>
      </c>
      <c r="D51" s="48"/>
      <c r="E51" s="48"/>
      <c r="F51" s="35" t="str">
        <f>E15</f>
        <v>Karlovarský kraj</v>
      </c>
      <c r="G51" s="48"/>
      <c r="H51" s="48"/>
      <c r="I51" s="147" t="s">
        <v>43</v>
      </c>
      <c r="J51" s="45" t="str">
        <f>E21</f>
        <v>Jurica a.s. - ateliér Ostrov</v>
      </c>
      <c r="K51" s="52"/>
    </row>
    <row r="52" s="1" customFormat="1" ht="14.4" customHeight="1">
      <c r="B52" s="47"/>
      <c r="C52" s="40" t="s">
        <v>41</v>
      </c>
      <c r="D52" s="48"/>
      <c r="E52" s="48"/>
      <c r="F52" s="35" t="str">
        <f>IF(E18="","",E18)</f>
        <v/>
      </c>
      <c r="G52" s="48"/>
      <c r="H52" s="48"/>
      <c r="I52" s="145"/>
      <c r="J52" s="172"/>
      <c r="K52" s="52"/>
    </row>
    <row r="53" s="1" customFormat="1" ht="10.32" customHeight="1">
      <c r="B53" s="47"/>
      <c r="C53" s="48"/>
      <c r="D53" s="48"/>
      <c r="E53" s="48"/>
      <c r="F53" s="48"/>
      <c r="G53" s="48"/>
      <c r="H53" s="48"/>
      <c r="I53" s="145"/>
      <c r="J53" s="48"/>
      <c r="K53" s="52"/>
    </row>
    <row r="54" s="1" customFormat="1" ht="29.28" customHeight="1">
      <c r="B54" s="47"/>
      <c r="C54" s="173" t="s">
        <v>117</v>
      </c>
      <c r="D54" s="160"/>
      <c r="E54" s="160"/>
      <c r="F54" s="160"/>
      <c r="G54" s="160"/>
      <c r="H54" s="160"/>
      <c r="I54" s="174"/>
      <c r="J54" s="175" t="s">
        <v>118</v>
      </c>
      <c r="K54" s="176"/>
    </row>
    <row r="55" s="1" customFormat="1" ht="10.32" customHeight="1">
      <c r="B55" s="47"/>
      <c r="C55" s="48"/>
      <c r="D55" s="48"/>
      <c r="E55" s="48"/>
      <c r="F55" s="48"/>
      <c r="G55" s="48"/>
      <c r="H55" s="48"/>
      <c r="I55" s="145"/>
      <c r="J55" s="48"/>
      <c r="K55" s="52"/>
    </row>
    <row r="56" s="1" customFormat="1" ht="29.28" customHeight="1">
      <c r="B56" s="47"/>
      <c r="C56" s="177" t="s">
        <v>119</v>
      </c>
      <c r="D56" s="48"/>
      <c r="E56" s="48"/>
      <c r="F56" s="48"/>
      <c r="G56" s="48"/>
      <c r="H56" s="48"/>
      <c r="I56" s="145"/>
      <c r="J56" s="156">
        <f>J94</f>
        <v>0</v>
      </c>
      <c r="K56" s="52"/>
      <c r="AU56" s="24" t="s">
        <v>120</v>
      </c>
    </row>
    <row r="57" s="7" customFormat="1" ht="24.96" customHeight="1">
      <c r="B57" s="178"/>
      <c r="C57" s="179"/>
      <c r="D57" s="180" t="s">
        <v>121</v>
      </c>
      <c r="E57" s="181"/>
      <c r="F57" s="181"/>
      <c r="G57" s="181"/>
      <c r="H57" s="181"/>
      <c r="I57" s="182"/>
      <c r="J57" s="183">
        <f>J95</f>
        <v>0</v>
      </c>
      <c r="K57" s="184"/>
    </row>
    <row r="58" s="8" customFormat="1" ht="19.92" customHeight="1">
      <c r="B58" s="185"/>
      <c r="C58" s="186"/>
      <c r="D58" s="187" t="s">
        <v>122</v>
      </c>
      <c r="E58" s="188"/>
      <c r="F58" s="188"/>
      <c r="G58" s="188"/>
      <c r="H58" s="188"/>
      <c r="I58" s="189"/>
      <c r="J58" s="190">
        <f>J96</f>
        <v>0</v>
      </c>
      <c r="K58" s="191"/>
    </row>
    <row r="59" s="8" customFormat="1" ht="14.88" customHeight="1">
      <c r="B59" s="185"/>
      <c r="C59" s="186"/>
      <c r="D59" s="187" t="s">
        <v>123</v>
      </c>
      <c r="E59" s="188"/>
      <c r="F59" s="188"/>
      <c r="G59" s="188"/>
      <c r="H59" s="188"/>
      <c r="I59" s="189"/>
      <c r="J59" s="190">
        <f>J205</f>
        <v>0</v>
      </c>
      <c r="K59" s="191"/>
    </row>
    <row r="60" s="8" customFormat="1" ht="19.92" customHeight="1">
      <c r="B60" s="185"/>
      <c r="C60" s="186"/>
      <c r="D60" s="187" t="s">
        <v>124</v>
      </c>
      <c r="E60" s="188"/>
      <c r="F60" s="188"/>
      <c r="G60" s="188"/>
      <c r="H60" s="188"/>
      <c r="I60" s="189"/>
      <c r="J60" s="190">
        <f>J223</f>
        <v>0</v>
      </c>
      <c r="K60" s="191"/>
    </row>
    <row r="61" s="8" customFormat="1" ht="19.92" customHeight="1">
      <c r="B61" s="185"/>
      <c r="C61" s="186"/>
      <c r="D61" s="187" t="s">
        <v>125</v>
      </c>
      <c r="E61" s="188"/>
      <c r="F61" s="188"/>
      <c r="G61" s="188"/>
      <c r="H61" s="188"/>
      <c r="I61" s="189"/>
      <c r="J61" s="190">
        <f>J234</f>
        <v>0</v>
      </c>
      <c r="K61" s="191"/>
    </row>
    <row r="62" s="8" customFormat="1" ht="19.92" customHeight="1">
      <c r="B62" s="185"/>
      <c r="C62" s="186"/>
      <c r="D62" s="187" t="s">
        <v>126</v>
      </c>
      <c r="E62" s="188"/>
      <c r="F62" s="188"/>
      <c r="G62" s="188"/>
      <c r="H62" s="188"/>
      <c r="I62" s="189"/>
      <c r="J62" s="190">
        <f>J269</f>
        <v>0</v>
      </c>
      <c r="K62" s="191"/>
    </row>
    <row r="63" s="8" customFormat="1" ht="19.92" customHeight="1">
      <c r="B63" s="185"/>
      <c r="C63" s="186"/>
      <c r="D63" s="187" t="s">
        <v>127</v>
      </c>
      <c r="E63" s="188"/>
      <c r="F63" s="188"/>
      <c r="G63" s="188"/>
      <c r="H63" s="188"/>
      <c r="I63" s="189"/>
      <c r="J63" s="190">
        <f>J390</f>
        <v>0</v>
      </c>
      <c r="K63" s="191"/>
    </row>
    <row r="64" s="8" customFormat="1" ht="19.92" customHeight="1">
      <c r="B64" s="185"/>
      <c r="C64" s="186"/>
      <c r="D64" s="187" t="s">
        <v>128</v>
      </c>
      <c r="E64" s="188"/>
      <c r="F64" s="188"/>
      <c r="G64" s="188"/>
      <c r="H64" s="188"/>
      <c r="I64" s="189"/>
      <c r="J64" s="190">
        <f>J403</f>
        <v>0</v>
      </c>
      <c r="K64" s="191"/>
    </row>
    <row r="65" s="7" customFormat="1" ht="24.96" customHeight="1">
      <c r="B65" s="178"/>
      <c r="C65" s="179"/>
      <c r="D65" s="180" t="s">
        <v>129</v>
      </c>
      <c r="E65" s="181"/>
      <c r="F65" s="181"/>
      <c r="G65" s="181"/>
      <c r="H65" s="181"/>
      <c r="I65" s="182"/>
      <c r="J65" s="183">
        <f>J406</f>
        <v>0</v>
      </c>
      <c r="K65" s="184"/>
    </row>
    <row r="66" s="8" customFormat="1" ht="19.92" customHeight="1">
      <c r="B66" s="185"/>
      <c r="C66" s="186"/>
      <c r="D66" s="187" t="s">
        <v>130</v>
      </c>
      <c r="E66" s="188"/>
      <c r="F66" s="188"/>
      <c r="G66" s="188"/>
      <c r="H66" s="188"/>
      <c r="I66" s="189"/>
      <c r="J66" s="190">
        <f>J407</f>
        <v>0</v>
      </c>
      <c r="K66" s="191"/>
    </row>
    <row r="67" s="8" customFormat="1" ht="19.92" customHeight="1">
      <c r="B67" s="185"/>
      <c r="C67" s="186"/>
      <c r="D67" s="187" t="s">
        <v>131</v>
      </c>
      <c r="E67" s="188"/>
      <c r="F67" s="188"/>
      <c r="G67" s="188"/>
      <c r="H67" s="188"/>
      <c r="I67" s="189"/>
      <c r="J67" s="190">
        <f>J424</f>
        <v>0</v>
      </c>
      <c r="K67" s="191"/>
    </row>
    <row r="68" s="8" customFormat="1" ht="19.92" customHeight="1">
      <c r="B68" s="185"/>
      <c r="C68" s="186"/>
      <c r="D68" s="187" t="s">
        <v>132</v>
      </c>
      <c r="E68" s="188"/>
      <c r="F68" s="188"/>
      <c r="G68" s="188"/>
      <c r="H68" s="188"/>
      <c r="I68" s="189"/>
      <c r="J68" s="190">
        <f>J461</f>
        <v>0</v>
      </c>
      <c r="K68" s="191"/>
    </row>
    <row r="69" s="8" customFormat="1" ht="19.92" customHeight="1">
      <c r="B69" s="185"/>
      <c r="C69" s="186"/>
      <c r="D69" s="187" t="s">
        <v>133</v>
      </c>
      <c r="E69" s="188"/>
      <c r="F69" s="188"/>
      <c r="G69" s="188"/>
      <c r="H69" s="188"/>
      <c r="I69" s="189"/>
      <c r="J69" s="190">
        <f>J469</f>
        <v>0</v>
      </c>
      <c r="K69" s="191"/>
    </row>
    <row r="70" s="8" customFormat="1" ht="19.92" customHeight="1">
      <c r="B70" s="185"/>
      <c r="C70" s="186"/>
      <c r="D70" s="187" t="s">
        <v>134</v>
      </c>
      <c r="E70" s="188"/>
      <c r="F70" s="188"/>
      <c r="G70" s="188"/>
      <c r="H70" s="188"/>
      <c r="I70" s="189"/>
      <c r="J70" s="190">
        <f>J518</f>
        <v>0</v>
      </c>
      <c r="K70" s="191"/>
    </row>
    <row r="71" s="8" customFormat="1" ht="19.92" customHeight="1">
      <c r="B71" s="185"/>
      <c r="C71" s="186"/>
      <c r="D71" s="187" t="s">
        <v>135</v>
      </c>
      <c r="E71" s="188"/>
      <c r="F71" s="188"/>
      <c r="G71" s="188"/>
      <c r="H71" s="188"/>
      <c r="I71" s="189"/>
      <c r="J71" s="190">
        <f>J599</f>
        <v>0</v>
      </c>
      <c r="K71" s="191"/>
    </row>
    <row r="72" s="8" customFormat="1" ht="19.92" customHeight="1">
      <c r="B72" s="185"/>
      <c r="C72" s="186"/>
      <c r="D72" s="187" t="s">
        <v>136</v>
      </c>
      <c r="E72" s="188"/>
      <c r="F72" s="188"/>
      <c r="G72" s="188"/>
      <c r="H72" s="188"/>
      <c r="I72" s="189"/>
      <c r="J72" s="190">
        <f>J603</f>
        <v>0</v>
      </c>
      <c r="K72" s="191"/>
    </row>
    <row r="73" s="8" customFormat="1" ht="19.92" customHeight="1">
      <c r="B73" s="185"/>
      <c r="C73" s="186"/>
      <c r="D73" s="187" t="s">
        <v>137</v>
      </c>
      <c r="E73" s="188"/>
      <c r="F73" s="188"/>
      <c r="G73" s="188"/>
      <c r="H73" s="188"/>
      <c r="I73" s="189"/>
      <c r="J73" s="190">
        <f>J660</f>
        <v>0</v>
      </c>
      <c r="K73" s="191"/>
    </row>
    <row r="74" s="8" customFormat="1" ht="19.92" customHeight="1">
      <c r="B74" s="185"/>
      <c r="C74" s="186"/>
      <c r="D74" s="187" t="s">
        <v>138</v>
      </c>
      <c r="E74" s="188"/>
      <c r="F74" s="188"/>
      <c r="G74" s="188"/>
      <c r="H74" s="188"/>
      <c r="I74" s="189"/>
      <c r="J74" s="190">
        <f>J696</f>
        <v>0</v>
      </c>
      <c r="K74" s="191"/>
    </row>
    <row r="75" s="1" customFormat="1" ht="21.84" customHeight="1">
      <c r="B75" s="47"/>
      <c r="C75" s="48"/>
      <c r="D75" s="48"/>
      <c r="E75" s="48"/>
      <c r="F75" s="48"/>
      <c r="G75" s="48"/>
      <c r="H75" s="48"/>
      <c r="I75" s="145"/>
      <c r="J75" s="48"/>
      <c r="K75" s="52"/>
    </row>
    <row r="76" s="1" customFormat="1" ht="6.96" customHeight="1">
      <c r="B76" s="68"/>
      <c r="C76" s="69"/>
      <c r="D76" s="69"/>
      <c r="E76" s="69"/>
      <c r="F76" s="69"/>
      <c r="G76" s="69"/>
      <c r="H76" s="69"/>
      <c r="I76" s="167"/>
      <c r="J76" s="69"/>
      <c r="K76" s="70"/>
    </row>
    <row r="80" s="1" customFormat="1" ht="6.96" customHeight="1">
      <c r="B80" s="71"/>
      <c r="C80" s="72"/>
      <c r="D80" s="72"/>
      <c r="E80" s="72"/>
      <c r="F80" s="72"/>
      <c r="G80" s="72"/>
      <c r="H80" s="72"/>
      <c r="I80" s="170"/>
      <c r="J80" s="72"/>
      <c r="K80" s="72"/>
      <c r="L80" s="73"/>
    </row>
    <row r="81" s="1" customFormat="1" ht="36.96" customHeight="1">
      <c r="B81" s="47"/>
      <c r="C81" s="74" t="s">
        <v>139</v>
      </c>
      <c r="D81" s="75"/>
      <c r="E81" s="75"/>
      <c r="F81" s="75"/>
      <c r="G81" s="75"/>
      <c r="H81" s="75"/>
      <c r="I81" s="192"/>
      <c r="J81" s="75"/>
      <c r="K81" s="75"/>
      <c r="L81" s="73"/>
    </row>
    <row r="82" s="1" customFormat="1" ht="6.96" customHeight="1">
      <c r="B82" s="47"/>
      <c r="C82" s="75"/>
      <c r="D82" s="75"/>
      <c r="E82" s="75"/>
      <c r="F82" s="75"/>
      <c r="G82" s="75"/>
      <c r="H82" s="75"/>
      <c r="I82" s="192"/>
      <c r="J82" s="75"/>
      <c r="K82" s="75"/>
      <c r="L82" s="73"/>
    </row>
    <row r="83" s="1" customFormat="1" ht="14.4" customHeight="1">
      <c r="B83" s="47"/>
      <c r="C83" s="77" t="s">
        <v>18</v>
      </c>
      <c r="D83" s="75"/>
      <c r="E83" s="75"/>
      <c r="F83" s="75"/>
      <c r="G83" s="75"/>
      <c r="H83" s="75"/>
      <c r="I83" s="192"/>
      <c r="J83" s="75"/>
      <c r="K83" s="75"/>
      <c r="L83" s="73"/>
    </row>
    <row r="84" s="1" customFormat="1" ht="14.4" customHeight="1">
      <c r="B84" s="47"/>
      <c r="C84" s="75"/>
      <c r="D84" s="75"/>
      <c r="E84" s="193" t="str">
        <f>E7</f>
        <v>Nemocnice Sokolov, pavilon B, řešení chráněných únikových cest 2.pp - 5.np</v>
      </c>
      <c r="F84" s="77"/>
      <c r="G84" s="77"/>
      <c r="H84" s="77"/>
      <c r="I84" s="192"/>
      <c r="J84" s="75"/>
      <c r="K84" s="75"/>
      <c r="L84" s="73"/>
    </row>
    <row r="85" s="1" customFormat="1" ht="14.4" customHeight="1">
      <c r="B85" s="47"/>
      <c r="C85" s="77" t="s">
        <v>114</v>
      </c>
      <c r="D85" s="75"/>
      <c r="E85" s="75"/>
      <c r="F85" s="75"/>
      <c r="G85" s="75"/>
      <c r="H85" s="75"/>
      <c r="I85" s="192"/>
      <c r="J85" s="75"/>
      <c r="K85" s="75"/>
      <c r="L85" s="73"/>
    </row>
    <row r="86" s="1" customFormat="1" ht="16.2" customHeight="1">
      <c r="B86" s="47"/>
      <c r="C86" s="75"/>
      <c r="D86" s="75"/>
      <c r="E86" s="83" t="str">
        <f>E9</f>
        <v>ST - Stavební část</v>
      </c>
      <c r="F86" s="75"/>
      <c r="G86" s="75"/>
      <c r="H86" s="75"/>
      <c r="I86" s="192"/>
      <c r="J86" s="75"/>
      <c r="K86" s="75"/>
      <c r="L86" s="73"/>
    </row>
    <row r="87" s="1" customFormat="1" ht="6.96" customHeight="1">
      <c r="B87" s="47"/>
      <c r="C87" s="75"/>
      <c r="D87" s="75"/>
      <c r="E87" s="75"/>
      <c r="F87" s="75"/>
      <c r="G87" s="75"/>
      <c r="H87" s="75"/>
      <c r="I87" s="192"/>
      <c r="J87" s="75"/>
      <c r="K87" s="75"/>
      <c r="L87" s="73"/>
    </row>
    <row r="88" s="1" customFormat="1" ht="18" customHeight="1">
      <c r="B88" s="47"/>
      <c r="C88" s="77" t="s">
        <v>26</v>
      </c>
      <c r="D88" s="75"/>
      <c r="E88" s="75"/>
      <c r="F88" s="194" t="str">
        <f>F12</f>
        <v>Sokolov</v>
      </c>
      <c r="G88" s="75"/>
      <c r="H88" s="75"/>
      <c r="I88" s="195" t="s">
        <v>28</v>
      </c>
      <c r="J88" s="86" t="str">
        <f>IF(J12="","",J12)</f>
        <v>10.7.2017</v>
      </c>
      <c r="K88" s="75"/>
      <c r="L88" s="73"/>
    </row>
    <row r="89" s="1" customFormat="1" ht="6.96" customHeight="1">
      <c r="B89" s="47"/>
      <c r="C89" s="75"/>
      <c r="D89" s="75"/>
      <c r="E89" s="75"/>
      <c r="F89" s="75"/>
      <c r="G89" s="75"/>
      <c r="H89" s="75"/>
      <c r="I89" s="192"/>
      <c r="J89" s="75"/>
      <c r="K89" s="75"/>
      <c r="L89" s="73"/>
    </row>
    <row r="90" s="1" customFormat="1">
      <c r="B90" s="47"/>
      <c r="C90" s="77" t="s">
        <v>36</v>
      </c>
      <c r="D90" s="75"/>
      <c r="E90" s="75"/>
      <c r="F90" s="194" t="str">
        <f>E15</f>
        <v>Karlovarský kraj</v>
      </c>
      <c r="G90" s="75"/>
      <c r="H90" s="75"/>
      <c r="I90" s="195" t="s">
        <v>43</v>
      </c>
      <c r="J90" s="194" t="str">
        <f>E21</f>
        <v>Jurica a.s. - ateliér Ostrov</v>
      </c>
      <c r="K90" s="75"/>
      <c r="L90" s="73"/>
    </row>
    <row r="91" s="1" customFormat="1" ht="14.4" customHeight="1">
      <c r="B91" s="47"/>
      <c r="C91" s="77" t="s">
        <v>41</v>
      </c>
      <c r="D91" s="75"/>
      <c r="E91" s="75"/>
      <c r="F91" s="194" t="str">
        <f>IF(E18="","",E18)</f>
        <v/>
      </c>
      <c r="G91" s="75"/>
      <c r="H91" s="75"/>
      <c r="I91" s="192"/>
      <c r="J91" s="75"/>
      <c r="K91" s="75"/>
      <c r="L91" s="73"/>
    </row>
    <row r="92" s="1" customFormat="1" ht="10.32" customHeight="1">
      <c r="B92" s="47"/>
      <c r="C92" s="75"/>
      <c r="D92" s="75"/>
      <c r="E92" s="75"/>
      <c r="F92" s="75"/>
      <c r="G92" s="75"/>
      <c r="H92" s="75"/>
      <c r="I92" s="192"/>
      <c r="J92" s="75"/>
      <c r="K92" s="75"/>
      <c r="L92" s="73"/>
    </row>
    <row r="93" s="9" customFormat="1" ht="29.28" customHeight="1">
      <c r="B93" s="196"/>
      <c r="C93" s="197" t="s">
        <v>140</v>
      </c>
      <c r="D93" s="198" t="s">
        <v>68</v>
      </c>
      <c r="E93" s="198" t="s">
        <v>64</v>
      </c>
      <c r="F93" s="198" t="s">
        <v>141</v>
      </c>
      <c r="G93" s="198" t="s">
        <v>142</v>
      </c>
      <c r="H93" s="198" t="s">
        <v>143</v>
      </c>
      <c r="I93" s="199" t="s">
        <v>144</v>
      </c>
      <c r="J93" s="198" t="s">
        <v>118</v>
      </c>
      <c r="K93" s="200" t="s">
        <v>145</v>
      </c>
      <c r="L93" s="201"/>
      <c r="M93" s="103" t="s">
        <v>146</v>
      </c>
      <c r="N93" s="104" t="s">
        <v>53</v>
      </c>
      <c r="O93" s="104" t="s">
        <v>147</v>
      </c>
      <c r="P93" s="104" t="s">
        <v>148</v>
      </c>
      <c r="Q93" s="104" t="s">
        <v>149</v>
      </c>
      <c r="R93" s="104" t="s">
        <v>150</v>
      </c>
      <c r="S93" s="104" t="s">
        <v>151</v>
      </c>
      <c r="T93" s="105" t="s">
        <v>152</v>
      </c>
    </row>
    <row r="94" s="1" customFormat="1" ht="29.28" customHeight="1">
      <c r="B94" s="47"/>
      <c r="C94" s="109" t="s">
        <v>119</v>
      </c>
      <c r="D94" s="75"/>
      <c r="E94" s="75"/>
      <c r="F94" s="75"/>
      <c r="G94" s="75"/>
      <c r="H94" s="75"/>
      <c r="I94" s="192"/>
      <c r="J94" s="202">
        <f>BK94</f>
        <v>0</v>
      </c>
      <c r="K94" s="75"/>
      <c r="L94" s="73"/>
      <c r="M94" s="106"/>
      <c r="N94" s="107"/>
      <c r="O94" s="107"/>
      <c r="P94" s="203">
        <f>P95+P406</f>
        <v>0</v>
      </c>
      <c r="Q94" s="107"/>
      <c r="R94" s="203">
        <f>R95+R406</f>
        <v>100.39888830037499</v>
      </c>
      <c r="S94" s="107"/>
      <c r="T94" s="204">
        <f>T95+T406</f>
        <v>95.10107914000001</v>
      </c>
      <c r="AT94" s="24" t="s">
        <v>82</v>
      </c>
      <c r="AU94" s="24" t="s">
        <v>120</v>
      </c>
      <c r="BK94" s="205">
        <f>BK95+BK406</f>
        <v>0</v>
      </c>
    </row>
    <row r="95" s="10" customFormat="1" ht="37.44" customHeight="1">
      <c r="B95" s="206"/>
      <c r="C95" s="207"/>
      <c r="D95" s="208" t="s">
        <v>82</v>
      </c>
      <c r="E95" s="209" t="s">
        <v>153</v>
      </c>
      <c r="F95" s="209" t="s">
        <v>154</v>
      </c>
      <c r="G95" s="207"/>
      <c r="H95" s="207"/>
      <c r="I95" s="210"/>
      <c r="J95" s="211">
        <f>BK95</f>
        <v>0</v>
      </c>
      <c r="K95" s="207"/>
      <c r="L95" s="212"/>
      <c r="M95" s="213"/>
      <c r="N95" s="214"/>
      <c r="O95" s="214"/>
      <c r="P95" s="215">
        <f>P96+P223+P234+P269+P390+P403</f>
        <v>0</v>
      </c>
      <c r="Q95" s="214"/>
      <c r="R95" s="215">
        <f>R96+R223+R234+R269+R390+R403</f>
        <v>70.472854393999995</v>
      </c>
      <c r="S95" s="214"/>
      <c r="T95" s="216">
        <f>T96+T223+T234+T269+T390+T403</f>
        <v>39.879847000000005</v>
      </c>
      <c r="AR95" s="217" t="s">
        <v>25</v>
      </c>
      <c r="AT95" s="218" t="s">
        <v>82</v>
      </c>
      <c r="AU95" s="218" t="s">
        <v>83</v>
      </c>
      <c r="AY95" s="217" t="s">
        <v>155</v>
      </c>
      <c r="BK95" s="219">
        <f>BK96+BK223+BK234+BK269+BK390+BK403</f>
        <v>0</v>
      </c>
    </row>
    <row r="96" s="10" customFormat="1" ht="19.92" customHeight="1">
      <c r="B96" s="206"/>
      <c r="C96" s="207"/>
      <c r="D96" s="208" t="s">
        <v>82</v>
      </c>
      <c r="E96" s="220" t="s">
        <v>156</v>
      </c>
      <c r="F96" s="220" t="s">
        <v>157</v>
      </c>
      <c r="G96" s="207"/>
      <c r="H96" s="207"/>
      <c r="I96" s="210"/>
      <c r="J96" s="221">
        <f>BK96</f>
        <v>0</v>
      </c>
      <c r="K96" s="207"/>
      <c r="L96" s="212"/>
      <c r="M96" s="213"/>
      <c r="N96" s="214"/>
      <c r="O96" s="214"/>
      <c r="P96" s="215">
        <f>P97+SUM(P98:P205)</f>
        <v>0</v>
      </c>
      <c r="Q96" s="214"/>
      <c r="R96" s="215">
        <f>R97+SUM(R98:R205)</f>
        <v>14.656580627999999</v>
      </c>
      <c r="S96" s="214"/>
      <c r="T96" s="216">
        <f>T97+SUM(T98:T205)</f>
        <v>0</v>
      </c>
      <c r="AR96" s="217" t="s">
        <v>25</v>
      </c>
      <c r="AT96" s="218" t="s">
        <v>82</v>
      </c>
      <c r="AU96" s="218" t="s">
        <v>25</v>
      </c>
      <c r="AY96" s="217" t="s">
        <v>155</v>
      </c>
      <c r="BK96" s="219">
        <f>BK97+SUM(BK98:BK205)</f>
        <v>0</v>
      </c>
    </row>
    <row r="97" s="1" customFormat="1" ht="22.8" customHeight="1">
      <c r="B97" s="47"/>
      <c r="C97" s="222" t="s">
        <v>25</v>
      </c>
      <c r="D97" s="222" t="s">
        <v>158</v>
      </c>
      <c r="E97" s="223" t="s">
        <v>159</v>
      </c>
      <c r="F97" s="224" t="s">
        <v>160</v>
      </c>
      <c r="G97" s="225" t="s">
        <v>161</v>
      </c>
      <c r="H97" s="226">
        <v>0.028000000000000001</v>
      </c>
      <c r="I97" s="227"/>
      <c r="J97" s="228">
        <f>ROUND(I97*H97,2)</f>
        <v>0</v>
      </c>
      <c r="K97" s="224" t="s">
        <v>162</v>
      </c>
      <c r="L97" s="73"/>
      <c r="M97" s="229" t="s">
        <v>38</v>
      </c>
      <c r="N97" s="230" t="s">
        <v>54</v>
      </c>
      <c r="O97" s="48"/>
      <c r="P97" s="231">
        <f>O97*H97</f>
        <v>0</v>
      </c>
      <c r="Q97" s="231">
        <v>0.019536000000000001</v>
      </c>
      <c r="R97" s="231">
        <f>Q97*H97</f>
        <v>0.00054700800000000009</v>
      </c>
      <c r="S97" s="231">
        <v>0</v>
      </c>
      <c r="T97" s="232">
        <f>S97*H97</f>
        <v>0</v>
      </c>
      <c r="AR97" s="24" t="s">
        <v>163</v>
      </c>
      <c r="AT97" s="24" t="s">
        <v>158</v>
      </c>
      <c r="AU97" s="24" t="s">
        <v>92</v>
      </c>
      <c r="AY97" s="24" t="s">
        <v>155</v>
      </c>
      <c r="BE97" s="233">
        <f>IF(N97="základní",J97,0)</f>
        <v>0</v>
      </c>
      <c r="BF97" s="233">
        <f>IF(N97="snížená",J97,0)</f>
        <v>0</v>
      </c>
      <c r="BG97" s="233">
        <f>IF(N97="zákl. přenesená",J97,0)</f>
        <v>0</v>
      </c>
      <c r="BH97" s="233">
        <f>IF(N97="sníž. přenesená",J97,0)</f>
        <v>0</v>
      </c>
      <c r="BI97" s="233">
        <f>IF(N97="nulová",J97,0)</f>
        <v>0</v>
      </c>
      <c r="BJ97" s="24" t="s">
        <v>25</v>
      </c>
      <c r="BK97" s="233">
        <f>ROUND(I97*H97,2)</f>
        <v>0</v>
      </c>
      <c r="BL97" s="24" t="s">
        <v>163</v>
      </c>
      <c r="BM97" s="24" t="s">
        <v>164</v>
      </c>
    </row>
    <row r="98" s="1" customFormat="1">
      <c r="B98" s="47"/>
      <c r="C98" s="75"/>
      <c r="D98" s="234" t="s">
        <v>165</v>
      </c>
      <c r="E98" s="75"/>
      <c r="F98" s="235" t="s">
        <v>166</v>
      </c>
      <c r="G98" s="75"/>
      <c r="H98" s="75"/>
      <c r="I98" s="192"/>
      <c r="J98" s="75"/>
      <c r="K98" s="75"/>
      <c r="L98" s="73"/>
      <c r="M98" s="236"/>
      <c r="N98" s="48"/>
      <c r="O98" s="48"/>
      <c r="P98" s="48"/>
      <c r="Q98" s="48"/>
      <c r="R98" s="48"/>
      <c r="S98" s="48"/>
      <c r="T98" s="96"/>
      <c r="AT98" s="24" t="s">
        <v>165</v>
      </c>
      <c r="AU98" s="24" t="s">
        <v>92</v>
      </c>
    </row>
    <row r="99" s="11" customFormat="1">
      <c r="B99" s="237"/>
      <c r="C99" s="238"/>
      <c r="D99" s="234" t="s">
        <v>167</v>
      </c>
      <c r="E99" s="239" t="s">
        <v>38</v>
      </c>
      <c r="F99" s="240" t="s">
        <v>168</v>
      </c>
      <c r="G99" s="238"/>
      <c r="H99" s="239" t="s">
        <v>38</v>
      </c>
      <c r="I99" s="241"/>
      <c r="J99" s="238"/>
      <c r="K99" s="238"/>
      <c r="L99" s="242"/>
      <c r="M99" s="243"/>
      <c r="N99" s="244"/>
      <c r="O99" s="244"/>
      <c r="P99" s="244"/>
      <c r="Q99" s="244"/>
      <c r="R99" s="244"/>
      <c r="S99" s="244"/>
      <c r="T99" s="245"/>
      <c r="AT99" s="246" t="s">
        <v>167</v>
      </c>
      <c r="AU99" s="246" t="s">
        <v>92</v>
      </c>
      <c r="AV99" s="11" t="s">
        <v>25</v>
      </c>
      <c r="AW99" s="11" t="s">
        <v>46</v>
      </c>
      <c r="AX99" s="11" t="s">
        <v>83</v>
      </c>
      <c r="AY99" s="246" t="s">
        <v>155</v>
      </c>
    </row>
    <row r="100" s="12" customFormat="1">
      <c r="B100" s="247"/>
      <c r="C100" s="248"/>
      <c r="D100" s="234" t="s">
        <v>167</v>
      </c>
      <c r="E100" s="249" t="s">
        <v>38</v>
      </c>
      <c r="F100" s="250" t="s">
        <v>169</v>
      </c>
      <c r="G100" s="248"/>
      <c r="H100" s="251">
        <v>0.0040000000000000001</v>
      </c>
      <c r="I100" s="252"/>
      <c r="J100" s="248"/>
      <c r="K100" s="248"/>
      <c r="L100" s="253"/>
      <c r="M100" s="254"/>
      <c r="N100" s="255"/>
      <c r="O100" s="255"/>
      <c r="P100" s="255"/>
      <c r="Q100" s="255"/>
      <c r="R100" s="255"/>
      <c r="S100" s="255"/>
      <c r="T100" s="256"/>
      <c r="AT100" s="257" t="s">
        <v>167</v>
      </c>
      <c r="AU100" s="257" t="s">
        <v>92</v>
      </c>
      <c r="AV100" s="12" t="s">
        <v>92</v>
      </c>
      <c r="AW100" s="12" t="s">
        <v>46</v>
      </c>
      <c r="AX100" s="12" t="s">
        <v>83</v>
      </c>
      <c r="AY100" s="257" t="s">
        <v>155</v>
      </c>
    </row>
    <row r="101" s="11" customFormat="1">
      <c r="B101" s="237"/>
      <c r="C101" s="238"/>
      <c r="D101" s="234" t="s">
        <v>167</v>
      </c>
      <c r="E101" s="239" t="s">
        <v>38</v>
      </c>
      <c r="F101" s="240" t="s">
        <v>170</v>
      </c>
      <c r="G101" s="238"/>
      <c r="H101" s="239" t="s">
        <v>38</v>
      </c>
      <c r="I101" s="241"/>
      <c r="J101" s="238"/>
      <c r="K101" s="238"/>
      <c r="L101" s="242"/>
      <c r="M101" s="243"/>
      <c r="N101" s="244"/>
      <c r="O101" s="244"/>
      <c r="P101" s="244"/>
      <c r="Q101" s="244"/>
      <c r="R101" s="244"/>
      <c r="S101" s="244"/>
      <c r="T101" s="245"/>
      <c r="AT101" s="246" t="s">
        <v>167</v>
      </c>
      <c r="AU101" s="246" t="s">
        <v>92</v>
      </c>
      <c r="AV101" s="11" t="s">
        <v>25</v>
      </c>
      <c r="AW101" s="11" t="s">
        <v>46</v>
      </c>
      <c r="AX101" s="11" t="s">
        <v>83</v>
      </c>
      <c r="AY101" s="246" t="s">
        <v>155</v>
      </c>
    </row>
    <row r="102" s="12" customFormat="1">
      <c r="B102" s="247"/>
      <c r="C102" s="248"/>
      <c r="D102" s="234" t="s">
        <v>167</v>
      </c>
      <c r="E102" s="249" t="s">
        <v>38</v>
      </c>
      <c r="F102" s="250" t="s">
        <v>171</v>
      </c>
      <c r="G102" s="248"/>
      <c r="H102" s="251">
        <v>0.0040000000000000001</v>
      </c>
      <c r="I102" s="252"/>
      <c r="J102" s="248"/>
      <c r="K102" s="248"/>
      <c r="L102" s="253"/>
      <c r="M102" s="254"/>
      <c r="N102" s="255"/>
      <c r="O102" s="255"/>
      <c r="P102" s="255"/>
      <c r="Q102" s="255"/>
      <c r="R102" s="255"/>
      <c r="S102" s="255"/>
      <c r="T102" s="256"/>
      <c r="AT102" s="257" t="s">
        <v>167</v>
      </c>
      <c r="AU102" s="257" t="s">
        <v>92</v>
      </c>
      <c r="AV102" s="12" t="s">
        <v>92</v>
      </c>
      <c r="AW102" s="12" t="s">
        <v>46</v>
      </c>
      <c r="AX102" s="12" t="s">
        <v>83</v>
      </c>
      <c r="AY102" s="257" t="s">
        <v>155</v>
      </c>
    </row>
    <row r="103" s="11" customFormat="1">
      <c r="B103" s="237"/>
      <c r="C103" s="238"/>
      <c r="D103" s="234" t="s">
        <v>167</v>
      </c>
      <c r="E103" s="239" t="s">
        <v>38</v>
      </c>
      <c r="F103" s="240" t="s">
        <v>172</v>
      </c>
      <c r="G103" s="238"/>
      <c r="H103" s="239" t="s">
        <v>38</v>
      </c>
      <c r="I103" s="241"/>
      <c r="J103" s="238"/>
      <c r="K103" s="238"/>
      <c r="L103" s="242"/>
      <c r="M103" s="243"/>
      <c r="N103" s="244"/>
      <c r="O103" s="244"/>
      <c r="P103" s="244"/>
      <c r="Q103" s="244"/>
      <c r="R103" s="244"/>
      <c r="S103" s="244"/>
      <c r="T103" s="245"/>
      <c r="AT103" s="246" t="s">
        <v>167</v>
      </c>
      <c r="AU103" s="246" t="s">
        <v>92</v>
      </c>
      <c r="AV103" s="11" t="s">
        <v>25</v>
      </c>
      <c r="AW103" s="11" t="s">
        <v>46</v>
      </c>
      <c r="AX103" s="11" t="s">
        <v>83</v>
      </c>
      <c r="AY103" s="246" t="s">
        <v>155</v>
      </c>
    </row>
    <row r="104" s="12" customFormat="1">
      <c r="B104" s="247"/>
      <c r="C104" s="248"/>
      <c r="D104" s="234" t="s">
        <v>167</v>
      </c>
      <c r="E104" s="249" t="s">
        <v>38</v>
      </c>
      <c r="F104" s="250" t="s">
        <v>171</v>
      </c>
      <c r="G104" s="248"/>
      <c r="H104" s="251">
        <v>0.0040000000000000001</v>
      </c>
      <c r="I104" s="252"/>
      <c r="J104" s="248"/>
      <c r="K104" s="248"/>
      <c r="L104" s="253"/>
      <c r="M104" s="254"/>
      <c r="N104" s="255"/>
      <c r="O104" s="255"/>
      <c r="P104" s="255"/>
      <c r="Q104" s="255"/>
      <c r="R104" s="255"/>
      <c r="S104" s="255"/>
      <c r="T104" s="256"/>
      <c r="AT104" s="257" t="s">
        <v>167</v>
      </c>
      <c r="AU104" s="257" t="s">
        <v>92</v>
      </c>
      <c r="AV104" s="12" t="s">
        <v>92</v>
      </c>
      <c r="AW104" s="12" t="s">
        <v>46</v>
      </c>
      <c r="AX104" s="12" t="s">
        <v>83</v>
      </c>
      <c r="AY104" s="257" t="s">
        <v>155</v>
      </c>
    </row>
    <row r="105" s="11" customFormat="1">
      <c r="B105" s="237"/>
      <c r="C105" s="238"/>
      <c r="D105" s="234" t="s">
        <v>167</v>
      </c>
      <c r="E105" s="239" t="s">
        <v>38</v>
      </c>
      <c r="F105" s="240" t="s">
        <v>173</v>
      </c>
      <c r="G105" s="238"/>
      <c r="H105" s="239" t="s">
        <v>38</v>
      </c>
      <c r="I105" s="241"/>
      <c r="J105" s="238"/>
      <c r="K105" s="238"/>
      <c r="L105" s="242"/>
      <c r="M105" s="243"/>
      <c r="N105" s="244"/>
      <c r="O105" s="244"/>
      <c r="P105" s="244"/>
      <c r="Q105" s="244"/>
      <c r="R105" s="244"/>
      <c r="S105" s="244"/>
      <c r="T105" s="245"/>
      <c r="AT105" s="246" t="s">
        <v>167</v>
      </c>
      <c r="AU105" s="246" t="s">
        <v>92</v>
      </c>
      <c r="AV105" s="11" t="s">
        <v>25</v>
      </c>
      <c r="AW105" s="11" t="s">
        <v>46</v>
      </c>
      <c r="AX105" s="11" t="s">
        <v>83</v>
      </c>
      <c r="AY105" s="246" t="s">
        <v>155</v>
      </c>
    </row>
    <row r="106" s="12" customFormat="1">
      <c r="B106" s="247"/>
      <c r="C106" s="248"/>
      <c r="D106" s="234" t="s">
        <v>167</v>
      </c>
      <c r="E106" s="249" t="s">
        <v>38</v>
      </c>
      <c r="F106" s="250" t="s">
        <v>171</v>
      </c>
      <c r="G106" s="248"/>
      <c r="H106" s="251">
        <v>0.0040000000000000001</v>
      </c>
      <c r="I106" s="252"/>
      <c r="J106" s="248"/>
      <c r="K106" s="248"/>
      <c r="L106" s="253"/>
      <c r="M106" s="254"/>
      <c r="N106" s="255"/>
      <c r="O106" s="255"/>
      <c r="P106" s="255"/>
      <c r="Q106" s="255"/>
      <c r="R106" s="255"/>
      <c r="S106" s="255"/>
      <c r="T106" s="256"/>
      <c r="AT106" s="257" t="s">
        <v>167</v>
      </c>
      <c r="AU106" s="257" t="s">
        <v>92</v>
      </c>
      <c r="AV106" s="12" t="s">
        <v>92</v>
      </c>
      <c r="AW106" s="12" t="s">
        <v>46</v>
      </c>
      <c r="AX106" s="12" t="s">
        <v>83</v>
      </c>
      <c r="AY106" s="257" t="s">
        <v>155</v>
      </c>
    </row>
    <row r="107" s="11" customFormat="1">
      <c r="B107" s="237"/>
      <c r="C107" s="238"/>
      <c r="D107" s="234" t="s">
        <v>167</v>
      </c>
      <c r="E107" s="239" t="s">
        <v>38</v>
      </c>
      <c r="F107" s="240" t="s">
        <v>174</v>
      </c>
      <c r="G107" s="238"/>
      <c r="H107" s="239" t="s">
        <v>38</v>
      </c>
      <c r="I107" s="241"/>
      <c r="J107" s="238"/>
      <c r="K107" s="238"/>
      <c r="L107" s="242"/>
      <c r="M107" s="243"/>
      <c r="N107" s="244"/>
      <c r="O107" s="244"/>
      <c r="P107" s="244"/>
      <c r="Q107" s="244"/>
      <c r="R107" s="244"/>
      <c r="S107" s="244"/>
      <c r="T107" s="245"/>
      <c r="AT107" s="246" t="s">
        <v>167</v>
      </c>
      <c r="AU107" s="246" t="s">
        <v>92</v>
      </c>
      <c r="AV107" s="11" t="s">
        <v>25</v>
      </c>
      <c r="AW107" s="11" t="s">
        <v>46</v>
      </c>
      <c r="AX107" s="11" t="s">
        <v>83</v>
      </c>
      <c r="AY107" s="246" t="s">
        <v>155</v>
      </c>
    </row>
    <row r="108" s="12" customFormat="1">
      <c r="B108" s="247"/>
      <c r="C108" s="248"/>
      <c r="D108" s="234" t="s">
        <v>167</v>
      </c>
      <c r="E108" s="249" t="s">
        <v>38</v>
      </c>
      <c r="F108" s="250" t="s">
        <v>171</v>
      </c>
      <c r="G108" s="248"/>
      <c r="H108" s="251">
        <v>0.0040000000000000001</v>
      </c>
      <c r="I108" s="252"/>
      <c r="J108" s="248"/>
      <c r="K108" s="248"/>
      <c r="L108" s="253"/>
      <c r="M108" s="254"/>
      <c r="N108" s="255"/>
      <c r="O108" s="255"/>
      <c r="P108" s="255"/>
      <c r="Q108" s="255"/>
      <c r="R108" s="255"/>
      <c r="S108" s="255"/>
      <c r="T108" s="256"/>
      <c r="AT108" s="257" t="s">
        <v>167</v>
      </c>
      <c r="AU108" s="257" t="s">
        <v>92</v>
      </c>
      <c r="AV108" s="12" t="s">
        <v>92</v>
      </c>
      <c r="AW108" s="12" t="s">
        <v>46</v>
      </c>
      <c r="AX108" s="12" t="s">
        <v>83</v>
      </c>
      <c r="AY108" s="257" t="s">
        <v>155</v>
      </c>
    </row>
    <row r="109" s="11" customFormat="1">
      <c r="B109" s="237"/>
      <c r="C109" s="238"/>
      <c r="D109" s="234" t="s">
        <v>167</v>
      </c>
      <c r="E109" s="239" t="s">
        <v>38</v>
      </c>
      <c r="F109" s="240" t="s">
        <v>175</v>
      </c>
      <c r="G109" s="238"/>
      <c r="H109" s="239" t="s">
        <v>38</v>
      </c>
      <c r="I109" s="241"/>
      <c r="J109" s="238"/>
      <c r="K109" s="238"/>
      <c r="L109" s="242"/>
      <c r="M109" s="243"/>
      <c r="N109" s="244"/>
      <c r="O109" s="244"/>
      <c r="P109" s="244"/>
      <c r="Q109" s="244"/>
      <c r="R109" s="244"/>
      <c r="S109" s="244"/>
      <c r="T109" s="245"/>
      <c r="AT109" s="246" t="s">
        <v>167</v>
      </c>
      <c r="AU109" s="246" t="s">
        <v>92</v>
      </c>
      <c r="AV109" s="11" t="s">
        <v>25</v>
      </c>
      <c r="AW109" s="11" t="s">
        <v>46</v>
      </c>
      <c r="AX109" s="11" t="s">
        <v>83</v>
      </c>
      <c r="AY109" s="246" t="s">
        <v>155</v>
      </c>
    </row>
    <row r="110" s="12" customFormat="1">
      <c r="B110" s="247"/>
      <c r="C110" s="248"/>
      <c r="D110" s="234" t="s">
        <v>167</v>
      </c>
      <c r="E110" s="249" t="s">
        <v>38</v>
      </c>
      <c r="F110" s="250" t="s">
        <v>171</v>
      </c>
      <c r="G110" s="248"/>
      <c r="H110" s="251">
        <v>0.0040000000000000001</v>
      </c>
      <c r="I110" s="252"/>
      <c r="J110" s="248"/>
      <c r="K110" s="248"/>
      <c r="L110" s="253"/>
      <c r="M110" s="254"/>
      <c r="N110" s="255"/>
      <c r="O110" s="255"/>
      <c r="P110" s="255"/>
      <c r="Q110" s="255"/>
      <c r="R110" s="255"/>
      <c r="S110" s="255"/>
      <c r="T110" s="256"/>
      <c r="AT110" s="257" t="s">
        <v>167</v>
      </c>
      <c r="AU110" s="257" t="s">
        <v>92</v>
      </c>
      <c r="AV110" s="12" t="s">
        <v>92</v>
      </c>
      <c r="AW110" s="12" t="s">
        <v>46</v>
      </c>
      <c r="AX110" s="12" t="s">
        <v>83</v>
      </c>
      <c r="AY110" s="257" t="s">
        <v>155</v>
      </c>
    </row>
    <row r="111" s="11" customFormat="1">
      <c r="B111" s="237"/>
      <c r="C111" s="238"/>
      <c r="D111" s="234" t="s">
        <v>167</v>
      </c>
      <c r="E111" s="239" t="s">
        <v>38</v>
      </c>
      <c r="F111" s="240" t="s">
        <v>176</v>
      </c>
      <c r="G111" s="238"/>
      <c r="H111" s="239" t="s">
        <v>38</v>
      </c>
      <c r="I111" s="241"/>
      <c r="J111" s="238"/>
      <c r="K111" s="238"/>
      <c r="L111" s="242"/>
      <c r="M111" s="243"/>
      <c r="N111" s="244"/>
      <c r="O111" s="244"/>
      <c r="P111" s="244"/>
      <c r="Q111" s="244"/>
      <c r="R111" s="244"/>
      <c r="S111" s="244"/>
      <c r="T111" s="245"/>
      <c r="AT111" s="246" t="s">
        <v>167</v>
      </c>
      <c r="AU111" s="246" t="s">
        <v>92</v>
      </c>
      <c r="AV111" s="11" t="s">
        <v>25</v>
      </c>
      <c r="AW111" s="11" t="s">
        <v>46</v>
      </c>
      <c r="AX111" s="11" t="s">
        <v>83</v>
      </c>
      <c r="AY111" s="246" t="s">
        <v>155</v>
      </c>
    </row>
    <row r="112" s="12" customFormat="1">
      <c r="B112" s="247"/>
      <c r="C112" s="248"/>
      <c r="D112" s="234" t="s">
        <v>167</v>
      </c>
      <c r="E112" s="249" t="s">
        <v>38</v>
      </c>
      <c r="F112" s="250" t="s">
        <v>171</v>
      </c>
      <c r="G112" s="248"/>
      <c r="H112" s="251">
        <v>0.0040000000000000001</v>
      </c>
      <c r="I112" s="252"/>
      <c r="J112" s="248"/>
      <c r="K112" s="248"/>
      <c r="L112" s="253"/>
      <c r="M112" s="254"/>
      <c r="N112" s="255"/>
      <c r="O112" s="255"/>
      <c r="P112" s="255"/>
      <c r="Q112" s="255"/>
      <c r="R112" s="255"/>
      <c r="S112" s="255"/>
      <c r="T112" s="256"/>
      <c r="AT112" s="257" t="s">
        <v>167</v>
      </c>
      <c r="AU112" s="257" t="s">
        <v>92</v>
      </c>
      <c r="AV112" s="12" t="s">
        <v>92</v>
      </c>
      <c r="AW112" s="12" t="s">
        <v>46</v>
      </c>
      <c r="AX112" s="12" t="s">
        <v>83</v>
      </c>
      <c r="AY112" s="257" t="s">
        <v>155</v>
      </c>
    </row>
    <row r="113" s="13" customFormat="1">
      <c r="B113" s="258"/>
      <c r="C113" s="259"/>
      <c r="D113" s="234" t="s">
        <v>167</v>
      </c>
      <c r="E113" s="260" t="s">
        <v>38</v>
      </c>
      <c r="F113" s="261" t="s">
        <v>177</v>
      </c>
      <c r="G113" s="259"/>
      <c r="H113" s="262">
        <v>0.028000000000000001</v>
      </c>
      <c r="I113" s="263"/>
      <c r="J113" s="259"/>
      <c r="K113" s="259"/>
      <c r="L113" s="264"/>
      <c r="M113" s="265"/>
      <c r="N113" s="266"/>
      <c r="O113" s="266"/>
      <c r="P113" s="266"/>
      <c r="Q113" s="266"/>
      <c r="R113" s="266"/>
      <c r="S113" s="266"/>
      <c r="T113" s="267"/>
      <c r="AT113" s="268" t="s">
        <v>167</v>
      </c>
      <c r="AU113" s="268" t="s">
        <v>92</v>
      </c>
      <c r="AV113" s="13" t="s">
        <v>163</v>
      </c>
      <c r="AW113" s="13" t="s">
        <v>46</v>
      </c>
      <c r="AX113" s="13" t="s">
        <v>25</v>
      </c>
      <c r="AY113" s="268" t="s">
        <v>155</v>
      </c>
    </row>
    <row r="114" s="1" customFormat="1" ht="22.8" customHeight="1">
      <c r="B114" s="47"/>
      <c r="C114" s="269" t="s">
        <v>92</v>
      </c>
      <c r="D114" s="269" t="s">
        <v>178</v>
      </c>
      <c r="E114" s="270" t="s">
        <v>179</v>
      </c>
      <c r="F114" s="271" t="s">
        <v>180</v>
      </c>
      <c r="G114" s="272" t="s">
        <v>161</v>
      </c>
      <c r="H114" s="273">
        <v>0.028000000000000001</v>
      </c>
      <c r="I114" s="274"/>
      <c r="J114" s="275">
        <f>ROUND(I114*H114,2)</f>
        <v>0</v>
      </c>
      <c r="K114" s="271" t="s">
        <v>162</v>
      </c>
      <c r="L114" s="276"/>
      <c r="M114" s="277" t="s">
        <v>38</v>
      </c>
      <c r="N114" s="278" t="s">
        <v>54</v>
      </c>
      <c r="O114" s="48"/>
      <c r="P114" s="231">
        <f>O114*H114</f>
        <v>0</v>
      </c>
      <c r="Q114" s="231">
        <v>1</v>
      </c>
      <c r="R114" s="231">
        <f>Q114*H114</f>
        <v>0.028000000000000001</v>
      </c>
      <c r="S114" s="231">
        <v>0</v>
      </c>
      <c r="T114" s="232">
        <f>S114*H114</f>
        <v>0</v>
      </c>
      <c r="AR114" s="24" t="s">
        <v>181</v>
      </c>
      <c r="AT114" s="24" t="s">
        <v>178</v>
      </c>
      <c r="AU114" s="24" t="s">
        <v>92</v>
      </c>
      <c r="AY114" s="24" t="s">
        <v>155</v>
      </c>
      <c r="BE114" s="233">
        <f>IF(N114="základní",J114,0)</f>
        <v>0</v>
      </c>
      <c r="BF114" s="233">
        <f>IF(N114="snížená",J114,0)</f>
        <v>0</v>
      </c>
      <c r="BG114" s="233">
        <f>IF(N114="zákl. přenesená",J114,0)</f>
        <v>0</v>
      </c>
      <c r="BH114" s="233">
        <f>IF(N114="sníž. přenesená",J114,0)</f>
        <v>0</v>
      </c>
      <c r="BI114" s="233">
        <f>IF(N114="nulová",J114,0)</f>
        <v>0</v>
      </c>
      <c r="BJ114" s="24" t="s">
        <v>25</v>
      </c>
      <c r="BK114" s="233">
        <f>ROUND(I114*H114,2)</f>
        <v>0</v>
      </c>
      <c r="BL114" s="24" t="s">
        <v>163</v>
      </c>
      <c r="BM114" s="24" t="s">
        <v>182</v>
      </c>
    </row>
    <row r="115" s="1" customFormat="1">
      <c r="B115" s="47"/>
      <c r="C115" s="75"/>
      <c r="D115" s="234" t="s">
        <v>183</v>
      </c>
      <c r="E115" s="75"/>
      <c r="F115" s="235" t="s">
        <v>184</v>
      </c>
      <c r="G115" s="75"/>
      <c r="H115" s="75"/>
      <c r="I115" s="192"/>
      <c r="J115" s="75"/>
      <c r="K115" s="75"/>
      <c r="L115" s="73"/>
      <c r="M115" s="236"/>
      <c r="N115" s="48"/>
      <c r="O115" s="48"/>
      <c r="P115" s="48"/>
      <c r="Q115" s="48"/>
      <c r="R115" s="48"/>
      <c r="S115" s="48"/>
      <c r="T115" s="96"/>
      <c r="AT115" s="24" t="s">
        <v>183</v>
      </c>
      <c r="AU115" s="24" t="s">
        <v>92</v>
      </c>
    </row>
    <row r="116" s="12" customFormat="1">
      <c r="B116" s="247"/>
      <c r="C116" s="248"/>
      <c r="D116" s="234" t="s">
        <v>167</v>
      </c>
      <c r="E116" s="248"/>
      <c r="F116" s="250" t="s">
        <v>185</v>
      </c>
      <c r="G116" s="248"/>
      <c r="H116" s="251">
        <v>0.028000000000000001</v>
      </c>
      <c r="I116" s="252"/>
      <c r="J116" s="248"/>
      <c r="K116" s="248"/>
      <c r="L116" s="253"/>
      <c r="M116" s="254"/>
      <c r="N116" s="255"/>
      <c r="O116" s="255"/>
      <c r="P116" s="255"/>
      <c r="Q116" s="255"/>
      <c r="R116" s="255"/>
      <c r="S116" s="255"/>
      <c r="T116" s="256"/>
      <c r="AT116" s="257" t="s">
        <v>167</v>
      </c>
      <c r="AU116" s="257" t="s">
        <v>92</v>
      </c>
      <c r="AV116" s="12" t="s">
        <v>92</v>
      </c>
      <c r="AW116" s="12" t="s">
        <v>6</v>
      </c>
      <c r="AX116" s="12" t="s">
        <v>25</v>
      </c>
      <c r="AY116" s="257" t="s">
        <v>155</v>
      </c>
    </row>
    <row r="117" s="1" customFormat="1" ht="22.8" customHeight="1">
      <c r="B117" s="47"/>
      <c r="C117" s="222" t="s">
        <v>156</v>
      </c>
      <c r="D117" s="222" t="s">
        <v>158</v>
      </c>
      <c r="E117" s="223" t="s">
        <v>186</v>
      </c>
      <c r="F117" s="224" t="s">
        <v>187</v>
      </c>
      <c r="G117" s="225" t="s">
        <v>161</v>
      </c>
      <c r="H117" s="226">
        <v>2.7450000000000001</v>
      </c>
      <c r="I117" s="227"/>
      <c r="J117" s="228">
        <f>ROUND(I117*H117,2)</f>
        <v>0</v>
      </c>
      <c r="K117" s="224" t="s">
        <v>162</v>
      </c>
      <c r="L117" s="73"/>
      <c r="M117" s="229" t="s">
        <v>38</v>
      </c>
      <c r="N117" s="230" t="s">
        <v>54</v>
      </c>
      <c r="O117" s="48"/>
      <c r="P117" s="231">
        <f>O117*H117</f>
        <v>0</v>
      </c>
      <c r="Q117" s="231">
        <v>1.0900000000000001</v>
      </c>
      <c r="R117" s="231">
        <f>Q117*H117</f>
        <v>2.9920500000000003</v>
      </c>
      <c r="S117" s="231">
        <v>0</v>
      </c>
      <c r="T117" s="232">
        <f>S117*H117</f>
        <v>0</v>
      </c>
      <c r="AR117" s="24" t="s">
        <v>163</v>
      </c>
      <c r="AT117" s="24" t="s">
        <v>158</v>
      </c>
      <c r="AU117" s="24" t="s">
        <v>92</v>
      </c>
      <c r="AY117" s="24" t="s">
        <v>155</v>
      </c>
      <c r="BE117" s="233">
        <f>IF(N117="základní",J117,0)</f>
        <v>0</v>
      </c>
      <c r="BF117" s="233">
        <f>IF(N117="snížená",J117,0)</f>
        <v>0</v>
      </c>
      <c r="BG117" s="233">
        <f>IF(N117="zákl. přenesená",J117,0)</f>
        <v>0</v>
      </c>
      <c r="BH117" s="233">
        <f>IF(N117="sníž. přenesená",J117,0)</f>
        <v>0</v>
      </c>
      <c r="BI117" s="233">
        <f>IF(N117="nulová",J117,0)</f>
        <v>0</v>
      </c>
      <c r="BJ117" s="24" t="s">
        <v>25</v>
      </c>
      <c r="BK117" s="233">
        <f>ROUND(I117*H117,2)</f>
        <v>0</v>
      </c>
      <c r="BL117" s="24" t="s">
        <v>163</v>
      </c>
      <c r="BM117" s="24" t="s">
        <v>188</v>
      </c>
    </row>
    <row r="118" s="1" customFormat="1">
      <c r="B118" s="47"/>
      <c r="C118" s="75"/>
      <c r="D118" s="234" t="s">
        <v>165</v>
      </c>
      <c r="E118" s="75"/>
      <c r="F118" s="235" t="s">
        <v>189</v>
      </c>
      <c r="G118" s="75"/>
      <c r="H118" s="75"/>
      <c r="I118" s="192"/>
      <c r="J118" s="75"/>
      <c r="K118" s="75"/>
      <c r="L118" s="73"/>
      <c r="M118" s="236"/>
      <c r="N118" s="48"/>
      <c r="O118" s="48"/>
      <c r="P118" s="48"/>
      <c r="Q118" s="48"/>
      <c r="R118" s="48"/>
      <c r="S118" s="48"/>
      <c r="T118" s="96"/>
      <c r="AT118" s="24" t="s">
        <v>165</v>
      </c>
      <c r="AU118" s="24" t="s">
        <v>92</v>
      </c>
    </row>
    <row r="119" s="11" customFormat="1">
      <c r="B119" s="237"/>
      <c r="C119" s="238"/>
      <c r="D119" s="234" t="s">
        <v>167</v>
      </c>
      <c r="E119" s="239" t="s">
        <v>38</v>
      </c>
      <c r="F119" s="240" t="s">
        <v>168</v>
      </c>
      <c r="G119" s="238"/>
      <c r="H119" s="239" t="s">
        <v>38</v>
      </c>
      <c r="I119" s="241"/>
      <c r="J119" s="238"/>
      <c r="K119" s="238"/>
      <c r="L119" s="242"/>
      <c r="M119" s="243"/>
      <c r="N119" s="244"/>
      <c r="O119" s="244"/>
      <c r="P119" s="244"/>
      <c r="Q119" s="244"/>
      <c r="R119" s="244"/>
      <c r="S119" s="244"/>
      <c r="T119" s="245"/>
      <c r="AT119" s="246" t="s">
        <v>167</v>
      </c>
      <c r="AU119" s="246" t="s">
        <v>92</v>
      </c>
      <c r="AV119" s="11" t="s">
        <v>25</v>
      </c>
      <c r="AW119" s="11" t="s">
        <v>46</v>
      </c>
      <c r="AX119" s="11" t="s">
        <v>83</v>
      </c>
      <c r="AY119" s="246" t="s">
        <v>155</v>
      </c>
    </row>
    <row r="120" s="12" customFormat="1">
      <c r="B120" s="247"/>
      <c r="C120" s="248"/>
      <c r="D120" s="234" t="s">
        <v>167</v>
      </c>
      <c r="E120" s="249" t="s">
        <v>38</v>
      </c>
      <c r="F120" s="250" t="s">
        <v>190</v>
      </c>
      <c r="G120" s="248"/>
      <c r="H120" s="251">
        <v>0.029999999999999999</v>
      </c>
      <c r="I120" s="252"/>
      <c r="J120" s="248"/>
      <c r="K120" s="248"/>
      <c r="L120" s="253"/>
      <c r="M120" s="254"/>
      <c r="N120" s="255"/>
      <c r="O120" s="255"/>
      <c r="P120" s="255"/>
      <c r="Q120" s="255"/>
      <c r="R120" s="255"/>
      <c r="S120" s="255"/>
      <c r="T120" s="256"/>
      <c r="AT120" s="257" t="s">
        <v>167</v>
      </c>
      <c r="AU120" s="257" t="s">
        <v>92</v>
      </c>
      <c r="AV120" s="12" t="s">
        <v>92</v>
      </c>
      <c r="AW120" s="12" t="s">
        <v>46</v>
      </c>
      <c r="AX120" s="12" t="s">
        <v>83</v>
      </c>
      <c r="AY120" s="257" t="s">
        <v>155</v>
      </c>
    </row>
    <row r="121" s="11" customFormat="1">
      <c r="B121" s="237"/>
      <c r="C121" s="238"/>
      <c r="D121" s="234" t="s">
        <v>167</v>
      </c>
      <c r="E121" s="239" t="s">
        <v>38</v>
      </c>
      <c r="F121" s="240" t="s">
        <v>170</v>
      </c>
      <c r="G121" s="238"/>
      <c r="H121" s="239" t="s">
        <v>38</v>
      </c>
      <c r="I121" s="241"/>
      <c r="J121" s="238"/>
      <c r="K121" s="238"/>
      <c r="L121" s="242"/>
      <c r="M121" s="243"/>
      <c r="N121" s="244"/>
      <c r="O121" s="244"/>
      <c r="P121" s="244"/>
      <c r="Q121" s="244"/>
      <c r="R121" s="244"/>
      <c r="S121" s="244"/>
      <c r="T121" s="245"/>
      <c r="AT121" s="246" t="s">
        <v>167</v>
      </c>
      <c r="AU121" s="246" t="s">
        <v>92</v>
      </c>
      <c r="AV121" s="11" t="s">
        <v>25</v>
      </c>
      <c r="AW121" s="11" t="s">
        <v>46</v>
      </c>
      <c r="AX121" s="11" t="s">
        <v>83</v>
      </c>
      <c r="AY121" s="246" t="s">
        <v>155</v>
      </c>
    </row>
    <row r="122" s="12" customFormat="1">
      <c r="B122" s="247"/>
      <c r="C122" s="248"/>
      <c r="D122" s="234" t="s">
        <v>167</v>
      </c>
      <c r="E122" s="249" t="s">
        <v>38</v>
      </c>
      <c r="F122" s="250" t="s">
        <v>191</v>
      </c>
      <c r="G122" s="248"/>
      <c r="H122" s="251">
        <v>0.029999999999999999</v>
      </c>
      <c r="I122" s="252"/>
      <c r="J122" s="248"/>
      <c r="K122" s="248"/>
      <c r="L122" s="253"/>
      <c r="M122" s="254"/>
      <c r="N122" s="255"/>
      <c r="O122" s="255"/>
      <c r="P122" s="255"/>
      <c r="Q122" s="255"/>
      <c r="R122" s="255"/>
      <c r="S122" s="255"/>
      <c r="T122" s="256"/>
      <c r="AT122" s="257" t="s">
        <v>167</v>
      </c>
      <c r="AU122" s="257" t="s">
        <v>92</v>
      </c>
      <c r="AV122" s="12" t="s">
        <v>92</v>
      </c>
      <c r="AW122" s="12" t="s">
        <v>46</v>
      </c>
      <c r="AX122" s="12" t="s">
        <v>83</v>
      </c>
      <c r="AY122" s="257" t="s">
        <v>155</v>
      </c>
    </row>
    <row r="123" s="11" customFormat="1">
      <c r="B123" s="237"/>
      <c r="C123" s="238"/>
      <c r="D123" s="234" t="s">
        <v>167</v>
      </c>
      <c r="E123" s="239" t="s">
        <v>38</v>
      </c>
      <c r="F123" s="240" t="s">
        <v>174</v>
      </c>
      <c r="G123" s="238"/>
      <c r="H123" s="239" t="s">
        <v>38</v>
      </c>
      <c r="I123" s="241"/>
      <c r="J123" s="238"/>
      <c r="K123" s="238"/>
      <c r="L123" s="242"/>
      <c r="M123" s="243"/>
      <c r="N123" s="244"/>
      <c r="O123" s="244"/>
      <c r="P123" s="244"/>
      <c r="Q123" s="244"/>
      <c r="R123" s="244"/>
      <c r="S123" s="244"/>
      <c r="T123" s="245"/>
      <c r="AT123" s="246" t="s">
        <v>167</v>
      </c>
      <c r="AU123" s="246" t="s">
        <v>92</v>
      </c>
      <c r="AV123" s="11" t="s">
        <v>25</v>
      </c>
      <c r="AW123" s="11" t="s">
        <v>46</v>
      </c>
      <c r="AX123" s="11" t="s">
        <v>83</v>
      </c>
      <c r="AY123" s="246" t="s">
        <v>155</v>
      </c>
    </row>
    <row r="124" s="12" customFormat="1">
      <c r="B124" s="247"/>
      <c r="C124" s="248"/>
      <c r="D124" s="234" t="s">
        <v>167</v>
      </c>
      <c r="E124" s="249" t="s">
        <v>38</v>
      </c>
      <c r="F124" s="250" t="s">
        <v>192</v>
      </c>
      <c r="G124" s="248"/>
      <c r="H124" s="251">
        <v>2.5350000000000001</v>
      </c>
      <c r="I124" s="252"/>
      <c r="J124" s="248"/>
      <c r="K124" s="248"/>
      <c r="L124" s="253"/>
      <c r="M124" s="254"/>
      <c r="N124" s="255"/>
      <c r="O124" s="255"/>
      <c r="P124" s="255"/>
      <c r="Q124" s="255"/>
      <c r="R124" s="255"/>
      <c r="S124" s="255"/>
      <c r="T124" s="256"/>
      <c r="AT124" s="257" t="s">
        <v>167</v>
      </c>
      <c r="AU124" s="257" t="s">
        <v>92</v>
      </c>
      <c r="AV124" s="12" t="s">
        <v>92</v>
      </c>
      <c r="AW124" s="12" t="s">
        <v>46</v>
      </c>
      <c r="AX124" s="12" t="s">
        <v>83</v>
      </c>
      <c r="AY124" s="257" t="s">
        <v>155</v>
      </c>
    </row>
    <row r="125" s="12" customFormat="1">
      <c r="B125" s="247"/>
      <c r="C125" s="248"/>
      <c r="D125" s="234" t="s">
        <v>167</v>
      </c>
      <c r="E125" s="249" t="s">
        <v>38</v>
      </c>
      <c r="F125" s="250" t="s">
        <v>193</v>
      </c>
      <c r="G125" s="248"/>
      <c r="H125" s="251">
        <v>0.063</v>
      </c>
      <c r="I125" s="252"/>
      <c r="J125" s="248"/>
      <c r="K125" s="248"/>
      <c r="L125" s="253"/>
      <c r="M125" s="254"/>
      <c r="N125" s="255"/>
      <c r="O125" s="255"/>
      <c r="P125" s="255"/>
      <c r="Q125" s="255"/>
      <c r="R125" s="255"/>
      <c r="S125" s="255"/>
      <c r="T125" s="256"/>
      <c r="AT125" s="257" t="s">
        <v>167</v>
      </c>
      <c r="AU125" s="257" t="s">
        <v>92</v>
      </c>
      <c r="AV125" s="12" t="s">
        <v>92</v>
      </c>
      <c r="AW125" s="12" t="s">
        <v>46</v>
      </c>
      <c r="AX125" s="12" t="s">
        <v>83</v>
      </c>
      <c r="AY125" s="257" t="s">
        <v>155</v>
      </c>
    </row>
    <row r="126" s="11" customFormat="1">
      <c r="B126" s="237"/>
      <c r="C126" s="238"/>
      <c r="D126" s="234" t="s">
        <v>167</v>
      </c>
      <c r="E126" s="239" t="s">
        <v>38</v>
      </c>
      <c r="F126" s="240" t="s">
        <v>175</v>
      </c>
      <c r="G126" s="238"/>
      <c r="H126" s="239" t="s">
        <v>38</v>
      </c>
      <c r="I126" s="241"/>
      <c r="J126" s="238"/>
      <c r="K126" s="238"/>
      <c r="L126" s="242"/>
      <c r="M126" s="243"/>
      <c r="N126" s="244"/>
      <c r="O126" s="244"/>
      <c r="P126" s="244"/>
      <c r="Q126" s="244"/>
      <c r="R126" s="244"/>
      <c r="S126" s="244"/>
      <c r="T126" s="245"/>
      <c r="AT126" s="246" t="s">
        <v>167</v>
      </c>
      <c r="AU126" s="246" t="s">
        <v>92</v>
      </c>
      <c r="AV126" s="11" t="s">
        <v>25</v>
      </c>
      <c r="AW126" s="11" t="s">
        <v>46</v>
      </c>
      <c r="AX126" s="11" t="s">
        <v>83</v>
      </c>
      <c r="AY126" s="246" t="s">
        <v>155</v>
      </c>
    </row>
    <row r="127" s="12" customFormat="1">
      <c r="B127" s="247"/>
      <c r="C127" s="248"/>
      <c r="D127" s="234" t="s">
        <v>167</v>
      </c>
      <c r="E127" s="249" t="s">
        <v>38</v>
      </c>
      <c r="F127" s="250" t="s">
        <v>194</v>
      </c>
      <c r="G127" s="248"/>
      <c r="H127" s="251">
        <v>0.029999999999999999</v>
      </c>
      <c r="I127" s="252"/>
      <c r="J127" s="248"/>
      <c r="K127" s="248"/>
      <c r="L127" s="253"/>
      <c r="M127" s="254"/>
      <c r="N127" s="255"/>
      <c r="O127" s="255"/>
      <c r="P127" s="255"/>
      <c r="Q127" s="255"/>
      <c r="R127" s="255"/>
      <c r="S127" s="255"/>
      <c r="T127" s="256"/>
      <c r="AT127" s="257" t="s">
        <v>167</v>
      </c>
      <c r="AU127" s="257" t="s">
        <v>92</v>
      </c>
      <c r="AV127" s="12" t="s">
        <v>92</v>
      </c>
      <c r="AW127" s="12" t="s">
        <v>46</v>
      </c>
      <c r="AX127" s="12" t="s">
        <v>83</v>
      </c>
      <c r="AY127" s="257" t="s">
        <v>155</v>
      </c>
    </row>
    <row r="128" s="11" customFormat="1">
      <c r="B128" s="237"/>
      <c r="C128" s="238"/>
      <c r="D128" s="234" t="s">
        <v>167</v>
      </c>
      <c r="E128" s="239" t="s">
        <v>38</v>
      </c>
      <c r="F128" s="240" t="s">
        <v>176</v>
      </c>
      <c r="G128" s="238"/>
      <c r="H128" s="239" t="s">
        <v>38</v>
      </c>
      <c r="I128" s="241"/>
      <c r="J128" s="238"/>
      <c r="K128" s="238"/>
      <c r="L128" s="242"/>
      <c r="M128" s="243"/>
      <c r="N128" s="244"/>
      <c r="O128" s="244"/>
      <c r="P128" s="244"/>
      <c r="Q128" s="244"/>
      <c r="R128" s="244"/>
      <c r="S128" s="244"/>
      <c r="T128" s="245"/>
      <c r="AT128" s="246" t="s">
        <v>167</v>
      </c>
      <c r="AU128" s="246" t="s">
        <v>92</v>
      </c>
      <c r="AV128" s="11" t="s">
        <v>25</v>
      </c>
      <c r="AW128" s="11" t="s">
        <v>46</v>
      </c>
      <c r="AX128" s="11" t="s">
        <v>83</v>
      </c>
      <c r="AY128" s="246" t="s">
        <v>155</v>
      </c>
    </row>
    <row r="129" s="12" customFormat="1">
      <c r="B129" s="247"/>
      <c r="C129" s="248"/>
      <c r="D129" s="234" t="s">
        <v>167</v>
      </c>
      <c r="E129" s="249" t="s">
        <v>38</v>
      </c>
      <c r="F129" s="250" t="s">
        <v>195</v>
      </c>
      <c r="G129" s="248"/>
      <c r="H129" s="251">
        <v>0.057000000000000002</v>
      </c>
      <c r="I129" s="252"/>
      <c r="J129" s="248"/>
      <c r="K129" s="248"/>
      <c r="L129" s="253"/>
      <c r="M129" s="254"/>
      <c r="N129" s="255"/>
      <c r="O129" s="255"/>
      <c r="P129" s="255"/>
      <c r="Q129" s="255"/>
      <c r="R129" s="255"/>
      <c r="S129" s="255"/>
      <c r="T129" s="256"/>
      <c r="AT129" s="257" t="s">
        <v>167</v>
      </c>
      <c r="AU129" s="257" t="s">
        <v>92</v>
      </c>
      <c r="AV129" s="12" t="s">
        <v>92</v>
      </c>
      <c r="AW129" s="12" t="s">
        <v>46</v>
      </c>
      <c r="AX129" s="12" t="s">
        <v>83</v>
      </c>
      <c r="AY129" s="257" t="s">
        <v>155</v>
      </c>
    </row>
    <row r="130" s="13" customFormat="1">
      <c r="B130" s="258"/>
      <c r="C130" s="259"/>
      <c r="D130" s="234" t="s">
        <v>167</v>
      </c>
      <c r="E130" s="260" t="s">
        <v>38</v>
      </c>
      <c r="F130" s="261" t="s">
        <v>177</v>
      </c>
      <c r="G130" s="259"/>
      <c r="H130" s="262">
        <v>2.7450000000000001</v>
      </c>
      <c r="I130" s="263"/>
      <c r="J130" s="259"/>
      <c r="K130" s="259"/>
      <c r="L130" s="264"/>
      <c r="M130" s="265"/>
      <c r="N130" s="266"/>
      <c r="O130" s="266"/>
      <c r="P130" s="266"/>
      <c r="Q130" s="266"/>
      <c r="R130" s="266"/>
      <c r="S130" s="266"/>
      <c r="T130" s="267"/>
      <c r="AT130" s="268" t="s">
        <v>167</v>
      </c>
      <c r="AU130" s="268" t="s">
        <v>92</v>
      </c>
      <c r="AV130" s="13" t="s">
        <v>163</v>
      </c>
      <c r="AW130" s="13" t="s">
        <v>46</v>
      </c>
      <c r="AX130" s="13" t="s">
        <v>25</v>
      </c>
      <c r="AY130" s="268" t="s">
        <v>155</v>
      </c>
    </row>
    <row r="131" s="1" customFormat="1" ht="34.2" customHeight="1">
      <c r="B131" s="47"/>
      <c r="C131" s="222" t="s">
        <v>163</v>
      </c>
      <c r="D131" s="222" t="s">
        <v>158</v>
      </c>
      <c r="E131" s="223" t="s">
        <v>196</v>
      </c>
      <c r="F131" s="224" t="s">
        <v>197</v>
      </c>
      <c r="G131" s="225" t="s">
        <v>198</v>
      </c>
      <c r="H131" s="226">
        <v>118.541</v>
      </c>
      <c r="I131" s="227"/>
      <c r="J131" s="228">
        <f>ROUND(I131*H131,2)</f>
        <v>0</v>
      </c>
      <c r="K131" s="224" t="s">
        <v>162</v>
      </c>
      <c r="L131" s="73"/>
      <c r="M131" s="229" t="s">
        <v>38</v>
      </c>
      <c r="N131" s="230" t="s">
        <v>54</v>
      </c>
      <c r="O131" s="48"/>
      <c r="P131" s="231">
        <f>O131*H131</f>
        <v>0</v>
      </c>
      <c r="Q131" s="231">
        <v>0.069819999999999993</v>
      </c>
      <c r="R131" s="231">
        <f>Q131*H131</f>
        <v>8.2765326199999993</v>
      </c>
      <c r="S131" s="231">
        <v>0</v>
      </c>
      <c r="T131" s="232">
        <f>S131*H131</f>
        <v>0</v>
      </c>
      <c r="AR131" s="24" t="s">
        <v>163</v>
      </c>
      <c r="AT131" s="24" t="s">
        <v>158</v>
      </c>
      <c r="AU131" s="24" t="s">
        <v>92</v>
      </c>
      <c r="AY131" s="24" t="s">
        <v>155</v>
      </c>
      <c r="BE131" s="233">
        <f>IF(N131="základní",J131,0)</f>
        <v>0</v>
      </c>
      <c r="BF131" s="233">
        <f>IF(N131="snížená",J131,0)</f>
        <v>0</v>
      </c>
      <c r="BG131" s="233">
        <f>IF(N131="zákl. přenesená",J131,0)</f>
        <v>0</v>
      </c>
      <c r="BH131" s="233">
        <f>IF(N131="sníž. přenesená",J131,0)</f>
        <v>0</v>
      </c>
      <c r="BI131" s="233">
        <f>IF(N131="nulová",J131,0)</f>
        <v>0</v>
      </c>
      <c r="BJ131" s="24" t="s">
        <v>25</v>
      </c>
      <c r="BK131" s="233">
        <f>ROUND(I131*H131,2)</f>
        <v>0</v>
      </c>
      <c r="BL131" s="24" t="s">
        <v>163</v>
      </c>
      <c r="BM131" s="24" t="s">
        <v>199</v>
      </c>
    </row>
    <row r="132" s="11" customFormat="1">
      <c r="B132" s="237"/>
      <c r="C132" s="238"/>
      <c r="D132" s="234" t="s">
        <v>167</v>
      </c>
      <c r="E132" s="239" t="s">
        <v>38</v>
      </c>
      <c r="F132" s="240" t="s">
        <v>168</v>
      </c>
      <c r="G132" s="238"/>
      <c r="H132" s="239" t="s">
        <v>38</v>
      </c>
      <c r="I132" s="241"/>
      <c r="J132" s="238"/>
      <c r="K132" s="238"/>
      <c r="L132" s="242"/>
      <c r="M132" s="243"/>
      <c r="N132" s="244"/>
      <c r="O132" s="244"/>
      <c r="P132" s="244"/>
      <c r="Q132" s="244"/>
      <c r="R132" s="244"/>
      <c r="S132" s="244"/>
      <c r="T132" s="245"/>
      <c r="AT132" s="246" t="s">
        <v>167</v>
      </c>
      <c r="AU132" s="246" t="s">
        <v>92</v>
      </c>
      <c r="AV132" s="11" t="s">
        <v>25</v>
      </c>
      <c r="AW132" s="11" t="s">
        <v>46</v>
      </c>
      <c r="AX132" s="11" t="s">
        <v>83</v>
      </c>
      <c r="AY132" s="246" t="s">
        <v>155</v>
      </c>
    </row>
    <row r="133" s="12" customFormat="1">
      <c r="B133" s="247"/>
      <c r="C133" s="248"/>
      <c r="D133" s="234" t="s">
        <v>167</v>
      </c>
      <c r="E133" s="249" t="s">
        <v>38</v>
      </c>
      <c r="F133" s="250" t="s">
        <v>200</v>
      </c>
      <c r="G133" s="248"/>
      <c r="H133" s="251">
        <v>6.7380000000000004</v>
      </c>
      <c r="I133" s="252"/>
      <c r="J133" s="248"/>
      <c r="K133" s="248"/>
      <c r="L133" s="253"/>
      <c r="M133" s="254"/>
      <c r="N133" s="255"/>
      <c r="O133" s="255"/>
      <c r="P133" s="255"/>
      <c r="Q133" s="255"/>
      <c r="R133" s="255"/>
      <c r="S133" s="255"/>
      <c r="T133" s="256"/>
      <c r="AT133" s="257" t="s">
        <v>167</v>
      </c>
      <c r="AU133" s="257" t="s">
        <v>92</v>
      </c>
      <c r="AV133" s="12" t="s">
        <v>92</v>
      </c>
      <c r="AW133" s="12" t="s">
        <v>46</v>
      </c>
      <c r="AX133" s="12" t="s">
        <v>83</v>
      </c>
      <c r="AY133" s="257" t="s">
        <v>155</v>
      </c>
    </row>
    <row r="134" s="12" customFormat="1">
      <c r="B134" s="247"/>
      <c r="C134" s="248"/>
      <c r="D134" s="234" t="s">
        <v>167</v>
      </c>
      <c r="E134" s="249" t="s">
        <v>38</v>
      </c>
      <c r="F134" s="250" t="s">
        <v>201</v>
      </c>
      <c r="G134" s="248"/>
      <c r="H134" s="251">
        <v>17.507999999999999</v>
      </c>
      <c r="I134" s="252"/>
      <c r="J134" s="248"/>
      <c r="K134" s="248"/>
      <c r="L134" s="253"/>
      <c r="M134" s="254"/>
      <c r="N134" s="255"/>
      <c r="O134" s="255"/>
      <c r="P134" s="255"/>
      <c r="Q134" s="255"/>
      <c r="R134" s="255"/>
      <c r="S134" s="255"/>
      <c r="T134" s="256"/>
      <c r="AT134" s="257" t="s">
        <v>167</v>
      </c>
      <c r="AU134" s="257" t="s">
        <v>92</v>
      </c>
      <c r="AV134" s="12" t="s">
        <v>92</v>
      </c>
      <c r="AW134" s="12" t="s">
        <v>46</v>
      </c>
      <c r="AX134" s="12" t="s">
        <v>83</v>
      </c>
      <c r="AY134" s="257" t="s">
        <v>155</v>
      </c>
    </row>
    <row r="135" s="11" customFormat="1">
      <c r="B135" s="237"/>
      <c r="C135" s="238"/>
      <c r="D135" s="234" t="s">
        <v>167</v>
      </c>
      <c r="E135" s="239" t="s">
        <v>38</v>
      </c>
      <c r="F135" s="240" t="s">
        <v>170</v>
      </c>
      <c r="G135" s="238"/>
      <c r="H135" s="239" t="s">
        <v>38</v>
      </c>
      <c r="I135" s="241"/>
      <c r="J135" s="238"/>
      <c r="K135" s="238"/>
      <c r="L135" s="242"/>
      <c r="M135" s="243"/>
      <c r="N135" s="244"/>
      <c r="O135" s="244"/>
      <c r="P135" s="244"/>
      <c r="Q135" s="244"/>
      <c r="R135" s="244"/>
      <c r="S135" s="244"/>
      <c r="T135" s="245"/>
      <c r="AT135" s="246" t="s">
        <v>167</v>
      </c>
      <c r="AU135" s="246" t="s">
        <v>92</v>
      </c>
      <c r="AV135" s="11" t="s">
        <v>25</v>
      </c>
      <c r="AW135" s="11" t="s">
        <v>46</v>
      </c>
      <c r="AX135" s="11" t="s">
        <v>83</v>
      </c>
      <c r="AY135" s="246" t="s">
        <v>155</v>
      </c>
    </row>
    <row r="136" s="12" customFormat="1">
      <c r="B136" s="247"/>
      <c r="C136" s="248"/>
      <c r="D136" s="234" t="s">
        <v>167</v>
      </c>
      <c r="E136" s="249" t="s">
        <v>38</v>
      </c>
      <c r="F136" s="250" t="s">
        <v>202</v>
      </c>
      <c r="G136" s="248"/>
      <c r="H136" s="251">
        <v>5.1630000000000003</v>
      </c>
      <c r="I136" s="252"/>
      <c r="J136" s="248"/>
      <c r="K136" s="248"/>
      <c r="L136" s="253"/>
      <c r="M136" s="254"/>
      <c r="N136" s="255"/>
      <c r="O136" s="255"/>
      <c r="P136" s="255"/>
      <c r="Q136" s="255"/>
      <c r="R136" s="255"/>
      <c r="S136" s="255"/>
      <c r="T136" s="256"/>
      <c r="AT136" s="257" t="s">
        <v>167</v>
      </c>
      <c r="AU136" s="257" t="s">
        <v>92</v>
      </c>
      <c r="AV136" s="12" t="s">
        <v>92</v>
      </c>
      <c r="AW136" s="12" t="s">
        <v>46</v>
      </c>
      <c r="AX136" s="12" t="s">
        <v>83</v>
      </c>
      <c r="AY136" s="257" t="s">
        <v>155</v>
      </c>
    </row>
    <row r="137" s="12" customFormat="1">
      <c r="B137" s="247"/>
      <c r="C137" s="248"/>
      <c r="D137" s="234" t="s">
        <v>167</v>
      </c>
      <c r="E137" s="249" t="s">
        <v>38</v>
      </c>
      <c r="F137" s="250" t="s">
        <v>203</v>
      </c>
      <c r="G137" s="248"/>
      <c r="H137" s="251">
        <v>11.968</v>
      </c>
      <c r="I137" s="252"/>
      <c r="J137" s="248"/>
      <c r="K137" s="248"/>
      <c r="L137" s="253"/>
      <c r="M137" s="254"/>
      <c r="N137" s="255"/>
      <c r="O137" s="255"/>
      <c r="P137" s="255"/>
      <c r="Q137" s="255"/>
      <c r="R137" s="255"/>
      <c r="S137" s="255"/>
      <c r="T137" s="256"/>
      <c r="AT137" s="257" t="s">
        <v>167</v>
      </c>
      <c r="AU137" s="257" t="s">
        <v>92</v>
      </c>
      <c r="AV137" s="12" t="s">
        <v>92</v>
      </c>
      <c r="AW137" s="12" t="s">
        <v>46</v>
      </c>
      <c r="AX137" s="12" t="s">
        <v>83</v>
      </c>
      <c r="AY137" s="257" t="s">
        <v>155</v>
      </c>
    </row>
    <row r="138" s="11" customFormat="1">
      <c r="B138" s="237"/>
      <c r="C138" s="238"/>
      <c r="D138" s="234" t="s">
        <v>167</v>
      </c>
      <c r="E138" s="239" t="s">
        <v>38</v>
      </c>
      <c r="F138" s="240" t="s">
        <v>172</v>
      </c>
      <c r="G138" s="238"/>
      <c r="H138" s="239" t="s">
        <v>38</v>
      </c>
      <c r="I138" s="241"/>
      <c r="J138" s="238"/>
      <c r="K138" s="238"/>
      <c r="L138" s="242"/>
      <c r="M138" s="243"/>
      <c r="N138" s="244"/>
      <c r="O138" s="244"/>
      <c r="P138" s="244"/>
      <c r="Q138" s="244"/>
      <c r="R138" s="244"/>
      <c r="S138" s="244"/>
      <c r="T138" s="245"/>
      <c r="AT138" s="246" t="s">
        <v>167</v>
      </c>
      <c r="AU138" s="246" t="s">
        <v>92</v>
      </c>
      <c r="AV138" s="11" t="s">
        <v>25</v>
      </c>
      <c r="AW138" s="11" t="s">
        <v>46</v>
      </c>
      <c r="AX138" s="11" t="s">
        <v>83</v>
      </c>
      <c r="AY138" s="246" t="s">
        <v>155</v>
      </c>
    </row>
    <row r="139" s="12" customFormat="1">
      <c r="B139" s="247"/>
      <c r="C139" s="248"/>
      <c r="D139" s="234" t="s">
        <v>167</v>
      </c>
      <c r="E139" s="249" t="s">
        <v>38</v>
      </c>
      <c r="F139" s="250" t="s">
        <v>204</v>
      </c>
      <c r="G139" s="248"/>
      <c r="H139" s="251">
        <v>12.414999999999999</v>
      </c>
      <c r="I139" s="252"/>
      <c r="J139" s="248"/>
      <c r="K139" s="248"/>
      <c r="L139" s="253"/>
      <c r="M139" s="254"/>
      <c r="N139" s="255"/>
      <c r="O139" s="255"/>
      <c r="P139" s="255"/>
      <c r="Q139" s="255"/>
      <c r="R139" s="255"/>
      <c r="S139" s="255"/>
      <c r="T139" s="256"/>
      <c r="AT139" s="257" t="s">
        <v>167</v>
      </c>
      <c r="AU139" s="257" t="s">
        <v>92</v>
      </c>
      <c r="AV139" s="12" t="s">
        <v>92</v>
      </c>
      <c r="AW139" s="12" t="s">
        <v>46</v>
      </c>
      <c r="AX139" s="12" t="s">
        <v>83</v>
      </c>
      <c r="AY139" s="257" t="s">
        <v>155</v>
      </c>
    </row>
    <row r="140" s="11" customFormat="1">
      <c r="B140" s="237"/>
      <c r="C140" s="238"/>
      <c r="D140" s="234" t="s">
        <v>167</v>
      </c>
      <c r="E140" s="239" t="s">
        <v>38</v>
      </c>
      <c r="F140" s="240" t="s">
        <v>173</v>
      </c>
      <c r="G140" s="238"/>
      <c r="H140" s="239" t="s">
        <v>38</v>
      </c>
      <c r="I140" s="241"/>
      <c r="J140" s="238"/>
      <c r="K140" s="238"/>
      <c r="L140" s="242"/>
      <c r="M140" s="243"/>
      <c r="N140" s="244"/>
      <c r="O140" s="244"/>
      <c r="P140" s="244"/>
      <c r="Q140" s="244"/>
      <c r="R140" s="244"/>
      <c r="S140" s="244"/>
      <c r="T140" s="245"/>
      <c r="AT140" s="246" t="s">
        <v>167</v>
      </c>
      <c r="AU140" s="246" t="s">
        <v>92</v>
      </c>
      <c r="AV140" s="11" t="s">
        <v>25</v>
      </c>
      <c r="AW140" s="11" t="s">
        <v>46</v>
      </c>
      <c r="AX140" s="11" t="s">
        <v>83</v>
      </c>
      <c r="AY140" s="246" t="s">
        <v>155</v>
      </c>
    </row>
    <row r="141" s="12" customFormat="1">
      <c r="B141" s="247"/>
      <c r="C141" s="248"/>
      <c r="D141" s="234" t="s">
        <v>167</v>
      </c>
      <c r="E141" s="249" t="s">
        <v>38</v>
      </c>
      <c r="F141" s="250" t="s">
        <v>203</v>
      </c>
      <c r="G141" s="248"/>
      <c r="H141" s="251">
        <v>11.968</v>
      </c>
      <c r="I141" s="252"/>
      <c r="J141" s="248"/>
      <c r="K141" s="248"/>
      <c r="L141" s="253"/>
      <c r="M141" s="254"/>
      <c r="N141" s="255"/>
      <c r="O141" s="255"/>
      <c r="P141" s="255"/>
      <c r="Q141" s="255"/>
      <c r="R141" s="255"/>
      <c r="S141" s="255"/>
      <c r="T141" s="256"/>
      <c r="AT141" s="257" t="s">
        <v>167</v>
      </c>
      <c r="AU141" s="257" t="s">
        <v>92</v>
      </c>
      <c r="AV141" s="12" t="s">
        <v>92</v>
      </c>
      <c r="AW141" s="12" t="s">
        <v>46</v>
      </c>
      <c r="AX141" s="12" t="s">
        <v>83</v>
      </c>
      <c r="AY141" s="257" t="s">
        <v>155</v>
      </c>
    </row>
    <row r="142" s="11" customFormat="1">
      <c r="B142" s="237"/>
      <c r="C142" s="238"/>
      <c r="D142" s="234" t="s">
        <v>167</v>
      </c>
      <c r="E142" s="239" t="s">
        <v>38</v>
      </c>
      <c r="F142" s="240" t="s">
        <v>174</v>
      </c>
      <c r="G142" s="238"/>
      <c r="H142" s="239" t="s">
        <v>38</v>
      </c>
      <c r="I142" s="241"/>
      <c r="J142" s="238"/>
      <c r="K142" s="238"/>
      <c r="L142" s="242"/>
      <c r="M142" s="243"/>
      <c r="N142" s="244"/>
      <c r="O142" s="244"/>
      <c r="P142" s="244"/>
      <c r="Q142" s="244"/>
      <c r="R142" s="244"/>
      <c r="S142" s="244"/>
      <c r="T142" s="245"/>
      <c r="AT142" s="246" t="s">
        <v>167</v>
      </c>
      <c r="AU142" s="246" t="s">
        <v>92</v>
      </c>
      <c r="AV142" s="11" t="s">
        <v>25</v>
      </c>
      <c r="AW142" s="11" t="s">
        <v>46</v>
      </c>
      <c r="AX142" s="11" t="s">
        <v>83</v>
      </c>
      <c r="AY142" s="246" t="s">
        <v>155</v>
      </c>
    </row>
    <row r="143" s="12" customFormat="1">
      <c r="B143" s="247"/>
      <c r="C143" s="248"/>
      <c r="D143" s="234" t="s">
        <v>167</v>
      </c>
      <c r="E143" s="249" t="s">
        <v>38</v>
      </c>
      <c r="F143" s="250" t="s">
        <v>205</v>
      </c>
      <c r="G143" s="248"/>
      <c r="H143" s="251">
        <v>5.3840000000000003</v>
      </c>
      <c r="I143" s="252"/>
      <c r="J143" s="248"/>
      <c r="K143" s="248"/>
      <c r="L143" s="253"/>
      <c r="M143" s="254"/>
      <c r="N143" s="255"/>
      <c r="O143" s="255"/>
      <c r="P143" s="255"/>
      <c r="Q143" s="255"/>
      <c r="R143" s="255"/>
      <c r="S143" s="255"/>
      <c r="T143" s="256"/>
      <c r="AT143" s="257" t="s">
        <v>167</v>
      </c>
      <c r="AU143" s="257" t="s">
        <v>92</v>
      </c>
      <c r="AV143" s="12" t="s">
        <v>92</v>
      </c>
      <c r="AW143" s="12" t="s">
        <v>46</v>
      </c>
      <c r="AX143" s="12" t="s">
        <v>83</v>
      </c>
      <c r="AY143" s="257" t="s">
        <v>155</v>
      </c>
    </row>
    <row r="144" s="12" customFormat="1">
      <c r="B144" s="247"/>
      <c r="C144" s="248"/>
      <c r="D144" s="234" t="s">
        <v>167</v>
      </c>
      <c r="E144" s="249" t="s">
        <v>38</v>
      </c>
      <c r="F144" s="250" t="s">
        <v>206</v>
      </c>
      <c r="G144" s="248"/>
      <c r="H144" s="251">
        <v>12.115</v>
      </c>
      <c r="I144" s="252"/>
      <c r="J144" s="248"/>
      <c r="K144" s="248"/>
      <c r="L144" s="253"/>
      <c r="M144" s="254"/>
      <c r="N144" s="255"/>
      <c r="O144" s="255"/>
      <c r="P144" s="255"/>
      <c r="Q144" s="255"/>
      <c r="R144" s="255"/>
      <c r="S144" s="255"/>
      <c r="T144" s="256"/>
      <c r="AT144" s="257" t="s">
        <v>167</v>
      </c>
      <c r="AU144" s="257" t="s">
        <v>92</v>
      </c>
      <c r="AV144" s="12" t="s">
        <v>92</v>
      </c>
      <c r="AW144" s="12" t="s">
        <v>46</v>
      </c>
      <c r="AX144" s="12" t="s">
        <v>83</v>
      </c>
      <c r="AY144" s="257" t="s">
        <v>155</v>
      </c>
    </row>
    <row r="145" s="12" customFormat="1">
      <c r="B145" s="247"/>
      <c r="C145" s="248"/>
      <c r="D145" s="234" t="s">
        <v>167</v>
      </c>
      <c r="E145" s="249" t="s">
        <v>38</v>
      </c>
      <c r="F145" s="250" t="s">
        <v>207</v>
      </c>
      <c r="G145" s="248"/>
      <c r="H145" s="251">
        <v>5.0890000000000004</v>
      </c>
      <c r="I145" s="252"/>
      <c r="J145" s="248"/>
      <c r="K145" s="248"/>
      <c r="L145" s="253"/>
      <c r="M145" s="254"/>
      <c r="N145" s="255"/>
      <c r="O145" s="255"/>
      <c r="P145" s="255"/>
      <c r="Q145" s="255"/>
      <c r="R145" s="255"/>
      <c r="S145" s="255"/>
      <c r="T145" s="256"/>
      <c r="AT145" s="257" t="s">
        <v>167</v>
      </c>
      <c r="AU145" s="257" t="s">
        <v>92</v>
      </c>
      <c r="AV145" s="12" t="s">
        <v>92</v>
      </c>
      <c r="AW145" s="12" t="s">
        <v>46</v>
      </c>
      <c r="AX145" s="12" t="s">
        <v>83</v>
      </c>
      <c r="AY145" s="257" t="s">
        <v>155</v>
      </c>
    </row>
    <row r="146" s="11" customFormat="1">
      <c r="B146" s="237"/>
      <c r="C146" s="238"/>
      <c r="D146" s="234" t="s">
        <v>167</v>
      </c>
      <c r="E146" s="239" t="s">
        <v>38</v>
      </c>
      <c r="F146" s="240" t="s">
        <v>175</v>
      </c>
      <c r="G146" s="238"/>
      <c r="H146" s="239" t="s">
        <v>38</v>
      </c>
      <c r="I146" s="241"/>
      <c r="J146" s="238"/>
      <c r="K146" s="238"/>
      <c r="L146" s="242"/>
      <c r="M146" s="243"/>
      <c r="N146" s="244"/>
      <c r="O146" s="244"/>
      <c r="P146" s="244"/>
      <c r="Q146" s="244"/>
      <c r="R146" s="244"/>
      <c r="S146" s="244"/>
      <c r="T146" s="245"/>
      <c r="AT146" s="246" t="s">
        <v>167</v>
      </c>
      <c r="AU146" s="246" t="s">
        <v>92</v>
      </c>
      <c r="AV146" s="11" t="s">
        <v>25</v>
      </c>
      <c r="AW146" s="11" t="s">
        <v>46</v>
      </c>
      <c r="AX146" s="11" t="s">
        <v>83</v>
      </c>
      <c r="AY146" s="246" t="s">
        <v>155</v>
      </c>
    </row>
    <row r="147" s="12" customFormat="1">
      <c r="B147" s="247"/>
      <c r="C147" s="248"/>
      <c r="D147" s="234" t="s">
        <v>167</v>
      </c>
      <c r="E147" s="249" t="s">
        <v>38</v>
      </c>
      <c r="F147" s="250" t="s">
        <v>208</v>
      </c>
      <c r="G147" s="248"/>
      <c r="H147" s="251">
        <v>7.0199999999999996</v>
      </c>
      <c r="I147" s="252"/>
      <c r="J147" s="248"/>
      <c r="K147" s="248"/>
      <c r="L147" s="253"/>
      <c r="M147" s="254"/>
      <c r="N147" s="255"/>
      <c r="O147" s="255"/>
      <c r="P147" s="255"/>
      <c r="Q147" s="255"/>
      <c r="R147" s="255"/>
      <c r="S147" s="255"/>
      <c r="T147" s="256"/>
      <c r="AT147" s="257" t="s">
        <v>167</v>
      </c>
      <c r="AU147" s="257" t="s">
        <v>92</v>
      </c>
      <c r="AV147" s="12" t="s">
        <v>92</v>
      </c>
      <c r="AW147" s="12" t="s">
        <v>46</v>
      </c>
      <c r="AX147" s="12" t="s">
        <v>83</v>
      </c>
      <c r="AY147" s="257" t="s">
        <v>155</v>
      </c>
    </row>
    <row r="148" s="12" customFormat="1">
      <c r="B148" s="247"/>
      <c r="C148" s="248"/>
      <c r="D148" s="234" t="s">
        <v>167</v>
      </c>
      <c r="E148" s="249" t="s">
        <v>38</v>
      </c>
      <c r="F148" s="250" t="s">
        <v>209</v>
      </c>
      <c r="G148" s="248"/>
      <c r="H148" s="251">
        <v>16.152999999999999</v>
      </c>
      <c r="I148" s="252"/>
      <c r="J148" s="248"/>
      <c r="K148" s="248"/>
      <c r="L148" s="253"/>
      <c r="M148" s="254"/>
      <c r="N148" s="255"/>
      <c r="O148" s="255"/>
      <c r="P148" s="255"/>
      <c r="Q148" s="255"/>
      <c r="R148" s="255"/>
      <c r="S148" s="255"/>
      <c r="T148" s="256"/>
      <c r="AT148" s="257" t="s">
        <v>167</v>
      </c>
      <c r="AU148" s="257" t="s">
        <v>92</v>
      </c>
      <c r="AV148" s="12" t="s">
        <v>92</v>
      </c>
      <c r="AW148" s="12" t="s">
        <v>46</v>
      </c>
      <c r="AX148" s="12" t="s">
        <v>83</v>
      </c>
      <c r="AY148" s="257" t="s">
        <v>155</v>
      </c>
    </row>
    <row r="149" s="12" customFormat="1">
      <c r="B149" s="247"/>
      <c r="C149" s="248"/>
      <c r="D149" s="234" t="s">
        <v>167</v>
      </c>
      <c r="E149" s="249" t="s">
        <v>38</v>
      </c>
      <c r="F149" s="250" t="s">
        <v>210</v>
      </c>
      <c r="G149" s="248"/>
      <c r="H149" s="251">
        <v>7.0199999999999996</v>
      </c>
      <c r="I149" s="252"/>
      <c r="J149" s="248"/>
      <c r="K149" s="248"/>
      <c r="L149" s="253"/>
      <c r="M149" s="254"/>
      <c r="N149" s="255"/>
      <c r="O149" s="255"/>
      <c r="P149" s="255"/>
      <c r="Q149" s="255"/>
      <c r="R149" s="255"/>
      <c r="S149" s="255"/>
      <c r="T149" s="256"/>
      <c r="AT149" s="257" t="s">
        <v>167</v>
      </c>
      <c r="AU149" s="257" t="s">
        <v>92</v>
      </c>
      <c r="AV149" s="12" t="s">
        <v>92</v>
      </c>
      <c r="AW149" s="12" t="s">
        <v>46</v>
      </c>
      <c r="AX149" s="12" t="s">
        <v>83</v>
      </c>
      <c r="AY149" s="257" t="s">
        <v>155</v>
      </c>
    </row>
    <row r="150" s="13" customFormat="1">
      <c r="B150" s="258"/>
      <c r="C150" s="259"/>
      <c r="D150" s="234" t="s">
        <v>167</v>
      </c>
      <c r="E150" s="260" t="s">
        <v>38</v>
      </c>
      <c r="F150" s="261" t="s">
        <v>177</v>
      </c>
      <c r="G150" s="259"/>
      <c r="H150" s="262">
        <v>118.541</v>
      </c>
      <c r="I150" s="263"/>
      <c r="J150" s="259"/>
      <c r="K150" s="259"/>
      <c r="L150" s="264"/>
      <c r="M150" s="265"/>
      <c r="N150" s="266"/>
      <c r="O150" s="266"/>
      <c r="P150" s="266"/>
      <c r="Q150" s="266"/>
      <c r="R150" s="266"/>
      <c r="S150" s="266"/>
      <c r="T150" s="267"/>
      <c r="AT150" s="268" t="s">
        <v>167</v>
      </c>
      <c r="AU150" s="268" t="s">
        <v>92</v>
      </c>
      <c r="AV150" s="13" t="s">
        <v>163</v>
      </c>
      <c r="AW150" s="13" t="s">
        <v>46</v>
      </c>
      <c r="AX150" s="13" t="s">
        <v>25</v>
      </c>
      <c r="AY150" s="268" t="s">
        <v>155</v>
      </c>
    </row>
    <row r="151" s="1" customFormat="1" ht="14.4" customHeight="1">
      <c r="B151" s="47"/>
      <c r="C151" s="222" t="s">
        <v>211</v>
      </c>
      <c r="D151" s="222" t="s">
        <v>158</v>
      </c>
      <c r="E151" s="223" t="s">
        <v>212</v>
      </c>
      <c r="F151" s="224" t="s">
        <v>213</v>
      </c>
      <c r="G151" s="225" t="s">
        <v>214</v>
      </c>
      <c r="H151" s="226">
        <v>34.927999999999997</v>
      </c>
      <c r="I151" s="227"/>
      <c r="J151" s="228">
        <f>ROUND(I151*H151,2)</f>
        <v>0</v>
      </c>
      <c r="K151" s="224" t="s">
        <v>162</v>
      </c>
      <c r="L151" s="73"/>
      <c r="M151" s="229" t="s">
        <v>38</v>
      </c>
      <c r="N151" s="230" t="s">
        <v>54</v>
      </c>
      <c r="O151" s="48"/>
      <c r="P151" s="231">
        <f>O151*H151</f>
        <v>0</v>
      </c>
      <c r="Q151" s="231">
        <v>8.0000000000000007E-05</v>
      </c>
      <c r="R151" s="231">
        <f>Q151*H151</f>
        <v>0.0027942399999999999</v>
      </c>
      <c r="S151" s="231">
        <v>0</v>
      </c>
      <c r="T151" s="232">
        <f>S151*H151</f>
        <v>0</v>
      </c>
      <c r="AR151" s="24" t="s">
        <v>163</v>
      </c>
      <c r="AT151" s="24" t="s">
        <v>158</v>
      </c>
      <c r="AU151" s="24" t="s">
        <v>92</v>
      </c>
      <c r="AY151" s="24" t="s">
        <v>155</v>
      </c>
      <c r="BE151" s="233">
        <f>IF(N151="základní",J151,0)</f>
        <v>0</v>
      </c>
      <c r="BF151" s="233">
        <f>IF(N151="snížená",J151,0)</f>
        <v>0</v>
      </c>
      <c r="BG151" s="233">
        <f>IF(N151="zákl. přenesená",J151,0)</f>
        <v>0</v>
      </c>
      <c r="BH151" s="233">
        <f>IF(N151="sníž. přenesená",J151,0)</f>
        <v>0</v>
      </c>
      <c r="BI151" s="233">
        <f>IF(N151="nulová",J151,0)</f>
        <v>0</v>
      </c>
      <c r="BJ151" s="24" t="s">
        <v>25</v>
      </c>
      <c r="BK151" s="233">
        <f>ROUND(I151*H151,2)</f>
        <v>0</v>
      </c>
      <c r="BL151" s="24" t="s">
        <v>163</v>
      </c>
      <c r="BM151" s="24" t="s">
        <v>215</v>
      </c>
    </row>
    <row r="152" s="1" customFormat="1">
      <c r="B152" s="47"/>
      <c r="C152" s="75"/>
      <c r="D152" s="234" t="s">
        <v>165</v>
      </c>
      <c r="E152" s="75"/>
      <c r="F152" s="235" t="s">
        <v>216</v>
      </c>
      <c r="G152" s="75"/>
      <c r="H152" s="75"/>
      <c r="I152" s="192"/>
      <c r="J152" s="75"/>
      <c r="K152" s="75"/>
      <c r="L152" s="73"/>
      <c r="M152" s="236"/>
      <c r="N152" s="48"/>
      <c r="O152" s="48"/>
      <c r="P152" s="48"/>
      <c r="Q152" s="48"/>
      <c r="R152" s="48"/>
      <c r="S152" s="48"/>
      <c r="T152" s="96"/>
      <c r="AT152" s="24" t="s">
        <v>165</v>
      </c>
      <c r="AU152" s="24" t="s">
        <v>92</v>
      </c>
    </row>
    <row r="153" s="11" customFormat="1">
      <c r="B153" s="237"/>
      <c r="C153" s="238"/>
      <c r="D153" s="234" t="s">
        <v>167</v>
      </c>
      <c r="E153" s="239" t="s">
        <v>38</v>
      </c>
      <c r="F153" s="240" t="s">
        <v>168</v>
      </c>
      <c r="G153" s="238"/>
      <c r="H153" s="239" t="s">
        <v>38</v>
      </c>
      <c r="I153" s="241"/>
      <c r="J153" s="238"/>
      <c r="K153" s="238"/>
      <c r="L153" s="242"/>
      <c r="M153" s="243"/>
      <c r="N153" s="244"/>
      <c r="O153" s="244"/>
      <c r="P153" s="244"/>
      <c r="Q153" s="244"/>
      <c r="R153" s="244"/>
      <c r="S153" s="244"/>
      <c r="T153" s="245"/>
      <c r="AT153" s="246" t="s">
        <v>167</v>
      </c>
      <c r="AU153" s="246" t="s">
        <v>92</v>
      </c>
      <c r="AV153" s="11" t="s">
        <v>25</v>
      </c>
      <c r="AW153" s="11" t="s">
        <v>46</v>
      </c>
      <c r="AX153" s="11" t="s">
        <v>83</v>
      </c>
      <c r="AY153" s="246" t="s">
        <v>155</v>
      </c>
    </row>
    <row r="154" s="12" customFormat="1">
      <c r="B154" s="247"/>
      <c r="C154" s="248"/>
      <c r="D154" s="234" t="s">
        <v>167</v>
      </c>
      <c r="E154" s="249" t="s">
        <v>38</v>
      </c>
      <c r="F154" s="250" t="s">
        <v>217</v>
      </c>
      <c r="G154" s="248"/>
      <c r="H154" s="251">
        <v>1.75</v>
      </c>
      <c r="I154" s="252"/>
      <c r="J154" s="248"/>
      <c r="K154" s="248"/>
      <c r="L154" s="253"/>
      <c r="M154" s="254"/>
      <c r="N154" s="255"/>
      <c r="O154" s="255"/>
      <c r="P154" s="255"/>
      <c r="Q154" s="255"/>
      <c r="R154" s="255"/>
      <c r="S154" s="255"/>
      <c r="T154" s="256"/>
      <c r="AT154" s="257" t="s">
        <v>167</v>
      </c>
      <c r="AU154" s="257" t="s">
        <v>92</v>
      </c>
      <c r="AV154" s="12" t="s">
        <v>92</v>
      </c>
      <c r="AW154" s="12" t="s">
        <v>46</v>
      </c>
      <c r="AX154" s="12" t="s">
        <v>83</v>
      </c>
      <c r="AY154" s="257" t="s">
        <v>155</v>
      </c>
    </row>
    <row r="155" s="12" customFormat="1">
      <c r="B155" s="247"/>
      <c r="C155" s="248"/>
      <c r="D155" s="234" t="s">
        <v>167</v>
      </c>
      <c r="E155" s="249" t="s">
        <v>38</v>
      </c>
      <c r="F155" s="250" t="s">
        <v>218</v>
      </c>
      <c r="G155" s="248"/>
      <c r="H155" s="251">
        <v>5.5380000000000003</v>
      </c>
      <c r="I155" s="252"/>
      <c r="J155" s="248"/>
      <c r="K155" s="248"/>
      <c r="L155" s="253"/>
      <c r="M155" s="254"/>
      <c r="N155" s="255"/>
      <c r="O155" s="255"/>
      <c r="P155" s="255"/>
      <c r="Q155" s="255"/>
      <c r="R155" s="255"/>
      <c r="S155" s="255"/>
      <c r="T155" s="256"/>
      <c r="AT155" s="257" t="s">
        <v>167</v>
      </c>
      <c r="AU155" s="257" t="s">
        <v>92</v>
      </c>
      <c r="AV155" s="12" t="s">
        <v>92</v>
      </c>
      <c r="AW155" s="12" t="s">
        <v>46</v>
      </c>
      <c r="AX155" s="12" t="s">
        <v>83</v>
      </c>
      <c r="AY155" s="257" t="s">
        <v>155</v>
      </c>
    </row>
    <row r="156" s="11" customFormat="1">
      <c r="B156" s="237"/>
      <c r="C156" s="238"/>
      <c r="D156" s="234" t="s">
        <v>167</v>
      </c>
      <c r="E156" s="239" t="s">
        <v>38</v>
      </c>
      <c r="F156" s="240" t="s">
        <v>170</v>
      </c>
      <c r="G156" s="238"/>
      <c r="H156" s="239" t="s">
        <v>38</v>
      </c>
      <c r="I156" s="241"/>
      <c r="J156" s="238"/>
      <c r="K156" s="238"/>
      <c r="L156" s="242"/>
      <c r="M156" s="243"/>
      <c r="N156" s="244"/>
      <c r="O156" s="244"/>
      <c r="P156" s="244"/>
      <c r="Q156" s="244"/>
      <c r="R156" s="244"/>
      <c r="S156" s="244"/>
      <c r="T156" s="245"/>
      <c r="AT156" s="246" t="s">
        <v>167</v>
      </c>
      <c r="AU156" s="246" t="s">
        <v>92</v>
      </c>
      <c r="AV156" s="11" t="s">
        <v>25</v>
      </c>
      <c r="AW156" s="11" t="s">
        <v>46</v>
      </c>
      <c r="AX156" s="11" t="s">
        <v>83</v>
      </c>
      <c r="AY156" s="246" t="s">
        <v>155</v>
      </c>
    </row>
    <row r="157" s="12" customFormat="1">
      <c r="B157" s="247"/>
      <c r="C157" s="248"/>
      <c r="D157" s="234" t="s">
        <v>167</v>
      </c>
      <c r="E157" s="249" t="s">
        <v>38</v>
      </c>
      <c r="F157" s="250" t="s">
        <v>217</v>
      </c>
      <c r="G157" s="248"/>
      <c r="H157" s="251">
        <v>1.75</v>
      </c>
      <c r="I157" s="252"/>
      <c r="J157" s="248"/>
      <c r="K157" s="248"/>
      <c r="L157" s="253"/>
      <c r="M157" s="254"/>
      <c r="N157" s="255"/>
      <c r="O157" s="255"/>
      <c r="P157" s="255"/>
      <c r="Q157" s="255"/>
      <c r="R157" s="255"/>
      <c r="S157" s="255"/>
      <c r="T157" s="256"/>
      <c r="AT157" s="257" t="s">
        <v>167</v>
      </c>
      <c r="AU157" s="257" t="s">
        <v>92</v>
      </c>
      <c r="AV157" s="12" t="s">
        <v>92</v>
      </c>
      <c r="AW157" s="12" t="s">
        <v>46</v>
      </c>
      <c r="AX157" s="12" t="s">
        <v>83</v>
      </c>
      <c r="AY157" s="257" t="s">
        <v>155</v>
      </c>
    </row>
    <row r="158" s="12" customFormat="1">
      <c r="B158" s="247"/>
      <c r="C158" s="248"/>
      <c r="D158" s="234" t="s">
        <v>167</v>
      </c>
      <c r="E158" s="249" t="s">
        <v>38</v>
      </c>
      <c r="F158" s="250" t="s">
        <v>219</v>
      </c>
      <c r="G158" s="248"/>
      <c r="H158" s="251">
        <v>3.778</v>
      </c>
      <c r="I158" s="252"/>
      <c r="J158" s="248"/>
      <c r="K158" s="248"/>
      <c r="L158" s="253"/>
      <c r="M158" s="254"/>
      <c r="N158" s="255"/>
      <c r="O158" s="255"/>
      <c r="P158" s="255"/>
      <c r="Q158" s="255"/>
      <c r="R158" s="255"/>
      <c r="S158" s="255"/>
      <c r="T158" s="256"/>
      <c r="AT158" s="257" t="s">
        <v>167</v>
      </c>
      <c r="AU158" s="257" t="s">
        <v>92</v>
      </c>
      <c r="AV158" s="12" t="s">
        <v>92</v>
      </c>
      <c r="AW158" s="12" t="s">
        <v>46</v>
      </c>
      <c r="AX158" s="12" t="s">
        <v>83</v>
      </c>
      <c r="AY158" s="257" t="s">
        <v>155</v>
      </c>
    </row>
    <row r="159" s="11" customFormat="1">
      <c r="B159" s="237"/>
      <c r="C159" s="238"/>
      <c r="D159" s="234" t="s">
        <v>167</v>
      </c>
      <c r="E159" s="239" t="s">
        <v>38</v>
      </c>
      <c r="F159" s="240" t="s">
        <v>172</v>
      </c>
      <c r="G159" s="238"/>
      <c r="H159" s="239" t="s">
        <v>38</v>
      </c>
      <c r="I159" s="241"/>
      <c r="J159" s="238"/>
      <c r="K159" s="238"/>
      <c r="L159" s="242"/>
      <c r="M159" s="243"/>
      <c r="N159" s="244"/>
      <c r="O159" s="244"/>
      <c r="P159" s="244"/>
      <c r="Q159" s="244"/>
      <c r="R159" s="244"/>
      <c r="S159" s="244"/>
      <c r="T159" s="245"/>
      <c r="AT159" s="246" t="s">
        <v>167</v>
      </c>
      <c r="AU159" s="246" t="s">
        <v>92</v>
      </c>
      <c r="AV159" s="11" t="s">
        <v>25</v>
      </c>
      <c r="AW159" s="11" t="s">
        <v>46</v>
      </c>
      <c r="AX159" s="11" t="s">
        <v>83</v>
      </c>
      <c r="AY159" s="246" t="s">
        <v>155</v>
      </c>
    </row>
    <row r="160" s="12" customFormat="1">
      <c r="B160" s="247"/>
      <c r="C160" s="248"/>
      <c r="D160" s="234" t="s">
        <v>167</v>
      </c>
      <c r="E160" s="249" t="s">
        <v>38</v>
      </c>
      <c r="F160" s="250" t="s">
        <v>220</v>
      </c>
      <c r="G160" s="248"/>
      <c r="H160" s="251">
        <v>3.528</v>
      </c>
      <c r="I160" s="252"/>
      <c r="J160" s="248"/>
      <c r="K160" s="248"/>
      <c r="L160" s="253"/>
      <c r="M160" s="254"/>
      <c r="N160" s="255"/>
      <c r="O160" s="255"/>
      <c r="P160" s="255"/>
      <c r="Q160" s="255"/>
      <c r="R160" s="255"/>
      <c r="S160" s="255"/>
      <c r="T160" s="256"/>
      <c r="AT160" s="257" t="s">
        <v>167</v>
      </c>
      <c r="AU160" s="257" t="s">
        <v>92</v>
      </c>
      <c r="AV160" s="12" t="s">
        <v>92</v>
      </c>
      <c r="AW160" s="12" t="s">
        <v>46</v>
      </c>
      <c r="AX160" s="12" t="s">
        <v>83</v>
      </c>
      <c r="AY160" s="257" t="s">
        <v>155</v>
      </c>
    </row>
    <row r="161" s="11" customFormat="1">
      <c r="B161" s="237"/>
      <c r="C161" s="238"/>
      <c r="D161" s="234" t="s">
        <v>167</v>
      </c>
      <c r="E161" s="239" t="s">
        <v>38</v>
      </c>
      <c r="F161" s="240" t="s">
        <v>173</v>
      </c>
      <c r="G161" s="238"/>
      <c r="H161" s="239" t="s">
        <v>38</v>
      </c>
      <c r="I161" s="241"/>
      <c r="J161" s="238"/>
      <c r="K161" s="238"/>
      <c r="L161" s="242"/>
      <c r="M161" s="243"/>
      <c r="N161" s="244"/>
      <c r="O161" s="244"/>
      <c r="P161" s="244"/>
      <c r="Q161" s="244"/>
      <c r="R161" s="244"/>
      <c r="S161" s="244"/>
      <c r="T161" s="245"/>
      <c r="AT161" s="246" t="s">
        <v>167</v>
      </c>
      <c r="AU161" s="246" t="s">
        <v>92</v>
      </c>
      <c r="AV161" s="11" t="s">
        <v>25</v>
      </c>
      <c r="AW161" s="11" t="s">
        <v>46</v>
      </c>
      <c r="AX161" s="11" t="s">
        <v>83</v>
      </c>
      <c r="AY161" s="246" t="s">
        <v>155</v>
      </c>
    </row>
    <row r="162" s="12" customFormat="1">
      <c r="B162" s="247"/>
      <c r="C162" s="248"/>
      <c r="D162" s="234" t="s">
        <v>167</v>
      </c>
      <c r="E162" s="249" t="s">
        <v>38</v>
      </c>
      <c r="F162" s="250" t="s">
        <v>219</v>
      </c>
      <c r="G162" s="248"/>
      <c r="H162" s="251">
        <v>3.778</v>
      </c>
      <c r="I162" s="252"/>
      <c r="J162" s="248"/>
      <c r="K162" s="248"/>
      <c r="L162" s="253"/>
      <c r="M162" s="254"/>
      <c r="N162" s="255"/>
      <c r="O162" s="255"/>
      <c r="P162" s="255"/>
      <c r="Q162" s="255"/>
      <c r="R162" s="255"/>
      <c r="S162" s="255"/>
      <c r="T162" s="256"/>
      <c r="AT162" s="257" t="s">
        <v>167</v>
      </c>
      <c r="AU162" s="257" t="s">
        <v>92</v>
      </c>
      <c r="AV162" s="12" t="s">
        <v>92</v>
      </c>
      <c r="AW162" s="12" t="s">
        <v>46</v>
      </c>
      <c r="AX162" s="12" t="s">
        <v>83</v>
      </c>
      <c r="AY162" s="257" t="s">
        <v>155</v>
      </c>
    </row>
    <row r="163" s="11" customFormat="1">
      <c r="B163" s="237"/>
      <c r="C163" s="238"/>
      <c r="D163" s="234" t="s">
        <v>167</v>
      </c>
      <c r="E163" s="239" t="s">
        <v>38</v>
      </c>
      <c r="F163" s="240" t="s">
        <v>174</v>
      </c>
      <c r="G163" s="238"/>
      <c r="H163" s="239" t="s">
        <v>38</v>
      </c>
      <c r="I163" s="241"/>
      <c r="J163" s="238"/>
      <c r="K163" s="238"/>
      <c r="L163" s="242"/>
      <c r="M163" s="243"/>
      <c r="N163" s="244"/>
      <c r="O163" s="244"/>
      <c r="P163" s="244"/>
      <c r="Q163" s="244"/>
      <c r="R163" s="244"/>
      <c r="S163" s="244"/>
      <c r="T163" s="245"/>
      <c r="AT163" s="246" t="s">
        <v>167</v>
      </c>
      <c r="AU163" s="246" t="s">
        <v>92</v>
      </c>
      <c r="AV163" s="11" t="s">
        <v>25</v>
      </c>
      <c r="AW163" s="11" t="s">
        <v>46</v>
      </c>
      <c r="AX163" s="11" t="s">
        <v>83</v>
      </c>
      <c r="AY163" s="246" t="s">
        <v>155</v>
      </c>
    </row>
    <row r="164" s="12" customFormat="1">
      <c r="B164" s="247"/>
      <c r="C164" s="248"/>
      <c r="D164" s="234" t="s">
        <v>167</v>
      </c>
      <c r="E164" s="249" t="s">
        <v>38</v>
      </c>
      <c r="F164" s="250" t="s">
        <v>221</v>
      </c>
      <c r="G164" s="248"/>
      <c r="H164" s="251">
        <v>1.825</v>
      </c>
      <c r="I164" s="252"/>
      <c r="J164" s="248"/>
      <c r="K164" s="248"/>
      <c r="L164" s="253"/>
      <c r="M164" s="254"/>
      <c r="N164" s="255"/>
      <c r="O164" s="255"/>
      <c r="P164" s="255"/>
      <c r="Q164" s="255"/>
      <c r="R164" s="255"/>
      <c r="S164" s="255"/>
      <c r="T164" s="256"/>
      <c r="AT164" s="257" t="s">
        <v>167</v>
      </c>
      <c r="AU164" s="257" t="s">
        <v>92</v>
      </c>
      <c r="AV164" s="12" t="s">
        <v>92</v>
      </c>
      <c r="AW164" s="12" t="s">
        <v>46</v>
      </c>
      <c r="AX164" s="12" t="s">
        <v>83</v>
      </c>
      <c r="AY164" s="257" t="s">
        <v>155</v>
      </c>
    </row>
    <row r="165" s="12" customFormat="1">
      <c r="B165" s="247"/>
      <c r="C165" s="248"/>
      <c r="D165" s="234" t="s">
        <v>167</v>
      </c>
      <c r="E165" s="249" t="s">
        <v>38</v>
      </c>
      <c r="F165" s="250" t="s">
        <v>222</v>
      </c>
      <c r="G165" s="248"/>
      <c r="H165" s="251">
        <v>3.8279999999999998</v>
      </c>
      <c r="I165" s="252"/>
      <c r="J165" s="248"/>
      <c r="K165" s="248"/>
      <c r="L165" s="253"/>
      <c r="M165" s="254"/>
      <c r="N165" s="255"/>
      <c r="O165" s="255"/>
      <c r="P165" s="255"/>
      <c r="Q165" s="255"/>
      <c r="R165" s="255"/>
      <c r="S165" s="255"/>
      <c r="T165" s="256"/>
      <c r="AT165" s="257" t="s">
        <v>167</v>
      </c>
      <c r="AU165" s="257" t="s">
        <v>92</v>
      </c>
      <c r="AV165" s="12" t="s">
        <v>92</v>
      </c>
      <c r="AW165" s="12" t="s">
        <v>46</v>
      </c>
      <c r="AX165" s="12" t="s">
        <v>83</v>
      </c>
      <c r="AY165" s="257" t="s">
        <v>155</v>
      </c>
    </row>
    <row r="166" s="12" customFormat="1">
      <c r="B166" s="247"/>
      <c r="C166" s="248"/>
      <c r="D166" s="234" t="s">
        <v>167</v>
      </c>
      <c r="E166" s="249" t="s">
        <v>38</v>
      </c>
      <c r="F166" s="250" t="s">
        <v>223</v>
      </c>
      <c r="G166" s="248"/>
      <c r="H166" s="251">
        <v>1.7250000000000001</v>
      </c>
      <c r="I166" s="252"/>
      <c r="J166" s="248"/>
      <c r="K166" s="248"/>
      <c r="L166" s="253"/>
      <c r="M166" s="254"/>
      <c r="N166" s="255"/>
      <c r="O166" s="255"/>
      <c r="P166" s="255"/>
      <c r="Q166" s="255"/>
      <c r="R166" s="255"/>
      <c r="S166" s="255"/>
      <c r="T166" s="256"/>
      <c r="AT166" s="257" t="s">
        <v>167</v>
      </c>
      <c r="AU166" s="257" t="s">
        <v>92</v>
      </c>
      <c r="AV166" s="12" t="s">
        <v>92</v>
      </c>
      <c r="AW166" s="12" t="s">
        <v>46</v>
      </c>
      <c r="AX166" s="12" t="s">
        <v>83</v>
      </c>
      <c r="AY166" s="257" t="s">
        <v>155</v>
      </c>
    </row>
    <row r="167" s="11" customFormat="1">
      <c r="B167" s="237"/>
      <c r="C167" s="238"/>
      <c r="D167" s="234" t="s">
        <v>167</v>
      </c>
      <c r="E167" s="239" t="s">
        <v>38</v>
      </c>
      <c r="F167" s="240" t="s">
        <v>175</v>
      </c>
      <c r="G167" s="238"/>
      <c r="H167" s="239" t="s">
        <v>38</v>
      </c>
      <c r="I167" s="241"/>
      <c r="J167" s="238"/>
      <c r="K167" s="238"/>
      <c r="L167" s="242"/>
      <c r="M167" s="243"/>
      <c r="N167" s="244"/>
      <c r="O167" s="244"/>
      <c r="P167" s="244"/>
      <c r="Q167" s="244"/>
      <c r="R167" s="244"/>
      <c r="S167" s="244"/>
      <c r="T167" s="245"/>
      <c r="AT167" s="246" t="s">
        <v>167</v>
      </c>
      <c r="AU167" s="246" t="s">
        <v>92</v>
      </c>
      <c r="AV167" s="11" t="s">
        <v>25</v>
      </c>
      <c r="AW167" s="11" t="s">
        <v>46</v>
      </c>
      <c r="AX167" s="11" t="s">
        <v>83</v>
      </c>
      <c r="AY167" s="246" t="s">
        <v>155</v>
      </c>
    </row>
    <row r="168" s="12" customFormat="1">
      <c r="B168" s="247"/>
      <c r="C168" s="248"/>
      <c r="D168" s="234" t="s">
        <v>167</v>
      </c>
      <c r="E168" s="249" t="s">
        <v>38</v>
      </c>
      <c r="F168" s="250" t="s">
        <v>224</v>
      </c>
      <c r="G168" s="248"/>
      <c r="H168" s="251">
        <v>1.8</v>
      </c>
      <c r="I168" s="252"/>
      <c r="J168" s="248"/>
      <c r="K168" s="248"/>
      <c r="L168" s="253"/>
      <c r="M168" s="254"/>
      <c r="N168" s="255"/>
      <c r="O168" s="255"/>
      <c r="P168" s="255"/>
      <c r="Q168" s="255"/>
      <c r="R168" s="255"/>
      <c r="S168" s="255"/>
      <c r="T168" s="256"/>
      <c r="AT168" s="257" t="s">
        <v>167</v>
      </c>
      <c r="AU168" s="257" t="s">
        <v>92</v>
      </c>
      <c r="AV168" s="12" t="s">
        <v>92</v>
      </c>
      <c r="AW168" s="12" t="s">
        <v>46</v>
      </c>
      <c r="AX168" s="12" t="s">
        <v>83</v>
      </c>
      <c r="AY168" s="257" t="s">
        <v>155</v>
      </c>
    </row>
    <row r="169" s="12" customFormat="1">
      <c r="B169" s="247"/>
      <c r="C169" s="248"/>
      <c r="D169" s="234" t="s">
        <v>167</v>
      </c>
      <c r="E169" s="249" t="s">
        <v>38</v>
      </c>
      <c r="F169" s="250" t="s">
        <v>222</v>
      </c>
      <c r="G169" s="248"/>
      <c r="H169" s="251">
        <v>3.8279999999999998</v>
      </c>
      <c r="I169" s="252"/>
      <c r="J169" s="248"/>
      <c r="K169" s="248"/>
      <c r="L169" s="253"/>
      <c r="M169" s="254"/>
      <c r="N169" s="255"/>
      <c r="O169" s="255"/>
      <c r="P169" s="255"/>
      <c r="Q169" s="255"/>
      <c r="R169" s="255"/>
      <c r="S169" s="255"/>
      <c r="T169" s="256"/>
      <c r="AT169" s="257" t="s">
        <v>167</v>
      </c>
      <c r="AU169" s="257" t="s">
        <v>92</v>
      </c>
      <c r="AV169" s="12" t="s">
        <v>92</v>
      </c>
      <c r="AW169" s="12" t="s">
        <v>46</v>
      </c>
      <c r="AX169" s="12" t="s">
        <v>83</v>
      </c>
      <c r="AY169" s="257" t="s">
        <v>155</v>
      </c>
    </row>
    <row r="170" s="12" customFormat="1">
      <c r="B170" s="247"/>
      <c r="C170" s="248"/>
      <c r="D170" s="234" t="s">
        <v>167</v>
      </c>
      <c r="E170" s="249" t="s">
        <v>38</v>
      </c>
      <c r="F170" s="250" t="s">
        <v>225</v>
      </c>
      <c r="G170" s="248"/>
      <c r="H170" s="251">
        <v>1.8</v>
      </c>
      <c r="I170" s="252"/>
      <c r="J170" s="248"/>
      <c r="K170" s="248"/>
      <c r="L170" s="253"/>
      <c r="M170" s="254"/>
      <c r="N170" s="255"/>
      <c r="O170" s="255"/>
      <c r="P170" s="255"/>
      <c r="Q170" s="255"/>
      <c r="R170" s="255"/>
      <c r="S170" s="255"/>
      <c r="T170" s="256"/>
      <c r="AT170" s="257" t="s">
        <v>167</v>
      </c>
      <c r="AU170" s="257" t="s">
        <v>92</v>
      </c>
      <c r="AV170" s="12" t="s">
        <v>92</v>
      </c>
      <c r="AW170" s="12" t="s">
        <v>46</v>
      </c>
      <c r="AX170" s="12" t="s">
        <v>83</v>
      </c>
      <c r="AY170" s="257" t="s">
        <v>155</v>
      </c>
    </row>
    <row r="171" s="13" customFormat="1">
      <c r="B171" s="258"/>
      <c r="C171" s="259"/>
      <c r="D171" s="234" t="s">
        <v>167</v>
      </c>
      <c r="E171" s="260" t="s">
        <v>38</v>
      </c>
      <c r="F171" s="261" t="s">
        <v>177</v>
      </c>
      <c r="G171" s="259"/>
      <c r="H171" s="262">
        <v>34.927999999999997</v>
      </c>
      <c r="I171" s="263"/>
      <c r="J171" s="259"/>
      <c r="K171" s="259"/>
      <c r="L171" s="264"/>
      <c r="M171" s="265"/>
      <c r="N171" s="266"/>
      <c r="O171" s="266"/>
      <c r="P171" s="266"/>
      <c r="Q171" s="266"/>
      <c r="R171" s="266"/>
      <c r="S171" s="266"/>
      <c r="T171" s="267"/>
      <c r="AT171" s="268" t="s">
        <v>167</v>
      </c>
      <c r="AU171" s="268" t="s">
        <v>92</v>
      </c>
      <c r="AV171" s="13" t="s">
        <v>163</v>
      </c>
      <c r="AW171" s="13" t="s">
        <v>46</v>
      </c>
      <c r="AX171" s="13" t="s">
        <v>25</v>
      </c>
      <c r="AY171" s="268" t="s">
        <v>155</v>
      </c>
    </row>
    <row r="172" s="1" customFormat="1" ht="14.4" customHeight="1">
      <c r="B172" s="47"/>
      <c r="C172" s="222" t="s">
        <v>226</v>
      </c>
      <c r="D172" s="222" t="s">
        <v>158</v>
      </c>
      <c r="E172" s="223" t="s">
        <v>227</v>
      </c>
      <c r="F172" s="224" t="s">
        <v>228</v>
      </c>
      <c r="G172" s="225" t="s">
        <v>214</v>
      </c>
      <c r="H172" s="226">
        <v>146.15000000000001</v>
      </c>
      <c r="I172" s="227"/>
      <c r="J172" s="228">
        <f>ROUND(I172*H172,2)</f>
        <v>0</v>
      </c>
      <c r="K172" s="224" t="s">
        <v>162</v>
      </c>
      <c r="L172" s="73"/>
      <c r="M172" s="229" t="s">
        <v>38</v>
      </c>
      <c r="N172" s="230" t="s">
        <v>54</v>
      </c>
      <c r="O172" s="48"/>
      <c r="P172" s="231">
        <f>O172*H172</f>
        <v>0</v>
      </c>
      <c r="Q172" s="231">
        <v>0.00013760000000000001</v>
      </c>
      <c r="R172" s="231">
        <f>Q172*H172</f>
        <v>0.020110240000000001</v>
      </c>
      <c r="S172" s="231">
        <v>0</v>
      </c>
      <c r="T172" s="232">
        <f>S172*H172</f>
        <v>0</v>
      </c>
      <c r="AR172" s="24" t="s">
        <v>163</v>
      </c>
      <c r="AT172" s="24" t="s">
        <v>158</v>
      </c>
      <c r="AU172" s="24" t="s">
        <v>92</v>
      </c>
      <c r="AY172" s="24" t="s">
        <v>155</v>
      </c>
      <c r="BE172" s="233">
        <f>IF(N172="základní",J172,0)</f>
        <v>0</v>
      </c>
      <c r="BF172" s="233">
        <f>IF(N172="snížená",J172,0)</f>
        <v>0</v>
      </c>
      <c r="BG172" s="233">
        <f>IF(N172="zákl. přenesená",J172,0)</f>
        <v>0</v>
      </c>
      <c r="BH172" s="233">
        <f>IF(N172="sníž. přenesená",J172,0)</f>
        <v>0</v>
      </c>
      <c r="BI172" s="233">
        <f>IF(N172="nulová",J172,0)</f>
        <v>0</v>
      </c>
      <c r="BJ172" s="24" t="s">
        <v>25</v>
      </c>
      <c r="BK172" s="233">
        <f>ROUND(I172*H172,2)</f>
        <v>0</v>
      </c>
      <c r="BL172" s="24" t="s">
        <v>163</v>
      </c>
      <c r="BM172" s="24" t="s">
        <v>229</v>
      </c>
    </row>
    <row r="173" s="1" customFormat="1">
      <c r="B173" s="47"/>
      <c r="C173" s="75"/>
      <c r="D173" s="234" t="s">
        <v>165</v>
      </c>
      <c r="E173" s="75"/>
      <c r="F173" s="235" t="s">
        <v>216</v>
      </c>
      <c r="G173" s="75"/>
      <c r="H173" s="75"/>
      <c r="I173" s="192"/>
      <c r="J173" s="75"/>
      <c r="K173" s="75"/>
      <c r="L173" s="73"/>
      <c r="M173" s="236"/>
      <c r="N173" s="48"/>
      <c r="O173" s="48"/>
      <c r="P173" s="48"/>
      <c r="Q173" s="48"/>
      <c r="R173" s="48"/>
      <c r="S173" s="48"/>
      <c r="T173" s="96"/>
      <c r="AT173" s="24" t="s">
        <v>165</v>
      </c>
      <c r="AU173" s="24" t="s">
        <v>92</v>
      </c>
    </row>
    <row r="174" s="11" customFormat="1">
      <c r="B174" s="237"/>
      <c r="C174" s="238"/>
      <c r="D174" s="234" t="s">
        <v>167</v>
      </c>
      <c r="E174" s="239" t="s">
        <v>38</v>
      </c>
      <c r="F174" s="240" t="s">
        <v>168</v>
      </c>
      <c r="G174" s="238"/>
      <c r="H174" s="239" t="s">
        <v>38</v>
      </c>
      <c r="I174" s="241"/>
      <c r="J174" s="238"/>
      <c r="K174" s="238"/>
      <c r="L174" s="242"/>
      <c r="M174" s="243"/>
      <c r="N174" s="244"/>
      <c r="O174" s="244"/>
      <c r="P174" s="244"/>
      <c r="Q174" s="244"/>
      <c r="R174" s="244"/>
      <c r="S174" s="244"/>
      <c r="T174" s="245"/>
      <c r="AT174" s="246" t="s">
        <v>167</v>
      </c>
      <c r="AU174" s="246" t="s">
        <v>92</v>
      </c>
      <c r="AV174" s="11" t="s">
        <v>25</v>
      </c>
      <c r="AW174" s="11" t="s">
        <v>46</v>
      </c>
      <c r="AX174" s="11" t="s">
        <v>83</v>
      </c>
      <c r="AY174" s="246" t="s">
        <v>155</v>
      </c>
    </row>
    <row r="175" s="12" customFormat="1">
      <c r="B175" s="247"/>
      <c r="C175" s="248"/>
      <c r="D175" s="234" t="s">
        <v>167</v>
      </c>
      <c r="E175" s="249" t="s">
        <v>38</v>
      </c>
      <c r="F175" s="250" t="s">
        <v>230</v>
      </c>
      <c r="G175" s="248"/>
      <c r="H175" s="251">
        <v>7.7000000000000002</v>
      </c>
      <c r="I175" s="252"/>
      <c r="J175" s="248"/>
      <c r="K175" s="248"/>
      <c r="L175" s="253"/>
      <c r="M175" s="254"/>
      <c r="N175" s="255"/>
      <c r="O175" s="255"/>
      <c r="P175" s="255"/>
      <c r="Q175" s="255"/>
      <c r="R175" s="255"/>
      <c r="S175" s="255"/>
      <c r="T175" s="256"/>
      <c r="AT175" s="257" t="s">
        <v>167</v>
      </c>
      <c r="AU175" s="257" t="s">
        <v>92</v>
      </c>
      <c r="AV175" s="12" t="s">
        <v>92</v>
      </c>
      <c r="AW175" s="12" t="s">
        <v>46</v>
      </c>
      <c r="AX175" s="12" t="s">
        <v>83</v>
      </c>
      <c r="AY175" s="257" t="s">
        <v>155</v>
      </c>
    </row>
    <row r="176" s="12" customFormat="1">
      <c r="B176" s="247"/>
      <c r="C176" s="248"/>
      <c r="D176" s="234" t="s">
        <v>167</v>
      </c>
      <c r="E176" s="249" t="s">
        <v>38</v>
      </c>
      <c r="F176" s="250" t="s">
        <v>231</v>
      </c>
      <c r="G176" s="248"/>
      <c r="H176" s="251">
        <v>19.25</v>
      </c>
      <c r="I176" s="252"/>
      <c r="J176" s="248"/>
      <c r="K176" s="248"/>
      <c r="L176" s="253"/>
      <c r="M176" s="254"/>
      <c r="N176" s="255"/>
      <c r="O176" s="255"/>
      <c r="P176" s="255"/>
      <c r="Q176" s="255"/>
      <c r="R176" s="255"/>
      <c r="S176" s="255"/>
      <c r="T176" s="256"/>
      <c r="AT176" s="257" t="s">
        <v>167</v>
      </c>
      <c r="AU176" s="257" t="s">
        <v>92</v>
      </c>
      <c r="AV176" s="12" t="s">
        <v>92</v>
      </c>
      <c r="AW176" s="12" t="s">
        <v>46</v>
      </c>
      <c r="AX176" s="12" t="s">
        <v>83</v>
      </c>
      <c r="AY176" s="257" t="s">
        <v>155</v>
      </c>
    </row>
    <row r="177" s="11" customFormat="1">
      <c r="B177" s="237"/>
      <c r="C177" s="238"/>
      <c r="D177" s="234" t="s">
        <v>167</v>
      </c>
      <c r="E177" s="239" t="s">
        <v>38</v>
      </c>
      <c r="F177" s="240" t="s">
        <v>170</v>
      </c>
      <c r="G177" s="238"/>
      <c r="H177" s="239" t="s">
        <v>38</v>
      </c>
      <c r="I177" s="241"/>
      <c r="J177" s="238"/>
      <c r="K177" s="238"/>
      <c r="L177" s="242"/>
      <c r="M177" s="243"/>
      <c r="N177" s="244"/>
      <c r="O177" s="244"/>
      <c r="P177" s="244"/>
      <c r="Q177" s="244"/>
      <c r="R177" s="244"/>
      <c r="S177" s="244"/>
      <c r="T177" s="245"/>
      <c r="AT177" s="246" t="s">
        <v>167</v>
      </c>
      <c r="AU177" s="246" t="s">
        <v>92</v>
      </c>
      <c r="AV177" s="11" t="s">
        <v>25</v>
      </c>
      <c r="AW177" s="11" t="s">
        <v>46</v>
      </c>
      <c r="AX177" s="11" t="s">
        <v>83</v>
      </c>
      <c r="AY177" s="246" t="s">
        <v>155</v>
      </c>
    </row>
    <row r="178" s="12" customFormat="1">
      <c r="B178" s="247"/>
      <c r="C178" s="248"/>
      <c r="D178" s="234" t="s">
        <v>167</v>
      </c>
      <c r="E178" s="249" t="s">
        <v>38</v>
      </c>
      <c r="F178" s="250" t="s">
        <v>232</v>
      </c>
      <c r="G178" s="248"/>
      <c r="H178" s="251">
        <v>5.9000000000000004</v>
      </c>
      <c r="I178" s="252"/>
      <c r="J178" s="248"/>
      <c r="K178" s="248"/>
      <c r="L178" s="253"/>
      <c r="M178" s="254"/>
      <c r="N178" s="255"/>
      <c r="O178" s="255"/>
      <c r="P178" s="255"/>
      <c r="Q178" s="255"/>
      <c r="R178" s="255"/>
      <c r="S178" s="255"/>
      <c r="T178" s="256"/>
      <c r="AT178" s="257" t="s">
        <v>167</v>
      </c>
      <c r="AU178" s="257" t="s">
        <v>92</v>
      </c>
      <c r="AV178" s="12" t="s">
        <v>92</v>
      </c>
      <c r="AW178" s="12" t="s">
        <v>46</v>
      </c>
      <c r="AX178" s="12" t="s">
        <v>83</v>
      </c>
      <c r="AY178" s="257" t="s">
        <v>155</v>
      </c>
    </row>
    <row r="179" s="12" customFormat="1">
      <c r="B179" s="247"/>
      <c r="C179" s="248"/>
      <c r="D179" s="234" t="s">
        <v>167</v>
      </c>
      <c r="E179" s="249" t="s">
        <v>38</v>
      </c>
      <c r="F179" s="250" t="s">
        <v>233</v>
      </c>
      <c r="G179" s="248"/>
      <c r="H179" s="251">
        <v>14.75</v>
      </c>
      <c r="I179" s="252"/>
      <c r="J179" s="248"/>
      <c r="K179" s="248"/>
      <c r="L179" s="253"/>
      <c r="M179" s="254"/>
      <c r="N179" s="255"/>
      <c r="O179" s="255"/>
      <c r="P179" s="255"/>
      <c r="Q179" s="255"/>
      <c r="R179" s="255"/>
      <c r="S179" s="255"/>
      <c r="T179" s="256"/>
      <c r="AT179" s="257" t="s">
        <v>167</v>
      </c>
      <c r="AU179" s="257" t="s">
        <v>92</v>
      </c>
      <c r="AV179" s="12" t="s">
        <v>92</v>
      </c>
      <c r="AW179" s="12" t="s">
        <v>46</v>
      </c>
      <c r="AX179" s="12" t="s">
        <v>83</v>
      </c>
      <c r="AY179" s="257" t="s">
        <v>155</v>
      </c>
    </row>
    <row r="180" s="11" customFormat="1">
      <c r="B180" s="237"/>
      <c r="C180" s="238"/>
      <c r="D180" s="234" t="s">
        <v>167</v>
      </c>
      <c r="E180" s="239" t="s">
        <v>38</v>
      </c>
      <c r="F180" s="240" t="s">
        <v>172</v>
      </c>
      <c r="G180" s="238"/>
      <c r="H180" s="239" t="s">
        <v>38</v>
      </c>
      <c r="I180" s="241"/>
      <c r="J180" s="238"/>
      <c r="K180" s="238"/>
      <c r="L180" s="242"/>
      <c r="M180" s="243"/>
      <c r="N180" s="244"/>
      <c r="O180" s="244"/>
      <c r="P180" s="244"/>
      <c r="Q180" s="244"/>
      <c r="R180" s="244"/>
      <c r="S180" s="244"/>
      <c r="T180" s="245"/>
      <c r="AT180" s="246" t="s">
        <v>167</v>
      </c>
      <c r="AU180" s="246" t="s">
        <v>92</v>
      </c>
      <c r="AV180" s="11" t="s">
        <v>25</v>
      </c>
      <c r="AW180" s="11" t="s">
        <v>46</v>
      </c>
      <c r="AX180" s="11" t="s">
        <v>83</v>
      </c>
      <c r="AY180" s="246" t="s">
        <v>155</v>
      </c>
    </row>
    <row r="181" s="12" customFormat="1">
      <c r="B181" s="247"/>
      <c r="C181" s="248"/>
      <c r="D181" s="234" t="s">
        <v>167</v>
      </c>
      <c r="E181" s="249" t="s">
        <v>38</v>
      </c>
      <c r="F181" s="250" t="s">
        <v>234</v>
      </c>
      <c r="G181" s="248"/>
      <c r="H181" s="251">
        <v>16.25</v>
      </c>
      <c r="I181" s="252"/>
      <c r="J181" s="248"/>
      <c r="K181" s="248"/>
      <c r="L181" s="253"/>
      <c r="M181" s="254"/>
      <c r="N181" s="255"/>
      <c r="O181" s="255"/>
      <c r="P181" s="255"/>
      <c r="Q181" s="255"/>
      <c r="R181" s="255"/>
      <c r="S181" s="255"/>
      <c r="T181" s="256"/>
      <c r="AT181" s="257" t="s">
        <v>167</v>
      </c>
      <c r="AU181" s="257" t="s">
        <v>92</v>
      </c>
      <c r="AV181" s="12" t="s">
        <v>92</v>
      </c>
      <c r="AW181" s="12" t="s">
        <v>46</v>
      </c>
      <c r="AX181" s="12" t="s">
        <v>83</v>
      </c>
      <c r="AY181" s="257" t="s">
        <v>155</v>
      </c>
    </row>
    <row r="182" s="11" customFormat="1">
      <c r="B182" s="237"/>
      <c r="C182" s="238"/>
      <c r="D182" s="234" t="s">
        <v>167</v>
      </c>
      <c r="E182" s="239" t="s">
        <v>38</v>
      </c>
      <c r="F182" s="240" t="s">
        <v>173</v>
      </c>
      <c r="G182" s="238"/>
      <c r="H182" s="239" t="s">
        <v>38</v>
      </c>
      <c r="I182" s="241"/>
      <c r="J182" s="238"/>
      <c r="K182" s="238"/>
      <c r="L182" s="242"/>
      <c r="M182" s="243"/>
      <c r="N182" s="244"/>
      <c r="O182" s="244"/>
      <c r="P182" s="244"/>
      <c r="Q182" s="244"/>
      <c r="R182" s="244"/>
      <c r="S182" s="244"/>
      <c r="T182" s="245"/>
      <c r="AT182" s="246" t="s">
        <v>167</v>
      </c>
      <c r="AU182" s="246" t="s">
        <v>92</v>
      </c>
      <c r="AV182" s="11" t="s">
        <v>25</v>
      </c>
      <c r="AW182" s="11" t="s">
        <v>46</v>
      </c>
      <c r="AX182" s="11" t="s">
        <v>83</v>
      </c>
      <c r="AY182" s="246" t="s">
        <v>155</v>
      </c>
    </row>
    <row r="183" s="12" customFormat="1">
      <c r="B183" s="247"/>
      <c r="C183" s="248"/>
      <c r="D183" s="234" t="s">
        <v>167</v>
      </c>
      <c r="E183" s="249" t="s">
        <v>38</v>
      </c>
      <c r="F183" s="250" t="s">
        <v>233</v>
      </c>
      <c r="G183" s="248"/>
      <c r="H183" s="251">
        <v>14.75</v>
      </c>
      <c r="I183" s="252"/>
      <c r="J183" s="248"/>
      <c r="K183" s="248"/>
      <c r="L183" s="253"/>
      <c r="M183" s="254"/>
      <c r="N183" s="255"/>
      <c r="O183" s="255"/>
      <c r="P183" s="255"/>
      <c r="Q183" s="255"/>
      <c r="R183" s="255"/>
      <c r="S183" s="255"/>
      <c r="T183" s="256"/>
      <c r="AT183" s="257" t="s">
        <v>167</v>
      </c>
      <c r="AU183" s="257" t="s">
        <v>92</v>
      </c>
      <c r="AV183" s="12" t="s">
        <v>92</v>
      </c>
      <c r="AW183" s="12" t="s">
        <v>46</v>
      </c>
      <c r="AX183" s="12" t="s">
        <v>83</v>
      </c>
      <c r="AY183" s="257" t="s">
        <v>155</v>
      </c>
    </row>
    <row r="184" s="11" customFormat="1">
      <c r="B184" s="237"/>
      <c r="C184" s="238"/>
      <c r="D184" s="234" t="s">
        <v>167</v>
      </c>
      <c r="E184" s="239" t="s">
        <v>38</v>
      </c>
      <c r="F184" s="240" t="s">
        <v>174</v>
      </c>
      <c r="G184" s="238"/>
      <c r="H184" s="239" t="s">
        <v>38</v>
      </c>
      <c r="I184" s="241"/>
      <c r="J184" s="238"/>
      <c r="K184" s="238"/>
      <c r="L184" s="242"/>
      <c r="M184" s="243"/>
      <c r="N184" s="244"/>
      <c r="O184" s="244"/>
      <c r="P184" s="244"/>
      <c r="Q184" s="244"/>
      <c r="R184" s="244"/>
      <c r="S184" s="244"/>
      <c r="T184" s="245"/>
      <c r="AT184" s="246" t="s">
        <v>167</v>
      </c>
      <c r="AU184" s="246" t="s">
        <v>92</v>
      </c>
      <c r="AV184" s="11" t="s">
        <v>25</v>
      </c>
      <c r="AW184" s="11" t="s">
        <v>46</v>
      </c>
      <c r="AX184" s="11" t="s">
        <v>83</v>
      </c>
      <c r="AY184" s="246" t="s">
        <v>155</v>
      </c>
    </row>
    <row r="185" s="12" customFormat="1">
      <c r="B185" s="247"/>
      <c r="C185" s="248"/>
      <c r="D185" s="234" t="s">
        <v>167</v>
      </c>
      <c r="E185" s="249" t="s">
        <v>38</v>
      </c>
      <c r="F185" s="250" t="s">
        <v>235</v>
      </c>
      <c r="G185" s="248"/>
      <c r="H185" s="251">
        <v>8.8499999999999996</v>
      </c>
      <c r="I185" s="252"/>
      <c r="J185" s="248"/>
      <c r="K185" s="248"/>
      <c r="L185" s="253"/>
      <c r="M185" s="254"/>
      <c r="N185" s="255"/>
      <c r="O185" s="255"/>
      <c r="P185" s="255"/>
      <c r="Q185" s="255"/>
      <c r="R185" s="255"/>
      <c r="S185" s="255"/>
      <c r="T185" s="256"/>
      <c r="AT185" s="257" t="s">
        <v>167</v>
      </c>
      <c r="AU185" s="257" t="s">
        <v>92</v>
      </c>
      <c r="AV185" s="12" t="s">
        <v>92</v>
      </c>
      <c r="AW185" s="12" t="s">
        <v>46</v>
      </c>
      <c r="AX185" s="12" t="s">
        <v>83</v>
      </c>
      <c r="AY185" s="257" t="s">
        <v>155</v>
      </c>
    </row>
    <row r="186" s="12" customFormat="1">
      <c r="B186" s="247"/>
      <c r="C186" s="248"/>
      <c r="D186" s="234" t="s">
        <v>167</v>
      </c>
      <c r="E186" s="249" t="s">
        <v>38</v>
      </c>
      <c r="F186" s="250" t="s">
        <v>233</v>
      </c>
      <c r="G186" s="248"/>
      <c r="H186" s="251">
        <v>14.75</v>
      </c>
      <c r="I186" s="252"/>
      <c r="J186" s="248"/>
      <c r="K186" s="248"/>
      <c r="L186" s="253"/>
      <c r="M186" s="254"/>
      <c r="N186" s="255"/>
      <c r="O186" s="255"/>
      <c r="P186" s="255"/>
      <c r="Q186" s="255"/>
      <c r="R186" s="255"/>
      <c r="S186" s="255"/>
      <c r="T186" s="256"/>
      <c r="AT186" s="257" t="s">
        <v>167</v>
      </c>
      <c r="AU186" s="257" t="s">
        <v>92</v>
      </c>
      <c r="AV186" s="12" t="s">
        <v>92</v>
      </c>
      <c r="AW186" s="12" t="s">
        <v>46</v>
      </c>
      <c r="AX186" s="12" t="s">
        <v>83</v>
      </c>
      <c r="AY186" s="257" t="s">
        <v>155</v>
      </c>
    </row>
    <row r="187" s="12" customFormat="1">
      <c r="B187" s="247"/>
      <c r="C187" s="248"/>
      <c r="D187" s="234" t="s">
        <v>167</v>
      </c>
      <c r="E187" s="249" t="s">
        <v>38</v>
      </c>
      <c r="F187" s="250" t="s">
        <v>236</v>
      </c>
      <c r="G187" s="248"/>
      <c r="H187" s="251">
        <v>8.8499999999999996</v>
      </c>
      <c r="I187" s="252"/>
      <c r="J187" s="248"/>
      <c r="K187" s="248"/>
      <c r="L187" s="253"/>
      <c r="M187" s="254"/>
      <c r="N187" s="255"/>
      <c r="O187" s="255"/>
      <c r="P187" s="255"/>
      <c r="Q187" s="255"/>
      <c r="R187" s="255"/>
      <c r="S187" s="255"/>
      <c r="T187" s="256"/>
      <c r="AT187" s="257" t="s">
        <v>167</v>
      </c>
      <c r="AU187" s="257" t="s">
        <v>92</v>
      </c>
      <c r="AV187" s="12" t="s">
        <v>92</v>
      </c>
      <c r="AW187" s="12" t="s">
        <v>46</v>
      </c>
      <c r="AX187" s="12" t="s">
        <v>83</v>
      </c>
      <c r="AY187" s="257" t="s">
        <v>155</v>
      </c>
    </row>
    <row r="188" s="11" customFormat="1">
      <c r="B188" s="237"/>
      <c r="C188" s="238"/>
      <c r="D188" s="234" t="s">
        <v>167</v>
      </c>
      <c r="E188" s="239" t="s">
        <v>38</v>
      </c>
      <c r="F188" s="240" t="s">
        <v>175</v>
      </c>
      <c r="G188" s="238"/>
      <c r="H188" s="239" t="s">
        <v>38</v>
      </c>
      <c r="I188" s="241"/>
      <c r="J188" s="238"/>
      <c r="K188" s="238"/>
      <c r="L188" s="242"/>
      <c r="M188" s="243"/>
      <c r="N188" s="244"/>
      <c r="O188" s="244"/>
      <c r="P188" s="244"/>
      <c r="Q188" s="244"/>
      <c r="R188" s="244"/>
      <c r="S188" s="244"/>
      <c r="T188" s="245"/>
      <c r="AT188" s="246" t="s">
        <v>167</v>
      </c>
      <c r="AU188" s="246" t="s">
        <v>92</v>
      </c>
      <c r="AV188" s="11" t="s">
        <v>25</v>
      </c>
      <c r="AW188" s="11" t="s">
        <v>46</v>
      </c>
      <c r="AX188" s="11" t="s">
        <v>83</v>
      </c>
      <c r="AY188" s="246" t="s">
        <v>155</v>
      </c>
    </row>
    <row r="189" s="12" customFormat="1">
      <c r="B189" s="247"/>
      <c r="C189" s="248"/>
      <c r="D189" s="234" t="s">
        <v>167</v>
      </c>
      <c r="E189" s="249" t="s">
        <v>38</v>
      </c>
      <c r="F189" s="250" t="s">
        <v>237</v>
      </c>
      <c r="G189" s="248"/>
      <c r="H189" s="251">
        <v>7.7999999999999998</v>
      </c>
      <c r="I189" s="252"/>
      <c r="J189" s="248"/>
      <c r="K189" s="248"/>
      <c r="L189" s="253"/>
      <c r="M189" s="254"/>
      <c r="N189" s="255"/>
      <c r="O189" s="255"/>
      <c r="P189" s="255"/>
      <c r="Q189" s="255"/>
      <c r="R189" s="255"/>
      <c r="S189" s="255"/>
      <c r="T189" s="256"/>
      <c r="AT189" s="257" t="s">
        <v>167</v>
      </c>
      <c r="AU189" s="257" t="s">
        <v>92</v>
      </c>
      <c r="AV189" s="12" t="s">
        <v>92</v>
      </c>
      <c r="AW189" s="12" t="s">
        <v>46</v>
      </c>
      <c r="AX189" s="12" t="s">
        <v>83</v>
      </c>
      <c r="AY189" s="257" t="s">
        <v>155</v>
      </c>
    </row>
    <row r="190" s="12" customFormat="1">
      <c r="B190" s="247"/>
      <c r="C190" s="248"/>
      <c r="D190" s="234" t="s">
        <v>167</v>
      </c>
      <c r="E190" s="249" t="s">
        <v>38</v>
      </c>
      <c r="F190" s="250" t="s">
        <v>238</v>
      </c>
      <c r="G190" s="248"/>
      <c r="H190" s="251">
        <v>19.5</v>
      </c>
      <c r="I190" s="252"/>
      <c r="J190" s="248"/>
      <c r="K190" s="248"/>
      <c r="L190" s="253"/>
      <c r="M190" s="254"/>
      <c r="N190" s="255"/>
      <c r="O190" s="255"/>
      <c r="P190" s="255"/>
      <c r="Q190" s="255"/>
      <c r="R190" s="255"/>
      <c r="S190" s="255"/>
      <c r="T190" s="256"/>
      <c r="AT190" s="257" t="s">
        <v>167</v>
      </c>
      <c r="AU190" s="257" t="s">
        <v>92</v>
      </c>
      <c r="AV190" s="12" t="s">
        <v>92</v>
      </c>
      <c r="AW190" s="12" t="s">
        <v>46</v>
      </c>
      <c r="AX190" s="12" t="s">
        <v>83</v>
      </c>
      <c r="AY190" s="257" t="s">
        <v>155</v>
      </c>
    </row>
    <row r="191" s="12" customFormat="1">
      <c r="B191" s="247"/>
      <c r="C191" s="248"/>
      <c r="D191" s="234" t="s">
        <v>167</v>
      </c>
      <c r="E191" s="249" t="s">
        <v>38</v>
      </c>
      <c r="F191" s="250" t="s">
        <v>239</v>
      </c>
      <c r="G191" s="248"/>
      <c r="H191" s="251">
        <v>7.7999999999999998</v>
      </c>
      <c r="I191" s="252"/>
      <c r="J191" s="248"/>
      <c r="K191" s="248"/>
      <c r="L191" s="253"/>
      <c r="M191" s="254"/>
      <c r="N191" s="255"/>
      <c r="O191" s="255"/>
      <c r="P191" s="255"/>
      <c r="Q191" s="255"/>
      <c r="R191" s="255"/>
      <c r="S191" s="255"/>
      <c r="T191" s="256"/>
      <c r="AT191" s="257" t="s">
        <v>167</v>
      </c>
      <c r="AU191" s="257" t="s">
        <v>92</v>
      </c>
      <c r="AV191" s="12" t="s">
        <v>92</v>
      </c>
      <c r="AW191" s="12" t="s">
        <v>46</v>
      </c>
      <c r="AX191" s="12" t="s">
        <v>83</v>
      </c>
      <c r="AY191" s="257" t="s">
        <v>155</v>
      </c>
    </row>
    <row r="192" s="13" customFormat="1">
      <c r="B192" s="258"/>
      <c r="C192" s="259"/>
      <c r="D192" s="234" t="s">
        <v>167</v>
      </c>
      <c r="E192" s="260" t="s">
        <v>38</v>
      </c>
      <c r="F192" s="261" t="s">
        <v>177</v>
      </c>
      <c r="G192" s="259"/>
      <c r="H192" s="262">
        <v>146.15000000000001</v>
      </c>
      <c r="I192" s="263"/>
      <c r="J192" s="259"/>
      <c r="K192" s="259"/>
      <c r="L192" s="264"/>
      <c r="M192" s="265"/>
      <c r="N192" s="266"/>
      <c r="O192" s="266"/>
      <c r="P192" s="266"/>
      <c r="Q192" s="266"/>
      <c r="R192" s="266"/>
      <c r="S192" s="266"/>
      <c r="T192" s="267"/>
      <c r="AT192" s="268" t="s">
        <v>167</v>
      </c>
      <c r="AU192" s="268" t="s">
        <v>92</v>
      </c>
      <c r="AV192" s="13" t="s">
        <v>163</v>
      </c>
      <c r="AW192" s="13" t="s">
        <v>46</v>
      </c>
      <c r="AX192" s="13" t="s">
        <v>25</v>
      </c>
      <c r="AY192" s="268" t="s">
        <v>155</v>
      </c>
    </row>
    <row r="193" s="1" customFormat="1" ht="22.8" customHeight="1">
      <c r="B193" s="47"/>
      <c r="C193" s="222" t="s">
        <v>240</v>
      </c>
      <c r="D193" s="222" t="s">
        <v>158</v>
      </c>
      <c r="E193" s="223" t="s">
        <v>241</v>
      </c>
      <c r="F193" s="224" t="s">
        <v>242</v>
      </c>
      <c r="G193" s="225" t="s">
        <v>198</v>
      </c>
      <c r="H193" s="226">
        <v>5.0800000000000001</v>
      </c>
      <c r="I193" s="227"/>
      <c r="J193" s="228">
        <f>ROUND(I193*H193,2)</f>
        <v>0</v>
      </c>
      <c r="K193" s="224" t="s">
        <v>162</v>
      </c>
      <c r="L193" s="73"/>
      <c r="M193" s="229" t="s">
        <v>38</v>
      </c>
      <c r="N193" s="230" t="s">
        <v>54</v>
      </c>
      <c r="O193" s="48"/>
      <c r="P193" s="231">
        <f>O193*H193</f>
        <v>0</v>
      </c>
      <c r="Q193" s="231">
        <v>0.17818400000000001</v>
      </c>
      <c r="R193" s="231">
        <f>Q193*H193</f>
        <v>0.9051747200000001</v>
      </c>
      <c r="S193" s="231">
        <v>0</v>
      </c>
      <c r="T193" s="232">
        <f>S193*H193</f>
        <v>0</v>
      </c>
      <c r="AR193" s="24" t="s">
        <v>163</v>
      </c>
      <c r="AT193" s="24" t="s">
        <v>158</v>
      </c>
      <c r="AU193" s="24" t="s">
        <v>92</v>
      </c>
      <c r="AY193" s="24" t="s">
        <v>155</v>
      </c>
      <c r="BE193" s="233">
        <f>IF(N193="základní",J193,0)</f>
        <v>0</v>
      </c>
      <c r="BF193" s="233">
        <f>IF(N193="snížená",J193,0)</f>
        <v>0</v>
      </c>
      <c r="BG193" s="233">
        <f>IF(N193="zákl. přenesená",J193,0)</f>
        <v>0</v>
      </c>
      <c r="BH193" s="233">
        <f>IF(N193="sníž. přenesená",J193,0)</f>
        <v>0</v>
      </c>
      <c r="BI193" s="233">
        <f>IF(N193="nulová",J193,0)</f>
        <v>0</v>
      </c>
      <c r="BJ193" s="24" t="s">
        <v>25</v>
      </c>
      <c r="BK193" s="233">
        <f>ROUND(I193*H193,2)</f>
        <v>0</v>
      </c>
      <c r="BL193" s="24" t="s">
        <v>163</v>
      </c>
      <c r="BM193" s="24" t="s">
        <v>243</v>
      </c>
    </row>
    <row r="194" s="11" customFormat="1">
      <c r="B194" s="237"/>
      <c r="C194" s="238"/>
      <c r="D194" s="234" t="s">
        <v>167</v>
      </c>
      <c r="E194" s="239" t="s">
        <v>38</v>
      </c>
      <c r="F194" s="240" t="s">
        <v>168</v>
      </c>
      <c r="G194" s="238"/>
      <c r="H194" s="239" t="s">
        <v>38</v>
      </c>
      <c r="I194" s="241"/>
      <c r="J194" s="238"/>
      <c r="K194" s="238"/>
      <c r="L194" s="242"/>
      <c r="M194" s="243"/>
      <c r="N194" s="244"/>
      <c r="O194" s="244"/>
      <c r="P194" s="244"/>
      <c r="Q194" s="244"/>
      <c r="R194" s="244"/>
      <c r="S194" s="244"/>
      <c r="T194" s="245"/>
      <c r="AT194" s="246" t="s">
        <v>167</v>
      </c>
      <c r="AU194" s="246" t="s">
        <v>92</v>
      </c>
      <c r="AV194" s="11" t="s">
        <v>25</v>
      </c>
      <c r="AW194" s="11" t="s">
        <v>46</v>
      </c>
      <c r="AX194" s="11" t="s">
        <v>83</v>
      </c>
      <c r="AY194" s="246" t="s">
        <v>155</v>
      </c>
    </row>
    <row r="195" s="12" customFormat="1">
      <c r="B195" s="247"/>
      <c r="C195" s="248"/>
      <c r="D195" s="234" t="s">
        <v>167</v>
      </c>
      <c r="E195" s="249" t="s">
        <v>38</v>
      </c>
      <c r="F195" s="250" t="s">
        <v>244</v>
      </c>
      <c r="G195" s="248"/>
      <c r="H195" s="251">
        <v>0.29999999999999999</v>
      </c>
      <c r="I195" s="252"/>
      <c r="J195" s="248"/>
      <c r="K195" s="248"/>
      <c r="L195" s="253"/>
      <c r="M195" s="254"/>
      <c r="N195" s="255"/>
      <c r="O195" s="255"/>
      <c r="P195" s="255"/>
      <c r="Q195" s="255"/>
      <c r="R195" s="255"/>
      <c r="S195" s="255"/>
      <c r="T195" s="256"/>
      <c r="AT195" s="257" t="s">
        <v>167</v>
      </c>
      <c r="AU195" s="257" t="s">
        <v>92</v>
      </c>
      <c r="AV195" s="12" t="s">
        <v>92</v>
      </c>
      <c r="AW195" s="12" t="s">
        <v>46</v>
      </c>
      <c r="AX195" s="12" t="s">
        <v>83</v>
      </c>
      <c r="AY195" s="257" t="s">
        <v>155</v>
      </c>
    </row>
    <row r="196" s="11" customFormat="1">
      <c r="B196" s="237"/>
      <c r="C196" s="238"/>
      <c r="D196" s="234" t="s">
        <v>167</v>
      </c>
      <c r="E196" s="239" t="s">
        <v>38</v>
      </c>
      <c r="F196" s="240" t="s">
        <v>170</v>
      </c>
      <c r="G196" s="238"/>
      <c r="H196" s="239" t="s">
        <v>38</v>
      </c>
      <c r="I196" s="241"/>
      <c r="J196" s="238"/>
      <c r="K196" s="238"/>
      <c r="L196" s="242"/>
      <c r="M196" s="243"/>
      <c r="N196" s="244"/>
      <c r="O196" s="244"/>
      <c r="P196" s="244"/>
      <c r="Q196" s="244"/>
      <c r="R196" s="244"/>
      <c r="S196" s="244"/>
      <c r="T196" s="245"/>
      <c r="AT196" s="246" t="s">
        <v>167</v>
      </c>
      <c r="AU196" s="246" t="s">
        <v>92</v>
      </c>
      <c r="AV196" s="11" t="s">
        <v>25</v>
      </c>
      <c r="AW196" s="11" t="s">
        <v>46</v>
      </c>
      <c r="AX196" s="11" t="s">
        <v>83</v>
      </c>
      <c r="AY196" s="246" t="s">
        <v>155</v>
      </c>
    </row>
    <row r="197" s="12" customFormat="1">
      <c r="B197" s="247"/>
      <c r="C197" s="248"/>
      <c r="D197" s="234" t="s">
        <v>167</v>
      </c>
      <c r="E197" s="249" t="s">
        <v>38</v>
      </c>
      <c r="F197" s="250" t="s">
        <v>244</v>
      </c>
      <c r="G197" s="248"/>
      <c r="H197" s="251">
        <v>0.29999999999999999</v>
      </c>
      <c r="I197" s="252"/>
      <c r="J197" s="248"/>
      <c r="K197" s="248"/>
      <c r="L197" s="253"/>
      <c r="M197" s="254"/>
      <c r="N197" s="255"/>
      <c r="O197" s="255"/>
      <c r="P197" s="255"/>
      <c r="Q197" s="255"/>
      <c r="R197" s="255"/>
      <c r="S197" s="255"/>
      <c r="T197" s="256"/>
      <c r="AT197" s="257" t="s">
        <v>167</v>
      </c>
      <c r="AU197" s="257" t="s">
        <v>92</v>
      </c>
      <c r="AV197" s="12" t="s">
        <v>92</v>
      </c>
      <c r="AW197" s="12" t="s">
        <v>46</v>
      </c>
      <c r="AX197" s="12" t="s">
        <v>83</v>
      </c>
      <c r="AY197" s="257" t="s">
        <v>155</v>
      </c>
    </row>
    <row r="198" s="11" customFormat="1">
      <c r="B198" s="237"/>
      <c r="C198" s="238"/>
      <c r="D198" s="234" t="s">
        <v>167</v>
      </c>
      <c r="E198" s="239" t="s">
        <v>38</v>
      </c>
      <c r="F198" s="240" t="s">
        <v>174</v>
      </c>
      <c r="G198" s="238"/>
      <c r="H198" s="239" t="s">
        <v>38</v>
      </c>
      <c r="I198" s="241"/>
      <c r="J198" s="238"/>
      <c r="K198" s="238"/>
      <c r="L198" s="242"/>
      <c r="M198" s="243"/>
      <c r="N198" s="244"/>
      <c r="O198" s="244"/>
      <c r="P198" s="244"/>
      <c r="Q198" s="244"/>
      <c r="R198" s="244"/>
      <c r="S198" s="244"/>
      <c r="T198" s="245"/>
      <c r="AT198" s="246" t="s">
        <v>167</v>
      </c>
      <c r="AU198" s="246" t="s">
        <v>92</v>
      </c>
      <c r="AV198" s="11" t="s">
        <v>25</v>
      </c>
      <c r="AW198" s="11" t="s">
        <v>46</v>
      </c>
      <c r="AX198" s="11" t="s">
        <v>83</v>
      </c>
      <c r="AY198" s="246" t="s">
        <v>155</v>
      </c>
    </row>
    <row r="199" s="12" customFormat="1">
      <c r="B199" s="247"/>
      <c r="C199" s="248"/>
      <c r="D199" s="234" t="s">
        <v>167</v>
      </c>
      <c r="E199" s="249" t="s">
        <v>38</v>
      </c>
      <c r="F199" s="250" t="s">
        <v>245</v>
      </c>
      <c r="G199" s="248"/>
      <c r="H199" s="251">
        <v>1.175</v>
      </c>
      <c r="I199" s="252"/>
      <c r="J199" s="248"/>
      <c r="K199" s="248"/>
      <c r="L199" s="253"/>
      <c r="M199" s="254"/>
      <c r="N199" s="255"/>
      <c r="O199" s="255"/>
      <c r="P199" s="255"/>
      <c r="Q199" s="255"/>
      <c r="R199" s="255"/>
      <c r="S199" s="255"/>
      <c r="T199" s="256"/>
      <c r="AT199" s="257" t="s">
        <v>167</v>
      </c>
      <c r="AU199" s="257" t="s">
        <v>92</v>
      </c>
      <c r="AV199" s="12" t="s">
        <v>92</v>
      </c>
      <c r="AW199" s="12" t="s">
        <v>46</v>
      </c>
      <c r="AX199" s="12" t="s">
        <v>83</v>
      </c>
      <c r="AY199" s="257" t="s">
        <v>155</v>
      </c>
    </row>
    <row r="200" s="11" customFormat="1">
      <c r="B200" s="237"/>
      <c r="C200" s="238"/>
      <c r="D200" s="234" t="s">
        <v>167</v>
      </c>
      <c r="E200" s="239" t="s">
        <v>38</v>
      </c>
      <c r="F200" s="240" t="s">
        <v>175</v>
      </c>
      <c r="G200" s="238"/>
      <c r="H200" s="239" t="s">
        <v>38</v>
      </c>
      <c r="I200" s="241"/>
      <c r="J200" s="238"/>
      <c r="K200" s="238"/>
      <c r="L200" s="242"/>
      <c r="M200" s="243"/>
      <c r="N200" s="244"/>
      <c r="O200" s="244"/>
      <c r="P200" s="244"/>
      <c r="Q200" s="244"/>
      <c r="R200" s="244"/>
      <c r="S200" s="244"/>
      <c r="T200" s="245"/>
      <c r="AT200" s="246" t="s">
        <v>167</v>
      </c>
      <c r="AU200" s="246" t="s">
        <v>92</v>
      </c>
      <c r="AV200" s="11" t="s">
        <v>25</v>
      </c>
      <c r="AW200" s="11" t="s">
        <v>46</v>
      </c>
      <c r="AX200" s="11" t="s">
        <v>83</v>
      </c>
      <c r="AY200" s="246" t="s">
        <v>155</v>
      </c>
    </row>
    <row r="201" s="12" customFormat="1">
      <c r="B201" s="247"/>
      <c r="C201" s="248"/>
      <c r="D201" s="234" t="s">
        <v>167</v>
      </c>
      <c r="E201" s="249" t="s">
        <v>38</v>
      </c>
      <c r="F201" s="250" t="s">
        <v>246</v>
      </c>
      <c r="G201" s="248"/>
      <c r="H201" s="251">
        <v>0.29999999999999999</v>
      </c>
      <c r="I201" s="252"/>
      <c r="J201" s="248"/>
      <c r="K201" s="248"/>
      <c r="L201" s="253"/>
      <c r="M201" s="254"/>
      <c r="N201" s="255"/>
      <c r="O201" s="255"/>
      <c r="P201" s="255"/>
      <c r="Q201" s="255"/>
      <c r="R201" s="255"/>
      <c r="S201" s="255"/>
      <c r="T201" s="256"/>
      <c r="AT201" s="257" t="s">
        <v>167</v>
      </c>
      <c r="AU201" s="257" t="s">
        <v>92</v>
      </c>
      <c r="AV201" s="12" t="s">
        <v>92</v>
      </c>
      <c r="AW201" s="12" t="s">
        <v>46</v>
      </c>
      <c r="AX201" s="12" t="s">
        <v>83</v>
      </c>
      <c r="AY201" s="257" t="s">
        <v>155</v>
      </c>
    </row>
    <row r="202" s="11" customFormat="1">
      <c r="B202" s="237"/>
      <c r="C202" s="238"/>
      <c r="D202" s="234" t="s">
        <v>167</v>
      </c>
      <c r="E202" s="239" t="s">
        <v>38</v>
      </c>
      <c r="F202" s="240" t="s">
        <v>176</v>
      </c>
      <c r="G202" s="238"/>
      <c r="H202" s="239" t="s">
        <v>38</v>
      </c>
      <c r="I202" s="241"/>
      <c r="J202" s="238"/>
      <c r="K202" s="238"/>
      <c r="L202" s="242"/>
      <c r="M202" s="243"/>
      <c r="N202" s="244"/>
      <c r="O202" s="244"/>
      <c r="P202" s="244"/>
      <c r="Q202" s="244"/>
      <c r="R202" s="244"/>
      <c r="S202" s="244"/>
      <c r="T202" s="245"/>
      <c r="AT202" s="246" t="s">
        <v>167</v>
      </c>
      <c r="AU202" s="246" t="s">
        <v>92</v>
      </c>
      <c r="AV202" s="11" t="s">
        <v>25</v>
      </c>
      <c r="AW202" s="11" t="s">
        <v>46</v>
      </c>
      <c r="AX202" s="11" t="s">
        <v>83</v>
      </c>
      <c r="AY202" s="246" t="s">
        <v>155</v>
      </c>
    </row>
    <row r="203" s="12" customFormat="1">
      <c r="B203" s="247"/>
      <c r="C203" s="248"/>
      <c r="D203" s="234" t="s">
        <v>167</v>
      </c>
      <c r="E203" s="249" t="s">
        <v>38</v>
      </c>
      <c r="F203" s="250" t="s">
        <v>247</v>
      </c>
      <c r="G203" s="248"/>
      <c r="H203" s="251">
        <v>3.0049999999999999</v>
      </c>
      <c r="I203" s="252"/>
      <c r="J203" s="248"/>
      <c r="K203" s="248"/>
      <c r="L203" s="253"/>
      <c r="M203" s="254"/>
      <c r="N203" s="255"/>
      <c r="O203" s="255"/>
      <c r="P203" s="255"/>
      <c r="Q203" s="255"/>
      <c r="R203" s="255"/>
      <c r="S203" s="255"/>
      <c r="T203" s="256"/>
      <c r="AT203" s="257" t="s">
        <v>167</v>
      </c>
      <c r="AU203" s="257" t="s">
        <v>92</v>
      </c>
      <c r="AV203" s="12" t="s">
        <v>92</v>
      </c>
      <c r="AW203" s="12" t="s">
        <v>46</v>
      </c>
      <c r="AX203" s="12" t="s">
        <v>83</v>
      </c>
      <c r="AY203" s="257" t="s">
        <v>155</v>
      </c>
    </row>
    <row r="204" s="13" customFormat="1">
      <c r="B204" s="258"/>
      <c r="C204" s="259"/>
      <c r="D204" s="234" t="s">
        <v>167</v>
      </c>
      <c r="E204" s="260" t="s">
        <v>38</v>
      </c>
      <c r="F204" s="261" t="s">
        <v>177</v>
      </c>
      <c r="G204" s="259"/>
      <c r="H204" s="262">
        <v>5.0800000000000001</v>
      </c>
      <c r="I204" s="263"/>
      <c r="J204" s="259"/>
      <c r="K204" s="259"/>
      <c r="L204" s="264"/>
      <c r="M204" s="265"/>
      <c r="N204" s="266"/>
      <c r="O204" s="266"/>
      <c r="P204" s="266"/>
      <c r="Q204" s="266"/>
      <c r="R204" s="266"/>
      <c r="S204" s="266"/>
      <c r="T204" s="267"/>
      <c r="AT204" s="268" t="s">
        <v>167</v>
      </c>
      <c r="AU204" s="268" t="s">
        <v>92</v>
      </c>
      <c r="AV204" s="13" t="s">
        <v>163</v>
      </c>
      <c r="AW204" s="13" t="s">
        <v>46</v>
      </c>
      <c r="AX204" s="13" t="s">
        <v>25</v>
      </c>
      <c r="AY204" s="268" t="s">
        <v>155</v>
      </c>
    </row>
    <row r="205" s="10" customFormat="1" ht="22.32" customHeight="1">
      <c r="B205" s="206"/>
      <c r="C205" s="207"/>
      <c r="D205" s="208" t="s">
        <v>82</v>
      </c>
      <c r="E205" s="220" t="s">
        <v>248</v>
      </c>
      <c r="F205" s="220" t="s">
        <v>249</v>
      </c>
      <c r="G205" s="207"/>
      <c r="H205" s="207"/>
      <c r="I205" s="210"/>
      <c r="J205" s="221">
        <f>BK205</f>
        <v>0</v>
      </c>
      <c r="K205" s="207"/>
      <c r="L205" s="212"/>
      <c r="M205" s="213"/>
      <c r="N205" s="214"/>
      <c r="O205" s="214"/>
      <c r="P205" s="215">
        <f>SUM(P206:P222)</f>
        <v>0</v>
      </c>
      <c r="Q205" s="214"/>
      <c r="R205" s="215">
        <f>SUM(R206:R222)</f>
        <v>2.4313718</v>
      </c>
      <c r="S205" s="214"/>
      <c r="T205" s="216">
        <f>SUM(T206:T222)</f>
        <v>0</v>
      </c>
      <c r="AR205" s="217" t="s">
        <v>25</v>
      </c>
      <c r="AT205" s="218" t="s">
        <v>82</v>
      </c>
      <c r="AU205" s="218" t="s">
        <v>92</v>
      </c>
      <c r="AY205" s="217" t="s">
        <v>155</v>
      </c>
      <c r="BK205" s="219">
        <f>SUM(BK206:BK222)</f>
        <v>0</v>
      </c>
    </row>
    <row r="206" s="1" customFormat="1" ht="22.8" customHeight="1">
      <c r="B206" s="47"/>
      <c r="C206" s="222" t="s">
        <v>181</v>
      </c>
      <c r="D206" s="222" t="s">
        <v>158</v>
      </c>
      <c r="E206" s="223" t="s">
        <v>250</v>
      </c>
      <c r="F206" s="224" t="s">
        <v>251</v>
      </c>
      <c r="G206" s="225" t="s">
        <v>252</v>
      </c>
      <c r="H206" s="226">
        <v>1.6200000000000001</v>
      </c>
      <c r="I206" s="227"/>
      <c r="J206" s="228">
        <f>ROUND(I206*H206,2)</f>
        <v>0</v>
      </c>
      <c r="K206" s="224" t="s">
        <v>162</v>
      </c>
      <c r="L206" s="73"/>
      <c r="M206" s="229" t="s">
        <v>38</v>
      </c>
      <c r="N206" s="230" t="s">
        <v>54</v>
      </c>
      <c r="O206" s="48"/>
      <c r="P206" s="231">
        <f>O206*H206</f>
        <v>0</v>
      </c>
      <c r="Q206" s="231">
        <v>1.07965</v>
      </c>
      <c r="R206" s="231">
        <f>Q206*H206</f>
        <v>1.7490330000000001</v>
      </c>
      <c r="S206" s="231">
        <v>0</v>
      </c>
      <c r="T206" s="232">
        <f>S206*H206</f>
        <v>0</v>
      </c>
      <c r="AR206" s="24" t="s">
        <v>163</v>
      </c>
      <c r="AT206" s="24" t="s">
        <v>158</v>
      </c>
      <c r="AU206" s="24" t="s">
        <v>156</v>
      </c>
      <c r="AY206" s="24" t="s">
        <v>155</v>
      </c>
      <c r="BE206" s="233">
        <f>IF(N206="základní",J206,0)</f>
        <v>0</v>
      </c>
      <c r="BF206" s="233">
        <f>IF(N206="snížená",J206,0)</f>
        <v>0</v>
      </c>
      <c r="BG206" s="233">
        <f>IF(N206="zákl. přenesená",J206,0)</f>
        <v>0</v>
      </c>
      <c r="BH206" s="233">
        <f>IF(N206="sníž. přenesená",J206,0)</f>
        <v>0</v>
      </c>
      <c r="BI206" s="233">
        <f>IF(N206="nulová",J206,0)</f>
        <v>0</v>
      </c>
      <c r="BJ206" s="24" t="s">
        <v>25</v>
      </c>
      <c r="BK206" s="233">
        <f>ROUND(I206*H206,2)</f>
        <v>0</v>
      </c>
      <c r="BL206" s="24" t="s">
        <v>163</v>
      </c>
      <c r="BM206" s="24" t="s">
        <v>253</v>
      </c>
    </row>
    <row r="207" s="11" customFormat="1">
      <c r="B207" s="237"/>
      <c r="C207" s="238"/>
      <c r="D207" s="234" t="s">
        <v>167</v>
      </c>
      <c r="E207" s="239" t="s">
        <v>38</v>
      </c>
      <c r="F207" s="240" t="s">
        <v>254</v>
      </c>
      <c r="G207" s="238"/>
      <c r="H207" s="239" t="s">
        <v>38</v>
      </c>
      <c r="I207" s="241"/>
      <c r="J207" s="238"/>
      <c r="K207" s="238"/>
      <c r="L207" s="242"/>
      <c r="M207" s="243"/>
      <c r="N207" s="244"/>
      <c r="O207" s="244"/>
      <c r="P207" s="244"/>
      <c r="Q207" s="244"/>
      <c r="R207" s="244"/>
      <c r="S207" s="244"/>
      <c r="T207" s="245"/>
      <c r="AT207" s="246" t="s">
        <v>167</v>
      </c>
      <c r="AU207" s="246" t="s">
        <v>156</v>
      </c>
      <c r="AV207" s="11" t="s">
        <v>25</v>
      </c>
      <c r="AW207" s="11" t="s">
        <v>46</v>
      </c>
      <c r="AX207" s="11" t="s">
        <v>83</v>
      </c>
      <c r="AY207" s="246" t="s">
        <v>155</v>
      </c>
    </row>
    <row r="208" s="12" customFormat="1">
      <c r="B208" s="247"/>
      <c r="C208" s="248"/>
      <c r="D208" s="234" t="s">
        <v>167</v>
      </c>
      <c r="E208" s="249" t="s">
        <v>38</v>
      </c>
      <c r="F208" s="250" t="s">
        <v>255</v>
      </c>
      <c r="G208" s="248"/>
      <c r="H208" s="251">
        <v>0.27000000000000002</v>
      </c>
      <c r="I208" s="252"/>
      <c r="J208" s="248"/>
      <c r="K208" s="248"/>
      <c r="L208" s="253"/>
      <c r="M208" s="254"/>
      <c r="N208" s="255"/>
      <c r="O208" s="255"/>
      <c r="P208" s="255"/>
      <c r="Q208" s="255"/>
      <c r="R208" s="255"/>
      <c r="S208" s="255"/>
      <c r="T208" s="256"/>
      <c r="AT208" s="257" t="s">
        <v>167</v>
      </c>
      <c r="AU208" s="257" t="s">
        <v>156</v>
      </c>
      <c r="AV208" s="12" t="s">
        <v>92</v>
      </c>
      <c r="AW208" s="12" t="s">
        <v>46</v>
      </c>
      <c r="AX208" s="12" t="s">
        <v>83</v>
      </c>
      <c r="AY208" s="257" t="s">
        <v>155</v>
      </c>
    </row>
    <row r="209" s="11" customFormat="1">
      <c r="B209" s="237"/>
      <c r="C209" s="238"/>
      <c r="D209" s="234" t="s">
        <v>167</v>
      </c>
      <c r="E209" s="239" t="s">
        <v>38</v>
      </c>
      <c r="F209" s="240" t="s">
        <v>256</v>
      </c>
      <c r="G209" s="238"/>
      <c r="H209" s="239" t="s">
        <v>38</v>
      </c>
      <c r="I209" s="241"/>
      <c r="J209" s="238"/>
      <c r="K209" s="238"/>
      <c r="L209" s="242"/>
      <c r="M209" s="243"/>
      <c r="N209" s="244"/>
      <c r="O209" s="244"/>
      <c r="P209" s="244"/>
      <c r="Q209" s="244"/>
      <c r="R209" s="244"/>
      <c r="S209" s="244"/>
      <c r="T209" s="245"/>
      <c r="AT209" s="246" t="s">
        <v>167</v>
      </c>
      <c r="AU209" s="246" t="s">
        <v>156</v>
      </c>
      <c r="AV209" s="11" t="s">
        <v>25</v>
      </c>
      <c r="AW209" s="11" t="s">
        <v>46</v>
      </c>
      <c r="AX209" s="11" t="s">
        <v>83</v>
      </c>
      <c r="AY209" s="246" t="s">
        <v>155</v>
      </c>
    </row>
    <row r="210" s="12" customFormat="1">
      <c r="B210" s="247"/>
      <c r="C210" s="248"/>
      <c r="D210" s="234" t="s">
        <v>167</v>
      </c>
      <c r="E210" s="249" t="s">
        <v>38</v>
      </c>
      <c r="F210" s="250" t="s">
        <v>255</v>
      </c>
      <c r="G210" s="248"/>
      <c r="H210" s="251">
        <v>0.27000000000000002</v>
      </c>
      <c r="I210" s="252"/>
      <c r="J210" s="248"/>
      <c r="K210" s="248"/>
      <c r="L210" s="253"/>
      <c r="M210" s="254"/>
      <c r="N210" s="255"/>
      <c r="O210" s="255"/>
      <c r="P210" s="255"/>
      <c r="Q210" s="255"/>
      <c r="R210" s="255"/>
      <c r="S210" s="255"/>
      <c r="T210" s="256"/>
      <c r="AT210" s="257" t="s">
        <v>167</v>
      </c>
      <c r="AU210" s="257" t="s">
        <v>156</v>
      </c>
      <c r="AV210" s="12" t="s">
        <v>92</v>
      </c>
      <c r="AW210" s="12" t="s">
        <v>46</v>
      </c>
      <c r="AX210" s="12" t="s">
        <v>83</v>
      </c>
      <c r="AY210" s="257" t="s">
        <v>155</v>
      </c>
    </row>
    <row r="211" s="11" customFormat="1">
      <c r="B211" s="237"/>
      <c r="C211" s="238"/>
      <c r="D211" s="234" t="s">
        <v>167</v>
      </c>
      <c r="E211" s="239" t="s">
        <v>38</v>
      </c>
      <c r="F211" s="240" t="s">
        <v>257</v>
      </c>
      <c r="G211" s="238"/>
      <c r="H211" s="239" t="s">
        <v>38</v>
      </c>
      <c r="I211" s="241"/>
      <c r="J211" s="238"/>
      <c r="K211" s="238"/>
      <c r="L211" s="242"/>
      <c r="M211" s="243"/>
      <c r="N211" s="244"/>
      <c r="O211" s="244"/>
      <c r="P211" s="244"/>
      <c r="Q211" s="244"/>
      <c r="R211" s="244"/>
      <c r="S211" s="244"/>
      <c r="T211" s="245"/>
      <c r="AT211" s="246" t="s">
        <v>167</v>
      </c>
      <c r="AU211" s="246" t="s">
        <v>156</v>
      </c>
      <c r="AV211" s="11" t="s">
        <v>25</v>
      </c>
      <c r="AW211" s="11" t="s">
        <v>46</v>
      </c>
      <c r="AX211" s="11" t="s">
        <v>83</v>
      </c>
      <c r="AY211" s="246" t="s">
        <v>155</v>
      </c>
    </row>
    <row r="212" s="12" customFormat="1">
      <c r="B212" s="247"/>
      <c r="C212" s="248"/>
      <c r="D212" s="234" t="s">
        <v>167</v>
      </c>
      <c r="E212" s="249" t="s">
        <v>38</v>
      </c>
      <c r="F212" s="250" t="s">
        <v>255</v>
      </c>
      <c r="G212" s="248"/>
      <c r="H212" s="251">
        <v>0.27000000000000002</v>
      </c>
      <c r="I212" s="252"/>
      <c r="J212" s="248"/>
      <c r="K212" s="248"/>
      <c r="L212" s="253"/>
      <c r="M212" s="254"/>
      <c r="N212" s="255"/>
      <c r="O212" s="255"/>
      <c r="P212" s="255"/>
      <c r="Q212" s="255"/>
      <c r="R212" s="255"/>
      <c r="S212" s="255"/>
      <c r="T212" s="256"/>
      <c r="AT212" s="257" t="s">
        <v>167</v>
      </c>
      <c r="AU212" s="257" t="s">
        <v>156</v>
      </c>
      <c r="AV212" s="12" t="s">
        <v>92</v>
      </c>
      <c r="AW212" s="12" t="s">
        <v>46</v>
      </c>
      <c r="AX212" s="12" t="s">
        <v>83</v>
      </c>
      <c r="AY212" s="257" t="s">
        <v>155</v>
      </c>
    </row>
    <row r="213" s="11" customFormat="1">
      <c r="B213" s="237"/>
      <c r="C213" s="238"/>
      <c r="D213" s="234" t="s">
        <v>167</v>
      </c>
      <c r="E213" s="239" t="s">
        <v>38</v>
      </c>
      <c r="F213" s="240" t="s">
        <v>258</v>
      </c>
      <c r="G213" s="238"/>
      <c r="H213" s="239" t="s">
        <v>38</v>
      </c>
      <c r="I213" s="241"/>
      <c r="J213" s="238"/>
      <c r="K213" s="238"/>
      <c r="L213" s="242"/>
      <c r="M213" s="243"/>
      <c r="N213" s="244"/>
      <c r="O213" s="244"/>
      <c r="P213" s="244"/>
      <c r="Q213" s="244"/>
      <c r="R213" s="244"/>
      <c r="S213" s="244"/>
      <c r="T213" s="245"/>
      <c r="AT213" s="246" t="s">
        <v>167</v>
      </c>
      <c r="AU213" s="246" t="s">
        <v>156</v>
      </c>
      <c r="AV213" s="11" t="s">
        <v>25</v>
      </c>
      <c r="AW213" s="11" t="s">
        <v>46</v>
      </c>
      <c r="AX213" s="11" t="s">
        <v>83</v>
      </c>
      <c r="AY213" s="246" t="s">
        <v>155</v>
      </c>
    </row>
    <row r="214" s="12" customFormat="1">
      <c r="B214" s="247"/>
      <c r="C214" s="248"/>
      <c r="D214" s="234" t="s">
        <v>167</v>
      </c>
      <c r="E214" s="249" t="s">
        <v>38</v>
      </c>
      <c r="F214" s="250" t="s">
        <v>255</v>
      </c>
      <c r="G214" s="248"/>
      <c r="H214" s="251">
        <v>0.27000000000000002</v>
      </c>
      <c r="I214" s="252"/>
      <c r="J214" s="248"/>
      <c r="K214" s="248"/>
      <c r="L214" s="253"/>
      <c r="M214" s="254"/>
      <c r="N214" s="255"/>
      <c r="O214" s="255"/>
      <c r="P214" s="255"/>
      <c r="Q214" s="255"/>
      <c r="R214" s="255"/>
      <c r="S214" s="255"/>
      <c r="T214" s="256"/>
      <c r="AT214" s="257" t="s">
        <v>167</v>
      </c>
      <c r="AU214" s="257" t="s">
        <v>156</v>
      </c>
      <c r="AV214" s="12" t="s">
        <v>92</v>
      </c>
      <c r="AW214" s="12" t="s">
        <v>46</v>
      </c>
      <c r="AX214" s="12" t="s">
        <v>83</v>
      </c>
      <c r="AY214" s="257" t="s">
        <v>155</v>
      </c>
    </row>
    <row r="215" s="11" customFormat="1">
      <c r="B215" s="237"/>
      <c r="C215" s="238"/>
      <c r="D215" s="234" t="s">
        <v>167</v>
      </c>
      <c r="E215" s="239" t="s">
        <v>38</v>
      </c>
      <c r="F215" s="240" t="s">
        <v>259</v>
      </c>
      <c r="G215" s="238"/>
      <c r="H215" s="239" t="s">
        <v>38</v>
      </c>
      <c r="I215" s="241"/>
      <c r="J215" s="238"/>
      <c r="K215" s="238"/>
      <c r="L215" s="242"/>
      <c r="M215" s="243"/>
      <c r="N215" s="244"/>
      <c r="O215" s="244"/>
      <c r="P215" s="244"/>
      <c r="Q215" s="244"/>
      <c r="R215" s="244"/>
      <c r="S215" s="244"/>
      <c r="T215" s="245"/>
      <c r="AT215" s="246" t="s">
        <v>167</v>
      </c>
      <c r="AU215" s="246" t="s">
        <v>156</v>
      </c>
      <c r="AV215" s="11" t="s">
        <v>25</v>
      </c>
      <c r="AW215" s="11" t="s">
        <v>46</v>
      </c>
      <c r="AX215" s="11" t="s">
        <v>83</v>
      </c>
      <c r="AY215" s="246" t="s">
        <v>155</v>
      </c>
    </row>
    <row r="216" s="12" customFormat="1">
      <c r="B216" s="247"/>
      <c r="C216" s="248"/>
      <c r="D216" s="234" t="s">
        <v>167</v>
      </c>
      <c r="E216" s="249" t="s">
        <v>38</v>
      </c>
      <c r="F216" s="250" t="s">
        <v>255</v>
      </c>
      <c r="G216" s="248"/>
      <c r="H216" s="251">
        <v>0.27000000000000002</v>
      </c>
      <c r="I216" s="252"/>
      <c r="J216" s="248"/>
      <c r="K216" s="248"/>
      <c r="L216" s="253"/>
      <c r="M216" s="254"/>
      <c r="N216" s="255"/>
      <c r="O216" s="255"/>
      <c r="P216" s="255"/>
      <c r="Q216" s="255"/>
      <c r="R216" s="255"/>
      <c r="S216" s="255"/>
      <c r="T216" s="256"/>
      <c r="AT216" s="257" t="s">
        <v>167</v>
      </c>
      <c r="AU216" s="257" t="s">
        <v>156</v>
      </c>
      <c r="AV216" s="12" t="s">
        <v>92</v>
      </c>
      <c r="AW216" s="12" t="s">
        <v>46</v>
      </c>
      <c r="AX216" s="12" t="s">
        <v>83</v>
      </c>
      <c r="AY216" s="257" t="s">
        <v>155</v>
      </c>
    </row>
    <row r="217" s="11" customFormat="1">
      <c r="B217" s="237"/>
      <c r="C217" s="238"/>
      <c r="D217" s="234" t="s">
        <v>167</v>
      </c>
      <c r="E217" s="239" t="s">
        <v>38</v>
      </c>
      <c r="F217" s="240" t="s">
        <v>260</v>
      </c>
      <c r="G217" s="238"/>
      <c r="H217" s="239" t="s">
        <v>38</v>
      </c>
      <c r="I217" s="241"/>
      <c r="J217" s="238"/>
      <c r="K217" s="238"/>
      <c r="L217" s="242"/>
      <c r="M217" s="243"/>
      <c r="N217" s="244"/>
      <c r="O217" s="244"/>
      <c r="P217" s="244"/>
      <c r="Q217" s="244"/>
      <c r="R217" s="244"/>
      <c r="S217" s="244"/>
      <c r="T217" s="245"/>
      <c r="AT217" s="246" t="s">
        <v>167</v>
      </c>
      <c r="AU217" s="246" t="s">
        <v>156</v>
      </c>
      <c r="AV217" s="11" t="s">
        <v>25</v>
      </c>
      <c r="AW217" s="11" t="s">
        <v>46</v>
      </c>
      <c r="AX217" s="11" t="s">
        <v>83</v>
      </c>
      <c r="AY217" s="246" t="s">
        <v>155</v>
      </c>
    </row>
    <row r="218" s="12" customFormat="1">
      <c r="B218" s="247"/>
      <c r="C218" s="248"/>
      <c r="D218" s="234" t="s">
        <v>167</v>
      </c>
      <c r="E218" s="249" t="s">
        <v>38</v>
      </c>
      <c r="F218" s="250" t="s">
        <v>255</v>
      </c>
      <c r="G218" s="248"/>
      <c r="H218" s="251">
        <v>0.27000000000000002</v>
      </c>
      <c r="I218" s="252"/>
      <c r="J218" s="248"/>
      <c r="K218" s="248"/>
      <c r="L218" s="253"/>
      <c r="M218" s="254"/>
      <c r="N218" s="255"/>
      <c r="O218" s="255"/>
      <c r="P218" s="255"/>
      <c r="Q218" s="255"/>
      <c r="R218" s="255"/>
      <c r="S218" s="255"/>
      <c r="T218" s="256"/>
      <c r="AT218" s="257" t="s">
        <v>167</v>
      </c>
      <c r="AU218" s="257" t="s">
        <v>156</v>
      </c>
      <c r="AV218" s="12" t="s">
        <v>92</v>
      </c>
      <c r="AW218" s="12" t="s">
        <v>46</v>
      </c>
      <c r="AX218" s="12" t="s">
        <v>83</v>
      </c>
      <c r="AY218" s="257" t="s">
        <v>155</v>
      </c>
    </row>
    <row r="219" s="13" customFormat="1">
      <c r="B219" s="258"/>
      <c r="C219" s="259"/>
      <c r="D219" s="234" t="s">
        <v>167</v>
      </c>
      <c r="E219" s="260" t="s">
        <v>38</v>
      </c>
      <c r="F219" s="261" t="s">
        <v>177</v>
      </c>
      <c r="G219" s="259"/>
      <c r="H219" s="262">
        <v>1.6200000000000001</v>
      </c>
      <c r="I219" s="263"/>
      <c r="J219" s="259"/>
      <c r="K219" s="259"/>
      <c r="L219" s="264"/>
      <c r="M219" s="265"/>
      <c r="N219" s="266"/>
      <c r="O219" s="266"/>
      <c r="P219" s="266"/>
      <c r="Q219" s="266"/>
      <c r="R219" s="266"/>
      <c r="S219" s="266"/>
      <c r="T219" s="267"/>
      <c r="AT219" s="268" t="s">
        <v>167</v>
      </c>
      <c r="AU219" s="268" t="s">
        <v>156</v>
      </c>
      <c r="AV219" s="13" t="s">
        <v>163</v>
      </c>
      <c r="AW219" s="13" t="s">
        <v>46</v>
      </c>
      <c r="AX219" s="13" t="s">
        <v>25</v>
      </c>
      <c r="AY219" s="268" t="s">
        <v>155</v>
      </c>
    </row>
    <row r="220" s="1" customFormat="1" ht="22.8" customHeight="1">
      <c r="B220" s="47"/>
      <c r="C220" s="222" t="s">
        <v>261</v>
      </c>
      <c r="D220" s="222" t="s">
        <v>158</v>
      </c>
      <c r="E220" s="223" t="s">
        <v>262</v>
      </c>
      <c r="F220" s="224" t="s">
        <v>263</v>
      </c>
      <c r="G220" s="225" t="s">
        <v>252</v>
      </c>
      <c r="H220" s="226">
        <v>0.63200000000000001</v>
      </c>
      <c r="I220" s="227"/>
      <c r="J220" s="228">
        <f>ROUND(I220*H220,2)</f>
        <v>0</v>
      </c>
      <c r="K220" s="224" t="s">
        <v>162</v>
      </c>
      <c r="L220" s="73"/>
      <c r="M220" s="229" t="s">
        <v>38</v>
      </c>
      <c r="N220" s="230" t="s">
        <v>54</v>
      </c>
      <c r="O220" s="48"/>
      <c r="P220" s="231">
        <f>O220*H220</f>
        <v>0</v>
      </c>
      <c r="Q220" s="231">
        <v>1.07965</v>
      </c>
      <c r="R220" s="231">
        <f>Q220*H220</f>
        <v>0.68233880000000002</v>
      </c>
      <c r="S220" s="231">
        <v>0</v>
      </c>
      <c r="T220" s="232">
        <f>S220*H220</f>
        <v>0</v>
      </c>
      <c r="AR220" s="24" t="s">
        <v>163</v>
      </c>
      <c r="AT220" s="24" t="s">
        <v>158</v>
      </c>
      <c r="AU220" s="24" t="s">
        <v>156</v>
      </c>
      <c r="AY220" s="24" t="s">
        <v>155</v>
      </c>
      <c r="BE220" s="233">
        <f>IF(N220="základní",J220,0)</f>
        <v>0</v>
      </c>
      <c r="BF220" s="233">
        <f>IF(N220="snížená",J220,0)</f>
        <v>0</v>
      </c>
      <c r="BG220" s="233">
        <f>IF(N220="zákl. přenesená",J220,0)</f>
        <v>0</v>
      </c>
      <c r="BH220" s="233">
        <f>IF(N220="sníž. přenesená",J220,0)</f>
        <v>0</v>
      </c>
      <c r="BI220" s="233">
        <f>IF(N220="nulová",J220,0)</f>
        <v>0</v>
      </c>
      <c r="BJ220" s="24" t="s">
        <v>25</v>
      </c>
      <c r="BK220" s="233">
        <f>ROUND(I220*H220,2)</f>
        <v>0</v>
      </c>
      <c r="BL220" s="24" t="s">
        <v>163</v>
      </c>
      <c r="BM220" s="24" t="s">
        <v>264</v>
      </c>
    </row>
    <row r="221" s="11" customFormat="1">
      <c r="B221" s="237"/>
      <c r="C221" s="238"/>
      <c r="D221" s="234" t="s">
        <v>167</v>
      </c>
      <c r="E221" s="239" t="s">
        <v>38</v>
      </c>
      <c r="F221" s="240" t="s">
        <v>265</v>
      </c>
      <c r="G221" s="238"/>
      <c r="H221" s="239" t="s">
        <v>38</v>
      </c>
      <c r="I221" s="241"/>
      <c r="J221" s="238"/>
      <c r="K221" s="238"/>
      <c r="L221" s="242"/>
      <c r="M221" s="243"/>
      <c r="N221" s="244"/>
      <c r="O221" s="244"/>
      <c r="P221" s="244"/>
      <c r="Q221" s="244"/>
      <c r="R221" s="244"/>
      <c r="S221" s="244"/>
      <c r="T221" s="245"/>
      <c r="AT221" s="246" t="s">
        <v>167</v>
      </c>
      <c r="AU221" s="246" t="s">
        <v>156</v>
      </c>
      <c r="AV221" s="11" t="s">
        <v>25</v>
      </c>
      <c r="AW221" s="11" t="s">
        <v>46</v>
      </c>
      <c r="AX221" s="11" t="s">
        <v>83</v>
      </c>
      <c r="AY221" s="246" t="s">
        <v>155</v>
      </c>
    </row>
    <row r="222" s="12" customFormat="1">
      <c r="B222" s="247"/>
      <c r="C222" s="248"/>
      <c r="D222" s="234" t="s">
        <v>167</v>
      </c>
      <c r="E222" s="249" t="s">
        <v>38</v>
      </c>
      <c r="F222" s="250" t="s">
        <v>266</v>
      </c>
      <c r="G222" s="248"/>
      <c r="H222" s="251">
        <v>0.63200000000000001</v>
      </c>
      <c r="I222" s="252"/>
      <c r="J222" s="248"/>
      <c r="K222" s="248"/>
      <c r="L222" s="253"/>
      <c r="M222" s="254"/>
      <c r="N222" s="255"/>
      <c r="O222" s="255"/>
      <c r="P222" s="255"/>
      <c r="Q222" s="255"/>
      <c r="R222" s="255"/>
      <c r="S222" s="255"/>
      <c r="T222" s="256"/>
      <c r="AT222" s="257" t="s">
        <v>167</v>
      </c>
      <c r="AU222" s="257" t="s">
        <v>156</v>
      </c>
      <c r="AV222" s="12" t="s">
        <v>92</v>
      </c>
      <c r="AW222" s="12" t="s">
        <v>46</v>
      </c>
      <c r="AX222" s="12" t="s">
        <v>25</v>
      </c>
      <c r="AY222" s="257" t="s">
        <v>155</v>
      </c>
    </row>
    <row r="223" s="10" customFormat="1" ht="29.88" customHeight="1">
      <c r="B223" s="206"/>
      <c r="C223" s="207"/>
      <c r="D223" s="208" t="s">
        <v>82</v>
      </c>
      <c r="E223" s="220" t="s">
        <v>163</v>
      </c>
      <c r="F223" s="220" t="s">
        <v>267</v>
      </c>
      <c r="G223" s="207"/>
      <c r="H223" s="207"/>
      <c r="I223" s="210"/>
      <c r="J223" s="221">
        <f>BK223</f>
        <v>0</v>
      </c>
      <c r="K223" s="207"/>
      <c r="L223" s="212"/>
      <c r="M223" s="213"/>
      <c r="N223" s="214"/>
      <c r="O223" s="214"/>
      <c r="P223" s="215">
        <f>SUM(P224:P233)</f>
        <v>0</v>
      </c>
      <c r="Q223" s="214"/>
      <c r="R223" s="215">
        <f>SUM(R224:R233)</f>
        <v>1.1802149100000001</v>
      </c>
      <c r="S223" s="214"/>
      <c r="T223" s="216">
        <f>SUM(T224:T233)</f>
        <v>0</v>
      </c>
      <c r="AR223" s="217" t="s">
        <v>25</v>
      </c>
      <c r="AT223" s="218" t="s">
        <v>82</v>
      </c>
      <c r="AU223" s="218" t="s">
        <v>25</v>
      </c>
      <c r="AY223" s="217" t="s">
        <v>155</v>
      </c>
      <c r="BK223" s="219">
        <f>SUM(BK224:BK233)</f>
        <v>0</v>
      </c>
    </row>
    <row r="224" s="1" customFormat="1" ht="34.2" customHeight="1">
      <c r="B224" s="47"/>
      <c r="C224" s="222" t="s">
        <v>30</v>
      </c>
      <c r="D224" s="222" t="s">
        <v>158</v>
      </c>
      <c r="E224" s="223" t="s">
        <v>268</v>
      </c>
      <c r="F224" s="224" t="s">
        <v>269</v>
      </c>
      <c r="G224" s="225" t="s">
        <v>252</v>
      </c>
      <c r="H224" s="226">
        <v>0.45900000000000002</v>
      </c>
      <c r="I224" s="227"/>
      <c r="J224" s="228">
        <f>ROUND(I224*H224,2)</f>
        <v>0</v>
      </c>
      <c r="K224" s="224" t="s">
        <v>162</v>
      </c>
      <c r="L224" s="73"/>
      <c r="M224" s="229" t="s">
        <v>38</v>
      </c>
      <c r="N224" s="230" t="s">
        <v>54</v>
      </c>
      <c r="O224" s="48"/>
      <c r="P224" s="231">
        <f>O224*H224</f>
        <v>0</v>
      </c>
      <c r="Q224" s="231">
        <v>2.45343</v>
      </c>
      <c r="R224" s="231">
        <f>Q224*H224</f>
        <v>1.1261243700000001</v>
      </c>
      <c r="S224" s="231">
        <v>0</v>
      </c>
      <c r="T224" s="232">
        <f>S224*H224</f>
        <v>0</v>
      </c>
      <c r="AR224" s="24" t="s">
        <v>163</v>
      </c>
      <c r="AT224" s="24" t="s">
        <v>158</v>
      </c>
      <c r="AU224" s="24" t="s">
        <v>92</v>
      </c>
      <c r="AY224" s="24" t="s">
        <v>155</v>
      </c>
      <c r="BE224" s="233">
        <f>IF(N224="základní",J224,0)</f>
        <v>0</v>
      </c>
      <c r="BF224" s="233">
        <f>IF(N224="snížená",J224,0)</f>
        <v>0</v>
      </c>
      <c r="BG224" s="233">
        <f>IF(N224="zákl. přenesená",J224,0)</f>
        <v>0</v>
      </c>
      <c r="BH224" s="233">
        <f>IF(N224="sníž. přenesená",J224,0)</f>
        <v>0</v>
      </c>
      <c r="BI224" s="233">
        <f>IF(N224="nulová",J224,0)</f>
        <v>0</v>
      </c>
      <c r="BJ224" s="24" t="s">
        <v>25</v>
      </c>
      <c r="BK224" s="233">
        <f>ROUND(I224*H224,2)</f>
        <v>0</v>
      </c>
      <c r="BL224" s="24" t="s">
        <v>163</v>
      </c>
      <c r="BM224" s="24" t="s">
        <v>270</v>
      </c>
    </row>
    <row r="225" s="12" customFormat="1">
      <c r="B225" s="247"/>
      <c r="C225" s="248"/>
      <c r="D225" s="234" t="s">
        <v>167</v>
      </c>
      <c r="E225" s="249" t="s">
        <v>38</v>
      </c>
      <c r="F225" s="250" t="s">
        <v>271</v>
      </c>
      <c r="G225" s="248"/>
      <c r="H225" s="251">
        <v>0.45900000000000002</v>
      </c>
      <c r="I225" s="252"/>
      <c r="J225" s="248"/>
      <c r="K225" s="248"/>
      <c r="L225" s="253"/>
      <c r="M225" s="254"/>
      <c r="N225" s="255"/>
      <c r="O225" s="255"/>
      <c r="P225" s="255"/>
      <c r="Q225" s="255"/>
      <c r="R225" s="255"/>
      <c r="S225" s="255"/>
      <c r="T225" s="256"/>
      <c r="AT225" s="257" t="s">
        <v>167</v>
      </c>
      <c r="AU225" s="257" t="s">
        <v>92</v>
      </c>
      <c r="AV225" s="12" t="s">
        <v>92</v>
      </c>
      <c r="AW225" s="12" t="s">
        <v>46</v>
      </c>
      <c r="AX225" s="12" t="s">
        <v>25</v>
      </c>
      <c r="AY225" s="257" t="s">
        <v>155</v>
      </c>
    </row>
    <row r="226" s="1" customFormat="1" ht="22.8" customHeight="1">
      <c r="B226" s="47"/>
      <c r="C226" s="222" t="s">
        <v>272</v>
      </c>
      <c r="D226" s="222" t="s">
        <v>158</v>
      </c>
      <c r="E226" s="223" t="s">
        <v>273</v>
      </c>
      <c r="F226" s="224" t="s">
        <v>274</v>
      </c>
      <c r="G226" s="225" t="s">
        <v>198</v>
      </c>
      <c r="H226" s="226">
        <v>3.4260000000000002</v>
      </c>
      <c r="I226" s="227"/>
      <c r="J226" s="228">
        <f>ROUND(I226*H226,2)</f>
        <v>0</v>
      </c>
      <c r="K226" s="224" t="s">
        <v>162</v>
      </c>
      <c r="L226" s="73"/>
      <c r="M226" s="229" t="s">
        <v>38</v>
      </c>
      <c r="N226" s="230" t="s">
        <v>54</v>
      </c>
      <c r="O226" s="48"/>
      <c r="P226" s="231">
        <f>O226*H226</f>
        <v>0</v>
      </c>
      <c r="Q226" s="231">
        <v>0.0053299999999999997</v>
      </c>
      <c r="R226" s="231">
        <f>Q226*H226</f>
        <v>0.018260579999999998</v>
      </c>
      <c r="S226" s="231">
        <v>0</v>
      </c>
      <c r="T226" s="232">
        <f>S226*H226</f>
        <v>0</v>
      </c>
      <c r="AR226" s="24" t="s">
        <v>163</v>
      </c>
      <c r="AT226" s="24" t="s">
        <v>158</v>
      </c>
      <c r="AU226" s="24" t="s">
        <v>92</v>
      </c>
      <c r="AY226" s="24" t="s">
        <v>155</v>
      </c>
      <c r="BE226" s="233">
        <f>IF(N226="základní",J226,0)</f>
        <v>0</v>
      </c>
      <c r="BF226" s="233">
        <f>IF(N226="snížená",J226,0)</f>
        <v>0</v>
      </c>
      <c r="BG226" s="233">
        <f>IF(N226="zákl. přenesená",J226,0)</f>
        <v>0</v>
      </c>
      <c r="BH226" s="233">
        <f>IF(N226="sníž. přenesená",J226,0)</f>
        <v>0</v>
      </c>
      <c r="BI226" s="233">
        <f>IF(N226="nulová",J226,0)</f>
        <v>0</v>
      </c>
      <c r="BJ226" s="24" t="s">
        <v>25</v>
      </c>
      <c r="BK226" s="233">
        <f>ROUND(I226*H226,2)</f>
        <v>0</v>
      </c>
      <c r="BL226" s="24" t="s">
        <v>163</v>
      </c>
      <c r="BM226" s="24" t="s">
        <v>275</v>
      </c>
    </row>
    <row r="227" s="12" customFormat="1">
      <c r="B227" s="247"/>
      <c r="C227" s="248"/>
      <c r="D227" s="234" t="s">
        <v>167</v>
      </c>
      <c r="E227" s="249" t="s">
        <v>38</v>
      </c>
      <c r="F227" s="250" t="s">
        <v>276</v>
      </c>
      <c r="G227" s="248"/>
      <c r="H227" s="251">
        <v>3.4260000000000002</v>
      </c>
      <c r="I227" s="252"/>
      <c r="J227" s="248"/>
      <c r="K227" s="248"/>
      <c r="L227" s="253"/>
      <c r="M227" s="254"/>
      <c r="N227" s="255"/>
      <c r="O227" s="255"/>
      <c r="P227" s="255"/>
      <c r="Q227" s="255"/>
      <c r="R227" s="255"/>
      <c r="S227" s="255"/>
      <c r="T227" s="256"/>
      <c r="AT227" s="257" t="s">
        <v>167</v>
      </c>
      <c r="AU227" s="257" t="s">
        <v>92</v>
      </c>
      <c r="AV227" s="12" t="s">
        <v>92</v>
      </c>
      <c r="AW227" s="12" t="s">
        <v>46</v>
      </c>
      <c r="AX227" s="12" t="s">
        <v>25</v>
      </c>
      <c r="AY227" s="257" t="s">
        <v>155</v>
      </c>
    </row>
    <row r="228" s="1" customFormat="1" ht="22.8" customHeight="1">
      <c r="B228" s="47"/>
      <c r="C228" s="222" t="s">
        <v>277</v>
      </c>
      <c r="D228" s="222" t="s">
        <v>158</v>
      </c>
      <c r="E228" s="223" t="s">
        <v>278</v>
      </c>
      <c r="F228" s="224" t="s">
        <v>279</v>
      </c>
      <c r="G228" s="225" t="s">
        <v>198</v>
      </c>
      <c r="H228" s="226">
        <v>3.4260000000000002</v>
      </c>
      <c r="I228" s="227"/>
      <c r="J228" s="228">
        <f>ROUND(I228*H228,2)</f>
        <v>0</v>
      </c>
      <c r="K228" s="224" t="s">
        <v>162</v>
      </c>
      <c r="L228" s="73"/>
      <c r="M228" s="229" t="s">
        <v>38</v>
      </c>
      <c r="N228" s="230" t="s">
        <v>54</v>
      </c>
      <c r="O228" s="48"/>
      <c r="P228" s="231">
        <f>O228*H228</f>
        <v>0</v>
      </c>
      <c r="Q228" s="231">
        <v>0</v>
      </c>
      <c r="R228" s="231">
        <f>Q228*H228</f>
        <v>0</v>
      </c>
      <c r="S228" s="231">
        <v>0</v>
      </c>
      <c r="T228" s="232">
        <f>S228*H228</f>
        <v>0</v>
      </c>
      <c r="AR228" s="24" t="s">
        <v>163</v>
      </c>
      <c r="AT228" s="24" t="s">
        <v>158</v>
      </c>
      <c r="AU228" s="24" t="s">
        <v>92</v>
      </c>
      <c r="AY228" s="24" t="s">
        <v>155</v>
      </c>
      <c r="BE228" s="233">
        <f>IF(N228="základní",J228,0)</f>
        <v>0</v>
      </c>
      <c r="BF228" s="233">
        <f>IF(N228="snížená",J228,0)</f>
        <v>0</v>
      </c>
      <c r="BG228" s="233">
        <f>IF(N228="zákl. přenesená",J228,0)</f>
        <v>0</v>
      </c>
      <c r="BH228" s="233">
        <f>IF(N228="sníž. přenesená",J228,0)</f>
        <v>0</v>
      </c>
      <c r="BI228" s="233">
        <f>IF(N228="nulová",J228,0)</f>
        <v>0</v>
      </c>
      <c r="BJ228" s="24" t="s">
        <v>25</v>
      </c>
      <c r="BK228" s="233">
        <f>ROUND(I228*H228,2)</f>
        <v>0</v>
      </c>
      <c r="BL228" s="24" t="s">
        <v>163</v>
      </c>
      <c r="BM228" s="24" t="s">
        <v>280</v>
      </c>
    </row>
    <row r="229" s="1" customFormat="1" ht="22.8" customHeight="1">
      <c r="B229" s="47"/>
      <c r="C229" s="222" t="s">
        <v>281</v>
      </c>
      <c r="D229" s="222" t="s">
        <v>158</v>
      </c>
      <c r="E229" s="223" t="s">
        <v>282</v>
      </c>
      <c r="F229" s="224" t="s">
        <v>283</v>
      </c>
      <c r="G229" s="225" t="s">
        <v>198</v>
      </c>
      <c r="H229" s="226">
        <v>3.1200000000000001</v>
      </c>
      <c r="I229" s="227"/>
      <c r="J229" s="228">
        <f>ROUND(I229*H229,2)</f>
        <v>0</v>
      </c>
      <c r="K229" s="224" t="s">
        <v>162</v>
      </c>
      <c r="L229" s="73"/>
      <c r="M229" s="229" t="s">
        <v>38</v>
      </c>
      <c r="N229" s="230" t="s">
        <v>54</v>
      </c>
      <c r="O229" s="48"/>
      <c r="P229" s="231">
        <f>O229*H229</f>
        <v>0</v>
      </c>
      <c r="Q229" s="231">
        <v>0.001</v>
      </c>
      <c r="R229" s="231">
        <f>Q229*H229</f>
        <v>0.0031200000000000004</v>
      </c>
      <c r="S229" s="231">
        <v>0</v>
      </c>
      <c r="T229" s="232">
        <f>S229*H229</f>
        <v>0</v>
      </c>
      <c r="AR229" s="24" t="s">
        <v>163</v>
      </c>
      <c r="AT229" s="24" t="s">
        <v>158</v>
      </c>
      <c r="AU229" s="24" t="s">
        <v>92</v>
      </c>
      <c r="AY229" s="24" t="s">
        <v>155</v>
      </c>
      <c r="BE229" s="233">
        <f>IF(N229="základní",J229,0)</f>
        <v>0</v>
      </c>
      <c r="BF229" s="233">
        <f>IF(N229="snížená",J229,0)</f>
        <v>0</v>
      </c>
      <c r="BG229" s="233">
        <f>IF(N229="zákl. přenesená",J229,0)</f>
        <v>0</v>
      </c>
      <c r="BH229" s="233">
        <f>IF(N229="sníž. přenesená",J229,0)</f>
        <v>0</v>
      </c>
      <c r="BI229" s="233">
        <f>IF(N229="nulová",J229,0)</f>
        <v>0</v>
      </c>
      <c r="BJ229" s="24" t="s">
        <v>25</v>
      </c>
      <c r="BK229" s="233">
        <f>ROUND(I229*H229,2)</f>
        <v>0</v>
      </c>
      <c r="BL229" s="24" t="s">
        <v>163</v>
      </c>
      <c r="BM229" s="24" t="s">
        <v>284</v>
      </c>
    </row>
    <row r="230" s="12" customFormat="1">
      <c r="B230" s="247"/>
      <c r="C230" s="248"/>
      <c r="D230" s="234" t="s">
        <v>167</v>
      </c>
      <c r="E230" s="249" t="s">
        <v>38</v>
      </c>
      <c r="F230" s="250" t="s">
        <v>285</v>
      </c>
      <c r="G230" s="248"/>
      <c r="H230" s="251">
        <v>3.1200000000000001</v>
      </c>
      <c r="I230" s="252"/>
      <c r="J230" s="248"/>
      <c r="K230" s="248"/>
      <c r="L230" s="253"/>
      <c r="M230" s="254"/>
      <c r="N230" s="255"/>
      <c r="O230" s="255"/>
      <c r="P230" s="255"/>
      <c r="Q230" s="255"/>
      <c r="R230" s="255"/>
      <c r="S230" s="255"/>
      <c r="T230" s="256"/>
      <c r="AT230" s="257" t="s">
        <v>167</v>
      </c>
      <c r="AU230" s="257" t="s">
        <v>92</v>
      </c>
      <c r="AV230" s="12" t="s">
        <v>92</v>
      </c>
      <c r="AW230" s="12" t="s">
        <v>46</v>
      </c>
      <c r="AX230" s="12" t="s">
        <v>25</v>
      </c>
      <c r="AY230" s="257" t="s">
        <v>155</v>
      </c>
    </row>
    <row r="231" s="1" customFormat="1" ht="34.2" customHeight="1">
      <c r="B231" s="47"/>
      <c r="C231" s="222" t="s">
        <v>286</v>
      </c>
      <c r="D231" s="222" t="s">
        <v>158</v>
      </c>
      <c r="E231" s="223" t="s">
        <v>287</v>
      </c>
      <c r="F231" s="224" t="s">
        <v>288</v>
      </c>
      <c r="G231" s="225" t="s">
        <v>198</v>
      </c>
      <c r="H231" s="226">
        <v>3.1200000000000001</v>
      </c>
      <c r="I231" s="227"/>
      <c r="J231" s="228">
        <f>ROUND(I231*H231,2)</f>
        <v>0</v>
      </c>
      <c r="K231" s="224" t="s">
        <v>162</v>
      </c>
      <c r="L231" s="73"/>
      <c r="M231" s="229" t="s">
        <v>38</v>
      </c>
      <c r="N231" s="230" t="s">
        <v>54</v>
      </c>
      <c r="O231" s="48"/>
      <c r="P231" s="231">
        <f>O231*H231</f>
        <v>0</v>
      </c>
      <c r="Q231" s="231">
        <v>0</v>
      </c>
      <c r="R231" s="231">
        <f>Q231*H231</f>
        <v>0</v>
      </c>
      <c r="S231" s="231">
        <v>0</v>
      </c>
      <c r="T231" s="232">
        <f>S231*H231</f>
        <v>0</v>
      </c>
      <c r="AR231" s="24" t="s">
        <v>163</v>
      </c>
      <c r="AT231" s="24" t="s">
        <v>158</v>
      </c>
      <c r="AU231" s="24" t="s">
        <v>92</v>
      </c>
      <c r="AY231" s="24" t="s">
        <v>155</v>
      </c>
      <c r="BE231" s="233">
        <f>IF(N231="základní",J231,0)</f>
        <v>0</v>
      </c>
      <c r="BF231" s="233">
        <f>IF(N231="snížená",J231,0)</f>
        <v>0</v>
      </c>
      <c r="BG231" s="233">
        <f>IF(N231="zákl. přenesená",J231,0)</f>
        <v>0</v>
      </c>
      <c r="BH231" s="233">
        <f>IF(N231="sníž. přenesená",J231,0)</f>
        <v>0</v>
      </c>
      <c r="BI231" s="233">
        <f>IF(N231="nulová",J231,0)</f>
        <v>0</v>
      </c>
      <c r="BJ231" s="24" t="s">
        <v>25</v>
      </c>
      <c r="BK231" s="233">
        <f>ROUND(I231*H231,2)</f>
        <v>0</v>
      </c>
      <c r="BL231" s="24" t="s">
        <v>163</v>
      </c>
      <c r="BM231" s="24" t="s">
        <v>289</v>
      </c>
    </row>
    <row r="232" s="1" customFormat="1" ht="68.4" customHeight="1">
      <c r="B232" s="47"/>
      <c r="C232" s="222" t="s">
        <v>10</v>
      </c>
      <c r="D232" s="222" t="s">
        <v>158</v>
      </c>
      <c r="E232" s="223" t="s">
        <v>290</v>
      </c>
      <c r="F232" s="224" t="s">
        <v>291</v>
      </c>
      <c r="G232" s="225" t="s">
        <v>161</v>
      </c>
      <c r="H232" s="226">
        <v>0.031</v>
      </c>
      <c r="I232" s="227"/>
      <c r="J232" s="228">
        <f>ROUND(I232*H232,2)</f>
        <v>0</v>
      </c>
      <c r="K232" s="224" t="s">
        <v>162</v>
      </c>
      <c r="L232" s="73"/>
      <c r="M232" s="229" t="s">
        <v>38</v>
      </c>
      <c r="N232" s="230" t="s">
        <v>54</v>
      </c>
      <c r="O232" s="48"/>
      <c r="P232" s="231">
        <f>O232*H232</f>
        <v>0</v>
      </c>
      <c r="Q232" s="231">
        <v>1.0551600000000001</v>
      </c>
      <c r="R232" s="231">
        <f>Q232*H232</f>
        <v>0.032709960000000003</v>
      </c>
      <c r="S232" s="231">
        <v>0</v>
      </c>
      <c r="T232" s="232">
        <f>S232*H232</f>
        <v>0</v>
      </c>
      <c r="AR232" s="24" t="s">
        <v>163</v>
      </c>
      <c r="AT232" s="24" t="s">
        <v>158</v>
      </c>
      <c r="AU232" s="24" t="s">
        <v>92</v>
      </c>
      <c r="AY232" s="24" t="s">
        <v>155</v>
      </c>
      <c r="BE232" s="233">
        <f>IF(N232="základní",J232,0)</f>
        <v>0</v>
      </c>
      <c r="BF232" s="233">
        <f>IF(N232="snížená",J232,0)</f>
        <v>0</v>
      </c>
      <c r="BG232" s="233">
        <f>IF(N232="zákl. přenesená",J232,0)</f>
        <v>0</v>
      </c>
      <c r="BH232" s="233">
        <f>IF(N232="sníž. přenesená",J232,0)</f>
        <v>0</v>
      </c>
      <c r="BI232" s="233">
        <f>IF(N232="nulová",J232,0)</f>
        <v>0</v>
      </c>
      <c r="BJ232" s="24" t="s">
        <v>25</v>
      </c>
      <c r="BK232" s="233">
        <f>ROUND(I232*H232,2)</f>
        <v>0</v>
      </c>
      <c r="BL232" s="24" t="s">
        <v>163</v>
      </c>
      <c r="BM232" s="24" t="s">
        <v>292</v>
      </c>
    </row>
    <row r="233" s="12" customFormat="1">
      <c r="B233" s="247"/>
      <c r="C233" s="248"/>
      <c r="D233" s="234" t="s">
        <v>167</v>
      </c>
      <c r="E233" s="249" t="s">
        <v>38</v>
      </c>
      <c r="F233" s="250" t="s">
        <v>293</v>
      </c>
      <c r="G233" s="248"/>
      <c r="H233" s="251">
        <v>0.031</v>
      </c>
      <c r="I233" s="252"/>
      <c r="J233" s="248"/>
      <c r="K233" s="248"/>
      <c r="L233" s="253"/>
      <c r="M233" s="254"/>
      <c r="N233" s="255"/>
      <c r="O233" s="255"/>
      <c r="P233" s="255"/>
      <c r="Q233" s="255"/>
      <c r="R233" s="255"/>
      <c r="S233" s="255"/>
      <c r="T233" s="256"/>
      <c r="AT233" s="257" t="s">
        <v>167</v>
      </c>
      <c r="AU233" s="257" t="s">
        <v>92</v>
      </c>
      <c r="AV233" s="12" t="s">
        <v>92</v>
      </c>
      <c r="AW233" s="12" t="s">
        <v>46</v>
      </c>
      <c r="AX233" s="12" t="s">
        <v>25</v>
      </c>
      <c r="AY233" s="257" t="s">
        <v>155</v>
      </c>
    </row>
    <row r="234" s="10" customFormat="1" ht="29.88" customHeight="1">
      <c r="B234" s="206"/>
      <c r="C234" s="207"/>
      <c r="D234" s="208" t="s">
        <v>82</v>
      </c>
      <c r="E234" s="220" t="s">
        <v>226</v>
      </c>
      <c r="F234" s="220" t="s">
        <v>294</v>
      </c>
      <c r="G234" s="207"/>
      <c r="H234" s="207"/>
      <c r="I234" s="210"/>
      <c r="J234" s="221">
        <f>BK234</f>
        <v>0</v>
      </c>
      <c r="K234" s="207"/>
      <c r="L234" s="212"/>
      <c r="M234" s="213"/>
      <c r="N234" s="214"/>
      <c r="O234" s="214"/>
      <c r="P234" s="215">
        <f>SUM(P235:P268)</f>
        <v>0</v>
      </c>
      <c r="Q234" s="214"/>
      <c r="R234" s="215">
        <f>SUM(R235:R268)</f>
        <v>54.588449496000003</v>
      </c>
      <c r="S234" s="214"/>
      <c r="T234" s="216">
        <f>SUM(T235:T268)</f>
        <v>0</v>
      </c>
      <c r="AR234" s="217" t="s">
        <v>25</v>
      </c>
      <c r="AT234" s="218" t="s">
        <v>82</v>
      </c>
      <c r="AU234" s="218" t="s">
        <v>25</v>
      </c>
      <c r="AY234" s="217" t="s">
        <v>155</v>
      </c>
      <c r="BK234" s="219">
        <f>SUM(BK235:BK268)</f>
        <v>0</v>
      </c>
    </row>
    <row r="235" s="1" customFormat="1" ht="22.8" customHeight="1">
      <c r="B235" s="47"/>
      <c r="C235" s="222" t="s">
        <v>295</v>
      </c>
      <c r="D235" s="222" t="s">
        <v>158</v>
      </c>
      <c r="E235" s="223" t="s">
        <v>296</v>
      </c>
      <c r="F235" s="224" t="s">
        <v>297</v>
      </c>
      <c r="G235" s="225" t="s">
        <v>198</v>
      </c>
      <c r="H235" s="226">
        <v>1461.394</v>
      </c>
      <c r="I235" s="227"/>
      <c r="J235" s="228">
        <f>ROUND(I235*H235,2)</f>
        <v>0</v>
      </c>
      <c r="K235" s="224" t="s">
        <v>162</v>
      </c>
      <c r="L235" s="73"/>
      <c r="M235" s="229" t="s">
        <v>38</v>
      </c>
      <c r="N235" s="230" t="s">
        <v>54</v>
      </c>
      <c r="O235" s="48"/>
      <c r="P235" s="231">
        <f>O235*H235</f>
        <v>0</v>
      </c>
      <c r="Q235" s="231">
        <v>0.0030000000000000001</v>
      </c>
      <c r="R235" s="231">
        <f>Q235*H235</f>
        <v>4.384182</v>
      </c>
      <c r="S235" s="231">
        <v>0</v>
      </c>
      <c r="T235" s="232">
        <f>S235*H235</f>
        <v>0</v>
      </c>
      <c r="AR235" s="24" t="s">
        <v>163</v>
      </c>
      <c r="AT235" s="24" t="s">
        <v>158</v>
      </c>
      <c r="AU235" s="24" t="s">
        <v>92</v>
      </c>
      <c r="AY235" s="24" t="s">
        <v>155</v>
      </c>
      <c r="BE235" s="233">
        <f>IF(N235="základní",J235,0)</f>
        <v>0</v>
      </c>
      <c r="BF235" s="233">
        <f>IF(N235="snížená",J235,0)</f>
        <v>0</v>
      </c>
      <c r="BG235" s="233">
        <f>IF(N235="zákl. přenesená",J235,0)</f>
        <v>0</v>
      </c>
      <c r="BH235" s="233">
        <f>IF(N235="sníž. přenesená",J235,0)</f>
        <v>0</v>
      </c>
      <c r="BI235" s="233">
        <f>IF(N235="nulová",J235,0)</f>
        <v>0</v>
      </c>
      <c r="BJ235" s="24" t="s">
        <v>25</v>
      </c>
      <c r="BK235" s="233">
        <f>ROUND(I235*H235,2)</f>
        <v>0</v>
      </c>
      <c r="BL235" s="24" t="s">
        <v>163</v>
      </c>
      <c r="BM235" s="24" t="s">
        <v>298</v>
      </c>
    </row>
    <row r="236" s="12" customFormat="1">
      <c r="B236" s="247"/>
      <c r="C236" s="248"/>
      <c r="D236" s="234" t="s">
        <v>167</v>
      </c>
      <c r="E236" s="249" t="s">
        <v>38</v>
      </c>
      <c r="F236" s="250" t="s">
        <v>299</v>
      </c>
      <c r="G236" s="248"/>
      <c r="H236" s="251">
        <v>1461.394</v>
      </c>
      <c r="I236" s="252"/>
      <c r="J236" s="248"/>
      <c r="K236" s="248"/>
      <c r="L236" s="253"/>
      <c r="M236" s="254"/>
      <c r="N236" s="255"/>
      <c r="O236" s="255"/>
      <c r="P236" s="255"/>
      <c r="Q236" s="255"/>
      <c r="R236" s="255"/>
      <c r="S236" s="255"/>
      <c r="T236" s="256"/>
      <c r="AT236" s="257" t="s">
        <v>167</v>
      </c>
      <c r="AU236" s="257" t="s">
        <v>92</v>
      </c>
      <c r="AV236" s="12" t="s">
        <v>92</v>
      </c>
      <c r="AW236" s="12" t="s">
        <v>46</v>
      </c>
      <c r="AX236" s="12" t="s">
        <v>25</v>
      </c>
      <c r="AY236" s="257" t="s">
        <v>155</v>
      </c>
    </row>
    <row r="237" s="1" customFormat="1" ht="34.2" customHeight="1">
      <c r="B237" s="47"/>
      <c r="C237" s="222" t="s">
        <v>300</v>
      </c>
      <c r="D237" s="222" t="s">
        <v>158</v>
      </c>
      <c r="E237" s="223" t="s">
        <v>301</v>
      </c>
      <c r="F237" s="224" t="s">
        <v>302</v>
      </c>
      <c r="G237" s="225" t="s">
        <v>198</v>
      </c>
      <c r="H237" s="226">
        <v>674.33299999999997</v>
      </c>
      <c r="I237" s="227"/>
      <c r="J237" s="228">
        <f>ROUND(I237*H237,2)</f>
        <v>0</v>
      </c>
      <c r="K237" s="224" t="s">
        <v>162</v>
      </c>
      <c r="L237" s="73"/>
      <c r="M237" s="229" t="s">
        <v>38</v>
      </c>
      <c r="N237" s="230" t="s">
        <v>54</v>
      </c>
      <c r="O237" s="48"/>
      <c r="P237" s="231">
        <f>O237*H237</f>
        <v>0</v>
      </c>
      <c r="Q237" s="231">
        <v>0.0057000000000000002</v>
      </c>
      <c r="R237" s="231">
        <f>Q237*H237</f>
        <v>3.8436981000000001</v>
      </c>
      <c r="S237" s="231">
        <v>0</v>
      </c>
      <c r="T237" s="232">
        <f>S237*H237</f>
        <v>0</v>
      </c>
      <c r="AR237" s="24" t="s">
        <v>163</v>
      </c>
      <c r="AT237" s="24" t="s">
        <v>158</v>
      </c>
      <c r="AU237" s="24" t="s">
        <v>92</v>
      </c>
      <c r="AY237" s="24" t="s">
        <v>155</v>
      </c>
      <c r="BE237" s="233">
        <f>IF(N237="základní",J237,0)</f>
        <v>0</v>
      </c>
      <c r="BF237" s="233">
        <f>IF(N237="snížená",J237,0)</f>
        <v>0</v>
      </c>
      <c r="BG237" s="233">
        <f>IF(N237="zákl. přenesená",J237,0)</f>
        <v>0</v>
      </c>
      <c r="BH237" s="233">
        <f>IF(N237="sníž. přenesená",J237,0)</f>
        <v>0</v>
      </c>
      <c r="BI237" s="233">
        <f>IF(N237="nulová",J237,0)</f>
        <v>0</v>
      </c>
      <c r="BJ237" s="24" t="s">
        <v>25</v>
      </c>
      <c r="BK237" s="233">
        <f>ROUND(I237*H237,2)</f>
        <v>0</v>
      </c>
      <c r="BL237" s="24" t="s">
        <v>163</v>
      </c>
      <c r="BM237" s="24" t="s">
        <v>303</v>
      </c>
    </row>
    <row r="238" s="1" customFormat="1">
      <c r="B238" s="47"/>
      <c r="C238" s="75"/>
      <c r="D238" s="234" t="s">
        <v>165</v>
      </c>
      <c r="E238" s="75"/>
      <c r="F238" s="235" t="s">
        <v>304</v>
      </c>
      <c r="G238" s="75"/>
      <c r="H238" s="75"/>
      <c r="I238" s="192"/>
      <c r="J238" s="75"/>
      <c r="K238" s="75"/>
      <c r="L238" s="73"/>
      <c r="M238" s="236"/>
      <c r="N238" s="48"/>
      <c r="O238" s="48"/>
      <c r="P238" s="48"/>
      <c r="Q238" s="48"/>
      <c r="R238" s="48"/>
      <c r="S238" s="48"/>
      <c r="T238" s="96"/>
      <c r="AT238" s="24" t="s">
        <v>165</v>
      </c>
      <c r="AU238" s="24" t="s">
        <v>92</v>
      </c>
    </row>
    <row r="239" s="1" customFormat="1" ht="34.2" customHeight="1">
      <c r="B239" s="47"/>
      <c r="C239" s="222" t="s">
        <v>305</v>
      </c>
      <c r="D239" s="222" t="s">
        <v>158</v>
      </c>
      <c r="E239" s="223" t="s">
        <v>306</v>
      </c>
      <c r="F239" s="224" t="s">
        <v>307</v>
      </c>
      <c r="G239" s="225" t="s">
        <v>198</v>
      </c>
      <c r="H239" s="226">
        <v>787.06100000000004</v>
      </c>
      <c r="I239" s="227"/>
      <c r="J239" s="228">
        <f>ROUND(I239*H239,2)</f>
        <v>0</v>
      </c>
      <c r="K239" s="224" t="s">
        <v>162</v>
      </c>
      <c r="L239" s="73"/>
      <c r="M239" s="229" t="s">
        <v>38</v>
      </c>
      <c r="N239" s="230" t="s">
        <v>54</v>
      </c>
      <c r="O239" s="48"/>
      <c r="P239" s="231">
        <f>O239*H239</f>
        <v>0</v>
      </c>
      <c r="Q239" s="231">
        <v>0.017000000000000001</v>
      </c>
      <c r="R239" s="231">
        <f>Q239*H239</f>
        <v>13.380037000000002</v>
      </c>
      <c r="S239" s="231">
        <v>0</v>
      </c>
      <c r="T239" s="232">
        <f>S239*H239</f>
        <v>0</v>
      </c>
      <c r="AR239" s="24" t="s">
        <v>163</v>
      </c>
      <c r="AT239" s="24" t="s">
        <v>158</v>
      </c>
      <c r="AU239" s="24" t="s">
        <v>92</v>
      </c>
      <c r="AY239" s="24" t="s">
        <v>155</v>
      </c>
      <c r="BE239" s="233">
        <f>IF(N239="základní",J239,0)</f>
        <v>0</v>
      </c>
      <c r="BF239" s="233">
        <f>IF(N239="snížená",J239,0)</f>
        <v>0</v>
      </c>
      <c r="BG239" s="233">
        <f>IF(N239="zákl. přenesená",J239,0)</f>
        <v>0</v>
      </c>
      <c r="BH239" s="233">
        <f>IF(N239="sníž. přenesená",J239,0)</f>
        <v>0</v>
      </c>
      <c r="BI239" s="233">
        <f>IF(N239="nulová",J239,0)</f>
        <v>0</v>
      </c>
      <c r="BJ239" s="24" t="s">
        <v>25</v>
      </c>
      <c r="BK239" s="233">
        <f>ROUND(I239*H239,2)</f>
        <v>0</v>
      </c>
      <c r="BL239" s="24" t="s">
        <v>163</v>
      </c>
      <c r="BM239" s="24" t="s">
        <v>308</v>
      </c>
    </row>
    <row r="240" s="1" customFormat="1">
      <c r="B240" s="47"/>
      <c r="C240" s="75"/>
      <c r="D240" s="234" t="s">
        <v>165</v>
      </c>
      <c r="E240" s="75"/>
      <c r="F240" s="235" t="s">
        <v>304</v>
      </c>
      <c r="G240" s="75"/>
      <c r="H240" s="75"/>
      <c r="I240" s="192"/>
      <c r="J240" s="75"/>
      <c r="K240" s="75"/>
      <c r="L240" s="73"/>
      <c r="M240" s="236"/>
      <c r="N240" s="48"/>
      <c r="O240" s="48"/>
      <c r="P240" s="48"/>
      <c r="Q240" s="48"/>
      <c r="R240" s="48"/>
      <c r="S240" s="48"/>
      <c r="T240" s="96"/>
      <c r="AT240" s="24" t="s">
        <v>165</v>
      </c>
      <c r="AU240" s="24" t="s">
        <v>92</v>
      </c>
    </row>
    <row r="241" s="1" customFormat="1" ht="22.8" customHeight="1">
      <c r="B241" s="47"/>
      <c r="C241" s="222" t="s">
        <v>309</v>
      </c>
      <c r="D241" s="222" t="s">
        <v>158</v>
      </c>
      <c r="E241" s="223" t="s">
        <v>310</v>
      </c>
      <c r="F241" s="224" t="s">
        <v>311</v>
      </c>
      <c r="G241" s="225" t="s">
        <v>252</v>
      </c>
      <c r="H241" s="226">
        <v>4.4400000000000004</v>
      </c>
      <c r="I241" s="227"/>
      <c r="J241" s="228">
        <f>ROUND(I241*H241,2)</f>
        <v>0</v>
      </c>
      <c r="K241" s="224" t="s">
        <v>162</v>
      </c>
      <c r="L241" s="73"/>
      <c r="M241" s="229" t="s">
        <v>38</v>
      </c>
      <c r="N241" s="230" t="s">
        <v>54</v>
      </c>
      <c r="O241" s="48"/>
      <c r="P241" s="231">
        <f>O241*H241</f>
        <v>0</v>
      </c>
      <c r="Q241" s="231">
        <v>2.45329</v>
      </c>
      <c r="R241" s="231">
        <f>Q241*H241</f>
        <v>10.892607600000002</v>
      </c>
      <c r="S241" s="231">
        <v>0</v>
      </c>
      <c r="T241" s="232">
        <f>S241*H241</f>
        <v>0</v>
      </c>
      <c r="AR241" s="24" t="s">
        <v>163</v>
      </c>
      <c r="AT241" s="24" t="s">
        <v>158</v>
      </c>
      <c r="AU241" s="24" t="s">
        <v>92</v>
      </c>
      <c r="AY241" s="24" t="s">
        <v>155</v>
      </c>
      <c r="BE241" s="233">
        <f>IF(N241="základní",J241,0)</f>
        <v>0</v>
      </c>
      <c r="BF241" s="233">
        <f>IF(N241="snížená",J241,0)</f>
        <v>0</v>
      </c>
      <c r="BG241" s="233">
        <f>IF(N241="zákl. přenesená",J241,0)</f>
        <v>0</v>
      </c>
      <c r="BH241" s="233">
        <f>IF(N241="sníž. přenesená",J241,0)</f>
        <v>0</v>
      </c>
      <c r="BI241" s="233">
        <f>IF(N241="nulová",J241,0)</f>
        <v>0</v>
      </c>
      <c r="BJ241" s="24" t="s">
        <v>25</v>
      </c>
      <c r="BK241" s="233">
        <f>ROUND(I241*H241,2)</f>
        <v>0</v>
      </c>
      <c r="BL241" s="24" t="s">
        <v>163</v>
      </c>
      <c r="BM241" s="24" t="s">
        <v>312</v>
      </c>
    </row>
    <row r="242" s="1" customFormat="1">
      <c r="B242" s="47"/>
      <c r="C242" s="75"/>
      <c r="D242" s="234" t="s">
        <v>165</v>
      </c>
      <c r="E242" s="75"/>
      <c r="F242" s="235" t="s">
        <v>313</v>
      </c>
      <c r="G242" s="75"/>
      <c r="H242" s="75"/>
      <c r="I242" s="192"/>
      <c r="J242" s="75"/>
      <c r="K242" s="75"/>
      <c r="L242" s="73"/>
      <c r="M242" s="236"/>
      <c r="N242" s="48"/>
      <c r="O242" s="48"/>
      <c r="P242" s="48"/>
      <c r="Q242" s="48"/>
      <c r="R242" s="48"/>
      <c r="S242" s="48"/>
      <c r="T242" s="96"/>
      <c r="AT242" s="24" t="s">
        <v>165</v>
      </c>
      <c r="AU242" s="24" t="s">
        <v>92</v>
      </c>
    </row>
    <row r="243" s="11" customFormat="1">
      <c r="B243" s="237"/>
      <c r="C243" s="238"/>
      <c r="D243" s="234" t="s">
        <v>167</v>
      </c>
      <c r="E243" s="239" t="s">
        <v>38</v>
      </c>
      <c r="F243" s="240" t="s">
        <v>168</v>
      </c>
      <c r="G243" s="238"/>
      <c r="H243" s="239" t="s">
        <v>38</v>
      </c>
      <c r="I243" s="241"/>
      <c r="J243" s="238"/>
      <c r="K243" s="238"/>
      <c r="L243" s="242"/>
      <c r="M243" s="243"/>
      <c r="N243" s="244"/>
      <c r="O243" s="244"/>
      <c r="P243" s="244"/>
      <c r="Q243" s="244"/>
      <c r="R243" s="244"/>
      <c r="S243" s="244"/>
      <c r="T243" s="245"/>
      <c r="AT243" s="246" t="s">
        <v>167</v>
      </c>
      <c r="AU243" s="246" t="s">
        <v>92</v>
      </c>
      <c r="AV243" s="11" t="s">
        <v>25</v>
      </c>
      <c r="AW243" s="11" t="s">
        <v>46</v>
      </c>
      <c r="AX243" s="11" t="s">
        <v>83</v>
      </c>
      <c r="AY243" s="246" t="s">
        <v>155</v>
      </c>
    </row>
    <row r="244" s="12" customFormat="1">
      <c r="B244" s="247"/>
      <c r="C244" s="248"/>
      <c r="D244" s="234" t="s">
        <v>167</v>
      </c>
      <c r="E244" s="249" t="s">
        <v>38</v>
      </c>
      <c r="F244" s="250" t="s">
        <v>314</v>
      </c>
      <c r="G244" s="248"/>
      <c r="H244" s="251">
        <v>4.4400000000000004</v>
      </c>
      <c r="I244" s="252"/>
      <c r="J244" s="248"/>
      <c r="K244" s="248"/>
      <c r="L244" s="253"/>
      <c r="M244" s="254"/>
      <c r="N244" s="255"/>
      <c r="O244" s="255"/>
      <c r="P244" s="255"/>
      <c r="Q244" s="255"/>
      <c r="R244" s="255"/>
      <c r="S244" s="255"/>
      <c r="T244" s="256"/>
      <c r="AT244" s="257" t="s">
        <v>167</v>
      </c>
      <c r="AU244" s="257" t="s">
        <v>92</v>
      </c>
      <c r="AV244" s="12" t="s">
        <v>92</v>
      </c>
      <c r="AW244" s="12" t="s">
        <v>46</v>
      </c>
      <c r="AX244" s="12" t="s">
        <v>25</v>
      </c>
      <c r="AY244" s="257" t="s">
        <v>155</v>
      </c>
    </row>
    <row r="245" s="1" customFormat="1" ht="22.8" customHeight="1">
      <c r="B245" s="47"/>
      <c r="C245" s="222" t="s">
        <v>315</v>
      </c>
      <c r="D245" s="222" t="s">
        <v>158</v>
      </c>
      <c r="E245" s="223" t="s">
        <v>316</v>
      </c>
      <c r="F245" s="224" t="s">
        <v>317</v>
      </c>
      <c r="G245" s="225" t="s">
        <v>252</v>
      </c>
      <c r="H245" s="226">
        <v>4.4400000000000004</v>
      </c>
      <c r="I245" s="227"/>
      <c r="J245" s="228">
        <f>ROUND(I245*H245,2)</f>
        <v>0</v>
      </c>
      <c r="K245" s="224" t="s">
        <v>162</v>
      </c>
      <c r="L245" s="73"/>
      <c r="M245" s="229" t="s">
        <v>38</v>
      </c>
      <c r="N245" s="230" t="s">
        <v>54</v>
      </c>
      <c r="O245" s="48"/>
      <c r="P245" s="231">
        <f>O245*H245</f>
        <v>0</v>
      </c>
      <c r="Q245" s="231">
        <v>0.00090899999999999998</v>
      </c>
      <c r="R245" s="231">
        <f>Q245*H245</f>
        <v>0.0040359599999999999</v>
      </c>
      <c r="S245" s="231">
        <v>0</v>
      </c>
      <c r="T245" s="232">
        <f>S245*H245</f>
        <v>0</v>
      </c>
      <c r="AR245" s="24" t="s">
        <v>163</v>
      </c>
      <c r="AT245" s="24" t="s">
        <v>158</v>
      </c>
      <c r="AU245" s="24" t="s">
        <v>92</v>
      </c>
      <c r="AY245" s="24" t="s">
        <v>155</v>
      </c>
      <c r="BE245" s="233">
        <f>IF(N245="základní",J245,0)</f>
        <v>0</v>
      </c>
      <c r="BF245" s="233">
        <f>IF(N245="snížená",J245,0)</f>
        <v>0</v>
      </c>
      <c r="BG245" s="233">
        <f>IF(N245="zákl. přenesená",J245,0)</f>
        <v>0</v>
      </c>
      <c r="BH245" s="233">
        <f>IF(N245="sníž. přenesená",J245,0)</f>
        <v>0</v>
      </c>
      <c r="BI245" s="233">
        <f>IF(N245="nulová",J245,0)</f>
        <v>0</v>
      </c>
      <c r="BJ245" s="24" t="s">
        <v>25</v>
      </c>
      <c r="BK245" s="233">
        <f>ROUND(I245*H245,2)</f>
        <v>0</v>
      </c>
      <c r="BL245" s="24" t="s">
        <v>163</v>
      </c>
      <c r="BM245" s="24" t="s">
        <v>318</v>
      </c>
    </row>
    <row r="246" s="11" customFormat="1">
      <c r="B246" s="237"/>
      <c r="C246" s="238"/>
      <c r="D246" s="234" t="s">
        <v>167</v>
      </c>
      <c r="E246" s="239" t="s">
        <v>38</v>
      </c>
      <c r="F246" s="240" t="s">
        <v>168</v>
      </c>
      <c r="G246" s="238"/>
      <c r="H246" s="239" t="s">
        <v>38</v>
      </c>
      <c r="I246" s="241"/>
      <c r="J246" s="238"/>
      <c r="K246" s="238"/>
      <c r="L246" s="242"/>
      <c r="M246" s="243"/>
      <c r="N246" s="244"/>
      <c r="O246" s="244"/>
      <c r="P246" s="244"/>
      <c r="Q246" s="244"/>
      <c r="R246" s="244"/>
      <c r="S246" s="244"/>
      <c r="T246" s="245"/>
      <c r="AT246" s="246" t="s">
        <v>167</v>
      </c>
      <c r="AU246" s="246" t="s">
        <v>92</v>
      </c>
      <c r="AV246" s="11" t="s">
        <v>25</v>
      </c>
      <c r="AW246" s="11" t="s">
        <v>46</v>
      </c>
      <c r="AX246" s="11" t="s">
        <v>83</v>
      </c>
      <c r="AY246" s="246" t="s">
        <v>155</v>
      </c>
    </row>
    <row r="247" s="12" customFormat="1">
      <c r="B247" s="247"/>
      <c r="C247" s="248"/>
      <c r="D247" s="234" t="s">
        <v>167</v>
      </c>
      <c r="E247" s="249" t="s">
        <v>38</v>
      </c>
      <c r="F247" s="250" t="s">
        <v>319</v>
      </c>
      <c r="G247" s="248"/>
      <c r="H247" s="251">
        <v>4.4400000000000004</v>
      </c>
      <c r="I247" s="252"/>
      <c r="J247" s="248"/>
      <c r="K247" s="248"/>
      <c r="L247" s="253"/>
      <c r="M247" s="254"/>
      <c r="N247" s="255"/>
      <c r="O247" s="255"/>
      <c r="P247" s="255"/>
      <c r="Q247" s="255"/>
      <c r="R247" s="255"/>
      <c r="S247" s="255"/>
      <c r="T247" s="256"/>
      <c r="AT247" s="257" t="s">
        <v>167</v>
      </c>
      <c r="AU247" s="257" t="s">
        <v>92</v>
      </c>
      <c r="AV247" s="12" t="s">
        <v>92</v>
      </c>
      <c r="AW247" s="12" t="s">
        <v>46</v>
      </c>
      <c r="AX247" s="12" t="s">
        <v>25</v>
      </c>
      <c r="AY247" s="257" t="s">
        <v>155</v>
      </c>
    </row>
    <row r="248" s="1" customFormat="1" ht="22.8" customHeight="1">
      <c r="B248" s="47"/>
      <c r="C248" s="222" t="s">
        <v>9</v>
      </c>
      <c r="D248" s="222" t="s">
        <v>158</v>
      </c>
      <c r="E248" s="223" t="s">
        <v>320</v>
      </c>
      <c r="F248" s="224" t="s">
        <v>321</v>
      </c>
      <c r="G248" s="225" t="s">
        <v>198</v>
      </c>
      <c r="H248" s="226">
        <v>67.099999999999994</v>
      </c>
      <c r="I248" s="227"/>
      <c r="J248" s="228">
        <f>ROUND(I248*H248,2)</f>
        <v>0</v>
      </c>
      <c r="K248" s="224" t="s">
        <v>162</v>
      </c>
      <c r="L248" s="73"/>
      <c r="M248" s="229" t="s">
        <v>38</v>
      </c>
      <c r="N248" s="230" t="s">
        <v>54</v>
      </c>
      <c r="O248" s="48"/>
      <c r="P248" s="231">
        <f>O248*H248</f>
        <v>0</v>
      </c>
      <c r="Q248" s="231">
        <v>0.030599999999999999</v>
      </c>
      <c r="R248" s="231">
        <f>Q248*H248</f>
        <v>2.0532599999999999</v>
      </c>
      <c r="S248" s="231">
        <v>0</v>
      </c>
      <c r="T248" s="232">
        <f>S248*H248</f>
        <v>0</v>
      </c>
      <c r="AR248" s="24" t="s">
        <v>163</v>
      </c>
      <c r="AT248" s="24" t="s">
        <v>158</v>
      </c>
      <c r="AU248" s="24" t="s">
        <v>92</v>
      </c>
      <c r="AY248" s="24" t="s">
        <v>155</v>
      </c>
      <c r="BE248" s="233">
        <f>IF(N248="základní",J248,0)</f>
        <v>0</v>
      </c>
      <c r="BF248" s="233">
        <f>IF(N248="snížená",J248,0)</f>
        <v>0</v>
      </c>
      <c r="BG248" s="233">
        <f>IF(N248="zákl. přenesená",J248,0)</f>
        <v>0</v>
      </c>
      <c r="BH248" s="233">
        <f>IF(N248="sníž. přenesená",J248,0)</f>
        <v>0</v>
      </c>
      <c r="BI248" s="233">
        <f>IF(N248="nulová",J248,0)</f>
        <v>0</v>
      </c>
      <c r="BJ248" s="24" t="s">
        <v>25</v>
      </c>
      <c r="BK248" s="233">
        <f>ROUND(I248*H248,2)</f>
        <v>0</v>
      </c>
      <c r="BL248" s="24" t="s">
        <v>163</v>
      </c>
      <c r="BM248" s="24" t="s">
        <v>322</v>
      </c>
    </row>
    <row r="249" s="11" customFormat="1">
      <c r="B249" s="237"/>
      <c r="C249" s="238"/>
      <c r="D249" s="234" t="s">
        <v>167</v>
      </c>
      <c r="E249" s="239" t="s">
        <v>38</v>
      </c>
      <c r="F249" s="240" t="s">
        <v>170</v>
      </c>
      <c r="G249" s="238"/>
      <c r="H249" s="239" t="s">
        <v>38</v>
      </c>
      <c r="I249" s="241"/>
      <c r="J249" s="238"/>
      <c r="K249" s="238"/>
      <c r="L249" s="242"/>
      <c r="M249" s="243"/>
      <c r="N249" s="244"/>
      <c r="O249" s="244"/>
      <c r="P249" s="244"/>
      <c r="Q249" s="244"/>
      <c r="R249" s="244"/>
      <c r="S249" s="244"/>
      <c r="T249" s="245"/>
      <c r="AT249" s="246" t="s">
        <v>167</v>
      </c>
      <c r="AU249" s="246" t="s">
        <v>92</v>
      </c>
      <c r="AV249" s="11" t="s">
        <v>25</v>
      </c>
      <c r="AW249" s="11" t="s">
        <v>46</v>
      </c>
      <c r="AX249" s="11" t="s">
        <v>83</v>
      </c>
      <c r="AY249" s="246" t="s">
        <v>155</v>
      </c>
    </row>
    <row r="250" s="12" customFormat="1">
      <c r="B250" s="247"/>
      <c r="C250" s="248"/>
      <c r="D250" s="234" t="s">
        <v>167</v>
      </c>
      <c r="E250" s="249" t="s">
        <v>38</v>
      </c>
      <c r="F250" s="250" t="s">
        <v>323</v>
      </c>
      <c r="G250" s="248"/>
      <c r="H250" s="251">
        <v>67.099999999999994</v>
      </c>
      <c r="I250" s="252"/>
      <c r="J250" s="248"/>
      <c r="K250" s="248"/>
      <c r="L250" s="253"/>
      <c r="M250" s="254"/>
      <c r="N250" s="255"/>
      <c r="O250" s="255"/>
      <c r="P250" s="255"/>
      <c r="Q250" s="255"/>
      <c r="R250" s="255"/>
      <c r="S250" s="255"/>
      <c r="T250" s="256"/>
      <c r="AT250" s="257" t="s">
        <v>167</v>
      </c>
      <c r="AU250" s="257" t="s">
        <v>92</v>
      </c>
      <c r="AV250" s="12" t="s">
        <v>92</v>
      </c>
      <c r="AW250" s="12" t="s">
        <v>46</v>
      </c>
      <c r="AX250" s="12" t="s">
        <v>25</v>
      </c>
      <c r="AY250" s="257" t="s">
        <v>155</v>
      </c>
    </row>
    <row r="251" s="1" customFormat="1" ht="22.8" customHeight="1">
      <c r="B251" s="47"/>
      <c r="C251" s="222" t="s">
        <v>324</v>
      </c>
      <c r="D251" s="222" t="s">
        <v>158</v>
      </c>
      <c r="E251" s="223" t="s">
        <v>325</v>
      </c>
      <c r="F251" s="224" t="s">
        <v>326</v>
      </c>
      <c r="G251" s="225" t="s">
        <v>198</v>
      </c>
      <c r="H251" s="226">
        <v>255.09999999999999</v>
      </c>
      <c r="I251" s="227"/>
      <c r="J251" s="228">
        <f>ROUND(I251*H251,2)</f>
        <v>0</v>
      </c>
      <c r="K251" s="224" t="s">
        <v>162</v>
      </c>
      <c r="L251" s="73"/>
      <c r="M251" s="229" t="s">
        <v>38</v>
      </c>
      <c r="N251" s="230" t="s">
        <v>54</v>
      </c>
      <c r="O251" s="48"/>
      <c r="P251" s="231">
        <f>O251*H251</f>
        <v>0</v>
      </c>
      <c r="Q251" s="231">
        <v>0.061199999999999997</v>
      </c>
      <c r="R251" s="231">
        <f>Q251*H251</f>
        <v>15.612119999999999</v>
      </c>
      <c r="S251" s="231">
        <v>0</v>
      </c>
      <c r="T251" s="232">
        <f>S251*H251</f>
        <v>0</v>
      </c>
      <c r="AR251" s="24" t="s">
        <v>163</v>
      </c>
      <c r="AT251" s="24" t="s">
        <v>158</v>
      </c>
      <c r="AU251" s="24" t="s">
        <v>92</v>
      </c>
      <c r="AY251" s="24" t="s">
        <v>155</v>
      </c>
      <c r="BE251" s="233">
        <f>IF(N251="základní",J251,0)</f>
        <v>0</v>
      </c>
      <c r="BF251" s="233">
        <f>IF(N251="snížená",J251,0)</f>
        <v>0</v>
      </c>
      <c r="BG251" s="233">
        <f>IF(N251="zákl. přenesená",J251,0)</f>
        <v>0</v>
      </c>
      <c r="BH251" s="233">
        <f>IF(N251="sníž. přenesená",J251,0)</f>
        <v>0</v>
      </c>
      <c r="BI251" s="233">
        <f>IF(N251="nulová",J251,0)</f>
        <v>0</v>
      </c>
      <c r="BJ251" s="24" t="s">
        <v>25</v>
      </c>
      <c r="BK251" s="233">
        <f>ROUND(I251*H251,2)</f>
        <v>0</v>
      </c>
      <c r="BL251" s="24" t="s">
        <v>163</v>
      </c>
      <c r="BM251" s="24" t="s">
        <v>327</v>
      </c>
    </row>
    <row r="252" s="11" customFormat="1">
      <c r="B252" s="237"/>
      <c r="C252" s="238"/>
      <c r="D252" s="234" t="s">
        <v>167</v>
      </c>
      <c r="E252" s="239" t="s">
        <v>38</v>
      </c>
      <c r="F252" s="240" t="s">
        <v>328</v>
      </c>
      <c r="G252" s="238"/>
      <c r="H252" s="239" t="s">
        <v>38</v>
      </c>
      <c r="I252" s="241"/>
      <c r="J252" s="238"/>
      <c r="K252" s="238"/>
      <c r="L252" s="242"/>
      <c r="M252" s="243"/>
      <c r="N252" s="244"/>
      <c r="O252" s="244"/>
      <c r="P252" s="244"/>
      <c r="Q252" s="244"/>
      <c r="R252" s="244"/>
      <c r="S252" s="244"/>
      <c r="T252" s="245"/>
      <c r="AT252" s="246" t="s">
        <v>167</v>
      </c>
      <c r="AU252" s="246" t="s">
        <v>92</v>
      </c>
      <c r="AV252" s="11" t="s">
        <v>25</v>
      </c>
      <c r="AW252" s="11" t="s">
        <v>46</v>
      </c>
      <c r="AX252" s="11" t="s">
        <v>83</v>
      </c>
      <c r="AY252" s="246" t="s">
        <v>155</v>
      </c>
    </row>
    <row r="253" s="12" customFormat="1">
      <c r="B253" s="247"/>
      <c r="C253" s="248"/>
      <c r="D253" s="234" t="s">
        <v>167</v>
      </c>
      <c r="E253" s="249" t="s">
        <v>38</v>
      </c>
      <c r="F253" s="250" t="s">
        <v>329</v>
      </c>
      <c r="G253" s="248"/>
      <c r="H253" s="251">
        <v>255.09999999999999</v>
      </c>
      <c r="I253" s="252"/>
      <c r="J253" s="248"/>
      <c r="K253" s="248"/>
      <c r="L253" s="253"/>
      <c r="M253" s="254"/>
      <c r="N253" s="255"/>
      <c r="O253" s="255"/>
      <c r="P253" s="255"/>
      <c r="Q253" s="255"/>
      <c r="R253" s="255"/>
      <c r="S253" s="255"/>
      <c r="T253" s="256"/>
      <c r="AT253" s="257" t="s">
        <v>167</v>
      </c>
      <c r="AU253" s="257" t="s">
        <v>92</v>
      </c>
      <c r="AV253" s="12" t="s">
        <v>92</v>
      </c>
      <c r="AW253" s="12" t="s">
        <v>46</v>
      </c>
      <c r="AX253" s="12" t="s">
        <v>25</v>
      </c>
      <c r="AY253" s="257" t="s">
        <v>155</v>
      </c>
    </row>
    <row r="254" s="1" customFormat="1" ht="14.4" customHeight="1">
      <c r="B254" s="47"/>
      <c r="C254" s="222" t="s">
        <v>330</v>
      </c>
      <c r="D254" s="222" t="s">
        <v>158</v>
      </c>
      <c r="E254" s="223" t="s">
        <v>331</v>
      </c>
      <c r="F254" s="224" t="s">
        <v>332</v>
      </c>
      <c r="G254" s="225" t="s">
        <v>198</v>
      </c>
      <c r="H254" s="226">
        <v>390.80000000000001</v>
      </c>
      <c r="I254" s="227"/>
      <c r="J254" s="228">
        <f>ROUND(I254*H254,2)</f>
        <v>0</v>
      </c>
      <c r="K254" s="224" t="s">
        <v>162</v>
      </c>
      <c r="L254" s="73"/>
      <c r="M254" s="229" t="s">
        <v>38</v>
      </c>
      <c r="N254" s="230" t="s">
        <v>54</v>
      </c>
      <c r="O254" s="48"/>
      <c r="P254" s="231">
        <f>O254*H254</f>
        <v>0</v>
      </c>
      <c r="Q254" s="231">
        <v>1.44E-06</v>
      </c>
      <c r="R254" s="231">
        <f>Q254*H254</f>
        <v>0.00056275200000000002</v>
      </c>
      <c r="S254" s="231">
        <v>0</v>
      </c>
      <c r="T254" s="232">
        <f>S254*H254</f>
        <v>0</v>
      </c>
      <c r="AR254" s="24" t="s">
        <v>163</v>
      </c>
      <c r="AT254" s="24" t="s">
        <v>158</v>
      </c>
      <c r="AU254" s="24" t="s">
        <v>92</v>
      </c>
      <c r="AY254" s="24" t="s">
        <v>155</v>
      </c>
      <c r="BE254" s="233">
        <f>IF(N254="základní",J254,0)</f>
        <v>0</v>
      </c>
      <c r="BF254" s="233">
        <f>IF(N254="snížená",J254,0)</f>
        <v>0</v>
      </c>
      <c r="BG254" s="233">
        <f>IF(N254="zákl. přenesená",J254,0)</f>
        <v>0</v>
      </c>
      <c r="BH254" s="233">
        <f>IF(N254="sníž. přenesená",J254,0)</f>
        <v>0</v>
      </c>
      <c r="BI254" s="233">
        <f>IF(N254="nulová",J254,0)</f>
        <v>0</v>
      </c>
      <c r="BJ254" s="24" t="s">
        <v>25</v>
      </c>
      <c r="BK254" s="233">
        <f>ROUND(I254*H254,2)</f>
        <v>0</v>
      </c>
      <c r="BL254" s="24" t="s">
        <v>163</v>
      </c>
      <c r="BM254" s="24" t="s">
        <v>333</v>
      </c>
    </row>
    <row r="255" s="11" customFormat="1">
      <c r="B255" s="237"/>
      <c r="C255" s="238"/>
      <c r="D255" s="234" t="s">
        <v>167</v>
      </c>
      <c r="E255" s="239" t="s">
        <v>38</v>
      </c>
      <c r="F255" s="240" t="s">
        <v>168</v>
      </c>
      <c r="G255" s="238"/>
      <c r="H255" s="239" t="s">
        <v>38</v>
      </c>
      <c r="I255" s="241"/>
      <c r="J255" s="238"/>
      <c r="K255" s="238"/>
      <c r="L255" s="242"/>
      <c r="M255" s="243"/>
      <c r="N255" s="244"/>
      <c r="O255" s="244"/>
      <c r="P255" s="244"/>
      <c r="Q255" s="244"/>
      <c r="R255" s="244"/>
      <c r="S255" s="244"/>
      <c r="T255" s="245"/>
      <c r="AT255" s="246" t="s">
        <v>167</v>
      </c>
      <c r="AU255" s="246" t="s">
        <v>92</v>
      </c>
      <c r="AV255" s="11" t="s">
        <v>25</v>
      </c>
      <c r="AW255" s="11" t="s">
        <v>46</v>
      </c>
      <c r="AX255" s="11" t="s">
        <v>83</v>
      </c>
      <c r="AY255" s="246" t="s">
        <v>155</v>
      </c>
    </row>
    <row r="256" s="12" customFormat="1">
      <c r="B256" s="247"/>
      <c r="C256" s="248"/>
      <c r="D256" s="234" t="s">
        <v>167</v>
      </c>
      <c r="E256" s="249" t="s">
        <v>38</v>
      </c>
      <c r="F256" s="250" t="s">
        <v>334</v>
      </c>
      <c r="G256" s="248"/>
      <c r="H256" s="251">
        <v>74</v>
      </c>
      <c r="I256" s="252"/>
      <c r="J256" s="248"/>
      <c r="K256" s="248"/>
      <c r="L256" s="253"/>
      <c r="M256" s="254"/>
      <c r="N256" s="255"/>
      <c r="O256" s="255"/>
      <c r="P256" s="255"/>
      <c r="Q256" s="255"/>
      <c r="R256" s="255"/>
      <c r="S256" s="255"/>
      <c r="T256" s="256"/>
      <c r="AT256" s="257" t="s">
        <v>167</v>
      </c>
      <c r="AU256" s="257" t="s">
        <v>92</v>
      </c>
      <c r="AV256" s="12" t="s">
        <v>92</v>
      </c>
      <c r="AW256" s="12" t="s">
        <v>46</v>
      </c>
      <c r="AX256" s="12" t="s">
        <v>83</v>
      </c>
      <c r="AY256" s="257" t="s">
        <v>155</v>
      </c>
    </row>
    <row r="257" s="11" customFormat="1">
      <c r="B257" s="237"/>
      <c r="C257" s="238"/>
      <c r="D257" s="234" t="s">
        <v>167</v>
      </c>
      <c r="E257" s="239" t="s">
        <v>38</v>
      </c>
      <c r="F257" s="240" t="s">
        <v>170</v>
      </c>
      <c r="G257" s="238"/>
      <c r="H257" s="239" t="s">
        <v>38</v>
      </c>
      <c r="I257" s="241"/>
      <c r="J257" s="238"/>
      <c r="K257" s="238"/>
      <c r="L257" s="242"/>
      <c r="M257" s="243"/>
      <c r="N257" s="244"/>
      <c r="O257" s="244"/>
      <c r="P257" s="244"/>
      <c r="Q257" s="244"/>
      <c r="R257" s="244"/>
      <c r="S257" s="244"/>
      <c r="T257" s="245"/>
      <c r="AT257" s="246" t="s">
        <v>167</v>
      </c>
      <c r="AU257" s="246" t="s">
        <v>92</v>
      </c>
      <c r="AV257" s="11" t="s">
        <v>25</v>
      </c>
      <c r="AW257" s="11" t="s">
        <v>46</v>
      </c>
      <c r="AX257" s="11" t="s">
        <v>83</v>
      </c>
      <c r="AY257" s="246" t="s">
        <v>155</v>
      </c>
    </row>
    <row r="258" s="12" customFormat="1">
      <c r="B258" s="247"/>
      <c r="C258" s="248"/>
      <c r="D258" s="234" t="s">
        <v>167</v>
      </c>
      <c r="E258" s="249" t="s">
        <v>38</v>
      </c>
      <c r="F258" s="250" t="s">
        <v>335</v>
      </c>
      <c r="G258" s="248"/>
      <c r="H258" s="251">
        <v>61.700000000000003</v>
      </c>
      <c r="I258" s="252"/>
      <c r="J258" s="248"/>
      <c r="K258" s="248"/>
      <c r="L258" s="253"/>
      <c r="M258" s="254"/>
      <c r="N258" s="255"/>
      <c r="O258" s="255"/>
      <c r="P258" s="255"/>
      <c r="Q258" s="255"/>
      <c r="R258" s="255"/>
      <c r="S258" s="255"/>
      <c r="T258" s="256"/>
      <c r="AT258" s="257" t="s">
        <v>167</v>
      </c>
      <c r="AU258" s="257" t="s">
        <v>92</v>
      </c>
      <c r="AV258" s="12" t="s">
        <v>92</v>
      </c>
      <c r="AW258" s="12" t="s">
        <v>46</v>
      </c>
      <c r="AX258" s="12" t="s">
        <v>83</v>
      </c>
      <c r="AY258" s="257" t="s">
        <v>155</v>
      </c>
    </row>
    <row r="259" s="11" customFormat="1">
      <c r="B259" s="237"/>
      <c r="C259" s="238"/>
      <c r="D259" s="234" t="s">
        <v>167</v>
      </c>
      <c r="E259" s="239" t="s">
        <v>38</v>
      </c>
      <c r="F259" s="240" t="s">
        <v>328</v>
      </c>
      <c r="G259" s="238"/>
      <c r="H259" s="239" t="s">
        <v>38</v>
      </c>
      <c r="I259" s="241"/>
      <c r="J259" s="238"/>
      <c r="K259" s="238"/>
      <c r="L259" s="242"/>
      <c r="M259" s="243"/>
      <c r="N259" s="244"/>
      <c r="O259" s="244"/>
      <c r="P259" s="244"/>
      <c r="Q259" s="244"/>
      <c r="R259" s="244"/>
      <c r="S259" s="244"/>
      <c r="T259" s="245"/>
      <c r="AT259" s="246" t="s">
        <v>167</v>
      </c>
      <c r="AU259" s="246" t="s">
        <v>92</v>
      </c>
      <c r="AV259" s="11" t="s">
        <v>25</v>
      </c>
      <c r="AW259" s="11" t="s">
        <v>46</v>
      </c>
      <c r="AX259" s="11" t="s">
        <v>83</v>
      </c>
      <c r="AY259" s="246" t="s">
        <v>155</v>
      </c>
    </row>
    <row r="260" s="12" customFormat="1">
      <c r="B260" s="247"/>
      <c r="C260" s="248"/>
      <c r="D260" s="234" t="s">
        <v>167</v>
      </c>
      <c r="E260" s="249" t="s">
        <v>38</v>
      </c>
      <c r="F260" s="250" t="s">
        <v>329</v>
      </c>
      <c r="G260" s="248"/>
      <c r="H260" s="251">
        <v>255.09999999999999</v>
      </c>
      <c r="I260" s="252"/>
      <c r="J260" s="248"/>
      <c r="K260" s="248"/>
      <c r="L260" s="253"/>
      <c r="M260" s="254"/>
      <c r="N260" s="255"/>
      <c r="O260" s="255"/>
      <c r="P260" s="255"/>
      <c r="Q260" s="255"/>
      <c r="R260" s="255"/>
      <c r="S260" s="255"/>
      <c r="T260" s="256"/>
      <c r="AT260" s="257" t="s">
        <v>167</v>
      </c>
      <c r="AU260" s="257" t="s">
        <v>92</v>
      </c>
      <c r="AV260" s="12" t="s">
        <v>92</v>
      </c>
      <c r="AW260" s="12" t="s">
        <v>46</v>
      </c>
      <c r="AX260" s="12" t="s">
        <v>83</v>
      </c>
      <c r="AY260" s="257" t="s">
        <v>155</v>
      </c>
    </row>
    <row r="261" s="13" customFormat="1">
      <c r="B261" s="258"/>
      <c r="C261" s="259"/>
      <c r="D261" s="234" t="s">
        <v>167</v>
      </c>
      <c r="E261" s="260" t="s">
        <v>38</v>
      </c>
      <c r="F261" s="261" t="s">
        <v>177</v>
      </c>
      <c r="G261" s="259"/>
      <c r="H261" s="262">
        <v>390.80000000000001</v>
      </c>
      <c r="I261" s="263"/>
      <c r="J261" s="259"/>
      <c r="K261" s="259"/>
      <c r="L261" s="264"/>
      <c r="M261" s="265"/>
      <c r="N261" s="266"/>
      <c r="O261" s="266"/>
      <c r="P261" s="266"/>
      <c r="Q261" s="266"/>
      <c r="R261" s="266"/>
      <c r="S261" s="266"/>
      <c r="T261" s="267"/>
      <c r="AT261" s="268" t="s">
        <v>167</v>
      </c>
      <c r="AU261" s="268" t="s">
        <v>92</v>
      </c>
      <c r="AV261" s="13" t="s">
        <v>163</v>
      </c>
      <c r="AW261" s="13" t="s">
        <v>46</v>
      </c>
      <c r="AX261" s="13" t="s">
        <v>25</v>
      </c>
      <c r="AY261" s="268" t="s">
        <v>155</v>
      </c>
    </row>
    <row r="262" s="1" customFormat="1" ht="22.8" customHeight="1">
      <c r="B262" s="47"/>
      <c r="C262" s="222" t="s">
        <v>336</v>
      </c>
      <c r="D262" s="222" t="s">
        <v>158</v>
      </c>
      <c r="E262" s="223" t="s">
        <v>337</v>
      </c>
      <c r="F262" s="224" t="s">
        <v>338</v>
      </c>
      <c r="G262" s="225" t="s">
        <v>198</v>
      </c>
      <c r="H262" s="226">
        <v>950.39999999999998</v>
      </c>
      <c r="I262" s="227"/>
      <c r="J262" s="228">
        <f>ROUND(I262*H262,2)</f>
        <v>0</v>
      </c>
      <c r="K262" s="224" t="s">
        <v>162</v>
      </c>
      <c r="L262" s="73"/>
      <c r="M262" s="229" t="s">
        <v>38</v>
      </c>
      <c r="N262" s="230" t="s">
        <v>54</v>
      </c>
      <c r="O262" s="48"/>
      <c r="P262" s="231">
        <f>O262*H262</f>
        <v>0</v>
      </c>
      <c r="Q262" s="231">
        <v>9.5999999999999991E-07</v>
      </c>
      <c r="R262" s="231">
        <f>Q262*H262</f>
        <v>0.00091238399999999992</v>
      </c>
      <c r="S262" s="231">
        <v>0</v>
      </c>
      <c r="T262" s="232">
        <f>S262*H262</f>
        <v>0</v>
      </c>
      <c r="AR262" s="24" t="s">
        <v>163</v>
      </c>
      <c r="AT262" s="24" t="s">
        <v>158</v>
      </c>
      <c r="AU262" s="24" t="s">
        <v>92</v>
      </c>
      <c r="AY262" s="24" t="s">
        <v>155</v>
      </c>
      <c r="BE262" s="233">
        <f>IF(N262="základní",J262,0)</f>
        <v>0</v>
      </c>
      <c r="BF262" s="233">
        <f>IF(N262="snížená",J262,0)</f>
        <v>0</v>
      </c>
      <c r="BG262" s="233">
        <f>IF(N262="zákl. přenesená",J262,0)</f>
        <v>0</v>
      </c>
      <c r="BH262" s="233">
        <f>IF(N262="sníž. přenesená",J262,0)</f>
        <v>0</v>
      </c>
      <c r="BI262" s="233">
        <f>IF(N262="nulová",J262,0)</f>
        <v>0</v>
      </c>
      <c r="BJ262" s="24" t="s">
        <v>25</v>
      </c>
      <c r="BK262" s="233">
        <f>ROUND(I262*H262,2)</f>
        <v>0</v>
      </c>
      <c r="BL262" s="24" t="s">
        <v>163</v>
      </c>
      <c r="BM262" s="24" t="s">
        <v>339</v>
      </c>
    </row>
    <row r="263" s="11" customFormat="1">
      <c r="B263" s="237"/>
      <c r="C263" s="238"/>
      <c r="D263" s="234" t="s">
        <v>167</v>
      </c>
      <c r="E263" s="239" t="s">
        <v>38</v>
      </c>
      <c r="F263" s="240" t="s">
        <v>340</v>
      </c>
      <c r="G263" s="238"/>
      <c r="H263" s="239" t="s">
        <v>38</v>
      </c>
      <c r="I263" s="241"/>
      <c r="J263" s="238"/>
      <c r="K263" s="238"/>
      <c r="L263" s="242"/>
      <c r="M263" s="243"/>
      <c r="N263" s="244"/>
      <c r="O263" s="244"/>
      <c r="P263" s="244"/>
      <c r="Q263" s="244"/>
      <c r="R263" s="244"/>
      <c r="S263" s="244"/>
      <c r="T263" s="245"/>
      <c r="AT263" s="246" t="s">
        <v>167</v>
      </c>
      <c r="AU263" s="246" t="s">
        <v>92</v>
      </c>
      <c r="AV263" s="11" t="s">
        <v>25</v>
      </c>
      <c r="AW263" s="11" t="s">
        <v>46</v>
      </c>
      <c r="AX263" s="11" t="s">
        <v>83</v>
      </c>
      <c r="AY263" s="246" t="s">
        <v>155</v>
      </c>
    </row>
    <row r="264" s="12" customFormat="1">
      <c r="B264" s="247"/>
      <c r="C264" s="248"/>
      <c r="D264" s="234" t="s">
        <v>167</v>
      </c>
      <c r="E264" s="249" t="s">
        <v>38</v>
      </c>
      <c r="F264" s="250" t="s">
        <v>341</v>
      </c>
      <c r="G264" s="248"/>
      <c r="H264" s="251">
        <v>950.39999999999998</v>
      </c>
      <c r="I264" s="252"/>
      <c r="J264" s="248"/>
      <c r="K264" s="248"/>
      <c r="L264" s="253"/>
      <c r="M264" s="254"/>
      <c r="N264" s="255"/>
      <c r="O264" s="255"/>
      <c r="P264" s="255"/>
      <c r="Q264" s="255"/>
      <c r="R264" s="255"/>
      <c r="S264" s="255"/>
      <c r="T264" s="256"/>
      <c r="AT264" s="257" t="s">
        <v>167</v>
      </c>
      <c r="AU264" s="257" t="s">
        <v>92</v>
      </c>
      <c r="AV264" s="12" t="s">
        <v>92</v>
      </c>
      <c r="AW264" s="12" t="s">
        <v>46</v>
      </c>
      <c r="AX264" s="12" t="s">
        <v>25</v>
      </c>
      <c r="AY264" s="257" t="s">
        <v>155</v>
      </c>
    </row>
    <row r="265" s="1" customFormat="1" ht="34.2" customHeight="1">
      <c r="B265" s="47"/>
      <c r="C265" s="222" t="s">
        <v>342</v>
      </c>
      <c r="D265" s="222" t="s">
        <v>158</v>
      </c>
      <c r="E265" s="223" t="s">
        <v>343</v>
      </c>
      <c r="F265" s="224" t="s">
        <v>344</v>
      </c>
      <c r="G265" s="225" t="s">
        <v>345</v>
      </c>
      <c r="H265" s="226">
        <v>10</v>
      </c>
      <c r="I265" s="227"/>
      <c r="J265" s="228">
        <f>ROUND(I265*H265,2)</f>
        <v>0</v>
      </c>
      <c r="K265" s="224" t="s">
        <v>162</v>
      </c>
      <c r="L265" s="73"/>
      <c r="M265" s="229" t="s">
        <v>38</v>
      </c>
      <c r="N265" s="230" t="s">
        <v>54</v>
      </c>
      <c r="O265" s="48"/>
      <c r="P265" s="231">
        <f>O265*H265</f>
        <v>0</v>
      </c>
      <c r="Q265" s="231">
        <v>0.44170336999999998</v>
      </c>
      <c r="R265" s="231">
        <f>Q265*H265</f>
        <v>4.4170337000000002</v>
      </c>
      <c r="S265" s="231">
        <v>0</v>
      </c>
      <c r="T265" s="232">
        <f>S265*H265</f>
        <v>0</v>
      </c>
      <c r="AR265" s="24" t="s">
        <v>163</v>
      </c>
      <c r="AT265" s="24" t="s">
        <v>158</v>
      </c>
      <c r="AU265" s="24" t="s">
        <v>92</v>
      </c>
      <c r="AY265" s="24" t="s">
        <v>155</v>
      </c>
      <c r="BE265" s="233">
        <f>IF(N265="základní",J265,0)</f>
        <v>0</v>
      </c>
      <c r="BF265" s="233">
        <f>IF(N265="snížená",J265,0)</f>
        <v>0</v>
      </c>
      <c r="BG265" s="233">
        <f>IF(N265="zákl. přenesená",J265,0)</f>
        <v>0</v>
      </c>
      <c r="BH265" s="233">
        <f>IF(N265="sníž. přenesená",J265,0)</f>
        <v>0</v>
      </c>
      <c r="BI265" s="233">
        <f>IF(N265="nulová",J265,0)</f>
        <v>0</v>
      </c>
      <c r="BJ265" s="24" t="s">
        <v>25</v>
      </c>
      <c r="BK265" s="233">
        <f>ROUND(I265*H265,2)</f>
        <v>0</v>
      </c>
      <c r="BL265" s="24" t="s">
        <v>163</v>
      </c>
      <c r="BM265" s="24" t="s">
        <v>346</v>
      </c>
    </row>
    <row r="266" s="1" customFormat="1">
      <c r="B266" s="47"/>
      <c r="C266" s="75"/>
      <c r="D266" s="234" t="s">
        <v>165</v>
      </c>
      <c r="E266" s="75"/>
      <c r="F266" s="235" t="s">
        <v>347</v>
      </c>
      <c r="G266" s="75"/>
      <c r="H266" s="75"/>
      <c r="I266" s="192"/>
      <c r="J266" s="75"/>
      <c r="K266" s="75"/>
      <c r="L266" s="73"/>
      <c r="M266" s="236"/>
      <c r="N266" s="48"/>
      <c r="O266" s="48"/>
      <c r="P266" s="48"/>
      <c r="Q266" s="48"/>
      <c r="R266" s="48"/>
      <c r="S266" s="48"/>
      <c r="T266" s="96"/>
      <c r="AT266" s="24" t="s">
        <v>165</v>
      </c>
      <c r="AU266" s="24" t="s">
        <v>92</v>
      </c>
    </row>
    <row r="267" s="1" customFormat="1" ht="22.8" customHeight="1">
      <c r="B267" s="47"/>
      <c r="C267" s="269" t="s">
        <v>348</v>
      </c>
      <c r="D267" s="269" t="s">
        <v>178</v>
      </c>
      <c r="E267" s="270" t="s">
        <v>349</v>
      </c>
      <c r="F267" s="271" t="s">
        <v>350</v>
      </c>
      <c r="G267" s="272" t="s">
        <v>345</v>
      </c>
      <c r="H267" s="273">
        <v>9</v>
      </c>
      <c r="I267" s="274"/>
      <c r="J267" s="275">
        <f>ROUND(I267*H267,2)</f>
        <v>0</v>
      </c>
      <c r="K267" s="271" t="s">
        <v>351</v>
      </c>
      <c r="L267" s="276"/>
      <c r="M267" s="277" t="s">
        <v>38</v>
      </c>
      <c r="N267" s="278" t="s">
        <v>54</v>
      </c>
      <c r="O267" s="48"/>
      <c r="P267" s="231">
        <f>O267*H267</f>
        <v>0</v>
      </c>
      <c r="Q267" s="231">
        <v>0</v>
      </c>
      <c r="R267" s="231">
        <f>Q267*H267</f>
        <v>0</v>
      </c>
      <c r="S267" s="231">
        <v>0</v>
      </c>
      <c r="T267" s="232">
        <f>S267*H267</f>
        <v>0</v>
      </c>
      <c r="AR267" s="24" t="s">
        <v>181</v>
      </c>
      <c r="AT267" s="24" t="s">
        <v>178</v>
      </c>
      <c r="AU267" s="24" t="s">
        <v>92</v>
      </c>
      <c r="AY267" s="24" t="s">
        <v>155</v>
      </c>
      <c r="BE267" s="233">
        <f>IF(N267="základní",J267,0)</f>
        <v>0</v>
      </c>
      <c r="BF267" s="233">
        <f>IF(N267="snížená",J267,0)</f>
        <v>0</v>
      </c>
      <c r="BG267" s="233">
        <f>IF(N267="zákl. přenesená",J267,0)</f>
        <v>0</v>
      </c>
      <c r="BH267" s="233">
        <f>IF(N267="sníž. přenesená",J267,0)</f>
        <v>0</v>
      </c>
      <c r="BI267" s="233">
        <f>IF(N267="nulová",J267,0)</f>
        <v>0</v>
      </c>
      <c r="BJ267" s="24" t="s">
        <v>25</v>
      </c>
      <c r="BK267" s="233">
        <f>ROUND(I267*H267,2)</f>
        <v>0</v>
      </c>
      <c r="BL267" s="24" t="s">
        <v>163</v>
      </c>
      <c r="BM267" s="24" t="s">
        <v>352</v>
      </c>
    </row>
    <row r="268" s="1" customFormat="1" ht="22.8" customHeight="1">
      <c r="B268" s="47"/>
      <c r="C268" s="269" t="s">
        <v>353</v>
      </c>
      <c r="D268" s="269" t="s">
        <v>178</v>
      </c>
      <c r="E268" s="270" t="s">
        <v>354</v>
      </c>
      <c r="F268" s="271" t="s">
        <v>355</v>
      </c>
      <c r="G268" s="272" t="s">
        <v>345</v>
      </c>
      <c r="H268" s="273">
        <v>1</v>
      </c>
      <c r="I268" s="274"/>
      <c r="J268" s="275">
        <f>ROUND(I268*H268,2)</f>
        <v>0</v>
      </c>
      <c r="K268" s="271" t="s">
        <v>351</v>
      </c>
      <c r="L268" s="276"/>
      <c r="M268" s="277" t="s">
        <v>38</v>
      </c>
      <c r="N268" s="278" t="s">
        <v>54</v>
      </c>
      <c r="O268" s="48"/>
      <c r="P268" s="231">
        <f>O268*H268</f>
        <v>0</v>
      </c>
      <c r="Q268" s="231">
        <v>0</v>
      </c>
      <c r="R268" s="231">
        <f>Q268*H268</f>
        <v>0</v>
      </c>
      <c r="S268" s="231">
        <v>0</v>
      </c>
      <c r="T268" s="232">
        <f>S268*H268</f>
        <v>0</v>
      </c>
      <c r="AR268" s="24" t="s">
        <v>181</v>
      </c>
      <c r="AT268" s="24" t="s">
        <v>178</v>
      </c>
      <c r="AU268" s="24" t="s">
        <v>92</v>
      </c>
      <c r="AY268" s="24" t="s">
        <v>155</v>
      </c>
      <c r="BE268" s="233">
        <f>IF(N268="základní",J268,0)</f>
        <v>0</v>
      </c>
      <c r="BF268" s="233">
        <f>IF(N268="snížená",J268,0)</f>
        <v>0</v>
      </c>
      <c r="BG268" s="233">
        <f>IF(N268="zákl. přenesená",J268,0)</f>
        <v>0</v>
      </c>
      <c r="BH268" s="233">
        <f>IF(N268="sníž. přenesená",J268,0)</f>
        <v>0</v>
      </c>
      <c r="BI268" s="233">
        <f>IF(N268="nulová",J268,0)</f>
        <v>0</v>
      </c>
      <c r="BJ268" s="24" t="s">
        <v>25</v>
      </c>
      <c r="BK268" s="233">
        <f>ROUND(I268*H268,2)</f>
        <v>0</v>
      </c>
      <c r="BL268" s="24" t="s">
        <v>163</v>
      </c>
      <c r="BM268" s="24" t="s">
        <v>356</v>
      </c>
    </row>
    <row r="269" s="10" customFormat="1" ht="29.88" customHeight="1">
      <c r="B269" s="206"/>
      <c r="C269" s="207"/>
      <c r="D269" s="208" t="s">
        <v>82</v>
      </c>
      <c r="E269" s="220" t="s">
        <v>261</v>
      </c>
      <c r="F269" s="220" t="s">
        <v>357</v>
      </c>
      <c r="G269" s="207"/>
      <c r="H269" s="207"/>
      <c r="I269" s="210"/>
      <c r="J269" s="221">
        <f>BK269</f>
        <v>0</v>
      </c>
      <c r="K269" s="207"/>
      <c r="L269" s="212"/>
      <c r="M269" s="213"/>
      <c r="N269" s="214"/>
      <c r="O269" s="214"/>
      <c r="P269" s="215">
        <f>SUM(P270:P389)</f>
        <v>0</v>
      </c>
      <c r="Q269" s="214"/>
      <c r="R269" s="215">
        <f>SUM(R270:R389)</f>
        <v>0.047609359999999996</v>
      </c>
      <c r="S269" s="214"/>
      <c r="T269" s="216">
        <f>SUM(T270:T389)</f>
        <v>39.879847000000005</v>
      </c>
      <c r="AR269" s="217" t="s">
        <v>25</v>
      </c>
      <c r="AT269" s="218" t="s">
        <v>82</v>
      </c>
      <c r="AU269" s="218" t="s">
        <v>25</v>
      </c>
      <c r="AY269" s="217" t="s">
        <v>155</v>
      </c>
      <c r="BK269" s="219">
        <f>SUM(BK270:BK389)</f>
        <v>0</v>
      </c>
    </row>
    <row r="270" s="1" customFormat="1" ht="68.4" customHeight="1">
      <c r="B270" s="47"/>
      <c r="C270" s="222" t="s">
        <v>358</v>
      </c>
      <c r="D270" s="222" t="s">
        <v>158</v>
      </c>
      <c r="E270" s="223" t="s">
        <v>359</v>
      </c>
      <c r="F270" s="224" t="s">
        <v>360</v>
      </c>
      <c r="G270" s="225" t="s">
        <v>198</v>
      </c>
      <c r="H270" s="226">
        <v>1153.2000000000001</v>
      </c>
      <c r="I270" s="227"/>
      <c r="J270" s="228">
        <f>ROUND(I270*H270,2)</f>
        <v>0</v>
      </c>
      <c r="K270" s="224" t="s">
        <v>162</v>
      </c>
      <c r="L270" s="73"/>
      <c r="M270" s="229" t="s">
        <v>38</v>
      </c>
      <c r="N270" s="230" t="s">
        <v>54</v>
      </c>
      <c r="O270" s="48"/>
      <c r="P270" s="231">
        <f>O270*H270</f>
        <v>0</v>
      </c>
      <c r="Q270" s="231">
        <v>3.9499999999999998E-05</v>
      </c>
      <c r="R270" s="231">
        <f>Q270*H270</f>
        <v>0.045551399999999999</v>
      </c>
      <c r="S270" s="231">
        <v>0</v>
      </c>
      <c r="T270" s="232">
        <f>S270*H270</f>
        <v>0</v>
      </c>
      <c r="AR270" s="24" t="s">
        <v>163</v>
      </c>
      <c r="AT270" s="24" t="s">
        <v>158</v>
      </c>
      <c r="AU270" s="24" t="s">
        <v>92</v>
      </c>
      <c r="AY270" s="24" t="s">
        <v>155</v>
      </c>
      <c r="BE270" s="233">
        <f>IF(N270="základní",J270,0)</f>
        <v>0</v>
      </c>
      <c r="BF270" s="233">
        <f>IF(N270="snížená",J270,0)</f>
        <v>0</v>
      </c>
      <c r="BG270" s="233">
        <f>IF(N270="zákl. přenesená",J270,0)</f>
        <v>0</v>
      </c>
      <c r="BH270" s="233">
        <f>IF(N270="sníž. přenesená",J270,0)</f>
        <v>0</v>
      </c>
      <c r="BI270" s="233">
        <f>IF(N270="nulová",J270,0)</f>
        <v>0</v>
      </c>
      <c r="BJ270" s="24" t="s">
        <v>25</v>
      </c>
      <c r="BK270" s="233">
        <f>ROUND(I270*H270,2)</f>
        <v>0</v>
      </c>
      <c r="BL270" s="24" t="s">
        <v>163</v>
      </c>
      <c r="BM270" s="24" t="s">
        <v>361</v>
      </c>
    </row>
    <row r="271" s="1" customFormat="1">
      <c r="B271" s="47"/>
      <c r="C271" s="75"/>
      <c r="D271" s="234" t="s">
        <v>165</v>
      </c>
      <c r="E271" s="75"/>
      <c r="F271" s="235" t="s">
        <v>362</v>
      </c>
      <c r="G271" s="75"/>
      <c r="H271" s="75"/>
      <c r="I271" s="192"/>
      <c r="J271" s="75"/>
      <c r="K271" s="75"/>
      <c r="L271" s="73"/>
      <c r="M271" s="236"/>
      <c r="N271" s="48"/>
      <c r="O271" s="48"/>
      <c r="P271" s="48"/>
      <c r="Q271" s="48"/>
      <c r="R271" s="48"/>
      <c r="S271" s="48"/>
      <c r="T271" s="96"/>
      <c r="AT271" s="24" t="s">
        <v>165</v>
      </c>
      <c r="AU271" s="24" t="s">
        <v>92</v>
      </c>
    </row>
    <row r="272" s="11" customFormat="1">
      <c r="B272" s="237"/>
      <c r="C272" s="238"/>
      <c r="D272" s="234" t="s">
        <v>167</v>
      </c>
      <c r="E272" s="239" t="s">
        <v>38</v>
      </c>
      <c r="F272" s="240" t="s">
        <v>363</v>
      </c>
      <c r="G272" s="238"/>
      <c r="H272" s="239" t="s">
        <v>38</v>
      </c>
      <c r="I272" s="241"/>
      <c r="J272" s="238"/>
      <c r="K272" s="238"/>
      <c r="L272" s="242"/>
      <c r="M272" s="243"/>
      <c r="N272" s="244"/>
      <c r="O272" s="244"/>
      <c r="P272" s="244"/>
      <c r="Q272" s="244"/>
      <c r="R272" s="244"/>
      <c r="S272" s="244"/>
      <c r="T272" s="245"/>
      <c r="AT272" s="246" t="s">
        <v>167</v>
      </c>
      <c r="AU272" s="246" t="s">
        <v>92</v>
      </c>
      <c r="AV272" s="11" t="s">
        <v>25</v>
      </c>
      <c r="AW272" s="11" t="s">
        <v>46</v>
      </c>
      <c r="AX272" s="11" t="s">
        <v>83</v>
      </c>
      <c r="AY272" s="246" t="s">
        <v>155</v>
      </c>
    </row>
    <row r="273" s="12" customFormat="1">
      <c r="B273" s="247"/>
      <c r="C273" s="248"/>
      <c r="D273" s="234" t="s">
        <v>167</v>
      </c>
      <c r="E273" s="249" t="s">
        <v>38</v>
      </c>
      <c r="F273" s="250" t="s">
        <v>364</v>
      </c>
      <c r="G273" s="248"/>
      <c r="H273" s="251">
        <v>209.09999999999999</v>
      </c>
      <c r="I273" s="252"/>
      <c r="J273" s="248"/>
      <c r="K273" s="248"/>
      <c r="L273" s="253"/>
      <c r="M273" s="254"/>
      <c r="N273" s="255"/>
      <c r="O273" s="255"/>
      <c r="P273" s="255"/>
      <c r="Q273" s="255"/>
      <c r="R273" s="255"/>
      <c r="S273" s="255"/>
      <c r="T273" s="256"/>
      <c r="AT273" s="257" t="s">
        <v>167</v>
      </c>
      <c r="AU273" s="257" t="s">
        <v>92</v>
      </c>
      <c r="AV273" s="12" t="s">
        <v>92</v>
      </c>
      <c r="AW273" s="12" t="s">
        <v>46</v>
      </c>
      <c r="AX273" s="12" t="s">
        <v>83</v>
      </c>
      <c r="AY273" s="257" t="s">
        <v>155</v>
      </c>
    </row>
    <row r="274" s="11" customFormat="1">
      <c r="B274" s="237"/>
      <c r="C274" s="238"/>
      <c r="D274" s="234" t="s">
        <v>167</v>
      </c>
      <c r="E274" s="239" t="s">
        <v>38</v>
      </c>
      <c r="F274" s="240" t="s">
        <v>365</v>
      </c>
      <c r="G274" s="238"/>
      <c r="H274" s="239" t="s">
        <v>38</v>
      </c>
      <c r="I274" s="241"/>
      <c r="J274" s="238"/>
      <c r="K274" s="238"/>
      <c r="L274" s="242"/>
      <c r="M274" s="243"/>
      <c r="N274" s="244"/>
      <c r="O274" s="244"/>
      <c r="P274" s="244"/>
      <c r="Q274" s="244"/>
      <c r="R274" s="244"/>
      <c r="S274" s="244"/>
      <c r="T274" s="245"/>
      <c r="AT274" s="246" t="s">
        <v>167</v>
      </c>
      <c r="AU274" s="246" t="s">
        <v>92</v>
      </c>
      <c r="AV274" s="11" t="s">
        <v>25</v>
      </c>
      <c r="AW274" s="11" t="s">
        <v>46</v>
      </c>
      <c r="AX274" s="11" t="s">
        <v>83</v>
      </c>
      <c r="AY274" s="246" t="s">
        <v>155</v>
      </c>
    </row>
    <row r="275" s="12" customFormat="1">
      <c r="B275" s="247"/>
      <c r="C275" s="248"/>
      <c r="D275" s="234" t="s">
        <v>167</v>
      </c>
      <c r="E275" s="249" t="s">
        <v>38</v>
      </c>
      <c r="F275" s="250" t="s">
        <v>364</v>
      </c>
      <c r="G275" s="248"/>
      <c r="H275" s="251">
        <v>209.09999999999999</v>
      </c>
      <c r="I275" s="252"/>
      <c r="J275" s="248"/>
      <c r="K275" s="248"/>
      <c r="L275" s="253"/>
      <c r="M275" s="254"/>
      <c r="N275" s="255"/>
      <c r="O275" s="255"/>
      <c r="P275" s="255"/>
      <c r="Q275" s="255"/>
      <c r="R275" s="255"/>
      <c r="S275" s="255"/>
      <c r="T275" s="256"/>
      <c r="AT275" s="257" t="s">
        <v>167</v>
      </c>
      <c r="AU275" s="257" t="s">
        <v>92</v>
      </c>
      <c r="AV275" s="12" t="s">
        <v>92</v>
      </c>
      <c r="AW275" s="12" t="s">
        <v>46</v>
      </c>
      <c r="AX275" s="12" t="s">
        <v>83</v>
      </c>
      <c r="AY275" s="257" t="s">
        <v>155</v>
      </c>
    </row>
    <row r="276" s="11" customFormat="1">
      <c r="B276" s="237"/>
      <c r="C276" s="238"/>
      <c r="D276" s="234" t="s">
        <v>167</v>
      </c>
      <c r="E276" s="239" t="s">
        <v>38</v>
      </c>
      <c r="F276" s="240" t="s">
        <v>366</v>
      </c>
      <c r="G276" s="238"/>
      <c r="H276" s="239" t="s">
        <v>38</v>
      </c>
      <c r="I276" s="241"/>
      <c r="J276" s="238"/>
      <c r="K276" s="238"/>
      <c r="L276" s="242"/>
      <c r="M276" s="243"/>
      <c r="N276" s="244"/>
      <c r="O276" s="244"/>
      <c r="P276" s="244"/>
      <c r="Q276" s="244"/>
      <c r="R276" s="244"/>
      <c r="S276" s="244"/>
      <c r="T276" s="245"/>
      <c r="AT276" s="246" t="s">
        <v>167</v>
      </c>
      <c r="AU276" s="246" t="s">
        <v>92</v>
      </c>
      <c r="AV276" s="11" t="s">
        <v>25</v>
      </c>
      <c r="AW276" s="11" t="s">
        <v>46</v>
      </c>
      <c r="AX276" s="11" t="s">
        <v>83</v>
      </c>
      <c r="AY276" s="246" t="s">
        <v>155</v>
      </c>
    </row>
    <row r="277" s="12" customFormat="1">
      <c r="B277" s="247"/>
      <c r="C277" s="248"/>
      <c r="D277" s="234" t="s">
        <v>167</v>
      </c>
      <c r="E277" s="249" t="s">
        <v>38</v>
      </c>
      <c r="F277" s="250" t="s">
        <v>367</v>
      </c>
      <c r="G277" s="248"/>
      <c r="H277" s="251">
        <v>735</v>
      </c>
      <c r="I277" s="252"/>
      <c r="J277" s="248"/>
      <c r="K277" s="248"/>
      <c r="L277" s="253"/>
      <c r="M277" s="254"/>
      <c r="N277" s="255"/>
      <c r="O277" s="255"/>
      <c r="P277" s="255"/>
      <c r="Q277" s="255"/>
      <c r="R277" s="255"/>
      <c r="S277" s="255"/>
      <c r="T277" s="256"/>
      <c r="AT277" s="257" t="s">
        <v>167</v>
      </c>
      <c r="AU277" s="257" t="s">
        <v>92</v>
      </c>
      <c r="AV277" s="12" t="s">
        <v>92</v>
      </c>
      <c r="AW277" s="12" t="s">
        <v>46</v>
      </c>
      <c r="AX277" s="12" t="s">
        <v>83</v>
      </c>
      <c r="AY277" s="257" t="s">
        <v>155</v>
      </c>
    </row>
    <row r="278" s="13" customFormat="1">
      <c r="B278" s="258"/>
      <c r="C278" s="259"/>
      <c r="D278" s="234" t="s">
        <v>167</v>
      </c>
      <c r="E278" s="260" t="s">
        <v>38</v>
      </c>
      <c r="F278" s="261" t="s">
        <v>177</v>
      </c>
      <c r="G278" s="259"/>
      <c r="H278" s="262">
        <v>1153.2000000000001</v>
      </c>
      <c r="I278" s="263"/>
      <c r="J278" s="259"/>
      <c r="K278" s="259"/>
      <c r="L278" s="264"/>
      <c r="M278" s="265"/>
      <c r="N278" s="266"/>
      <c r="O278" s="266"/>
      <c r="P278" s="266"/>
      <c r="Q278" s="266"/>
      <c r="R278" s="266"/>
      <c r="S278" s="266"/>
      <c r="T278" s="267"/>
      <c r="AT278" s="268" t="s">
        <v>167</v>
      </c>
      <c r="AU278" s="268" t="s">
        <v>92</v>
      </c>
      <c r="AV278" s="13" t="s">
        <v>163</v>
      </c>
      <c r="AW278" s="13" t="s">
        <v>46</v>
      </c>
      <c r="AX278" s="13" t="s">
        <v>25</v>
      </c>
      <c r="AY278" s="268" t="s">
        <v>155</v>
      </c>
    </row>
    <row r="279" s="1" customFormat="1" ht="34.2" customHeight="1">
      <c r="B279" s="47"/>
      <c r="C279" s="222" t="s">
        <v>368</v>
      </c>
      <c r="D279" s="222" t="s">
        <v>158</v>
      </c>
      <c r="E279" s="223" t="s">
        <v>369</v>
      </c>
      <c r="F279" s="224" t="s">
        <v>370</v>
      </c>
      <c r="G279" s="225" t="s">
        <v>198</v>
      </c>
      <c r="H279" s="226">
        <v>34.076999999999998</v>
      </c>
      <c r="I279" s="227"/>
      <c r="J279" s="228">
        <f>ROUND(I279*H279,2)</f>
        <v>0</v>
      </c>
      <c r="K279" s="224" t="s">
        <v>162</v>
      </c>
      <c r="L279" s="73"/>
      <c r="M279" s="229" t="s">
        <v>38</v>
      </c>
      <c r="N279" s="230" t="s">
        <v>54</v>
      </c>
      <c r="O279" s="48"/>
      <c r="P279" s="231">
        <f>O279*H279</f>
        <v>0</v>
      </c>
      <c r="Q279" s="231">
        <v>0</v>
      </c>
      <c r="R279" s="231">
        <f>Q279*H279</f>
        <v>0</v>
      </c>
      <c r="S279" s="231">
        <v>0.26100000000000001</v>
      </c>
      <c r="T279" s="232">
        <f>S279*H279</f>
        <v>8.8940970000000004</v>
      </c>
      <c r="AR279" s="24" t="s">
        <v>163</v>
      </c>
      <c r="AT279" s="24" t="s">
        <v>158</v>
      </c>
      <c r="AU279" s="24" t="s">
        <v>92</v>
      </c>
      <c r="AY279" s="24" t="s">
        <v>155</v>
      </c>
      <c r="BE279" s="233">
        <f>IF(N279="základní",J279,0)</f>
        <v>0</v>
      </c>
      <c r="BF279" s="233">
        <f>IF(N279="snížená",J279,0)</f>
        <v>0</v>
      </c>
      <c r="BG279" s="233">
        <f>IF(N279="zákl. přenesená",J279,0)</f>
        <v>0</v>
      </c>
      <c r="BH279" s="233">
        <f>IF(N279="sníž. přenesená",J279,0)</f>
        <v>0</v>
      </c>
      <c r="BI279" s="233">
        <f>IF(N279="nulová",J279,0)</f>
        <v>0</v>
      </c>
      <c r="BJ279" s="24" t="s">
        <v>25</v>
      </c>
      <c r="BK279" s="233">
        <f>ROUND(I279*H279,2)</f>
        <v>0</v>
      </c>
      <c r="BL279" s="24" t="s">
        <v>163</v>
      </c>
      <c r="BM279" s="24" t="s">
        <v>371</v>
      </c>
    </row>
    <row r="280" s="11" customFormat="1">
      <c r="B280" s="237"/>
      <c r="C280" s="238"/>
      <c r="D280" s="234" t="s">
        <v>167</v>
      </c>
      <c r="E280" s="239" t="s">
        <v>38</v>
      </c>
      <c r="F280" s="240" t="s">
        <v>168</v>
      </c>
      <c r="G280" s="238"/>
      <c r="H280" s="239" t="s">
        <v>38</v>
      </c>
      <c r="I280" s="241"/>
      <c r="J280" s="238"/>
      <c r="K280" s="238"/>
      <c r="L280" s="242"/>
      <c r="M280" s="243"/>
      <c r="N280" s="244"/>
      <c r="O280" s="244"/>
      <c r="P280" s="244"/>
      <c r="Q280" s="244"/>
      <c r="R280" s="244"/>
      <c r="S280" s="244"/>
      <c r="T280" s="245"/>
      <c r="AT280" s="246" t="s">
        <v>167</v>
      </c>
      <c r="AU280" s="246" t="s">
        <v>92</v>
      </c>
      <c r="AV280" s="11" t="s">
        <v>25</v>
      </c>
      <c r="AW280" s="11" t="s">
        <v>46</v>
      </c>
      <c r="AX280" s="11" t="s">
        <v>83</v>
      </c>
      <c r="AY280" s="246" t="s">
        <v>155</v>
      </c>
    </row>
    <row r="281" s="12" customFormat="1">
      <c r="B281" s="247"/>
      <c r="C281" s="248"/>
      <c r="D281" s="234" t="s">
        <v>167</v>
      </c>
      <c r="E281" s="249" t="s">
        <v>38</v>
      </c>
      <c r="F281" s="250" t="s">
        <v>372</v>
      </c>
      <c r="G281" s="248"/>
      <c r="H281" s="251">
        <v>7.7030000000000003</v>
      </c>
      <c r="I281" s="252"/>
      <c r="J281" s="248"/>
      <c r="K281" s="248"/>
      <c r="L281" s="253"/>
      <c r="M281" s="254"/>
      <c r="N281" s="255"/>
      <c r="O281" s="255"/>
      <c r="P281" s="255"/>
      <c r="Q281" s="255"/>
      <c r="R281" s="255"/>
      <c r="S281" s="255"/>
      <c r="T281" s="256"/>
      <c r="AT281" s="257" t="s">
        <v>167</v>
      </c>
      <c r="AU281" s="257" t="s">
        <v>92</v>
      </c>
      <c r="AV281" s="12" t="s">
        <v>92</v>
      </c>
      <c r="AW281" s="12" t="s">
        <v>46</v>
      </c>
      <c r="AX281" s="12" t="s">
        <v>83</v>
      </c>
      <c r="AY281" s="257" t="s">
        <v>155</v>
      </c>
    </row>
    <row r="282" s="11" customFormat="1">
      <c r="B282" s="237"/>
      <c r="C282" s="238"/>
      <c r="D282" s="234" t="s">
        <v>167</v>
      </c>
      <c r="E282" s="239" t="s">
        <v>38</v>
      </c>
      <c r="F282" s="240" t="s">
        <v>170</v>
      </c>
      <c r="G282" s="238"/>
      <c r="H282" s="239" t="s">
        <v>38</v>
      </c>
      <c r="I282" s="241"/>
      <c r="J282" s="238"/>
      <c r="K282" s="238"/>
      <c r="L282" s="242"/>
      <c r="M282" s="243"/>
      <c r="N282" s="244"/>
      <c r="O282" s="244"/>
      <c r="P282" s="244"/>
      <c r="Q282" s="244"/>
      <c r="R282" s="244"/>
      <c r="S282" s="244"/>
      <c r="T282" s="245"/>
      <c r="AT282" s="246" t="s">
        <v>167</v>
      </c>
      <c r="AU282" s="246" t="s">
        <v>92</v>
      </c>
      <c r="AV282" s="11" t="s">
        <v>25</v>
      </c>
      <c r="AW282" s="11" t="s">
        <v>46</v>
      </c>
      <c r="AX282" s="11" t="s">
        <v>83</v>
      </c>
      <c r="AY282" s="246" t="s">
        <v>155</v>
      </c>
    </row>
    <row r="283" s="12" customFormat="1">
      <c r="B283" s="247"/>
      <c r="C283" s="248"/>
      <c r="D283" s="234" t="s">
        <v>167</v>
      </c>
      <c r="E283" s="249" t="s">
        <v>38</v>
      </c>
      <c r="F283" s="250" t="s">
        <v>373</v>
      </c>
      <c r="G283" s="248"/>
      <c r="H283" s="251">
        <v>5.9480000000000004</v>
      </c>
      <c r="I283" s="252"/>
      <c r="J283" s="248"/>
      <c r="K283" s="248"/>
      <c r="L283" s="253"/>
      <c r="M283" s="254"/>
      <c r="N283" s="255"/>
      <c r="O283" s="255"/>
      <c r="P283" s="255"/>
      <c r="Q283" s="255"/>
      <c r="R283" s="255"/>
      <c r="S283" s="255"/>
      <c r="T283" s="256"/>
      <c r="AT283" s="257" t="s">
        <v>167</v>
      </c>
      <c r="AU283" s="257" t="s">
        <v>92</v>
      </c>
      <c r="AV283" s="12" t="s">
        <v>92</v>
      </c>
      <c r="AW283" s="12" t="s">
        <v>46</v>
      </c>
      <c r="AX283" s="12" t="s">
        <v>83</v>
      </c>
      <c r="AY283" s="257" t="s">
        <v>155</v>
      </c>
    </row>
    <row r="284" s="11" customFormat="1">
      <c r="B284" s="237"/>
      <c r="C284" s="238"/>
      <c r="D284" s="234" t="s">
        <v>167</v>
      </c>
      <c r="E284" s="239" t="s">
        <v>38</v>
      </c>
      <c r="F284" s="240" t="s">
        <v>172</v>
      </c>
      <c r="G284" s="238"/>
      <c r="H284" s="239" t="s">
        <v>38</v>
      </c>
      <c r="I284" s="241"/>
      <c r="J284" s="238"/>
      <c r="K284" s="238"/>
      <c r="L284" s="242"/>
      <c r="M284" s="243"/>
      <c r="N284" s="244"/>
      <c r="O284" s="244"/>
      <c r="P284" s="244"/>
      <c r="Q284" s="244"/>
      <c r="R284" s="244"/>
      <c r="S284" s="244"/>
      <c r="T284" s="245"/>
      <c r="AT284" s="246" t="s">
        <v>167</v>
      </c>
      <c r="AU284" s="246" t="s">
        <v>92</v>
      </c>
      <c r="AV284" s="11" t="s">
        <v>25</v>
      </c>
      <c r="AW284" s="11" t="s">
        <v>46</v>
      </c>
      <c r="AX284" s="11" t="s">
        <v>83</v>
      </c>
      <c r="AY284" s="246" t="s">
        <v>155</v>
      </c>
    </row>
    <row r="285" s="12" customFormat="1">
      <c r="B285" s="247"/>
      <c r="C285" s="248"/>
      <c r="D285" s="234" t="s">
        <v>167</v>
      </c>
      <c r="E285" s="249" t="s">
        <v>38</v>
      </c>
      <c r="F285" s="250" t="s">
        <v>374</v>
      </c>
      <c r="G285" s="248"/>
      <c r="H285" s="251">
        <v>8.2080000000000002</v>
      </c>
      <c r="I285" s="252"/>
      <c r="J285" s="248"/>
      <c r="K285" s="248"/>
      <c r="L285" s="253"/>
      <c r="M285" s="254"/>
      <c r="N285" s="255"/>
      <c r="O285" s="255"/>
      <c r="P285" s="255"/>
      <c r="Q285" s="255"/>
      <c r="R285" s="255"/>
      <c r="S285" s="255"/>
      <c r="T285" s="256"/>
      <c r="AT285" s="257" t="s">
        <v>167</v>
      </c>
      <c r="AU285" s="257" t="s">
        <v>92</v>
      </c>
      <c r="AV285" s="12" t="s">
        <v>92</v>
      </c>
      <c r="AW285" s="12" t="s">
        <v>46</v>
      </c>
      <c r="AX285" s="12" t="s">
        <v>83</v>
      </c>
      <c r="AY285" s="257" t="s">
        <v>155</v>
      </c>
    </row>
    <row r="286" s="11" customFormat="1">
      <c r="B286" s="237"/>
      <c r="C286" s="238"/>
      <c r="D286" s="234" t="s">
        <v>167</v>
      </c>
      <c r="E286" s="239" t="s">
        <v>38</v>
      </c>
      <c r="F286" s="240" t="s">
        <v>173</v>
      </c>
      <c r="G286" s="238"/>
      <c r="H286" s="239" t="s">
        <v>38</v>
      </c>
      <c r="I286" s="241"/>
      <c r="J286" s="238"/>
      <c r="K286" s="238"/>
      <c r="L286" s="242"/>
      <c r="M286" s="243"/>
      <c r="N286" s="244"/>
      <c r="O286" s="244"/>
      <c r="P286" s="244"/>
      <c r="Q286" s="244"/>
      <c r="R286" s="244"/>
      <c r="S286" s="244"/>
      <c r="T286" s="245"/>
      <c r="AT286" s="246" t="s">
        <v>167</v>
      </c>
      <c r="AU286" s="246" t="s">
        <v>92</v>
      </c>
      <c r="AV286" s="11" t="s">
        <v>25</v>
      </c>
      <c r="AW286" s="11" t="s">
        <v>46</v>
      </c>
      <c r="AX286" s="11" t="s">
        <v>83</v>
      </c>
      <c r="AY286" s="246" t="s">
        <v>155</v>
      </c>
    </row>
    <row r="287" s="12" customFormat="1">
      <c r="B287" s="247"/>
      <c r="C287" s="248"/>
      <c r="D287" s="234" t="s">
        <v>167</v>
      </c>
      <c r="E287" s="249" t="s">
        <v>38</v>
      </c>
      <c r="F287" s="250" t="s">
        <v>375</v>
      </c>
      <c r="G287" s="248"/>
      <c r="H287" s="251">
        <v>7.1680000000000001</v>
      </c>
      <c r="I287" s="252"/>
      <c r="J287" s="248"/>
      <c r="K287" s="248"/>
      <c r="L287" s="253"/>
      <c r="M287" s="254"/>
      <c r="N287" s="255"/>
      <c r="O287" s="255"/>
      <c r="P287" s="255"/>
      <c r="Q287" s="255"/>
      <c r="R287" s="255"/>
      <c r="S287" s="255"/>
      <c r="T287" s="256"/>
      <c r="AT287" s="257" t="s">
        <v>167</v>
      </c>
      <c r="AU287" s="257" t="s">
        <v>92</v>
      </c>
      <c r="AV287" s="12" t="s">
        <v>92</v>
      </c>
      <c r="AW287" s="12" t="s">
        <v>46</v>
      </c>
      <c r="AX287" s="12" t="s">
        <v>83</v>
      </c>
      <c r="AY287" s="257" t="s">
        <v>155</v>
      </c>
    </row>
    <row r="288" s="11" customFormat="1">
      <c r="B288" s="237"/>
      <c r="C288" s="238"/>
      <c r="D288" s="234" t="s">
        <v>167</v>
      </c>
      <c r="E288" s="239" t="s">
        <v>38</v>
      </c>
      <c r="F288" s="240" t="s">
        <v>174</v>
      </c>
      <c r="G288" s="238"/>
      <c r="H288" s="239" t="s">
        <v>38</v>
      </c>
      <c r="I288" s="241"/>
      <c r="J288" s="238"/>
      <c r="K288" s="238"/>
      <c r="L288" s="242"/>
      <c r="M288" s="243"/>
      <c r="N288" s="244"/>
      <c r="O288" s="244"/>
      <c r="P288" s="244"/>
      <c r="Q288" s="244"/>
      <c r="R288" s="244"/>
      <c r="S288" s="244"/>
      <c r="T288" s="245"/>
      <c r="AT288" s="246" t="s">
        <v>167</v>
      </c>
      <c r="AU288" s="246" t="s">
        <v>92</v>
      </c>
      <c r="AV288" s="11" t="s">
        <v>25</v>
      </c>
      <c r="AW288" s="11" t="s">
        <v>46</v>
      </c>
      <c r="AX288" s="11" t="s">
        <v>83</v>
      </c>
      <c r="AY288" s="246" t="s">
        <v>155</v>
      </c>
    </row>
    <row r="289" s="12" customFormat="1">
      <c r="B289" s="247"/>
      <c r="C289" s="248"/>
      <c r="D289" s="234" t="s">
        <v>167</v>
      </c>
      <c r="E289" s="249" t="s">
        <v>38</v>
      </c>
      <c r="F289" s="250" t="s">
        <v>376</v>
      </c>
      <c r="G289" s="248"/>
      <c r="H289" s="251">
        <v>3.0499999999999998</v>
      </c>
      <c r="I289" s="252"/>
      <c r="J289" s="248"/>
      <c r="K289" s="248"/>
      <c r="L289" s="253"/>
      <c r="M289" s="254"/>
      <c r="N289" s="255"/>
      <c r="O289" s="255"/>
      <c r="P289" s="255"/>
      <c r="Q289" s="255"/>
      <c r="R289" s="255"/>
      <c r="S289" s="255"/>
      <c r="T289" s="256"/>
      <c r="AT289" s="257" t="s">
        <v>167</v>
      </c>
      <c r="AU289" s="257" t="s">
        <v>92</v>
      </c>
      <c r="AV289" s="12" t="s">
        <v>92</v>
      </c>
      <c r="AW289" s="12" t="s">
        <v>46</v>
      </c>
      <c r="AX289" s="12" t="s">
        <v>83</v>
      </c>
      <c r="AY289" s="257" t="s">
        <v>155</v>
      </c>
    </row>
    <row r="290" s="11" customFormat="1">
      <c r="B290" s="237"/>
      <c r="C290" s="238"/>
      <c r="D290" s="234" t="s">
        <v>167</v>
      </c>
      <c r="E290" s="239" t="s">
        <v>38</v>
      </c>
      <c r="F290" s="240" t="s">
        <v>175</v>
      </c>
      <c r="G290" s="238"/>
      <c r="H290" s="239" t="s">
        <v>38</v>
      </c>
      <c r="I290" s="241"/>
      <c r="J290" s="238"/>
      <c r="K290" s="238"/>
      <c r="L290" s="242"/>
      <c r="M290" s="243"/>
      <c r="N290" s="244"/>
      <c r="O290" s="244"/>
      <c r="P290" s="244"/>
      <c r="Q290" s="244"/>
      <c r="R290" s="244"/>
      <c r="S290" s="244"/>
      <c r="T290" s="245"/>
      <c r="AT290" s="246" t="s">
        <v>167</v>
      </c>
      <c r="AU290" s="246" t="s">
        <v>92</v>
      </c>
      <c r="AV290" s="11" t="s">
        <v>25</v>
      </c>
      <c r="AW290" s="11" t="s">
        <v>46</v>
      </c>
      <c r="AX290" s="11" t="s">
        <v>83</v>
      </c>
      <c r="AY290" s="246" t="s">
        <v>155</v>
      </c>
    </row>
    <row r="291" s="12" customFormat="1">
      <c r="B291" s="247"/>
      <c r="C291" s="248"/>
      <c r="D291" s="234" t="s">
        <v>167</v>
      </c>
      <c r="E291" s="249" t="s">
        <v>38</v>
      </c>
      <c r="F291" s="250" t="s">
        <v>377</v>
      </c>
      <c r="G291" s="248"/>
      <c r="H291" s="251">
        <v>2</v>
      </c>
      <c r="I291" s="252"/>
      <c r="J291" s="248"/>
      <c r="K291" s="248"/>
      <c r="L291" s="253"/>
      <c r="M291" s="254"/>
      <c r="N291" s="255"/>
      <c r="O291" s="255"/>
      <c r="P291" s="255"/>
      <c r="Q291" s="255"/>
      <c r="R291" s="255"/>
      <c r="S291" s="255"/>
      <c r="T291" s="256"/>
      <c r="AT291" s="257" t="s">
        <v>167</v>
      </c>
      <c r="AU291" s="257" t="s">
        <v>92</v>
      </c>
      <c r="AV291" s="12" t="s">
        <v>92</v>
      </c>
      <c r="AW291" s="12" t="s">
        <v>46</v>
      </c>
      <c r="AX291" s="12" t="s">
        <v>83</v>
      </c>
      <c r="AY291" s="257" t="s">
        <v>155</v>
      </c>
    </row>
    <row r="292" s="13" customFormat="1">
      <c r="B292" s="258"/>
      <c r="C292" s="259"/>
      <c r="D292" s="234" t="s">
        <v>167</v>
      </c>
      <c r="E292" s="260" t="s">
        <v>38</v>
      </c>
      <c r="F292" s="261" t="s">
        <v>177</v>
      </c>
      <c r="G292" s="259"/>
      <c r="H292" s="262">
        <v>34.076999999999998</v>
      </c>
      <c r="I292" s="263"/>
      <c r="J292" s="259"/>
      <c r="K292" s="259"/>
      <c r="L292" s="264"/>
      <c r="M292" s="265"/>
      <c r="N292" s="266"/>
      <c r="O292" s="266"/>
      <c r="P292" s="266"/>
      <c r="Q292" s="266"/>
      <c r="R292" s="266"/>
      <c r="S292" s="266"/>
      <c r="T292" s="267"/>
      <c r="AT292" s="268" t="s">
        <v>167</v>
      </c>
      <c r="AU292" s="268" t="s">
        <v>92</v>
      </c>
      <c r="AV292" s="13" t="s">
        <v>163</v>
      </c>
      <c r="AW292" s="13" t="s">
        <v>46</v>
      </c>
      <c r="AX292" s="13" t="s">
        <v>25</v>
      </c>
      <c r="AY292" s="268" t="s">
        <v>155</v>
      </c>
    </row>
    <row r="293" s="1" customFormat="1" ht="34.2" customHeight="1">
      <c r="B293" s="47"/>
      <c r="C293" s="222" t="s">
        <v>378</v>
      </c>
      <c r="D293" s="222" t="s">
        <v>158</v>
      </c>
      <c r="E293" s="223" t="s">
        <v>379</v>
      </c>
      <c r="F293" s="224" t="s">
        <v>380</v>
      </c>
      <c r="G293" s="225" t="s">
        <v>252</v>
      </c>
      <c r="H293" s="226">
        <v>0.86599999999999999</v>
      </c>
      <c r="I293" s="227"/>
      <c r="J293" s="228">
        <f>ROUND(I293*H293,2)</f>
        <v>0</v>
      </c>
      <c r="K293" s="224" t="s">
        <v>162</v>
      </c>
      <c r="L293" s="73"/>
      <c r="M293" s="229" t="s">
        <v>38</v>
      </c>
      <c r="N293" s="230" t="s">
        <v>54</v>
      </c>
      <c r="O293" s="48"/>
      <c r="P293" s="231">
        <f>O293*H293</f>
        <v>0</v>
      </c>
      <c r="Q293" s="231">
        <v>0</v>
      </c>
      <c r="R293" s="231">
        <f>Q293*H293</f>
        <v>0</v>
      </c>
      <c r="S293" s="231">
        <v>1.6000000000000001</v>
      </c>
      <c r="T293" s="232">
        <f>S293*H293</f>
        <v>1.3856000000000002</v>
      </c>
      <c r="AR293" s="24" t="s">
        <v>163</v>
      </c>
      <c r="AT293" s="24" t="s">
        <v>158</v>
      </c>
      <c r="AU293" s="24" t="s">
        <v>92</v>
      </c>
      <c r="AY293" s="24" t="s">
        <v>155</v>
      </c>
      <c r="BE293" s="233">
        <f>IF(N293="základní",J293,0)</f>
        <v>0</v>
      </c>
      <c r="BF293" s="233">
        <f>IF(N293="snížená",J293,0)</f>
        <v>0</v>
      </c>
      <c r="BG293" s="233">
        <f>IF(N293="zákl. přenesená",J293,0)</f>
        <v>0</v>
      </c>
      <c r="BH293" s="233">
        <f>IF(N293="sníž. přenesená",J293,0)</f>
        <v>0</v>
      </c>
      <c r="BI293" s="233">
        <f>IF(N293="nulová",J293,0)</f>
        <v>0</v>
      </c>
      <c r="BJ293" s="24" t="s">
        <v>25</v>
      </c>
      <c r="BK293" s="233">
        <f>ROUND(I293*H293,2)</f>
        <v>0</v>
      </c>
      <c r="BL293" s="24" t="s">
        <v>163</v>
      </c>
      <c r="BM293" s="24" t="s">
        <v>381</v>
      </c>
    </row>
    <row r="294" s="12" customFormat="1">
      <c r="B294" s="247"/>
      <c r="C294" s="248"/>
      <c r="D294" s="234" t="s">
        <v>167</v>
      </c>
      <c r="E294" s="249" t="s">
        <v>38</v>
      </c>
      <c r="F294" s="250" t="s">
        <v>382</v>
      </c>
      <c r="G294" s="248"/>
      <c r="H294" s="251">
        <v>0.35099999999999998</v>
      </c>
      <c r="I294" s="252"/>
      <c r="J294" s="248"/>
      <c r="K294" s="248"/>
      <c r="L294" s="253"/>
      <c r="M294" s="254"/>
      <c r="N294" s="255"/>
      <c r="O294" s="255"/>
      <c r="P294" s="255"/>
      <c r="Q294" s="255"/>
      <c r="R294" s="255"/>
      <c r="S294" s="255"/>
      <c r="T294" s="256"/>
      <c r="AT294" s="257" t="s">
        <v>167</v>
      </c>
      <c r="AU294" s="257" t="s">
        <v>92</v>
      </c>
      <c r="AV294" s="12" t="s">
        <v>92</v>
      </c>
      <c r="AW294" s="12" t="s">
        <v>46</v>
      </c>
      <c r="AX294" s="12" t="s">
        <v>83</v>
      </c>
      <c r="AY294" s="257" t="s">
        <v>155</v>
      </c>
    </row>
    <row r="295" s="12" customFormat="1">
      <c r="B295" s="247"/>
      <c r="C295" s="248"/>
      <c r="D295" s="234" t="s">
        <v>167</v>
      </c>
      <c r="E295" s="249" t="s">
        <v>38</v>
      </c>
      <c r="F295" s="250" t="s">
        <v>383</v>
      </c>
      <c r="G295" s="248"/>
      <c r="H295" s="251">
        <v>0.51500000000000001</v>
      </c>
      <c r="I295" s="252"/>
      <c r="J295" s="248"/>
      <c r="K295" s="248"/>
      <c r="L295" s="253"/>
      <c r="M295" s="254"/>
      <c r="N295" s="255"/>
      <c r="O295" s="255"/>
      <c r="P295" s="255"/>
      <c r="Q295" s="255"/>
      <c r="R295" s="255"/>
      <c r="S295" s="255"/>
      <c r="T295" s="256"/>
      <c r="AT295" s="257" t="s">
        <v>167</v>
      </c>
      <c r="AU295" s="257" t="s">
        <v>92</v>
      </c>
      <c r="AV295" s="12" t="s">
        <v>92</v>
      </c>
      <c r="AW295" s="12" t="s">
        <v>46</v>
      </c>
      <c r="AX295" s="12" t="s">
        <v>83</v>
      </c>
      <c r="AY295" s="257" t="s">
        <v>155</v>
      </c>
    </row>
    <row r="296" s="13" customFormat="1">
      <c r="B296" s="258"/>
      <c r="C296" s="259"/>
      <c r="D296" s="234" t="s">
        <v>167</v>
      </c>
      <c r="E296" s="260" t="s">
        <v>38</v>
      </c>
      <c r="F296" s="261" t="s">
        <v>177</v>
      </c>
      <c r="G296" s="259"/>
      <c r="H296" s="262">
        <v>0.86599999999999999</v>
      </c>
      <c r="I296" s="263"/>
      <c r="J296" s="259"/>
      <c r="K296" s="259"/>
      <c r="L296" s="264"/>
      <c r="M296" s="265"/>
      <c r="N296" s="266"/>
      <c r="O296" s="266"/>
      <c r="P296" s="266"/>
      <c r="Q296" s="266"/>
      <c r="R296" s="266"/>
      <c r="S296" s="266"/>
      <c r="T296" s="267"/>
      <c r="AT296" s="268" t="s">
        <v>167</v>
      </c>
      <c r="AU296" s="268" t="s">
        <v>92</v>
      </c>
      <c r="AV296" s="13" t="s">
        <v>163</v>
      </c>
      <c r="AW296" s="13" t="s">
        <v>46</v>
      </c>
      <c r="AX296" s="13" t="s">
        <v>25</v>
      </c>
      <c r="AY296" s="268" t="s">
        <v>155</v>
      </c>
    </row>
    <row r="297" s="1" customFormat="1" ht="22.8" customHeight="1">
      <c r="B297" s="47"/>
      <c r="C297" s="222" t="s">
        <v>248</v>
      </c>
      <c r="D297" s="222" t="s">
        <v>158</v>
      </c>
      <c r="E297" s="223" t="s">
        <v>384</v>
      </c>
      <c r="F297" s="224" t="s">
        <v>385</v>
      </c>
      <c r="G297" s="225" t="s">
        <v>252</v>
      </c>
      <c r="H297" s="226">
        <v>7.4000000000000004</v>
      </c>
      <c r="I297" s="227"/>
      <c r="J297" s="228">
        <f>ROUND(I297*H297,2)</f>
        <v>0</v>
      </c>
      <c r="K297" s="224" t="s">
        <v>162</v>
      </c>
      <c r="L297" s="73"/>
      <c r="M297" s="229" t="s">
        <v>38</v>
      </c>
      <c r="N297" s="230" t="s">
        <v>54</v>
      </c>
      <c r="O297" s="48"/>
      <c r="P297" s="231">
        <f>O297*H297</f>
        <v>0</v>
      </c>
      <c r="Q297" s="231">
        <v>0</v>
      </c>
      <c r="R297" s="231">
        <f>Q297*H297</f>
        <v>0</v>
      </c>
      <c r="S297" s="231">
        <v>2.2000000000000002</v>
      </c>
      <c r="T297" s="232">
        <f>S297*H297</f>
        <v>16.280000000000001</v>
      </c>
      <c r="AR297" s="24" t="s">
        <v>163</v>
      </c>
      <c r="AT297" s="24" t="s">
        <v>158</v>
      </c>
      <c r="AU297" s="24" t="s">
        <v>92</v>
      </c>
      <c r="AY297" s="24" t="s">
        <v>155</v>
      </c>
      <c r="BE297" s="233">
        <f>IF(N297="základní",J297,0)</f>
        <v>0</v>
      </c>
      <c r="BF297" s="233">
        <f>IF(N297="snížená",J297,0)</f>
        <v>0</v>
      </c>
      <c r="BG297" s="233">
        <f>IF(N297="zákl. přenesená",J297,0)</f>
        <v>0</v>
      </c>
      <c r="BH297" s="233">
        <f>IF(N297="sníž. přenesená",J297,0)</f>
        <v>0</v>
      </c>
      <c r="BI297" s="233">
        <f>IF(N297="nulová",J297,0)</f>
        <v>0</v>
      </c>
      <c r="BJ297" s="24" t="s">
        <v>25</v>
      </c>
      <c r="BK297" s="233">
        <f>ROUND(I297*H297,2)</f>
        <v>0</v>
      </c>
      <c r="BL297" s="24" t="s">
        <v>163</v>
      </c>
      <c r="BM297" s="24" t="s">
        <v>386</v>
      </c>
    </row>
    <row r="298" s="11" customFormat="1">
      <c r="B298" s="237"/>
      <c r="C298" s="238"/>
      <c r="D298" s="234" t="s">
        <v>167</v>
      </c>
      <c r="E298" s="239" t="s">
        <v>38</v>
      </c>
      <c r="F298" s="240" t="s">
        <v>168</v>
      </c>
      <c r="G298" s="238"/>
      <c r="H298" s="239" t="s">
        <v>38</v>
      </c>
      <c r="I298" s="241"/>
      <c r="J298" s="238"/>
      <c r="K298" s="238"/>
      <c r="L298" s="242"/>
      <c r="M298" s="243"/>
      <c r="N298" s="244"/>
      <c r="O298" s="244"/>
      <c r="P298" s="244"/>
      <c r="Q298" s="244"/>
      <c r="R298" s="244"/>
      <c r="S298" s="244"/>
      <c r="T298" s="245"/>
      <c r="AT298" s="246" t="s">
        <v>167</v>
      </c>
      <c r="AU298" s="246" t="s">
        <v>92</v>
      </c>
      <c r="AV298" s="11" t="s">
        <v>25</v>
      </c>
      <c r="AW298" s="11" t="s">
        <v>46</v>
      </c>
      <c r="AX298" s="11" t="s">
        <v>83</v>
      </c>
      <c r="AY298" s="246" t="s">
        <v>155</v>
      </c>
    </row>
    <row r="299" s="12" customFormat="1">
      <c r="B299" s="247"/>
      <c r="C299" s="248"/>
      <c r="D299" s="234" t="s">
        <v>167</v>
      </c>
      <c r="E299" s="249" t="s">
        <v>38</v>
      </c>
      <c r="F299" s="250" t="s">
        <v>387</v>
      </c>
      <c r="G299" s="248"/>
      <c r="H299" s="251">
        <v>7.4000000000000004</v>
      </c>
      <c r="I299" s="252"/>
      <c r="J299" s="248"/>
      <c r="K299" s="248"/>
      <c r="L299" s="253"/>
      <c r="M299" s="254"/>
      <c r="N299" s="255"/>
      <c r="O299" s="255"/>
      <c r="P299" s="255"/>
      <c r="Q299" s="255"/>
      <c r="R299" s="255"/>
      <c r="S299" s="255"/>
      <c r="T299" s="256"/>
      <c r="AT299" s="257" t="s">
        <v>167</v>
      </c>
      <c r="AU299" s="257" t="s">
        <v>92</v>
      </c>
      <c r="AV299" s="12" t="s">
        <v>92</v>
      </c>
      <c r="AW299" s="12" t="s">
        <v>46</v>
      </c>
      <c r="AX299" s="12" t="s">
        <v>25</v>
      </c>
      <c r="AY299" s="257" t="s">
        <v>155</v>
      </c>
    </row>
    <row r="300" s="1" customFormat="1" ht="22.8" customHeight="1">
      <c r="B300" s="47"/>
      <c r="C300" s="222" t="s">
        <v>388</v>
      </c>
      <c r="D300" s="222" t="s">
        <v>158</v>
      </c>
      <c r="E300" s="223" t="s">
        <v>389</v>
      </c>
      <c r="F300" s="224" t="s">
        <v>390</v>
      </c>
      <c r="G300" s="225" t="s">
        <v>214</v>
      </c>
      <c r="H300" s="226">
        <v>234.94999999999999</v>
      </c>
      <c r="I300" s="227"/>
      <c r="J300" s="228">
        <f>ROUND(I300*H300,2)</f>
        <v>0</v>
      </c>
      <c r="K300" s="224" t="s">
        <v>162</v>
      </c>
      <c r="L300" s="73"/>
      <c r="M300" s="229" t="s">
        <v>38</v>
      </c>
      <c r="N300" s="230" t="s">
        <v>54</v>
      </c>
      <c r="O300" s="48"/>
      <c r="P300" s="231">
        <f>O300*H300</f>
        <v>0</v>
      </c>
      <c r="Q300" s="231">
        <v>0</v>
      </c>
      <c r="R300" s="231">
        <f>Q300*H300</f>
        <v>0</v>
      </c>
      <c r="S300" s="231">
        <v>0.0089999999999999993</v>
      </c>
      <c r="T300" s="232">
        <f>S300*H300</f>
        <v>2.1145499999999999</v>
      </c>
      <c r="AR300" s="24" t="s">
        <v>163</v>
      </c>
      <c r="AT300" s="24" t="s">
        <v>158</v>
      </c>
      <c r="AU300" s="24" t="s">
        <v>92</v>
      </c>
      <c r="AY300" s="24" t="s">
        <v>155</v>
      </c>
      <c r="BE300" s="233">
        <f>IF(N300="základní",J300,0)</f>
        <v>0</v>
      </c>
      <c r="BF300" s="233">
        <f>IF(N300="snížená",J300,0)</f>
        <v>0</v>
      </c>
      <c r="BG300" s="233">
        <f>IF(N300="zákl. přenesená",J300,0)</f>
        <v>0</v>
      </c>
      <c r="BH300" s="233">
        <f>IF(N300="sníž. přenesená",J300,0)</f>
        <v>0</v>
      </c>
      <c r="BI300" s="233">
        <f>IF(N300="nulová",J300,0)</f>
        <v>0</v>
      </c>
      <c r="BJ300" s="24" t="s">
        <v>25</v>
      </c>
      <c r="BK300" s="233">
        <f>ROUND(I300*H300,2)</f>
        <v>0</v>
      </c>
      <c r="BL300" s="24" t="s">
        <v>163</v>
      </c>
      <c r="BM300" s="24" t="s">
        <v>391</v>
      </c>
    </row>
    <row r="301" s="11" customFormat="1">
      <c r="B301" s="237"/>
      <c r="C301" s="238"/>
      <c r="D301" s="234" t="s">
        <v>167</v>
      </c>
      <c r="E301" s="239" t="s">
        <v>38</v>
      </c>
      <c r="F301" s="240" t="s">
        <v>168</v>
      </c>
      <c r="G301" s="238"/>
      <c r="H301" s="239" t="s">
        <v>38</v>
      </c>
      <c r="I301" s="241"/>
      <c r="J301" s="238"/>
      <c r="K301" s="238"/>
      <c r="L301" s="242"/>
      <c r="M301" s="243"/>
      <c r="N301" s="244"/>
      <c r="O301" s="244"/>
      <c r="P301" s="244"/>
      <c r="Q301" s="244"/>
      <c r="R301" s="244"/>
      <c r="S301" s="244"/>
      <c r="T301" s="245"/>
      <c r="AT301" s="246" t="s">
        <v>167</v>
      </c>
      <c r="AU301" s="246" t="s">
        <v>92</v>
      </c>
      <c r="AV301" s="11" t="s">
        <v>25</v>
      </c>
      <c r="AW301" s="11" t="s">
        <v>46</v>
      </c>
      <c r="AX301" s="11" t="s">
        <v>83</v>
      </c>
      <c r="AY301" s="246" t="s">
        <v>155</v>
      </c>
    </row>
    <row r="302" s="12" customFormat="1">
      <c r="B302" s="247"/>
      <c r="C302" s="248"/>
      <c r="D302" s="234" t="s">
        <v>167</v>
      </c>
      <c r="E302" s="249" t="s">
        <v>38</v>
      </c>
      <c r="F302" s="250" t="s">
        <v>392</v>
      </c>
      <c r="G302" s="248"/>
      <c r="H302" s="251">
        <v>38.299999999999997</v>
      </c>
      <c r="I302" s="252"/>
      <c r="J302" s="248"/>
      <c r="K302" s="248"/>
      <c r="L302" s="253"/>
      <c r="M302" s="254"/>
      <c r="N302" s="255"/>
      <c r="O302" s="255"/>
      <c r="P302" s="255"/>
      <c r="Q302" s="255"/>
      <c r="R302" s="255"/>
      <c r="S302" s="255"/>
      <c r="T302" s="256"/>
      <c r="AT302" s="257" t="s">
        <v>167</v>
      </c>
      <c r="AU302" s="257" t="s">
        <v>92</v>
      </c>
      <c r="AV302" s="12" t="s">
        <v>92</v>
      </c>
      <c r="AW302" s="12" t="s">
        <v>46</v>
      </c>
      <c r="AX302" s="12" t="s">
        <v>83</v>
      </c>
      <c r="AY302" s="257" t="s">
        <v>155</v>
      </c>
    </row>
    <row r="303" s="11" customFormat="1">
      <c r="B303" s="237"/>
      <c r="C303" s="238"/>
      <c r="D303" s="234" t="s">
        <v>167</v>
      </c>
      <c r="E303" s="239" t="s">
        <v>38</v>
      </c>
      <c r="F303" s="240" t="s">
        <v>170</v>
      </c>
      <c r="G303" s="238"/>
      <c r="H303" s="239" t="s">
        <v>38</v>
      </c>
      <c r="I303" s="241"/>
      <c r="J303" s="238"/>
      <c r="K303" s="238"/>
      <c r="L303" s="242"/>
      <c r="M303" s="243"/>
      <c r="N303" s="244"/>
      <c r="O303" s="244"/>
      <c r="P303" s="244"/>
      <c r="Q303" s="244"/>
      <c r="R303" s="244"/>
      <c r="S303" s="244"/>
      <c r="T303" s="245"/>
      <c r="AT303" s="246" t="s">
        <v>167</v>
      </c>
      <c r="AU303" s="246" t="s">
        <v>92</v>
      </c>
      <c r="AV303" s="11" t="s">
        <v>25</v>
      </c>
      <c r="AW303" s="11" t="s">
        <v>46</v>
      </c>
      <c r="AX303" s="11" t="s">
        <v>83</v>
      </c>
      <c r="AY303" s="246" t="s">
        <v>155</v>
      </c>
    </row>
    <row r="304" s="12" customFormat="1">
      <c r="B304" s="247"/>
      <c r="C304" s="248"/>
      <c r="D304" s="234" t="s">
        <v>167</v>
      </c>
      <c r="E304" s="249" t="s">
        <v>38</v>
      </c>
      <c r="F304" s="250" t="s">
        <v>393</v>
      </c>
      <c r="G304" s="248"/>
      <c r="H304" s="251">
        <v>37.950000000000003</v>
      </c>
      <c r="I304" s="252"/>
      <c r="J304" s="248"/>
      <c r="K304" s="248"/>
      <c r="L304" s="253"/>
      <c r="M304" s="254"/>
      <c r="N304" s="255"/>
      <c r="O304" s="255"/>
      <c r="P304" s="255"/>
      <c r="Q304" s="255"/>
      <c r="R304" s="255"/>
      <c r="S304" s="255"/>
      <c r="T304" s="256"/>
      <c r="AT304" s="257" t="s">
        <v>167</v>
      </c>
      <c r="AU304" s="257" t="s">
        <v>92</v>
      </c>
      <c r="AV304" s="12" t="s">
        <v>92</v>
      </c>
      <c r="AW304" s="12" t="s">
        <v>46</v>
      </c>
      <c r="AX304" s="12" t="s">
        <v>83</v>
      </c>
      <c r="AY304" s="257" t="s">
        <v>155</v>
      </c>
    </row>
    <row r="305" s="11" customFormat="1">
      <c r="B305" s="237"/>
      <c r="C305" s="238"/>
      <c r="D305" s="234" t="s">
        <v>167</v>
      </c>
      <c r="E305" s="239" t="s">
        <v>38</v>
      </c>
      <c r="F305" s="240" t="s">
        <v>394</v>
      </c>
      <c r="G305" s="238"/>
      <c r="H305" s="239" t="s">
        <v>38</v>
      </c>
      <c r="I305" s="241"/>
      <c r="J305" s="238"/>
      <c r="K305" s="238"/>
      <c r="L305" s="242"/>
      <c r="M305" s="243"/>
      <c r="N305" s="244"/>
      <c r="O305" s="244"/>
      <c r="P305" s="244"/>
      <c r="Q305" s="244"/>
      <c r="R305" s="244"/>
      <c r="S305" s="244"/>
      <c r="T305" s="245"/>
      <c r="AT305" s="246" t="s">
        <v>167</v>
      </c>
      <c r="AU305" s="246" t="s">
        <v>92</v>
      </c>
      <c r="AV305" s="11" t="s">
        <v>25</v>
      </c>
      <c r="AW305" s="11" t="s">
        <v>46</v>
      </c>
      <c r="AX305" s="11" t="s">
        <v>83</v>
      </c>
      <c r="AY305" s="246" t="s">
        <v>155</v>
      </c>
    </row>
    <row r="306" s="12" customFormat="1">
      <c r="B306" s="247"/>
      <c r="C306" s="248"/>
      <c r="D306" s="234" t="s">
        <v>167</v>
      </c>
      <c r="E306" s="249" t="s">
        <v>38</v>
      </c>
      <c r="F306" s="250" t="s">
        <v>395</v>
      </c>
      <c r="G306" s="248"/>
      <c r="H306" s="251">
        <v>151.80000000000001</v>
      </c>
      <c r="I306" s="252"/>
      <c r="J306" s="248"/>
      <c r="K306" s="248"/>
      <c r="L306" s="253"/>
      <c r="M306" s="254"/>
      <c r="N306" s="255"/>
      <c r="O306" s="255"/>
      <c r="P306" s="255"/>
      <c r="Q306" s="255"/>
      <c r="R306" s="255"/>
      <c r="S306" s="255"/>
      <c r="T306" s="256"/>
      <c r="AT306" s="257" t="s">
        <v>167</v>
      </c>
      <c r="AU306" s="257" t="s">
        <v>92</v>
      </c>
      <c r="AV306" s="12" t="s">
        <v>92</v>
      </c>
      <c r="AW306" s="12" t="s">
        <v>46</v>
      </c>
      <c r="AX306" s="12" t="s">
        <v>83</v>
      </c>
      <c r="AY306" s="257" t="s">
        <v>155</v>
      </c>
    </row>
    <row r="307" s="11" customFormat="1">
      <c r="B307" s="237"/>
      <c r="C307" s="238"/>
      <c r="D307" s="234" t="s">
        <v>167</v>
      </c>
      <c r="E307" s="239" t="s">
        <v>38</v>
      </c>
      <c r="F307" s="240" t="s">
        <v>176</v>
      </c>
      <c r="G307" s="238"/>
      <c r="H307" s="239" t="s">
        <v>38</v>
      </c>
      <c r="I307" s="241"/>
      <c r="J307" s="238"/>
      <c r="K307" s="238"/>
      <c r="L307" s="242"/>
      <c r="M307" s="243"/>
      <c r="N307" s="244"/>
      <c r="O307" s="244"/>
      <c r="P307" s="244"/>
      <c r="Q307" s="244"/>
      <c r="R307" s="244"/>
      <c r="S307" s="244"/>
      <c r="T307" s="245"/>
      <c r="AT307" s="246" t="s">
        <v>167</v>
      </c>
      <c r="AU307" s="246" t="s">
        <v>92</v>
      </c>
      <c r="AV307" s="11" t="s">
        <v>25</v>
      </c>
      <c r="AW307" s="11" t="s">
        <v>46</v>
      </c>
      <c r="AX307" s="11" t="s">
        <v>83</v>
      </c>
      <c r="AY307" s="246" t="s">
        <v>155</v>
      </c>
    </row>
    <row r="308" s="12" customFormat="1">
      <c r="B308" s="247"/>
      <c r="C308" s="248"/>
      <c r="D308" s="234" t="s">
        <v>167</v>
      </c>
      <c r="E308" s="249" t="s">
        <v>38</v>
      </c>
      <c r="F308" s="250" t="s">
        <v>396</v>
      </c>
      <c r="G308" s="248"/>
      <c r="H308" s="251">
        <v>6.9000000000000004</v>
      </c>
      <c r="I308" s="252"/>
      <c r="J308" s="248"/>
      <c r="K308" s="248"/>
      <c r="L308" s="253"/>
      <c r="M308" s="254"/>
      <c r="N308" s="255"/>
      <c r="O308" s="255"/>
      <c r="P308" s="255"/>
      <c r="Q308" s="255"/>
      <c r="R308" s="255"/>
      <c r="S308" s="255"/>
      <c r="T308" s="256"/>
      <c r="AT308" s="257" t="s">
        <v>167</v>
      </c>
      <c r="AU308" s="257" t="s">
        <v>92</v>
      </c>
      <c r="AV308" s="12" t="s">
        <v>92</v>
      </c>
      <c r="AW308" s="12" t="s">
        <v>46</v>
      </c>
      <c r="AX308" s="12" t="s">
        <v>83</v>
      </c>
      <c r="AY308" s="257" t="s">
        <v>155</v>
      </c>
    </row>
    <row r="309" s="13" customFormat="1">
      <c r="B309" s="258"/>
      <c r="C309" s="259"/>
      <c r="D309" s="234" t="s">
        <v>167</v>
      </c>
      <c r="E309" s="260" t="s">
        <v>38</v>
      </c>
      <c r="F309" s="261" t="s">
        <v>177</v>
      </c>
      <c r="G309" s="259"/>
      <c r="H309" s="262">
        <v>234.94999999999999</v>
      </c>
      <c r="I309" s="263"/>
      <c r="J309" s="259"/>
      <c r="K309" s="259"/>
      <c r="L309" s="264"/>
      <c r="M309" s="265"/>
      <c r="N309" s="266"/>
      <c r="O309" s="266"/>
      <c r="P309" s="266"/>
      <c r="Q309" s="266"/>
      <c r="R309" s="266"/>
      <c r="S309" s="266"/>
      <c r="T309" s="267"/>
      <c r="AT309" s="268" t="s">
        <v>167</v>
      </c>
      <c r="AU309" s="268" t="s">
        <v>92</v>
      </c>
      <c r="AV309" s="13" t="s">
        <v>163</v>
      </c>
      <c r="AW309" s="13" t="s">
        <v>46</v>
      </c>
      <c r="AX309" s="13" t="s">
        <v>25</v>
      </c>
      <c r="AY309" s="268" t="s">
        <v>155</v>
      </c>
    </row>
    <row r="310" s="1" customFormat="1" ht="34.2" customHeight="1">
      <c r="B310" s="47"/>
      <c r="C310" s="222" t="s">
        <v>397</v>
      </c>
      <c r="D310" s="222" t="s">
        <v>158</v>
      </c>
      <c r="E310" s="223" t="s">
        <v>398</v>
      </c>
      <c r="F310" s="224" t="s">
        <v>399</v>
      </c>
      <c r="G310" s="225" t="s">
        <v>252</v>
      </c>
      <c r="H310" s="226">
        <v>1.0509999999999999</v>
      </c>
      <c r="I310" s="227"/>
      <c r="J310" s="228">
        <f>ROUND(I310*H310,2)</f>
        <v>0</v>
      </c>
      <c r="K310" s="224" t="s">
        <v>162</v>
      </c>
      <c r="L310" s="73"/>
      <c r="M310" s="229" t="s">
        <v>38</v>
      </c>
      <c r="N310" s="230" t="s">
        <v>54</v>
      </c>
      <c r="O310" s="48"/>
      <c r="P310" s="231">
        <f>O310*H310</f>
        <v>0</v>
      </c>
      <c r="Q310" s="231">
        <v>0</v>
      </c>
      <c r="R310" s="231">
        <f>Q310*H310</f>
        <v>0</v>
      </c>
      <c r="S310" s="231">
        <v>1.8</v>
      </c>
      <c r="T310" s="232">
        <f>S310*H310</f>
        <v>1.8917999999999999</v>
      </c>
      <c r="AR310" s="24" t="s">
        <v>163</v>
      </c>
      <c r="AT310" s="24" t="s">
        <v>158</v>
      </c>
      <c r="AU310" s="24" t="s">
        <v>92</v>
      </c>
      <c r="AY310" s="24" t="s">
        <v>155</v>
      </c>
      <c r="BE310" s="233">
        <f>IF(N310="základní",J310,0)</f>
        <v>0</v>
      </c>
      <c r="BF310" s="233">
        <f>IF(N310="snížená",J310,0)</f>
        <v>0</v>
      </c>
      <c r="BG310" s="233">
        <f>IF(N310="zákl. přenesená",J310,0)</f>
        <v>0</v>
      </c>
      <c r="BH310" s="233">
        <f>IF(N310="sníž. přenesená",J310,0)</f>
        <v>0</v>
      </c>
      <c r="BI310" s="233">
        <f>IF(N310="nulová",J310,0)</f>
        <v>0</v>
      </c>
      <c r="BJ310" s="24" t="s">
        <v>25</v>
      </c>
      <c r="BK310" s="233">
        <f>ROUND(I310*H310,2)</f>
        <v>0</v>
      </c>
      <c r="BL310" s="24" t="s">
        <v>163</v>
      </c>
      <c r="BM310" s="24" t="s">
        <v>400</v>
      </c>
    </row>
    <row r="311" s="11" customFormat="1">
      <c r="B311" s="237"/>
      <c r="C311" s="238"/>
      <c r="D311" s="234" t="s">
        <v>167</v>
      </c>
      <c r="E311" s="239" t="s">
        <v>38</v>
      </c>
      <c r="F311" s="240" t="s">
        <v>174</v>
      </c>
      <c r="G311" s="238"/>
      <c r="H311" s="239" t="s">
        <v>38</v>
      </c>
      <c r="I311" s="241"/>
      <c r="J311" s="238"/>
      <c r="K311" s="238"/>
      <c r="L311" s="242"/>
      <c r="M311" s="243"/>
      <c r="N311" s="244"/>
      <c r="O311" s="244"/>
      <c r="P311" s="244"/>
      <c r="Q311" s="244"/>
      <c r="R311" s="244"/>
      <c r="S311" s="244"/>
      <c r="T311" s="245"/>
      <c r="AT311" s="246" t="s">
        <v>167</v>
      </c>
      <c r="AU311" s="246" t="s">
        <v>92</v>
      </c>
      <c r="AV311" s="11" t="s">
        <v>25</v>
      </c>
      <c r="AW311" s="11" t="s">
        <v>46</v>
      </c>
      <c r="AX311" s="11" t="s">
        <v>83</v>
      </c>
      <c r="AY311" s="246" t="s">
        <v>155</v>
      </c>
    </row>
    <row r="312" s="12" customFormat="1">
      <c r="B312" s="247"/>
      <c r="C312" s="248"/>
      <c r="D312" s="234" t="s">
        <v>167</v>
      </c>
      <c r="E312" s="249" t="s">
        <v>38</v>
      </c>
      <c r="F312" s="250" t="s">
        <v>401</v>
      </c>
      <c r="G312" s="248"/>
      <c r="H312" s="251">
        <v>0.058999999999999997</v>
      </c>
      <c r="I312" s="252"/>
      <c r="J312" s="248"/>
      <c r="K312" s="248"/>
      <c r="L312" s="253"/>
      <c r="M312" s="254"/>
      <c r="N312" s="255"/>
      <c r="O312" s="255"/>
      <c r="P312" s="255"/>
      <c r="Q312" s="255"/>
      <c r="R312" s="255"/>
      <c r="S312" s="255"/>
      <c r="T312" s="256"/>
      <c r="AT312" s="257" t="s">
        <v>167</v>
      </c>
      <c r="AU312" s="257" t="s">
        <v>92</v>
      </c>
      <c r="AV312" s="12" t="s">
        <v>92</v>
      </c>
      <c r="AW312" s="12" t="s">
        <v>46</v>
      </c>
      <c r="AX312" s="12" t="s">
        <v>83</v>
      </c>
      <c r="AY312" s="257" t="s">
        <v>155</v>
      </c>
    </row>
    <row r="313" s="12" customFormat="1">
      <c r="B313" s="247"/>
      <c r="C313" s="248"/>
      <c r="D313" s="234" t="s">
        <v>167</v>
      </c>
      <c r="E313" s="249" t="s">
        <v>38</v>
      </c>
      <c r="F313" s="250" t="s">
        <v>402</v>
      </c>
      <c r="G313" s="248"/>
      <c r="H313" s="251">
        <v>0.074999999999999997</v>
      </c>
      <c r="I313" s="252"/>
      <c r="J313" s="248"/>
      <c r="K313" s="248"/>
      <c r="L313" s="253"/>
      <c r="M313" s="254"/>
      <c r="N313" s="255"/>
      <c r="O313" s="255"/>
      <c r="P313" s="255"/>
      <c r="Q313" s="255"/>
      <c r="R313" s="255"/>
      <c r="S313" s="255"/>
      <c r="T313" s="256"/>
      <c r="AT313" s="257" t="s">
        <v>167</v>
      </c>
      <c r="AU313" s="257" t="s">
        <v>92</v>
      </c>
      <c r="AV313" s="12" t="s">
        <v>92</v>
      </c>
      <c r="AW313" s="12" t="s">
        <v>46</v>
      </c>
      <c r="AX313" s="12" t="s">
        <v>83</v>
      </c>
      <c r="AY313" s="257" t="s">
        <v>155</v>
      </c>
    </row>
    <row r="314" s="11" customFormat="1">
      <c r="B314" s="237"/>
      <c r="C314" s="238"/>
      <c r="D314" s="234" t="s">
        <v>167</v>
      </c>
      <c r="E314" s="239" t="s">
        <v>38</v>
      </c>
      <c r="F314" s="240" t="s">
        <v>175</v>
      </c>
      <c r="G314" s="238"/>
      <c r="H314" s="239" t="s">
        <v>38</v>
      </c>
      <c r="I314" s="241"/>
      <c r="J314" s="238"/>
      <c r="K314" s="238"/>
      <c r="L314" s="242"/>
      <c r="M314" s="243"/>
      <c r="N314" s="244"/>
      <c r="O314" s="244"/>
      <c r="P314" s="244"/>
      <c r="Q314" s="244"/>
      <c r="R314" s="244"/>
      <c r="S314" s="244"/>
      <c r="T314" s="245"/>
      <c r="AT314" s="246" t="s">
        <v>167</v>
      </c>
      <c r="AU314" s="246" t="s">
        <v>92</v>
      </c>
      <c r="AV314" s="11" t="s">
        <v>25</v>
      </c>
      <c r="AW314" s="11" t="s">
        <v>46</v>
      </c>
      <c r="AX314" s="11" t="s">
        <v>83</v>
      </c>
      <c r="AY314" s="246" t="s">
        <v>155</v>
      </c>
    </row>
    <row r="315" s="12" customFormat="1">
      <c r="B315" s="247"/>
      <c r="C315" s="248"/>
      <c r="D315" s="234" t="s">
        <v>167</v>
      </c>
      <c r="E315" s="249" t="s">
        <v>38</v>
      </c>
      <c r="F315" s="250" t="s">
        <v>401</v>
      </c>
      <c r="G315" s="248"/>
      <c r="H315" s="251">
        <v>0.058999999999999997</v>
      </c>
      <c r="I315" s="252"/>
      <c r="J315" s="248"/>
      <c r="K315" s="248"/>
      <c r="L315" s="253"/>
      <c r="M315" s="254"/>
      <c r="N315" s="255"/>
      <c r="O315" s="255"/>
      <c r="P315" s="255"/>
      <c r="Q315" s="255"/>
      <c r="R315" s="255"/>
      <c r="S315" s="255"/>
      <c r="T315" s="256"/>
      <c r="AT315" s="257" t="s">
        <v>167</v>
      </c>
      <c r="AU315" s="257" t="s">
        <v>92</v>
      </c>
      <c r="AV315" s="12" t="s">
        <v>92</v>
      </c>
      <c r="AW315" s="12" t="s">
        <v>46</v>
      </c>
      <c r="AX315" s="12" t="s">
        <v>83</v>
      </c>
      <c r="AY315" s="257" t="s">
        <v>155</v>
      </c>
    </row>
    <row r="316" s="12" customFormat="1">
      <c r="B316" s="247"/>
      <c r="C316" s="248"/>
      <c r="D316" s="234" t="s">
        <v>167</v>
      </c>
      <c r="E316" s="249" t="s">
        <v>38</v>
      </c>
      <c r="F316" s="250" t="s">
        <v>402</v>
      </c>
      <c r="G316" s="248"/>
      <c r="H316" s="251">
        <v>0.074999999999999997</v>
      </c>
      <c r="I316" s="252"/>
      <c r="J316" s="248"/>
      <c r="K316" s="248"/>
      <c r="L316" s="253"/>
      <c r="M316" s="254"/>
      <c r="N316" s="255"/>
      <c r="O316" s="255"/>
      <c r="P316" s="255"/>
      <c r="Q316" s="255"/>
      <c r="R316" s="255"/>
      <c r="S316" s="255"/>
      <c r="T316" s="256"/>
      <c r="AT316" s="257" t="s">
        <v>167</v>
      </c>
      <c r="AU316" s="257" t="s">
        <v>92</v>
      </c>
      <c r="AV316" s="12" t="s">
        <v>92</v>
      </c>
      <c r="AW316" s="12" t="s">
        <v>46</v>
      </c>
      <c r="AX316" s="12" t="s">
        <v>83</v>
      </c>
      <c r="AY316" s="257" t="s">
        <v>155</v>
      </c>
    </row>
    <row r="317" s="11" customFormat="1">
      <c r="B317" s="237"/>
      <c r="C317" s="238"/>
      <c r="D317" s="234" t="s">
        <v>167</v>
      </c>
      <c r="E317" s="239" t="s">
        <v>38</v>
      </c>
      <c r="F317" s="240" t="s">
        <v>176</v>
      </c>
      <c r="G317" s="238"/>
      <c r="H317" s="239" t="s">
        <v>38</v>
      </c>
      <c r="I317" s="241"/>
      <c r="J317" s="238"/>
      <c r="K317" s="238"/>
      <c r="L317" s="242"/>
      <c r="M317" s="243"/>
      <c r="N317" s="244"/>
      <c r="O317" s="244"/>
      <c r="P317" s="244"/>
      <c r="Q317" s="244"/>
      <c r="R317" s="244"/>
      <c r="S317" s="244"/>
      <c r="T317" s="245"/>
      <c r="AT317" s="246" t="s">
        <v>167</v>
      </c>
      <c r="AU317" s="246" t="s">
        <v>92</v>
      </c>
      <c r="AV317" s="11" t="s">
        <v>25</v>
      </c>
      <c r="AW317" s="11" t="s">
        <v>46</v>
      </c>
      <c r="AX317" s="11" t="s">
        <v>83</v>
      </c>
      <c r="AY317" s="246" t="s">
        <v>155</v>
      </c>
    </row>
    <row r="318" s="12" customFormat="1">
      <c r="B318" s="247"/>
      <c r="C318" s="248"/>
      <c r="D318" s="234" t="s">
        <v>167</v>
      </c>
      <c r="E318" s="249" t="s">
        <v>38</v>
      </c>
      <c r="F318" s="250" t="s">
        <v>403</v>
      </c>
      <c r="G318" s="248"/>
      <c r="H318" s="251">
        <v>0.78300000000000003</v>
      </c>
      <c r="I318" s="252"/>
      <c r="J318" s="248"/>
      <c r="K318" s="248"/>
      <c r="L318" s="253"/>
      <c r="M318" s="254"/>
      <c r="N318" s="255"/>
      <c r="O318" s="255"/>
      <c r="P318" s="255"/>
      <c r="Q318" s="255"/>
      <c r="R318" s="255"/>
      <c r="S318" s="255"/>
      <c r="T318" s="256"/>
      <c r="AT318" s="257" t="s">
        <v>167</v>
      </c>
      <c r="AU318" s="257" t="s">
        <v>92</v>
      </c>
      <c r="AV318" s="12" t="s">
        <v>92</v>
      </c>
      <c r="AW318" s="12" t="s">
        <v>46</v>
      </c>
      <c r="AX318" s="12" t="s">
        <v>83</v>
      </c>
      <c r="AY318" s="257" t="s">
        <v>155</v>
      </c>
    </row>
    <row r="319" s="13" customFormat="1">
      <c r="B319" s="258"/>
      <c r="C319" s="259"/>
      <c r="D319" s="234" t="s">
        <v>167</v>
      </c>
      <c r="E319" s="260" t="s">
        <v>38</v>
      </c>
      <c r="F319" s="261" t="s">
        <v>177</v>
      </c>
      <c r="G319" s="259"/>
      <c r="H319" s="262">
        <v>1.0509999999999999</v>
      </c>
      <c r="I319" s="263"/>
      <c r="J319" s="259"/>
      <c r="K319" s="259"/>
      <c r="L319" s="264"/>
      <c r="M319" s="265"/>
      <c r="N319" s="266"/>
      <c r="O319" s="266"/>
      <c r="P319" s="266"/>
      <c r="Q319" s="266"/>
      <c r="R319" s="266"/>
      <c r="S319" s="266"/>
      <c r="T319" s="267"/>
      <c r="AT319" s="268" t="s">
        <v>167</v>
      </c>
      <c r="AU319" s="268" t="s">
        <v>92</v>
      </c>
      <c r="AV319" s="13" t="s">
        <v>163</v>
      </c>
      <c r="AW319" s="13" t="s">
        <v>46</v>
      </c>
      <c r="AX319" s="13" t="s">
        <v>25</v>
      </c>
      <c r="AY319" s="268" t="s">
        <v>155</v>
      </c>
    </row>
    <row r="320" s="1" customFormat="1" ht="34.2" customHeight="1">
      <c r="B320" s="47"/>
      <c r="C320" s="222" t="s">
        <v>404</v>
      </c>
      <c r="D320" s="222" t="s">
        <v>158</v>
      </c>
      <c r="E320" s="223" t="s">
        <v>405</v>
      </c>
      <c r="F320" s="224" t="s">
        <v>406</v>
      </c>
      <c r="G320" s="225" t="s">
        <v>252</v>
      </c>
      <c r="H320" s="226">
        <v>2.2090000000000001</v>
      </c>
      <c r="I320" s="227"/>
      <c r="J320" s="228">
        <f>ROUND(I320*H320,2)</f>
        <v>0</v>
      </c>
      <c r="K320" s="224" t="s">
        <v>162</v>
      </c>
      <c r="L320" s="73"/>
      <c r="M320" s="229" t="s">
        <v>38</v>
      </c>
      <c r="N320" s="230" t="s">
        <v>54</v>
      </c>
      <c r="O320" s="48"/>
      <c r="P320" s="231">
        <f>O320*H320</f>
        <v>0</v>
      </c>
      <c r="Q320" s="231">
        <v>0</v>
      </c>
      <c r="R320" s="231">
        <f>Q320*H320</f>
        <v>0</v>
      </c>
      <c r="S320" s="231">
        <v>1.8</v>
      </c>
      <c r="T320" s="232">
        <f>S320*H320</f>
        <v>3.9762000000000004</v>
      </c>
      <c r="AR320" s="24" t="s">
        <v>163</v>
      </c>
      <c r="AT320" s="24" t="s">
        <v>158</v>
      </c>
      <c r="AU320" s="24" t="s">
        <v>92</v>
      </c>
      <c r="AY320" s="24" t="s">
        <v>155</v>
      </c>
      <c r="BE320" s="233">
        <f>IF(N320="základní",J320,0)</f>
        <v>0</v>
      </c>
      <c r="BF320" s="233">
        <f>IF(N320="snížená",J320,0)</f>
        <v>0</v>
      </c>
      <c r="BG320" s="233">
        <f>IF(N320="zákl. přenesená",J320,0)</f>
        <v>0</v>
      </c>
      <c r="BH320" s="233">
        <f>IF(N320="sníž. přenesená",J320,0)</f>
        <v>0</v>
      </c>
      <c r="BI320" s="233">
        <f>IF(N320="nulová",J320,0)</f>
        <v>0</v>
      </c>
      <c r="BJ320" s="24" t="s">
        <v>25</v>
      </c>
      <c r="BK320" s="233">
        <f>ROUND(I320*H320,2)</f>
        <v>0</v>
      </c>
      <c r="BL320" s="24" t="s">
        <v>163</v>
      </c>
      <c r="BM320" s="24" t="s">
        <v>407</v>
      </c>
    </row>
    <row r="321" s="11" customFormat="1">
      <c r="B321" s="237"/>
      <c r="C321" s="238"/>
      <c r="D321" s="234" t="s">
        <v>167</v>
      </c>
      <c r="E321" s="239" t="s">
        <v>38</v>
      </c>
      <c r="F321" s="240" t="s">
        <v>168</v>
      </c>
      <c r="G321" s="238"/>
      <c r="H321" s="239" t="s">
        <v>38</v>
      </c>
      <c r="I321" s="241"/>
      <c r="J321" s="238"/>
      <c r="K321" s="238"/>
      <c r="L321" s="242"/>
      <c r="M321" s="243"/>
      <c r="N321" s="244"/>
      <c r="O321" s="244"/>
      <c r="P321" s="244"/>
      <c r="Q321" s="244"/>
      <c r="R321" s="244"/>
      <c r="S321" s="244"/>
      <c r="T321" s="245"/>
      <c r="AT321" s="246" t="s">
        <v>167</v>
      </c>
      <c r="AU321" s="246" t="s">
        <v>92</v>
      </c>
      <c r="AV321" s="11" t="s">
        <v>25</v>
      </c>
      <c r="AW321" s="11" t="s">
        <v>46</v>
      </c>
      <c r="AX321" s="11" t="s">
        <v>83</v>
      </c>
      <c r="AY321" s="246" t="s">
        <v>155</v>
      </c>
    </row>
    <row r="322" s="12" customFormat="1">
      <c r="B322" s="247"/>
      <c r="C322" s="248"/>
      <c r="D322" s="234" t="s">
        <v>167</v>
      </c>
      <c r="E322" s="249" t="s">
        <v>38</v>
      </c>
      <c r="F322" s="250" t="s">
        <v>408</v>
      </c>
      <c r="G322" s="248"/>
      <c r="H322" s="251">
        <v>0.20300000000000001</v>
      </c>
      <c r="I322" s="252"/>
      <c r="J322" s="248"/>
      <c r="K322" s="248"/>
      <c r="L322" s="253"/>
      <c r="M322" s="254"/>
      <c r="N322" s="255"/>
      <c r="O322" s="255"/>
      <c r="P322" s="255"/>
      <c r="Q322" s="255"/>
      <c r="R322" s="255"/>
      <c r="S322" s="255"/>
      <c r="T322" s="256"/>
      <c r="AT322" s="257" t="s">
        <v>167</v>
      </c>
      <c r="AU322" s="257" t="s">
        <v>92</v>
      </c>
      <c r="AV322" s="12" t="s">
        <v>92</v>
      </c>
      <c r="AW322" s="12" t="s">
        <v>46</v>
      </c>
      <c r="AX322" s="12" t="s">
        <v>83</v>
      </c>
      <c r="AY322" s="257" t="s">
        <v>155</v>
      </c>
    </row>
    <row r="323" s="11" customFormat="1">
      <c r="B323" s="237"/>
      <c r="C323" s="238"/>
      <c r="D323" s="234" t="s">
        <v>167</v>
      </c>
      <c r="E323" s="239" t="s">
        <v>38</v>
      </c>
      <c r="F323" s="240" t="s">
        <v>170</v>
      </c>
      <c r="G323" s="238"/>
      <c r="H323" s="239" t="s">
        <v>38</v>
      </c>
      <c r="I323" s="241"/>
      <c r="J323" s="238"/>
      <c r="K323" s="238"/>
      <c r="L323" s="242"/>
      <c r="M323" s="243"/>
      <c r="N323" s="244"/>
      <c r="O323" s="244"/>
      <c r="P323" s="244"/>
      <c r="Q323" s="244"/>
      <c r="R323" s="244"/>
      <c r="S323" s="244"/>
      <c r="T323" s="245"/>
      <c r="AT323" s="246" t="s">
        <v>167</v>
      </c>
      <c r="AU323" s="246" t="s">
        <v>92</v>
      </c>
      <c r="AV323" s="11" t="s">
        <v>25</v>
      </c>
      <c r="AW323" s="11" t="s">
        <v>46</v>
      </c>
      <c r="AX323" s="11" t="s">
        <v>83</v>
      </c>
      <c r="AY323" s="246" t="s">
        <v>155</v>
      </c>
    </row>
    <row r="324" s="12" customFormat="1">
      <c r="B324" s="247"/>
      <c r="C324" s="248"/>
      <c r="D324" s="234" t="s">
        <v>167</v>
      </c>
      <c r="E324" s="249" t="s">
        <v>38</v>
      </c>
      <c r="F324" s="250" t="s">
        <v>409</v>
      </c>
      <c r="G324" s="248"/>
      <c r="H324" s="251">
        <v>0.32400000000000001</v>
      </c>
      <c r="I324" s="252"/>
      <c r="J324" s="248"/>
      <c r="K324" s="248"/>
      <c r="L324" s="253"/>
      <c r="M324" s="254"/>
      <c r="N324" s="255"/>
      <c r="O324" s="255"/>
      <c r="P324" s="255"/>
      <c r="Q324" s="255"/>
      <c r="R324" s="255"/>
      <c r="S324" s="255"/>
      <c r="T324" s="256"/>
      <c r="AT324" s="257" t="s">
        <v>167</v>
      </c>
      <c r="AU324" s="257" t="s">
        <v>92</v>
      </c>
      <c r="AV324" s="12" t="s">
        <v>92</v>
      </c>
      <c r="AW324" s="12" t="s">
        <v>46</v>
      </c>
      <c r="AX324" s="12" t="s">
        <v>83</v>
      </c>
      <c r="AY324" s="257" t="s">
        <v>155</v>
      </c>
    </row>
    <row r="325" s="11" customFormat="1">
      <c r="B325" s="237"/>
      <c r="C325" s="238"/>
      <c r="D325" s="234" t="s">
        <v>167</v>
      </c>
      <c r="E325" s="239" t="s">
        <v>38</v>
      </c>
      <c r="F325" s="240" t="s">
        <v>174</v>
      </c>
      <c r="G325" s="238"/>
      <c r="H325" s="239" t="s">
        <v>38</v>
      </c>
      <c r="I325" s="241"/>
      <c r="J325" s="238"/>
      <c r="K325" s="238"/>
      <c r="L325" s="242"/>
      <c r="M325" s="243"/>
      <c r="N325" s="244"/>
      <c r="O325" s="244"/>
      <c r="P325" s="244"/>
      <c r="Q325" s="244"/>
      <c r="R325" s="244"/>
      <c r="S325" s="244"/>
      <c r="T325" s="245"/>
      <c r="AT325" s="246" t="s">
        <v>167</v>
      </c>
      <c r="AU325" s="246" t="s">
        <v>92</v>
      </c>
      <c r="AV325" s="11" t="s">
        <v>25</v>
      </c>
      <c r="AW325" s="11" t="s">
        <v>46</v>
      </c>
      <c r="AX325" s="11" t="s">
        <v>83</v>
      </c>
      <c r="AY325" s="246" t="s">
        <v>155</v>
      </c>
    </row>
    <row r="326" s="12" customFormat="1">
      <c r="B326" s="247"/>
      <c r="C326" s="248"/>
      <c r="D326" s="234" t="s">
        <v>167</v>
      </c>
      <c r="E326" s="249" t="s">
        <v>38</v>
      </c>
      <c r="F326" s="250" t="s">
        <v>410</v>
      </c>
      <c r="G326" s="248"/>
      <c r="H326" s="251">
        <v>0.63600000000000001</v>
      </c>
      <c r="I326" s="252"/>
      <c r="J326" s="248"/>
      <c r="K326" s="248"/>
      <c r="L326" s="253"/>
      <c r="M326" s="254"/>
      <c r="N326" s="255"/>
      <c r="O326" s="255"/>
      <c r="P326" s="255"/>
      <c r="Q326" s="255"/>
      <c r="R326" s="255"/>
      <c r="S326" s="255"/>
      <c r="T326" s="256"/>
      <c r="AT326" s="257" t="s">
        <v>167</v>
      </c>
      <c r="AU326" s="257" t="s">
        <v>92</v>
      </c>
      <c r="AV326" s="12" t="s">
        <v>92</v>
      </c>
      <c r="AW326" s="12" t="s">
        <v>46</v>
      </c>
      <c r="AX326" s="12" t="s">
        <v>83</v>
      </c>
      <c r="AY326" s="257" t="s">
        <v>155</v>
      </c>
    </row>
    <row r="327" s="11" customFormat="1">
      <c r="B327" s="237"/>
      <c r="C327" s="238"/>
      <c r="D327" s="234" t="s">
        <v>167</v>
      </c>
      <c r="E327" s="239" t="s">
        <v>38</v>
      </c>
      <c r="F327" s="240" t="s">
        <v>175</v>
      </c>
      <c r="G327" s="238"/>
      <c r="H327" s="239" t="s">
        <v>38</v>
      </c>
      <c r="I327" s="241"/>
      <c r="J327" s="238"/>
      <c r="K327" s="238"/>
      <c r="L327" s="242"/>
      <c r="M327" s="243"/>
      <c r="N327" s="244"/>
      <c r="O327" s="244"/>
      <c r="P327" s="244"/>
      <c r="Q327" s="244"/>
      <c r="R327" s="244"/>
      <c r="S327" s="244"/>
      <c r="T327" s="245"/>
      <c r="AT327" s="246" t="s">
        <v>167</v>
      </c>
      <c r="AU327" s="246" t="s">
        <v>92</v>
      </c>
      <c r="AV327" s="11" t="s">
        <v>25</v>
      </c>
      <c r="AW327" s="11" t="s">
        <v>46</v>
      </c>
      <c r="AX327" s="11" t="s">
        <v>83</v>
      </c>
      <c r="AY327" s="246" t="s">
        <v>155</v>
      </c>
    </row>
    <row r="328" s="12" customFormat="1">
      <c r="B328" s="247"/>
      <c r="C328" s="248"/>
      <c r="D328" s="234" t="s">
        <v>167</v>
      </c>
      <c r="E328" s="249" t="s">
        <v>38</v>
      </c>
      <c r="F328" s="250" t="s">
        <v>411</v>
      </c>
      <c r="G328" s="248"/>
      <c r="H328" s="251">
        <v>0.40500000000000003</v>
      </c>
      <c r="I328" s="252"/>
      <c r="J328" s="248"/>
      <c r="K328" s="248"/>
      <c r="L328" s="253"/>
      <c r="M328" s="254"/>
      <c r="N328" s="255"/>
      <c r="O328" s="255"/>
      <c r="P328" s="255"/>
      <c r="Q328" s="255"/>
      <c r="R328" s="255"/>
      <c r="S328" s="255"/>
      <c r="T328" s="256"/>
      <c r="AT328" s="257" t="s">
        <v>167</v>
      </c>
      <c r="AU328" s="257" t="s">
        <v>92</v>
      </c>
      <c r="AV328" s="12" t="s">
        <v>92</v>
      </c>
      <c r="AW328" s="12" t="s">
        <v>46</v>
      </c>
      <c r="AX328" s="12" t="s">
        <v>83</v>
      </c>
      <c r="AY328" s="257" t="s">
        <v>155</v>
      </c>
    </row>
    <row r="329" s="12" customFormat="1">
      <c r="B329" s="247"/>
      <c r="C329" s="248"/>
      <c r="D329" s="234" t="s">
        <v>167</v>
      </c>
      <c r="E329" s="249" t="s">
        <v>38</v>
      </c>
      <c r="F329" s="250" t="s">
        <v>412</v>
      </c>
      <c r="G329" s="248"/>
      <c r="H329" s="251">
        <v>0.23599999999999999</v>
      </c>
      <c r="I329" s="252"/>
      <c r="J329" s="248"/>
      <c r="K329" s="248"/>
      <c r="L329" s="253"/>
      <c r="M329" s="254"/>
      <c r="N329" s="255"/>
      <c r="O329" s="255"/>
      <c r="P329" s="255"/>
      <c r="Q329" s="255"/>
      <c r="R329" s="255"/>
      <c r="S329" s="255"/>
      <c r="T329" s="256"/>
      <c r="AT329" s="257" t="s">
        <v>167</v>
      </c>
      <c r="AU329" s="257" t="s">
        <v>92</v>
      </c>
      <c r="AV329" s="12" t="s">
        <v>92</v>
      </c>
      <c r="AW329" s="12" t="s">
        <v>46</v>
      </c>
      <c r="AX329" s="12" t="s">
        <v>83</v>
      </c>
      <c r="AY329" s="257" t="s">
        <v>155</v>
      </c>
    </row>
    <row r="330" s="12" customFormat="1">
      <c r="B330" s="247"/>
      <c r="C330" s="248"/>
      <c r="D330" s="234" t="s">
        <v>167</v>
      </c>
      <c r="E330" s="249" t="s">
        <v>38</v>
      </c>
      <c r="F330" s="250" t="s">
        <v>413</v>
      </c>
      <c r="G330" s="248"/>
      <c r="H330" s="251">
        <v>0.40500000000000003</v>
      </c>
      <c r="I330" s="252"/>
      <c r="J330" s="248"/>
      <c r="K330" s="248"/>
      <c r="L330" s="253"/>
      <c r="M330" s="254"/>
      <c r="N330" s="255"/>
      <c r="O330" s="255"/>
      <c r="P330" s="255"/>
      <c r="Q330" s="255"/>
      <c r="R330" s="255"/>
      <c r="S330" s="255"/>
      <c r="T330" s="256"/>
      <c r="AT330" s="257" t="s">
        <v>167</v>
      </c>
      <c r="AU330" s="257" t="s">
        <v>92</v>
      </c>
      <c r="AV330" s="12" t="s">
        <v>92</v>
      </c>
      <c r="AW330" s="12" t="s">
        <v>46</v>
      </c>
      <c r="AX330" s="12" t="s">
        <v>83</v>
      </c>
      <c r="AY330" s="257" t="s">
        <v>155</v>
      </c>
    </row>
    <row r="331" s="13" customFormat="1">
      <c r="B331" s="258"/>
      <c r="C331" s="259"/>
      <c r="D331" s="234" t="s">
        <v>167</v>
      </c>
      <c r="E331" s="260" t="s">
        <v>38</v>
      </c>
      <c r="F331" s="261" t="s">
        <v>177</v>
      </c>
      <c r="G331" s="259"/>
      <c r="H331" s="262">
        <v>2.2090000000000001</v>
      </c>
      <c r="I331" s="263"/>
      <c r="J331" s="259"/>
      <c r="K331" s="259"/>
      <c r="L331" s="264"/>
      <c r="M331" s="265"/>
      <c r="N331" s="266"/>
      <c r="O331" s="266"/>
      <c r="P331" s="266"/>
      <c r="Q331" s="266"/>
      <c r="R331" s="266"/>
      <c r="S331" s="266"/>
      <c r="T331" s="267"/>
      <c r="AT331" s="268" t="s">
        <v>167</v>
      </c>
      <c r="AU331" s="268" t="s">
        <v>92</v>
      </c>
      <c r="AV331" s="13" t="s">
        <v>163</v>
      </c>
      <c r="AW331" s="13" t="s">
        <v>46</v>
      </c>
      <c r="AX331" s="13" t="s">
        <v>25</v>
      </c>
      <c r="AY331" s="268" t="s">
        <v>155</v>
      </c>
    </row>
    <row r="332" s="1" customFormat="1" ht="34.2" customHeight="1">
      <c r="B332" s="47"/>
      <c r="C332" s="222" t="s">
        <v>414</v>
      </c>
      <c r="D332" s="222" t="s">
        <v>158</v>
      </c>
      <c r="E332" s="223" t="s">
        <v>415</v>
      </c>
      <c r="F332" s="224" t="s">
        <v>416</v>
      </c>
      <c r="G332" s="225" t="s">
        <v>252</v>
      </c>
      <c r="H332" s="226">
        <v>1.8959999999999999</v>
      </c>
      <c r="I332" s="227"/>
      <c r="J332" s="228">
        <f>ROUND(I332*H332,2)</f>
        <v>0</v>
      </c>
      <c r="K332" s="224" t="s">
        <v>162</v>
      </c>
      <c r="L332" s="73"/>
      <c r="M332" s="229" t="s">
        <v>38</v>
      </c>
      <c r="N332" s="230" t="s">
        <v>54</v>
      </c>
      <c r="O332" s="48"/>
      <c r="P332" s="231">
        <f>O332*H332</f>
        <v>0</v>
      </c>
      <c r="Q332" s="231">
        <v>0</v>
      </c>
      <c r="R332" s="231">
        <f>Q332*H332</f>
        <v>0</v>
      </c>
      <c r="S332" s="231">
        <v>1.8</v>
      </c>
      <c r="T332" s="232">
        <f>S332*H332</f>
        <v>3.4127999999999998</v>
      </c>
      <c r="AR332" s="24" t="s">
        <v>163</v>
      </c>
      <c r="AT332" s="24" t="s">
        <v>158</v>
      </c>
      <c r="AU332" s="24" t="s">
        <v>92</v>
      </c>
      <c r="AY332" s="24" t="s">
        <v>155</v>
      </c>
      <c r="BE332" s="233">
        <f>IF(N332="základní",J332,0)</f>
        <v>0</v>
      </c>
      <c r="BF332" s="233">
        <f>IF(N332="snížená",J332,0)</f>
        <v>0</v>
      </c>
      <c r="BG332" s="233">
        <f>IF(N332="zákl. přenesená",J332,0)</f>
        <v>0</v>
      </c>
      <c r="BH332" s="233">
        <f>IF(N332="sníž. přenesená",J332,0)</f>
        <v>0</v>
      </c>
      <c r="BI332" s="233">
        <f>IF(N332="nulová",J332,0)</f>
        <v>0</v>
      </c>
      <c r="BJ332" s="24" t="s">
        <v>25</v>
      </c>
      <c r="BK332" s="233">
        <f>ROUND(I332*H332,2)</f>
        <v>0</v>
      </c>
      <c r="BL332" s="24" t="s">
        <v>163</v>
      </c>
      <c r="BM332" s="24" t="s">
        <v>417</v>
      </c>
    </row>
    <row r="333" s="11" customFormat="1">
      <c r="B333" s="237"/>
      <c r="C333" s="238"/>
      <c r="D333" s="234" t="s">
        <v>167</v>
      </c>
      <c r="E333" s="239" t="s">
        <v>38</v>
      </c>
      <c r="F333" s="240" t="s">
        <v>176</v>
      </c>
      <c r="G333" s="238"/>
      <c r="H333" s="239" t="s">
        <v>38</v>
      </c>
      <c r="I333" s="241"/>
      <c r="J333" s="238"/>
      <c r="K333" s="238"/>
      <c r="L333" s="242"/>
      <c r="M333" s="243"/>
      <c r="N333" s="244"/>
      <c r="O333" s="244"/>
      <c r="P333" s="244"/>
      <c r="Q333" s="244"/>
      <c r="R333" s="244"/>
      <c r="S333" s="244"/>
      <c r="T333" s="245"/>
      <c r="AT333" s="246" t="s">
        <v>167</v>
      </c>
      <c r="AU333" s="246" t="s">
        <v>92</v>
      </c>
      <c r="AV333" s="11" t="s">
        <v>25</v>
      </c>
      <c r="AW333" s="11" t="s">
        <v>46</v>
      </c>
      <c r="AX333" s="11" t="s">
        <v>83</v>
      </c>
      <c r="AY333" s="246" t="s">
        <v>155</v>
      </c>
    </row>
    <row r="334" s="12" customFormat="1">
      <c r="B334" s="247"/>
      <c r="C334" s="248"/>
      <c r="D334" s="234" t="s">
        <v>167</v>
      </c>
      <c r="E334" s="249" t="s">
        <v>38</v>
      </c>
      <c r="F334" s="250" t="s">
        <v>418</v>
      </c>
      <c r="G334" s="248"/>
      <c r="H334" s="251">
        <v>0.59799999999999998</v>
      </c>
      <c r="I334" s="252"/>
      <c r="J334" s="248"/>
      <c r="K334" s="248"/>
      <c r="L334" s="253"/>
      <c r="M334" s="254"/>
      <c r="N334" s="255"/>
      <c r="O334" s="255"/>
      <c r="P334" s="255"/>
      <c r="Q334" s="255"/>
      <c r="R334" s="255"/>
      <c r="S334" s="255"/>
      <c r="T334" s="256"/>
      <c r="AT334" s="257" t="s">
        <v>167</v>
      </c>
      <c r="AU334" s="257" t="s">
        <v>92</v>
      </c>
      <c r="AV334" s="12" t="s">
        <v>92</v>
      </c>
      <c r="AW334" s="12" t="s">
        <v>46</v>
      </c>
      <c r="AX334" s="12" t="s">
        <v>83</v>
      </c>
      <c r="AY334" s="257" t="s">
        <v>155</v>
      </c>
    </row>
    <row r="335" s="12" customFormat="1">
      <c r="B335" s="247"/>
      <c r="C335" s="248"/>
      <c r="D335" s="234" t="s">
        <v>167</v>
      </c>
      <c r="E335" s="249" t="s">
        <v>38</v>
      </c>
      <c r="F335" s="250" t="s">
        <v>419</v>
      </c>
      <c r="G335" s="248"/>
      <c r="H335" s="251">
        <v>0.72199999999999998</v>
      </c>
      <c r="I335" s="252"/>
      <c r="J335" s="248"/>
      <c r="K335" s="248"/>
      <c r="L335" s="253"/>
      <c r="M335" s="254"/>
      <c r="N335" s="255"/>
      <c r="O335" s="255"/>
      <c r="P335" s="255"/>
      <c r="Q335" s="255"/>
      <c r="R335" s="255"/>
      <c r="S335" s="255"/>
      <c r="T335" s="256"/>
      <c r="AT335" s="257" t="s">
        <v>167</v>
      </c>
      <c r="AU335" s="257" t="s">
        <v>92</v>
      </c>
      <c r="AV335" s="12" t="s">
        <v>92</v>
      </c>
      <c r="AW335" s="12" t="s">
        <v>46</v>
      </c>
      <c r="AX335" s="12" t="s">
        <v>83</v>
      </c>
      <c r="AY335" s="257" t="s">
        <v>155</v>
      </c>
    </row>
    <row r="336" s="12" customFormat="1">
      <c r="B336" s="247"/>
      <c r="C336" s="248"/>
      <c r="D336" s="234" t="s">
        <v>167</v>
      </c>
      <c r="E336" s="249" t="s">
        <v>38</v>
      </c>
      <c r="F336" s="250" t="s">
        <v>420</v>
      </c>
      <c r="G336" s="248"/>
      <c r="H336" s="251">
        <v>0.57599999999999996</v>
      </c>
      <c r="I336" s="252"/>
      <c r="J336" s="248"/>
      <c r="K336" s="248"/>
      <c r="L336" s="253"/>
      <c r="M336" s="254"/>
      <c r="N336" s="255"/>
      <c r="O336" s="255"/>
      <c r="P336" s="255"/>
      <c r="Q336" s="255"/>
      <c r="R336" s="255"/>
      <c r="S336" s="255"/>
      <c r="T336" s="256"/>
      <c r="AT336" s="257" t="s">
        <v>167</v>
      </c>
      <c r="AU336" s="257" t="s">
        <v>92</v>
      </c>
      <c r="AV336" s="12" t="s">
        <v>92</v>
      </c>
      <c r="AW336" s="12" t="s">
        <v>46</v>
      </c>
      <c r="AX336" s="12" t="s">
        <v>83</v>
      </c>
      <c r="AY336" s="257" t="s">
        <v>155</v>
      </c>
    </row>
    <row r="337" s="13" customFormat="1">
      <c r="B337" s="258"/>
      <c r="C337" s="259"/>
      <c r="D337" s="234" t="s">
        <v>167</v>
      </c>
      <c r="E337" s="260" t="s">
        <v>38</v>
      </c>
      <c r="F337" s="261" t="s">
        <v>177</v>
      </c>
      <c r="G337" s="259"/>
      <c r="H337" s="262">
        <v>1.8959999999999999</v>
      </c>
      <c r="I337" s="263"/>
      <c r="J337" s="259"/>
      <c r="K337" s="259"/>
      <c r="L337" s="264"/>
      <c r="M337" s="265"/>
      <c r="N337" s="266"/>
      <c r="O337" s="266"/>
      <c r="P337" s="266"/>
      <c r="Q337" s="266"/>
      <c r="R337" s="266"/>
      <c r="S337" s="266"/>
      <c r="T337" s="267"/>
      <c r="AT337" s="268" t="s">
        <v>167</v>
      </c>
      <c r="AU337" s="268" t="s">
        <v>92</v>
      </c>
      <c r="AV337" s="13" t="s">
        <v>163</v>
      </c>
      <c r="AW337" s="13" t="s">
        <v>46</v>
      </c>
      <c r="AX337" s="13" t="s">
        <v>25</v>
      </c>
      <c r="AY337" s="268" t="s">
        <v>155</v>
      </c>
    </row>
    <row r="338" s="1" customFormat="1" ht="34.2" customHeight="1">
      <c r="B338" s="47"/>
      <c r="C338" s="222" t="s">
        <v>421</v>
      </c>
      <c r="D338" s="222" t="s">
        <v>158</v>
      </c>
      <c r="E338" s="223" t="s">
        <v>422</v>
      </c>
      <c r="F338" s="224" t="s">
        <v>423</v>
      </c>
      <c r="G338" s="225" t="s">
        <v>252</v>
      </c>
      <c r="H338" s="226">
        <v>0.52400000000000002</v>
      </c>
      <c r="I338" s="227"/>
      <c r="J338" s="228">
        <f>ROUND(I338*H338,2)</f>
        <v>0</v>
      </c>
      <c r="K338" s="224" t="s">
        <v>162</v>
      </c>
      <c r="L338" s="73"/>
      <c r="M338" s="229" t="s">
        <v>38</v>
      </c>
      <c r="N338" s="230" t="s">
        <v>54</v>
      </c>
      <c r="O338" s="48"/>
      <c r="P338" s="231">
        <f>O338*H338</f>
        <v>0</v>
      </c>
      <c r="Q338" s="231">
        <v>0</v>
      </c>
      <c r="R338" s="231">
        <f>Q338*H338</f>
        <v>0</v>
      </c>
      <c r="S338" s="231">
        <v>2.3999999999999999</v>
      </c>
      <c r="T338" s="232">
        <f>S338*H338</f>
        <v>1.2576000000000001</v>
      </c>
      <c r="AR338" s="24" t="s">
        <v>163</v>
      </c>
      <c r="AT338" s="24" t="s">
        <v>158</v>
      </c>
      <c r="AU338" s="24" t="s">
        <v>92</v>
      </c>
      <c r="AY338" s="24" t="s">
        <v>155</v>
      </c>
      <c r="BE338" s="233">
        <f>IF(N338="základní",J338,0)</f>
        <v>0</v>
      </c>
      <c r="BF338" s="233">
        <f>IF(N338="snížená",J338,0)</f>
        <v>0</v>
      </c>
      <c r="BG338" s="233">
        <f>IF(N338="zákl. přenesená",J338,0)</f>
        <v>0</v>
      </c>
      <c r="BH338" s="233">
        <f>IF(N338="sníž. přenesená",J338,0)</f>
        <v>0</v>
      </c>
      <c r="BI338" s="233">
        <f>IF(N338="nulová",J338,0)</f>
        <v>0</v>
      </c>
      <c r="BJ338" s="24" t="s">
        <v>25</v>
      </c>
      <c r="BK338" s="233">
        <f>ROUND(I338*H338,2)</f>
        <v>0</v>
      </c>
      <c r="BL338" s="24" t="s">
        <v>163</v>
      </c>
      <c r="BM338" s="24" t="s">
        <v>424</v>
      </c>
    </row>
    <row r="339" s="11" customFormat="1">
      <c r="B339" s="237"/>
      <c r="C339" s="238"/>
      <c r="D339" s="234" t="s">
        <v>167</v>
      </c>
      <c r="E339" s="239" t="s">
        <v>38</v>
      </c>
      <c r="F339" s="240" t="s">
        <v>168</v>
      </c>
      <c r="G339" s="238"/>
      <c r="H339" s="239" t="s">
        <v>38</v>
      </c>
      <c r="I339" s="241"/>
      <c r="J339" s="238"/>
      <c r="K339" s="238"/>
      <c r="L339" s="242"/>
      <c r="M339" s="243"/>
      <c r="N339" s="244"/>
      <c r="O339" s="244"/>
      <c r="P339" s="244"/>
      <c r="Q339" s="244"/>
      <c r="R339" s="244"/>
      <c r="S339" s="244"/>
      <c r="T339" s="245"/>
      <c r="AT339" s="246" t="s">
        <v>167</v>
      </c>
      <c r="AU339" s="246" t="s">
        <v>92</v>
      </c>
      <c r="AV339" s="11" t="s">
        <v>25</v>
      </c>
      <c r="AW339" s="11" t="s">
        <v>46</v>
      </c>
      <c r="AX339" s="11" t="s">
        <v>83</v>
      </c>
      <c r="AY339" s="246" t="s">
        <v>155</v>
      </c>
    </row>
    <row r="340" s="12" customFormat="1">
      <c r="B340" s="247"/>
      <c r="C340" s="248"/>
      <c r="D340" s="234" t="s">
        <v>167</v>
      </c>
      <c r="E340" s="249" t="s">
        <v>38</v>
      </c>
      <c r="F340" s="250" t="s">
        <v>425</v>
      </c>
      <c r="G340" s="248"/>
      <c r="H340" s="251">
        <v>0.108</v>
      </c>
      <c r="I340" s="252"/>
      <c r="J340" s="248"/>
      <c r="K340" s="248"/>
      <c r="L340" s="253"/>
      <c r="M340" s="254"/>
      <c r="N340" s="255"/>
      <c r="O340" s="255"/>
      <c r="P340" s="255"/>
      <c r="Q340" s="255"/>
      <c r="R340" s="255"/>
      <c r="S340" s="255"/>
      <c r="T340" s="256"/>
      <c r="AT340" s="257" t="s">
        <v>167</v>
      </c>
      <c r="AU340" s="257" t="s">
        <v>92</v>
      </c>
      <c r="AV340" s="12" t="s">
        <v>92</v>
      </c>
      <c r="AW340" s="12" t="s">
        <v>46</v>
      </c>
      <c r="AX340" s="12" t="s">
        <v>83</v>
      </c>
      <c r="AY340" s="257" t="s">
        <v>155</v>
      </c>
    </row>
    <row r="341" s="11" customFormat="1">
      <c r="B341" s="237"/>
      <c r="C341" s="238"/>
      <c r="D341" s="234" t="s">
        <v>167</v>
      </c>
      <c r="E341" s="239" t="s">
        <v>38</v>
      </c>
      <c r="F341" s="240" t="s">
        <v>170</v>
      </c>
      <c r="G341" s="238"/>
      <c r="H341" s="239" t="s">
        <v>38</v>
      </c>
      <c r="I341" s="241"/>
      <c r="J341" s="238"/>
      <c r="K341" s="238"/>
      <c r="L341" s="242"/>
      <c r="M341" s="243"/>
      <c r="N341" s="244"/>
      <c r="O341" s="244"/>
      <c r="P341" s="244"/>
      <c r="Q341" s="244"/>
      <c r="R341" s="244"/>
      <c r="S341" s="244"/>
      <c r="T341" s="245"/>
      <c r="AT341" s="246" t="s">
        <v>167</v>
      </c>
      <c r="AU341" s="246" t="s">
        <v>92</v>
      </c>
      <c r="AV341" s="11" t="s">
        <v>25</v>
      </c>
      <c r="AW341" s="11" t="s">
        <v>46</v>
      </c>
      <c r="AX341" s="11" t="s">
        <v>83</v>
      </c>
      <c r="AY341" s="246" t="s">
        <v>155</v>
      </c>
    </row>
    <row r="342" s="12" customFormat="1">
      <c r="B342" s="247"/>
      <c r="C342" s="248"/>
      <c r="D342" s="234" t="s">
        <v>167</v>
      </c>
      <c r="E342" s="249" t="s">
        <v>38</v>
      </c>
      <c r="F342" s="250" t="s">
        <v>425</v>
      </c>
      <c r="G342" s="248"/>
      <c r="H342" s="251">
        <v>0.108</v>
      </c>
      <c r="I342" s="252"/>
      <c r="J342" s="248"/>
      <c r="K342" s="248"/>
      <c r="L342" s="253"/>
      <c r="M342" s="254"/>
      <c r="N342" s="255"/>
      <c r="O342" s="255"/>
      <c r="P342" s="255"/>
      <c r="Q342" s="255"/>
      <c r="R342" s="255"/>
      <c r="S342" s="255"/>
      <c r="T342" s="256"/>
      <c r="AT342" s="257" t="s">
        <v>167</v>
      </c>
      <c r="AU342" s="257" t="s">
        <v>92</v>
      </c>
      <c r="AV342" s="12" t="s">
        <v>92</v>
      </c>
      <c r="AW342" s="12" t="s">
        <v>46</v>
      </c>
      <c r="AX342" s="12" t="s">
        <v>83</v>
      </c>
      <c r="AY342" s="257" t="s">
        <v>155</v>
      </c>
    </row>
    <row r="343" s="11" customFormat="1">
      <c r="B343" s="237"/>
      <c r="C343" s="238"/>
      <c r="D343" s="234" t="s">
        <v>167</v>
      </c>
      <c r="E343" s="239" t="s">
        <v>38</v>
      </c>
      <c r="F343" s="240" t="s">
        <v>174</v>
      </c>
      <c r="G343" s="238"/>
      <c r="H343" s="239" t="s">
        <v>38</v>
      </c>
      <c r="I343" s="241"/>
      <c r="J343" s="238"/>
      <c r="K343" s="238"/>
      <c r="L343" s="242"/>
      <c r="M343" s="243"/>
      <c r="N343" s="244"/>
      <c r="O343" s="244"/>
      <c r="P343" s="244"/>
      <c r="Q343" s="244"/>
      <c r="R343" s="244"/>
      <c r="S343" s="244"/>
      <c r="T343" s="245"/>
      <c r="AT343" s="246" t="s">
        <v>167</v>
      </c>
      <c r="AU343" s="246" t="s">
        <v>92</v>
      </c>
      <c r="AV343" s="11" t="s">
        <v>25</v>
      </c>
      <c r="AW343" s="11" t="s">
        <v>46</v>
      </c>
      <c r="AX343" s="11" t="s">
        <v>83</v>
      </c>
      <c r="AY343" s="246" t="s">
        <v>155</v>
      </c>
    </row>
    <row r="344" s="12" customFormat="1">
      <c r="B344" s="247"/>
      <c r="C344" s="248"/>
      <c r="D344" s="234" t="s">
        <v>167</v>
      </c>
      <c r="E344" s="249" t="s">
        <v>38</v>
      </c>
      <c r="F344" s="250" t="s">
        <v>426</v>
      </c>
      <c r="G344" s="248"/>
      <c r="H344" s="251">
        <v>0.068000000000000005</v>
      </c>
      <c r="I344" s="252"/>
      <c r="J344" s="248"/>
      <c r="K344" s="248"/>
      <c r="L344" s="253"/>
      <c r="M344" s="254"/>
      <c r="N344" s="255"/>
      <c r="O344" s="255"/>
      <c r="P344" s="255"/>
      <c r="Q344" s="255"/>
      <c r="R344" s="255"/>
      <c r="S344" s="255"/>
      <c r="T344" s="256"/>
      <c r="AT344" s="257" t="s">
        <v>167</v>
      </c>
      <c r="AU344" s="257" t="s">
        <v>92</v>
      </c>
      <c r="AV344" s="12" t="s">
        <v>92</v>
      </c>
      <c r="AW344" s="12" t="s">
        <v>46</v>
      </c>
      <c r="AX344" s="12" t="s">
        <v>83</v>
      </c>
      <c r="AY344" s="257" t="s">
        <v>155</v>
      </c>
    </row>
    <row r="345" s="12" customFormat="1">
      <c r="B345" s="247"/>
      <c r="C345" s="248"/>
      <c r="D345" s="234" t="s">
        <v>167</v>
      </c>
      <c r="E345" s="249" t="s">
        <v>38</v>
      </c>
      <c r="F345" s="250" t="s">
        <v>427</v>
      </c>
      <c r="G345" s="248"/>
      <c r="H345" s="251">
        <v>0.085999999999999993</v>
      </c>
      <c r="I345" s="252"/>
      <c r="J345" s="248"/>
      <c r="K345" s="248"/>
      <c r="L345" s="253"/>
      <c r="M345" s="254"/>
      <c r="N345" s="255"/>
      <c r="O345" s="255"/>
      <c r="P345" s="255"/>
      <c r="Q345" s="255"/>
      <c r="R345" s="255"/>
      <c r="S345" s="255"/>
      <c r="T345" s="256"/>
      <c r="AT345" s="257" t="s">
        <v>167</v>
      </c>
      <c r="AU345" s="257" t="s">
        <v>92</v>
      </c>
      <c r="AV345" s="12" t="s">
        <v>92</v>
      </c>
      <c r="AW345" s="12" t="s">
        <v>46</v>
      </c>
      <c r="AX345" s="12" t="s">
        <v>83</v>
      </c>
      <c r="AY345" s="257" t="s">
        <v>155</v>
      </c>
    </row>
    <row r="346" s="11" customFormat="1">
      <c r="B346" s="237"/>
      <c r="C346" s="238"/>
      <c r="D346" s="234" t="s">
        <v>167</v>
      </c>
      <c r="E346" s="239" t="s">
        <v>38</v>
      </c>
      <c r="F346" s="240" t="s">
        <v>175</v>
      </c>
      <c r="G346" s="238"/>
      <c r="H346" s="239" t="s">
        <v>38</v>
      </c>
      <c r="I346" s="241"/>
      <c r="J346" s="238"/>
      <c r="K346" s="238"/>
      <c r="L346" s="242"/>
      <c r="M346" s="243"/>
      <c r="N346" s="244"/>
      <c r="O346" s="244"/>
      <c r="P346" s="244"/>
      <c r="Q346" s="244"/>
      <c r="R346" s="244"/>
      <c r="S346" s="244"/>
      <c r="T346" s="245"/>
      <c r="AT346" s="246" t="s">
        <v>167</v>
      </c>
      <c r="AU346" s="246" t="s">
        <v>92</v>
      </c>
      <c r="AV346" s="11" t="s">
        <v>25</v>
      </c>
      <c r="AW346" s="11" t="s">
        <v>46</v>
      </c>
      <c r="AX346" s="11" t="s">
        <v>83</v>
      </c>
      <c r="AY346" s="246" t="s">
        <v>155</v>
      </c>
    </row>
    <row r="347" s="12" customFormat="1">
      <c r="B347" s="247"/>
      <c r="C347" s="248"/>
      <c r="D347" s="234" t="s">
        <v>167</v>
      </c>
      <c r="E347" s="249" t="s">
        <v>38</v>
      </c>
      <c r="F347" s="250" t="s">
        <v>426</v>
      </c>
      <c r="G347" s="248"/>
      <c r="H347" s="251">
        <v>0.068000000000000005</v>
      </c>
      <c r="I347" s="252"/>
      <c r="J347" s="248"/>
      <c r="K347" s="248"/>
      <c r="L347" s="253"/>
      <c r="M347" s="254"/>
      <c r="N347" s="255"/>
      <c r="O347" s="255"/>
      <c r="P347" s="255"/>
      <c r="Q347" s="255"/>
      <c r="R347" s="255"/>
      <c r="S347" s="255"/>
      <c r="T347" s="256"/>
      <c r="AT347" s="257" t="s">
        <v>167</v>
      </c>
      <c r="AU347" s="257" t="s">
        <v>92</v>
      </c>
      <c r="AV347" s="12" t="s">
        <v>92</v>
      </c>
      <c r="AW347" s="12" t="s">
        <v>46</v>
      </c>
      <c r="AX347" s="12" t="s">
        <v>83</v>
      </c>
      <c r="AY347" s="257" t="s">
        <v>155</v>
      </c>
    </row>
    <row r="348" s="12" customFormat="1">
      <c r="B348" s="247"/>
      <c r="C348" s="248"/>
      <c r="D348" s="234" t="s">
        <v>167</v>
      </c>
      <c r="E348" s="249" t="s">
        <v>38</v>
      </c>
      <c r="F348" s="250" t="s">
        <v>427</v>
      </c>
      <c r="G348" s="248"/>
      <c r="H348" s="251">
        <v>0.085999999999999993</v>
      </c>
      <c r="I348" s="252"/>
      <c r="J348" s="248"/>
      <c r="K348" s="248"/>
      <c r="L348" s="253"/>
      <c r="M348" s="254"/>
      <c r="N348" s="255"/>
      <c r="O348" s="255"/>
      <c r="P348" s="255"/>
      <c r="Q348" s="255"/>
      <c r="R348" s="255"/>
      <c r="S348" s="255"/>
      <c r="T348" s="256"/>
      <c r="AT348" s="257" t="s">
        <v>167</v>
      </c>
      <c r="AU348" s="257" t="s">
        <v>92</v>
      </c>
      <c r="AV348" s="12" t="s">
        <v>92</v>
      </c>
      <c r="AW348" s="12" t="s">
        <v>46</v>
      </c>
      <c r="AX348" s="12" t="s">
        <v>83</v>
      </c>
      <c r="AY348" s="257" t="s">
        <v>155</v>
      </c>
    </row>
    <row r="349" s="13" customFormat="1">
      <c r="B349" s="258"/>
      <c r="C349" s="259"/>
      <c r="D349" s="234" t="s">
        <v>167</v>
      </c>
      <c r="E349" s="260" t="s">
        <v>38</v>
      </c>
      <c r="F349" s="261" t="s">
        <v>177</v>
      </c>
      <c r="G349" s="259"/>
      <c r="H349" s="262">
        <v>0.52400000000000002</v>
      </c>
      <c r="I349" s="263"/>
      <c r="J349" s="259"/>
      <c r="K349" s="259"/>
      <c r="L349" s="264"/>
      <c r="M349" s="265"/>
      <c r="N349" s="266"/>
      <c r="O349" s="266"/>
      <c r="P349" s="266"/>
      <c r="Q349" s="266"/>
      <c r="R349" s="266"/>
      <c r="S349" s="266"/>
      <c r="T349" s="267"/>
      <c r="AT349" s="268" t="s">
        <v>167</v>
      </c>
      <c r="AU349" s="268" t="s">
        <v>92</v>
      </c>
      <c r="AV349" s="13" t="s">
        <v>163</v>
      </c>
      <c r="AW349" s="13" t="s">
        <v>46</v>
      </c>
      <c r="AX349" s="13" t="s">
        <v>25</v>
      </c>
      <c r="AY349" s="268" t="s">
        <v>155</v>
      </c>
    </row>
    <row r="350" s="1" customFormat="1" ht="22.8" customHeight="1">
      <c r="B350" s="47"/>
      <c r="C350" s="222" t="s">
        <v>428</v>
      </c>
      <c r="D350" s="222" t="s">
        <v>158</v>
      </c>
      <c r="E350" s="223" t="s">
        <v>429</v>
      </c>
      <c r="F350" s="224" t="s">
        <v>430</v>
      </c>
      <c r="G350" s="225" t="s">
        <v>252</v>
      </c>
      <c r="H350" s="226">
        <v>0.253</v>
      </c>
      <c r="I350" s="227"/>
      <c r="J350" s="228">
        <f>ROUND(I350*H350,2)</f>
        <v>0</v>
      </c>
      <c r="K350" s="224" t="s">
        <v>162</v>
      </c>
      <c r="L350" s="73"/>
      <c r="M350" s="229" t="s">
        <v>38</v>
      </c>
      <c r="N350" s="230" t="s">
        <v>54</v>
      </c>
      <c r="O350" s="48"/>
      <c r="P350" s="231">
        <f>O350*H350</f>
        <v>0</v>
      </c>
      <c r="Q350" s="231">
        <v>0</v>
      </c>
      <c r="R350" s="231">
        <f>Q350*H350</f>
        <v>0</v>
      </c>
      <c r="S350" s="231">
        <v>2.3999999999999999</v>
      </c>
      <c r="T350" s="232">
        <f>S350*H350</f>
        <v>0.60719999999999996</v>
      </c>
      <c r="AR350" s="24" t="s">
        <v>163</v>
      </c>
      <c r="AT350" s="24" t="s">
        <v>158</v>
      </c>
      <c r="AU350" s="24" t="s">
        <v>92</v>
      </c>
      <c r="AY350" s="24" t="s">
        <v>155</v>
      </c>
      <c r="BE350" s="233">
        <f>IF(N350="základní",J350,0)</f>
        <v>0</v>
      </c>
      <c r="BF350" s="233">
        <f>IF(N350="snížená",J350,0)</f>
        <v>0</v>
      </c>
      <c r="BG350" s="233">
        <f>IF(N350="zákl. přenesená",J350,0)</f>
        <v>0</v>
      </c>
      <c r="BH350" s="233">
        <f>IF(N350="sníž. přenesená",J350,0)</f>
        <v>0</v>
      </c>
      <c r="BI350" s="233">
        <f>IF(N350="nulová",J350,0)</f>
        <v>0</v>
      </c>
      <c r="BJ350" s="24" t="s">
        <v>25</v>
      </c>
      <c r="BK350" s="233">
        <f>ROUND(I350*H350,2)</f>
        <v>0</v>
      </c>
      <c r="BL350" s="24" t="s">
        <v>163</v>
      </c>
      <c r="BM350" s="24" t="s">
        <v>431</v>
      </c>
    </row>
    <row r="351" s="11" customFormat="1">
      <c r="B351" s="237"/>
      <c r="C351" s="238"/>
      <c r="D351" s="234" t="s">
        <v>167</v>
      </c>
      <c r="E351" s="239" t="s">
        <v>38</v>
      </c>
      <c r="F351" s="240" t="s">
        <v>432</v>
      </c>
      <c r="G351" s="238"/>
      <c r="H351" s="239" t="s">
        <v>38</v>
      </c>
      <c r="I351" s="241"/>
      <c r="J351" s="238"/>
      <c r="K351" s="238"/>
      <c r="L351" s="242"/>
      <c r="M351" s="243"/>
      <c r="N351" s="244"/>
      <c r="O351" s="244"/>
      <c r="P351" s="244"/>
      <c r="Q351" s="244"/>
      <c r="R351" s="244"/>
      <c r="S351" s="244"/>
      <c r="T351" s="245"/>
      <c r="AT351" s="246" t="s">
        <v>167</v>
      </c>
      <c r="AU351" s="246" t="s">
        <v>92</v>
      </c>
      <c r="AV351" s="11" t="s">
        <v>25</v>
      </c>
      <c r="AW351" s="11" t="s">
        <v>46</v>
      </c>
      <c r="AX351" s="11" t="s">
        <v>83</v>
      </c>
      <c r="AY351" s="246" t="s">
        <v>155</v>
      </c>
    </row>
    <row r="352" s="12" customFormat="1">
      <c r="B352" s="247"/>
      <c r="C352" s="248"/>
      <c r="D352" s="234" t="s">
        <v>167</v>
      </c>
      <c r="E352" s="249" t="s">
        <v>38</v>
      </c>
      <c r="F352" s="250" t="s">
        <v>433</v>
      </c>
      <c r="G352" s="248"/>
      <c r="H352" s="251">
        <v>0.072999999999999995</v>
      </c>
      <c r="I352" s="252"/>
      <c r="J352" s="248"/>
      <c r="K352" s="248"/>
      <c r="L352" s="253"/>
      <c r="M352" s="254"/>
      <c r="N352" s="255"/>
      <c r="O352" s="255"/>
      <c r="P352" s="255"/>
      <c r="Q352" s="255"/>
      <c r="R352" s="255"/>
      <c r="S352" s="255"/>
      <c r="T352" s="256"/>
      <c r="AT352" s="257" t="s">
        <v>167</v>
      </c>
      <c r="AU352" s="257" t="s">
        <v>92</v>
      </c>
      <c r="AV352" s="12" t="s">
        <v>92</v>
      </c>
      <c r="AW352" s="12" t="s">
        <v>46</v>
      </c>
      <c r="AX352" s="12" t="s">
        <v>83</v>
      </c>
      <c r="AY352" s="257" t="s">
        <v>155</v>
      </c>
    </row>
    <row r="353" s="11" customFormat="1">
      <c r="B353" s="237"/>
      <c r="C353" s="238"/>
      <c r="D353" s="234" t="s">
        <v>167</v>
      </c>
      <c r="E353" s="239" t="s">
        <v>38</v>
      </c>
      <c r="F353" s="240" t="s">
        <v>174</v>
      </c>
      <c r="G353" s="238"/>
      <c r="H353" s="239" t="s">
        <v>38</v>
      </c>
      <c r="I353" s="241"/>
      <c r="J353" s="238"/>
      <c r="K353" s="238"/>
      <c r="L353" s="242"/>
      <c r="M353" s="243"/>
      <c r="N353" s="244"/>
      <c r="O353" s="244"/>
      <c r="P353" s="244"/>
      <c r="Q353" s="244"/>
      <c r="R353" s="244"/>
      <c r="S353" s="244"/>
      <c r="T353" s="245"/>
      <c r="AT353" s="246" t="s">
        <v>167</v>
      </c>
      <c r="AU353" s="246" t="s">
        <v>92</v>
      </c>
      <c r="AV353" s="11" t="s">
        <v>25</v>
      </c>
      <c r="AW353" s="11" t="s">
        <v>46</v>
      </c>
      <c r="AX353" s="11" t="s">
        <v>83</v>
      </c>
      <c r="AY353" s="246" t="s">
        <v>155</v>
      </c>
    </row>
    <row r="354" s="12" customFormat="1">
      <c r="B354" s="247"/>
      <c r="C354" s="248"/>
      <c r="D354" s="234" t="s">
        <v>167</v>
      </c>
      <c r="E354" s="249" t="s">
        <v>38</v>
      </c>
      <c r="F354" s="250" t="s">
        <v>434</v>
      </c>
      <c r="G354" s="248"/>
      <c r="H354" s="251">
        <v>0.044999999999999998</v>
      </c>
      <c r="I354" s="252"/>
      <c r="J354" s="248"/>
      <c r="K354" s="248"/>
      <c r="L354" s="253"/>
      <c r="M354" s="254"/>
      <c r="N354" s="255"/>
      <c r="O354" s="255"/>
      <c r="P354" s="255"/>
      <c r="Q354" s="255"/>
      <c r="R354" s="255"/>
      <c r="S354" s="255"/>
      <c r="T354" s="256"/>
      <c r="AT354" s="257" t="s">
        <v>167</v>
      </c>
      <c r="AU354" s="257" t="s">
        <v>92</v>
      </c>
      <c r="AV354" s="12" t="s">
        <v>92</v>
      </c>
      <c r="AW354" s="12" t="s">
        <v>46</v>
      </c>
      <c r="AX354" s="12" t="s">
        <v>83</v>
      </c>
      <c r="AY354" s="257" t="s">
        <v>155</v>
      </c>
    </row>
    <row r="355" s="12" customFormat="1">
      <c r="B355" s="247"/>
      <c r="C355" s="248"/>
      <c r="D355" s="234" t="s">
        <v>167</v>
      </c>
      <c r="E355" s="249" t="s">
        <v>38</v>
      </c>
      <c r="F355" s="250" t="s">
        <v>435</v>
      </c>
      <c r="G355" s="248"/>
      <c r="H355" s="251">
        <v>0.044999999999999998</v>
      </c>
      <c r="I355" s="252"/>
      <c r="J355" s="248"/>
      <c r="K355" s="248"/>
      <c r="L355" s="253"/>
      <c r="M355" s="254"/>
      <c r="N355" s="255"/>
      <c r="O355" s="255"/>
      <c r="P355" s="255"/>
      <c r="Q355" s="255"/>
      <c r="R355" s="255"/>
      <c r="S355" s="255"/>
      <c r="T355" s="256"/>
      <c r="AT355" s="257" t="s">
        <v>167</v>
      </c>
      <c r="AU355" s="257" t="s">
        <v>92</v>
      </c>
      <c r="AV355" s="12" t="s">
        <v>92</v>
      </c>
      <c r="AW355" s="12" t="s">
        <v>46</v>
      </c>
      <c r="AX355" s="12" t="s">
        <v>83</v>
      </c>
      <c r="AY355" s="257" t="s">
        <v>155</v>
      </c>
    </row>
    <row r="356" s="11" customFormat="1">
      <c r="B356" s="237"/>
      <c r="C356" s="238"/>
      <c r="D356" s="234" t="s">
        <v>167</v>
      </c>
      <c r="E356" s="239" t="s">
        <v>38</v>
      </c>
      <c r="F356" s="240" t="s">
        <v>175</v>
      </c>
      <c r="G356" s="238"/>
      <c r="H356" s="239" t="s">
        <v>38</v>
      </c>
      <c r="I356" s="241"/>
      <c r="J356" s="238"/>
      <c r="K356" s="238"/>
      <c r="L356" s="242"/>
      <c r="M356" s="243"/>
      <c r="N356" s="244"/>
      <c r="O356" s="244"/>
      <c r="P356" s="244"/>
      <c r="Q356" s="244"/>
      <c r="R356" s="244"/>
      <c r="S356" s="244"/>
      <c r="T356" s="245"/>
      <c r="AT356" s="246" t="s">
        <v>167</v>
      </c>
      <c r="AU356" s="246" t="s">
        <v>92</v>
      </c>
      <c r="AV356" s="11" t="s">
        <v>25</v>
      </c>
      <c r="AW356" s="11" t="s">
        <v>46</v>
      </c>
      <c r="AX356" s="11" t="s">
        <v>83</v>
      </c>
      <c r="AY356" s="246" t="s">
        <v>155</v>
      </c>
    </row>
    <row r="357" s="12" customFormat="1">
      <c r="B357" s="247"/>
      <c r="C357" s="248"/>
      <c r="D357" s="234" t="s">
        <v>167</v>
      </c>
      <c r="E357" s="249" t="s">
        <v>38</v>
      </c>
      <c r="F357" s="250" t="s">
        <v>434</v>
      </c>
      <c r="G357" s="248"/>
      <c r="H357" s="251">
        <v>0.044999999999999998</v>
      </c>
      <c r="I357" s="252"/>
      <c r="J357" s="248"/>
      <c r="K357" s="248"/>
      <c r="L357" s="253"/>
      <c r="M357" s="254"/>
      <c r="N357" s="255"/>
      <c r="O357" s="255"/>
      <c r="P357" s="255"/>
      <c r="Q357" s="255"/>
      <c r="R357" s="255"/>
      <c r="S357" s="255"/>
      <c r="T357" s="256"/>
      <c r="AT357" s="257" t="s">
        <v>167</v>
      </c>
      <c r="AU357" s="257" t="s">
        <v>92</v>
      </c>
      <c r="AV357" s="12" t="s">
        <v>92</v>
      </c>
      <c r="AW357" s="12" t="s">
        <v>46</v>
      </c>
      <c r="AX357" s="12" t="s">
        <v>83</v>
      </c>
      <c r="AY357" s="257" t="s">
        <v>155</v>
      </c>
    </row>
    <row r="358" s="12" customFormat="1">
      <c r="B358" s="247"/>
      <c r="C358" s="248"/>
      <c r="D358" s="234" t="s">
        <v>167</v>
      </c>
      <c r="E358" s="249" t="s">
        <v>38</v>
      </c>
      <c r="F358" s="250" t="s">
        <v>435</v>
      </c>
      <c r="G358" s="248"/>
      <c r="H358" s="251">
        <v>0.044999999999999998</v>
      </c>
      <c r="I358" s="252"/>
      <c r="J358" s="248"/>
      <c r="K358" s="248"/>
      <c r="L358" s="253"/>
      <c r="M358" s="254"/>
      <c r="N358" s="255"/>
      <c r="O358" s="255"/>
      <c r="P358" s="255"/>
      <c r="Q358" s="255"/>
      <c r="R358" s="255"/>
      <c r="S358" s="255"/>
      <c r="T358" s="256"/>
      <c r="AT358" s="257" t="s">
        <v>167</v>
      </c>
      <c r="AU358" s="257" t="s">
        <v>92</v>
      </c>
      <c r="AV358" s="12" t="s">
        <v>92</v>
      </c>
      <c r="AW358" s="12" t="s">
        <v>46</v>
      </c>
      <c r="AX358" s="12" t="s">
        <v>83</v>
      </c>
      <c r="AY358" s="257" t="s">
        <v>155</v>
      </c>
    </row>
    <row r="359" s="13" customFormat="1">
      <c r="B359" s="258"/>
      <c r="C359" s="259"/>
      <c r="D359" s="234" t="s">
        <v>167</v>
      </c>
      <c r="E359" s="260" t="s">
        <v>38</v>
      </c>
      <c r="F359" s="261" t="s">
        <v>177</v>
      </c>
      <c r="G359" s="259"/>
      <c r="H359" s="262">
        <v>0.253</v>
      </c>
      <c r="I359" s="263"/>
      <c r="J359" s="259"/>
      <c r="K359" s="259"/>
      <c r="L359" s="264"/>
      <c r="M359" s="265"/>
      <c r="N359" s="266"/>
      <c r="O359" s="266"/>
      <c r="P359" s="266"/>
      <c r="Q359" s="266"/>
      <c r="R359" s="266"/>
      <c r="S359" s="266"/>
      <c r="T359" s="267"/>
      <c r="AT359" s="268" t="s">
        <v>167</v>
      </c>
      <c r="AU359" s="268" t="s">
        <v>92</v>
      </c>
      <c r="AV359" s="13" t="s">
        <v>163</v>
      </c>
      <c r="AW359" s="13" t="s">
        <v>46</v>
      </c>
      <c r="AX359" s="13" t="s">
        <v>25</v>
      </c>
      <c r="AY359" s="268" t="s">
        <v>155</v>
      </c>
    </row>
    <row r="360" s="1" customFormat="1" ht="22.8" customHeight="1">
      <c r="B360" s="47"/>
      <c r="C360" s="222" t="s">
        <v>436</v>
      </c>
      <c r="D360" s="222" t="s">
        <v>158</v>
      </c>
      <c r="E360" s="223" t="s">
        <v>437</v>
      </c>
      <c r="F360" s="224" t="s">
        <v>438</v>
      </c>
      <c r="G360" s="225" t="s">
        <v>214</v>
      </c>
      <c r="H360" s="226">
        <v>6</v>
      </c>
      <c r="I360" s="227"/>
      <c r="J360" s="228">
        <f>ROUND(I360*H360,2)</f>
        <v>0</v>
      </c>
      <c r="K360" s="224" t="s">
        <v>162</v>
      </c>
      <c r="L360" s="73"/>
      <c r="M360" s="229" t="s">
        <v>38</v>
      </c>
      <c r="N360" s="230" t="s">
        <v>54</v>
      </c>
      <c r="O360" s="48"/>
      <c r="P360" s="231">
        <f>O360*H360</f>
        <v>0</v>
      </c>
      <c r="Q360" s="231">
        <v>0</v>
      </c>
      <c r="R360" s="231">
        <f>Q360*H360</f>
        <v>0</v>
      </c>
      <c r="S360" s="231">
        <v>0.01</v>
      </c>
      <c r="T360" s="232">
        <f>S360*H360</f>
        <v>0.059999999999999998</v>
      </c>
      <c r="AR360" s="24" t="s">
        <v>163</v>
      </c>
      <c r="AT360" s="24" t="s">
        <v>158</v>
      </c>
      <c r="AU360" s="24" t="s">
        <v>92</v>
      </c>
      <c r="AY360" s="24" t="s">
        <v>155</v>
      </c>
      <c r="BE360" s="233">
        <f>IF(N360="základní",J360,0)</f>
        <v>0</v>
      </c>
      <c r="BF360" s="233">
        <f>IF(N360="snížená",J360,0)</f>
        <v>0</v>
      </c>
      <c r="BG360" s="233">
        <f>IF(N360="zákl. přenesená",J360,0)</f>
        <v>0</v>
      </c>
      <c r="BH360" s="233">
        <f>IF(N360="sníž. přenesená",J360,0)</f>
        <v>0</v>
      </c>
      <c r="BI360" s="233">
        <f>IF(N360="nulová",J360,0)</f>
        <v>0</v>
      </c>
      <c r="BJ360" s="24" t="s">
        <v>25</v>
      </c>
      <c r="BK360" s="233">
        <f>ROUND(I360*H360,2)</f>
        <v>0</v>
      </c>
      <c r="BL360" s="24" t="s">
        <v>163</v>
      </c>
      <c r="BM360" s="24" t="s">
        <v>439</v>
      </c>
    </row>
    <row r="361" s="1" customFormat="1" ht="22.8" customHeight="1">
      <c r="B361" s="47"/>
      <c r="C361" s="222" t="s">
        <v>440</v>
      </c>
      <c r="D361" s="222" t="s">
        <v>158</v>
      </c>
      <c r="E361" s="223" t="s">
        <v>441</v>
      </c>
      <c r="F361" s="224" t="s">
        <v>442</v>
      </c>
      <c r="G361" s="225" t="s">
        <v>214</v>
      </c>
      <c r="H361" s="226">
        <v>16.399999999999999</v>
      </c>
      <c r="I361" s="227"/>
      <c r="J361" s="228">
        <f>ROUND(I361*H361,2)</f>
        <v>0</v>
      </c>
      <c r="K361" s="224" t="s">
        <v>162</v>
      </c>
      <c r="L361" s="73"/>
      <c r="M361" s="229" t="s">
        <v>38</v>
      </c>
      <c r="N361" s="230" t="s">
        <v>54</v>
      </c>
      <c r="O361" s="48"/>
      <c r="P361" s="231">
        <f>O361*H361</f>
        <v>0</v>
      </c>
      <c r="Q361" s="231">
        <v>2.9325000000000001E-05</v>
      </c>
      <c r="R361" s="231">
        <f>Q361*H361</f>
        <v>0.00048092999999999996</v>
      </c>
      <c r="S361" s="231">
        <v>0</v>
      </c>
      <c r="T361" s="232">
        <f>S361*H361</f>
        <v>0</v>
      </c>
      <c r="AR361" s="24" t="s">
        <v>163</v>
      </c>
      <c r="AT361" s="24" t="s">
        <v>158</v>
      </c>
      <c r="AU361" s="24" t="s">
        <v>92</v>
      </c>
      <c r="AY361" s="24" t="s">
        <v>155</v>
      </c>
      <c r="BE361" s="233">
        <f>IF(N361="základní",J361,0)</f>
        <v>0</v>
      </c>
      <c r="BF361" s="233">
        <f>IF(N361="snížená",J361,0)</f>
        <v>0</v>
      </c>
      <c r="BG361" s="233">
        <f>IF(N361="zákl. přenesená",J361,0)</f>
        <v>0</v>
      </c>
      <c r="BH361" s="233">
        <f>IF(N361="sníž. přenesená",J361,0)</f>
        <v>0</v>
      </c>
      <c r="BI361" s="233">
        <f>IF(N361="nulová",J361,0)</f>
        <v>0</v>
      </c>
      <c r="BJ361" s="24" t="s">
        <v>25</v>
      </c>
      <c r="BK361" s="233">
        <f>ROUND(I361*H361,2)</f>
        <v>0</v>
      </c>
      <c r="BL361" s="24" t="s">
        <v>163</v>
      </c>
      <c r="BM361" s="24" t="s">
        <v>443</v>
      </c>
    </row>
    <row r="362" s="1" customFormat="1">
      <c r="B362" s="47"/>
      <c r="C362" s="75"/>
      <c r="D362" s="234" t="s">
        <v>165</v>
      </c>
      <c r="E362" s="75"/>
      <c r="F362" s="235" t="s">
        <v>444</v>
      </c>
      <c r="G362" s="75"/>
      <c r="H362" s="75"/>
      <c r="I362" s="192"/>
      <c r="J362" s="75"/>
      <c r="K362" s="75"/>
      <c r="L362" s="73"/>
      <c r="M362" s="236"/>
      <c r="N362" s="48"/>
      <c r="O362" s="48"/>
      <c r="P362" s="48"/>
      <c r="Q362" s="48"/>
      <c r="R362" s="48"/>
      <c r="S362" s="48"/>
      <c r="T362" s="96"/>
      <c r="AT362" s="24" t="s">
        <v>165</v>
      </c>
      <c r="AU362" s="24" t="s">
        <v>92</v>
      </c>
    </row>
    <row r="363" s="11" customFormat="1">
      <c r="B363" s="237"/>
      <c r="C363" s="238"/>
      <c r="D363" s="234" t="s">
        <v>167</v>
      </c>
      <c r="E363" s="239" t="s">
        <v>38</v>
      </c>
      <c r="F363" s="240" t="s">
        <v>445</v>
      </c>
      <c r="G363" s="238"/>
      <c r="H363" s="239" t="s">
        <v>38</v>
      </c>
      <c r="I363" s="241"/>
      <c r="J363" s="238"/>
      <c r="K363" s="238"/>
      <c r="L363" s="242"/>
      <c r="M363" s="243"/>
      <c r="N363" s="244"/>
      <c r="O363" s="244"/>
      <c r="P363" s="244"/>
      <c r="Q363" s="244"/>
      <c r="R363" s="244"/>
      <c r="S363" s="244"/>
      <c r="T363" s="245"/>
      <c r="AT363" s="246" t="s">
        <v>167</v>
      </c>
      <c r="AU363" s="246" t="s">
        <v>92</v>
      </c>
      <c r="AV363" s="11" t="s">
        <v>25</v>
      </c>
      <c r="AW363" s="11" t="s">
        <v>46</v>
      </c>
      <c r="AX363" s="11" t="s">
        <v>83</v>
      </c>
      <c r="AY363" s="246" t="s">
        <v>155</v>
      </c>
    </row>
    <row r="364" s="11" customFormat="1">
      <c r="B364" s="237"/>
      <c r="C364" s="238"/>
      <c r="D364" s="234" t="s">
        <v>167</v>
      </c>
      <c r="E364" s="239" t="s">
        <v>38</v>
      </c>
      <c r="F364" s="240" t="s">
        <v>168</v>
      </c>
      <c r="G364" s="238"/>
      <c r="H364" s="239" t="s">
        <v>38</v>
      </c>
      <c r="I364" s="241"/>
      <c r="J364" s="238"/>
      <c r="K364" s="238"/>
      <c r="L364" s="242"/>
      <c r="M364" s="243"/>
      <c r="N364" s="244"/>
      <c r="O364" s="244"/>
      <c r="P364" s="244"/>
      <c r="Q364" s="244"/>
      <c r="R364" s="244"/>
      <c r="S364" s="244"/>
      <c r="T364" s="245"/>
      <c r="AT364" s="246" t="s">
        <v>167</v>
      </c>
      <c r="AU364" s="246" t="s">
        <v>92</v>
      </c>
      <c r="AV364" s="11" t="s">
        <v>25</v>
      </c>
      <c r="AW364" s="11" t="s">
        <v>46</v>
      </c>
      <c r="AX364" s="11" t="s">
        <v>83</v>
      </c>
      <c r="AY364" s="246" t="s">
        <v>155</v>
      </c>
    </row>
    <row r="365" s="12" customFormat="1">
      <c r="B365" s="247"/>
      <c r="C365" s="248"/>
      <c r="D365" s="234" t="s">
        <v>167</v>
      </c>
      <c r="E365" s="249" t="s">
        <v>38</v>
      </c>
      <c r="F365" s="250" t="s">
        <v>446</v>
      </c>
      <c r="G365" s="248"/>
      <c r="H365" s="251">
        <v>3</v>
      </c>
      <c r="I365" s="252"/>
      <c r="J365" s="248"/>
      <c r="K365" s="248"/>
      <c r="L365" s="253"/>
      <c r="M365" s="254"/>
      <c r="N365" s="255"/>
      <c r="O365" s="255"/>
      <c r="P365" s="255"/>
      <c r="Q365" s="255"/>
      <c r="R365" s="255"/>
      <c r="S365" s="255"/>
      <c r="T365" s="256"/>
      <c r="AT365" s="257" t="s">
        <v>167</v>
      </c>
      <c r="AU365" s="257" t="s">
        <v>92</v>
      </c>
      <c r="AV365" s="12" t="s">
        <v>92</v>
      </c>
      <c r="AW365" s="12" t="s">
        <v>46</v>
      </c>
      <c r="AX365" s="12" t="s">
        <v>83</v>
      </c>
      <c r="AY365" s="257" t="s">
        <v>155</v>
      </c>
    </row>
    <row r="366" s="11" customFormat="1">
      <c r="B366" s="237"/>
      <c r="C366" s="238"/>
      <c r="D366" s="234" t="s">
        <v>167</v>
      </c>
      <c r="E366" s="239" t="s">
        <v>38</v>
      </c>
      <c r="F366" s="240" t="s">
        <v>170</v>
      </c>
      <c r="G366" s="238"/>
      <c r="H366" s="239" t="s">
        <v>38</v>
      </c>
      <c r="I366" s="241"/>
      <c r="J366" s="238"/>
      <c r="K366" s="238"/>
      <c r="L366" s="242"/>
      <c r="M366" s="243"/>
      <c r="N366" s="244"/>
      <c r="O366" s="244"/>
      <c r="P366" s="244"/>
      <c r="Q366" s="244"/>
      <c r="R366" s="244"/>
      <c r="S366" s="244"/>
      <c r="T366" s="245"/>
      <c r="AT366" s="246" t="s">
        <v>167</v>
      </c>
      <c r="AU366" s="246" t="s">
        <v>92</v>
      </c>
      <c r="AV366" s="11" t="s">
        <v>25</v>
      </c>
      <c r="AW366" s="11" t="s">
        <v>46</v>
      </c>
      <c r="AX366" s="11" t="s">
        <v>83</v>
      </c>
      <c r="AY366" s="246" t="s">
        <v>155</v>
      </c>
    </row>
    <row r="367" s="12" customFormat="1">
      <c r="B367" s="247"/>
      <c r="C367" s="248"/>
      <c r="D367" s="234" t="s">
        <v>167</v>
      </c>
      <c r="E367" s="249" t="s">
        <v>38</v>
      </c>
      <c r="F367" s="250" t="s">
        <v>446</v>
      </c>
      <c r="G367" s="248"/>
      <c r="H367" s="251">
        <v>3</v>
      </c>
      <c r="I367" s="252"/>
      <c r="J367" s="248"/>
      <c r="K367" s="248"/>
      <c r="L367" s="253"/>
      <c r="M367" s="254"/>
      <c r="N367" s="255"/>
      <c r="O367" s="255"/>
      <c r="P367" s="255"/>
      <c r="Q367" s="255"/>
      <c r="R367" s="255"/>
      <c r="S367" s="255"/>
      <c r="T367" s="256"/>
      <c r="AT367" s="257" t="s">
        <v>167</v>
      </c>
      <c r="AU367" s="257" t="s">
        <v>92</v>
      </c>
      <c r="AV367" s="12" t="s">
        <v>92</v>
      </c>
      <c r="AW367" s="12" t="s">
        <v>46</v>
      </c>
      <c r="AX367" s="12" t="s">
        <v>83</v>
      </c>
      <c r="AY367" s="257" t="s">
        <v>155</v>
      </c>
    </row>
    <row r="368" s="11" customFormat="1">
      <c r="B368" s="237"/>
      <c r="C368" s="238"/>
      <c r="D368" s="234" t="s">
        <v>167</v>
      </c>
      <c r="E368" s="239" t="s">
        <v>38</v>
      </c>
      <c r="F368" s="240" t="s">
        <v>174</v>
      </c>
      <c r="G368" s="238"/>
      <c r="H368" s="239" t="s">
        <v>38</v>
      </c>
      <c r="I368" s="241"/>
      <c r="J368" s="238"/>
      <c r="K368" s="238"/>
      <c r="L368" s="242"/>
      <c r="M368" s="243"/>
      <c r="N368" s="244"/>
      <c r="O368" s="244"/>
      <c r="P368" s="244"/>
      <c r="Q368" s="244"/>
      <c r="R368" s="244"/>
      <c r="S368" s="244"/>
      <c r="T368" s="245"/>
      <c r="AT368" s="246" t="s">
        <v>167</v>
      </c>
      <c r="AU368" s="246" t="s">
        <v>92</v>
      </c>
      <c r="AV368" s="11" t="s">
        <v>25</v>
      </c>
      <c r="AW368" s="11" t="s">
        <v>46</v>
      </c>
      <c r="AX368" s="11" t="s">
        <v>83</v>
      </c>
      <c r="AY368" s="246" t="s">
        <v>155</v>
      </c>
    </row>
    <row r="369" s="12" customFormat="1">
      <c r="B369" s="247"/>
      <c r="C369" s="248"/>
      <c r="D369" s="234" t="s">
        <v>167</v>
      </c>
      <c r="E369" s="249" t="s">
        <v>38</v>
      </c>
      <c r="F369" s="250" t="s">
        <v>447</v>
      </c>
      <c r="G369" s="248"/>
      <c r="H369" s="251">
        <v>2.3999999999999999</v>
      </c>
      <c r="I369" s="252"/>
      <c r="J369" s="248"/>
      <c r="K369" s="248"/>
      <c r="L369" s="253"/>
      <c r="M369" s="254"/>
      <c r="N369" s="255"/>
      <c r="O369" s="255"/>
      <c r="P369" s="255"/>
      <c r="Q369" s="255"/>
      <c r="R369" s="255"/>
      <c r="S369" s="255"/>
      <c r="T369" s="256"/>
      <c r="AT369" s="257" t="s">
        <v>167</v>
      </c>
      <c r="AU369" s="257" t="s">
        <v>92</v>
      </c>
      <c r="AV369" s="12" t="s">
        <v>92</v>
      </c>
      <c r="AW369" s="12" t="s">
        <v>46</v>
      </c>
      <c r="AX369" s="12" t="s">
        <v>83</v>
      </c>
      <c r="AY369" s="257" t="s">
        <v>155</v>
      </c>
    </row>
    <row r="370" s="12" customFormat="1">
      <c r="B370" s="247"/>
      <c r="C370" s="248"/>
      <c r="D370" s="234" t="s">
        <v>167</v>
      </c>
      <c r="E370" s="249" t="s">
        <v>38</v>
      </c>
      <c r="F370" s="250" t="s">
        <v>448</v>
      </c>
      <c r="G370" s="248"/>
      <c r="H370" s="251">
        <v>2.7999999999999998</v>
      </c>
      <c r="I370" s="252"/>
      <c r="J370" s="248"/>
      <c r="K370" s="248"/>
      <c r="L370" s="253"/>
      <c r="M370" s="254"/>
      <c r="N370" s="255"/>
      <c r="O370" s="255"/>
      <c r="P370" s="255"/>
      <c r="Q370" s="255"/>
      <c r="R370" s="255"/>
      <c r="S370" s="255"/>
      <c r="T370" s="256"/>
      <c r="AT370" s="257" t="s">
        <v>167</v>
      </c>
      <c r="AU370" s="257" t="s">
        <v>92</v>
      </c>
      <c r="AV370" s="12" t="s">
        <v>92</v>
      </c>
      <c r="AW370" s="12" t="s">
        <v>46</v>
      </c>
      <c r="AX370" s="12" t="s">
        <v>83</v>
      </c>
      <c r="AY370" s="257" t="s">
        <v>155</v>
      </c>
    </row>
    <row r="371" s="11" customFormat="1">
      <c r="B371" s="237"/>
      <c r="C371" s="238"/>
      <c r="D371" s="234" t="s">
        <v>167</v>
      </c>
      <c r="E371" s="239" t="s">
        <v>38</v>
      </c>
      <c r="F371" s="240" t="s">
        <v>175</v>
      </c>
      <c r="G371" s="238"/>
      <c r="H371" s="239" t="s">
        <v>38</v>
      </c>
      <c r="I371" s="241"/>
      <c r="J371" s="238"/>
      <c r="K371" s="238"/>
      <c r="L371" s="242"/>
      <c r="M371" s="243"/>
      <c r="N371" s="244"/>
      <c r="O371" s="244"/>
      <c r="P371" s="244"/>
      <c r="Q371" s="244"/>
      <c r="R371" s="244"/>
      <c r="S371" s="244"/>
      <c r="T371" s="245"/>
      <c r="AT371" s="246" t="s">
        <v>167</v>
      </c>
      <c r="AU371" s="246" t="s">
        <v>92</v>
      </c>
      <c r="AV371" s="11" t="s">
        <v>25</v>
      </c>
      <c r="AW371" s="11" t="s">
        <v>46</v>
      </c>
      <c r="AX371" s="11" t="s">
        <v>83</v>
      </c>
      <c r="AY371" s="246" t="s">
        <v>155</v>
      </c>
    </row>
    <row r="372" s="12" customFormat="1">
      <c r="B372" s="247"/>
      <c r="C372" s="248"/>
      <c r="D372" s="234" t="s">
        <v>167</v>
      </c>
      <c r="E372" s="249" t="s">
        <v>38</v>
      </c>
      <c r="F372" s="250" t="s">
        <v>447</v>
      </c>
      <c r="G372" s="248"/>
      <c r="H372" s="251">
        <v>2.3999999999999999</v>
      </c>
      <c r="I372" s="252"/>
      <c r="J372" s="248"/>
      <c r="K372" s="248"/>
      <c r="L372" s="253"/>
      <c r="M372" s="254"/>
      <c r="N372" s="255"/>
      <c r="O372" s="255"/>
      <c r="P372" s="255"/>
      <c r="Q372" s="255"/>
      <c r="R372" s="255"/>
      <c r="S372" s="255"/>
      <c r="T372" s="256"/>
      <c r="AT372" s="257" t="s">
        <v>167</v>
      </c>
      <c r="AU372" s="257" t="s">
        <v>92</v>
      </c>
      <c r="AV372" s="12" t="s">
        <v>92</v>
      </c>
      <c r="AW372" s="12" t="s">
        <v>46</v>
      </c>
      <c r="AX372" s="12" t="s">
        <v>83</v>
      </c>
      <c r="AY372" s="257" t="s">
        <v>155</v>
      </c>
    </row>
    <row r="373" s="12" customFormat="1">
      <c r="B373" s="247"/>
      <c r="C373" s="248"/>
      <c r="D373" s="234" t="s">
        <v>167</v>
      </c>
      <c r="E373" s="249" t="s">
        <v>38</v>
      </c>
      <c r="F373" s="250" t="s">
        <v>449</v>
      </c>
      <c r="G373" s="248"/>
      <c r="H373" s="251">
        <v>2.7999999999999998</v>
      </c>
      <c r="I373" s="252"/>
      <c r="J373" s="248"/>
      <c r="K373" s="248"/>
      <c r="L373" s="253"/>
      <c r="M373" s="254"/>
      <c r="N373" s="255"/>
      <c r="O373" s="255"/>
      <c r="P373" s="255"/>
      <c r="Q373" s="255"/>
      <c r="R373" s="255"/>
      <c r="S373" s="255"/>
      <c r="T373" s="256"/>
      <c r="AT373" s="257" t="s">
        <v>167</v>
      </c>
      <c r="AU373" s="257" t="s">
        <v>92</v>
      </c>
      <c r="AV373" s="12" t="s">
        <v>92</v>
      </c>
      <c r="AW373" s="12" t="s">
        <v>46</v>
      </c>
      <c r="AX373" s="12" t="s">
        <v>83</v>
      </c>
      <c r="AY373" s="257" t="s">
        <v>155</v>
      </c>
    </row>
    <row r="374" s="13" customFormat="1">
      <c r="B374" s="258"/>
      <c r="C374" s="259"/>
      <c r="D374" s="234" t="s">
        <v>167</v>
      </c>
      <c r="E374" s="260" t="s">
        <v>38</v>
      </c>
      <c r="F374" s="261" t="s">
        <v>177</v>
      </c>
      <c r="G374" s="259"/>
      <c r="H374" s="262">
        <v>16.399999999999999</v>
      </c>
      <c r="I374" s="263"/>
      <c r="J374" s="259"/>
      <c r="K374" s="259"/>
      <c r="L374" s="264"/>
      <c r="M374" s="265"/>
      <c r="N374" s="266"/>
      <c r="O374" s="266"/>
      <c r="P374" s="266"/>
      <c r="Q374" s="266"/>
      <c r="R374" s="266"/>
      <c r="S374" s="266"/>
      <c r="T374" s="267"/>
      <c r="AT374" s="268" t="s">
        <v>167</v>
      </c>
      <c r="AU374" s="268" t="s">
        <v>92</v>
      </c>
      <c r="AV374" s="13" t="s">
        <v>163</v>
      </c>
      <c r="AW374" s="13" t="s">
        <v>46</v>
      </c>
      <c r="AX374" s="13" t="s">
        <v>25</v>
      </c>
      <c r="AY374" s="268" t="s">
        <v>155</v>
      </c>
    </row>
    <row r="375" s="1" customFormat="1" ht="22.8" customHeight="1">
      <c r="B375" s="47"/>
      <c r="C375" s="222" t="s">
        <v>450</v>
      </c>
      <c r="D375" s="222" t="s">
        <v>158</v>
      </c>
      <c r="E375" s="223" t="s">
        <v>451</v>
      </c>
      <c r="F375" s="224" t="s">
        <v>452</v>
      </c>
      <c r="G375" s="225" t="s">
        <v>214</v>
      </c>
      <c r="H375" s="226">
        <v>9.6500000000000004</v>
      </c>
      <c r="I375" s="227"/>
      <c r="J375" s="228">
        <f>ROUND(I375*H375,2)</f>
        <v>0</v>
      </c>
      <c r="K375" s="224" t="s">
        <v>162</v>
      </c>
      <c r="L375" s="73"/>
      <c r="M375" s="229" t="s">
        <v>38</v>
      </c>
      <c r="N375" s="230" t="s">
        <v>54</v>
      </c>
      <c r="O375" s="48"/>
      <c r="P375" s="231">
        <f>O375*H375</f>
        <v>0</v>
      </c>
      <c r="Q375" s="231">
        <v>0.0001617</v>
      </c>
      <c r="R375" s="231">
        <f>Q375*H375</f>
        <v>0.001560405</v>
      </c>
      <c r="S375" s="231">
        <v>0</v>
      </c>
      <c r="T375" s="232">
        <f>S375*H375</f>
        <v>0</v>
      </c>
      <c r="AR375" s="24" t="s">
        <v>163</v>
      </c>
      <c r="AT375" s="24" t="s">
        <v>158</v>
      </c>
      <c r="AU375" s="24" t="s">
        <v>92</v>
      </c>
      <c r="AY375" s="24" t="s">
        <v>155</v>
      </c>
      <c r="BE375" s="233">
        <f>IF(N375="základní",J375,0)</f>
        <v>0</v>
      </c>
      <c r="BF375" s="233">
        <f>IF(N375="snížená",J375,0)</f>
        <v>0</v>
      </c>
      <c r="BG375" s="233">
        <f>IF(N375="zákl. přenesená",J375,0)</f>
        <v>0</v>
      </c>
      <c r="BH375" s="233">
        <f>IF(N375="sníž. přenesená",J375,0)</f>
        <v>0</v>
      </c>
      <c r="BI375" s="233">
        <f>IF(N375="nulová",J375,0)</f>
        <v>0</v>
      </c>
      <c r="BJ375" s="24" t="s">
        <v>25</v>
      </c>
      <c r="BK375" s="233">
        <f>ROUND(I375*H375,2)</f>
        <v>0</v>
      </c>
      <c r="BL375" s="24" t="s">
        <v>163</v>
      </c>
      <c r="BM375" s="24" t="s">
        <v>453</v>
      </c>
    </row>
    <row r="376" s="1" customFormat="1">
      <c r="B376" s="47"/>
      <c r="C376" s="75"/>
      <c r="D376" s="234" t="s">
        <v>165</v>
      </c>
      <c r="E376" s="75"/>
      <c r="F376" s="235" t="s">
        <v>444</v>
      </c>
      <c r="G376" s="75"/>
      <c r="H376" s="75"/>
      <c r="I376" s="192"/>
      <c r="J376" s="75"/>
      <c r="K376" s="75"/>
      <c r="L376" s="73"/>
      <c r="M376" s="236"/>
      <c r="N376" s="48"/>
      <c r="O376" s="48"/>
      <c r="P376" s="48"/>
      <c r="Q376" s="48"/>
      <c r="R376" s="48"/>
      <c r="S376" s="48"/>
      <c r="T376" s="96"/>
      <c r="AT376" s="24" t="s">
        <v>165</v>
      </c>
      <c r="AU376" s="24" t="s">
        <v>92</v>
      </c>
    </row>
    <row r="377" s="11" customFormat="1">
      <c r="B377" s="237"/>
      <c r="C377" s="238"/>
      <c r="D377" s="234" t="s">
        <v>167</v>
      </c>
      <c r="E377" s="239" t="s">
        <v>38</v>
      </c>
      <c r="F377" s="240" t="s">
        <v>454</v>
      </c>
      <c r="G377" s="238"/>
      <c r="H377" s="239" t="s">
        <v>38</v>
      </c>
      <c r="I377" s="241"/>
      <c r="J377" s="238"/>
      <c r="K377" s="238"/>
      <c r="L377" s="242"/>
      <c r="M377" s="243"/>
      <c r="N377" s="244"/>
      <c r="O377" s="244"/>
      <c r="P377" s="244"/>
      <c r="Q377" s="244"/>
      <c r="R377" s="244"/>
      <c r="S377" s="244"/>
      <c r="T377" s="245"/>
      <c r="AT377" s="246" t="s">
        <v>167</v>
      </c>
      <c r="AU377" s="246" t="s">
        <v>92</v>
      </c>
      <c r="AV377" s="11" t="s">
        <v>25</v>
      </c>
      <c r="AW377" s="11" t="s">
        <v>46</v>
      </c>
      <c r="AX377" s="11" t="s">
        <v>83</v>
      </c>
      <c r="AY377" s="246" t="s">
        <v>155</v>
      </c>
    </row>
    <row r="378" s="11" customFormat="1">
      <c r="B378" s="237"/>
      <c r="C378" s="238"/>
      <c r="D378" s="234" t="s">
        <v>167</v>
      </c>
      <c r="E378" s="239" t="s">
        <v>38</v>
      </c>
      <c r="F378" s="240" t="s">
        <v>432</v>
      </c>
      <c r="G378" s="238"/>
      <c r="H378" s="239" t="s">
        <v>38</v>
      </c>
      <c r="I378" s="241"/>
      <c r="J378" s="238"/>
      <c r="K378" s="238"/>
      <c r="L378" s="242"/>
      <c r="M378" s="243"/>
      <c r="N378" s="244"/>
      <c r="O378" s="244"/>
      <c r="P378" s="244"/>
      <c r="Q378" s="244"/>
      <c r="R378" s="244"/>
      <c r="S378" s="244"/>
      <c r="T378" s="245"/>
      <c r="AT378" s="246" t="s">
        <v>167</v>
      </c>
      <c r="AU378" s="246" t="s">
        <v>92</v>
      </c>
      <c r="AV378" s="11" t="s">
        <v>25</v>
      </c>
      <c r="AW378" s="11" t="s">
        <v>46</v>
      </c>
      <c r="AX378" s="11" t="s">
        <v>83</v>
      </c>
      <c r="AY378" s="246" t="s">
        <v>155</v>
      </c>
    </row>
    <row r="379" s="12" customFormat="1">
      <c r="B379" s="247"/>
      <c r="C379" s="248"/>
      <c r="D379" s="234" t="s">
        <v>167</v>
      </c>
      <c r="E379" s="249" t="s">
        <v>38</v>
      </c>
      <c r="F379" s="250" t="s">
        <v>455</v>
      </c>
      <c r="G379" s="248"/>
      <c r="H379" s="251">
        <v>2.4500000000000002</v>
      </c>
      <c r="I379" s="252"/>
      <c r="J379" s="248"/>
      <c r="K379" s="248"/>
      <c r="L379" s="253"/>
      <c r="M379" s="254"/>
      <c r="N379" s="255"/>
      <c r="O379" s="255"/>
      <c r="P379" s="255"/>
      <c r="Q379" s="255"/>
      <c r="R379" s="255"/>
      <c r="S379" s="255"/>
      <c r="T379" s="256"/>
      <c r="AT379" s="257" t="s">
        <v>167</v>
      </c>
      <c r="AU379" s="257" t="s">
        <v>92</v>
      </c>
      <c r="AV379" s="12" t="s">
        <v>92</v>
      </c>
      <c r="AW379" s="12" t="s">
        <v>46</v>
      </c>
      <c r="AX379" s="12" t="s">
        <v>83</v>
      </c>
      <c r="AY379" s="257" t="s">
        <v>155</v>
      </c>
    </row>
    <row r="380" s="11" customFormat="1">
      <c r="B380" s="237"/>
      <c r="C380" s="238"/>
      <c r="D380" s="234" t="s">
        <v>167</v>
      </c>
      <c r="E380" s="239" t="s">
        <v>38</v>
      </c>
      <c r="F380" s="240" t="s">
        <v>174</v>
      </c>
      <c r="G380" s="238"/>
      <c r="H380" s="239" t="s">
        <v>38</v>
      </c>
      <c r="I380" s="241"/>
      <c r="J380" s="238"/>
      <c r="K380" s="238"/>
      <c r="L380" s="242"/>
      <c r="M380" s="243"/>
      <c r="N380" s="244"/>
      <c r="O380" s="244"/>
      <c r="P380" s="244"/>
      <c r="Q380" s="244"/>
      <c r="R380" s="244"/>
      <c r="S380" s="244"/>
      <c r="T380" s="245"/>
      <c r="AT380" s="246" t="s">
        <v>167</v>
      </c>
      <c r="AU380" s="246" t="s">
        <v>92</v>
      </c>
      <c r="AV380" s="11" t="s">
        <v>25</v>
      </c>
      <c r="AW380" s="11" t="s">
        <v>46</v>
      </c>
      <c r="AX380" s="11" t="s">
        <v>83</v>
      </c>
      <c r="AY380" s="246" t="s">
        <v>155</v>
      </c>
    </row>
    <row r="381" s="12" customFormat="1">
      <c r="B381" s="247"/>
      <c r="C381" s="248"/>
      <c r="D381" s="234" t="s">
        <v>167</v>
      </c>
      <c r="E381" s="249" t="s">
        <v>38</v>
      </c>
      <c r="F381" s="250" t="s">
        <v>456</v>
      </c>
      <c r="G381" s="248"/>
      <c r="H381" s="251">
        <v>1.8</v>
      </c>
      <c r="I381" s="252"/>
      <c r="J381" s="248"/>
      <c r="K381" s="248"/>
      <c r="L381" s="253"/>
      <c r="M381" s="254"/>
      <c r="N381" s="255"/>
      <c r="O381" s="255"/>
      <c r="P381" s="255"/>
      <c r="Q381" s="255"/>
      <c r="R381" s="255"/>
      <c r="S381" s="255"/>
      <c r="T381" s="256"/>
      <c r="AT381" s="257" t="s">
        <v>167</v>
      </c>
      <c r="AU381" s="257" t="s">
        <v>92</v>
      </c>
      <c r="AV381" s="12" t="s">
        <v>92</v>
      </c>
      <c r="AW381" s="12" t="s">
        <v>46</v>
      </c>
      <c r="AX381" s="12" t="s">
        <v>83</v>
      </c>
      <c r="AY381" s="257" t="s">
        <v>155</v>
      </c>
    </row>
    <row r="382" s="12" customFormat="1">
      <c r="B382" s="247"/>
      <c r="C382" s="248"/>
      <c r="D382" s="234" t="s">
        <v>167</v>
      </c>
      <c r="E382" s="249" t="s">
        <v>38</v>
      </c>
      <c r="F382" s="250" t="s">
        <v>457</v>
      </c>
      <c r="G382" s="248"/>
      <c r="H382" s="251">
        <v>1.8</v>
      </c>
      <c r="I382" s="252"/>
      <c r="J382" s="248"/>
      <c r="K382" s="248"/>
      <c r="L382" s="253"/>
      <c r="M382" s="254"/>
      <c r="N382" s="255"/>
      <c r="O382" s="255"/>
      <c r="P382" s="255"/>
      <c r="Q382" s="255"/>
      <c r="R382" s="255"/>
      <c r="S382" s="255"/>
      <c r="T382" s="256"/>
      <c r="AT382" s="257" t="s">
        <v>167</v>
      </c>
      <c r="AU382" s="257" t="s">
        <v>92</v>
      </c>
      <c r="AV382" s="12" t="s">
        <v>92</v>
      </c>
      <c r="AW382" s="12" t="s">
        <v>46</v>
      </c>
      <c r="AX382" s="12" t="s">
        <v>83</v>
      </c>
      <c r="AY382" s="257" t="s">
        <v>155</v>
      </c>
    </row>
    <row r="383" s="11" customFormat="1">
      <c r="B383" s="237"/>
      <c r="C383" s="238"/>
      <c r="D383" s="234" t="s">
        <v>167</v>
      </c>
      <c r="E383" s="239" t="s">
        <v>38</v>
      </c>
      <c r="F383" s="240" t="s">
        <v>175</v>
      </c>
      <c r="G383" s="238"/>
      <c r="H383" s="239" t="s">
        <v>38</v>
      </c>
      <c r="I383" s="241"/>
      <c r="J383" s="238"/>
      <c r="K383" s="238"/>
      <c r="L383" s="242"/>
      <c r="M383" s="243"/>
      <c r="N383" s="244"/>
      <c r="O383" s="244"/>
      <c r="P383" s="244"/>
      <c r="Q383" s="244"/>
      <c r="R383" s="244"/>
      <c r="S383" s="244"/>
      <c r="T383" s="245"/>
      <c r="AT383" s="246" t="s">
        <v>167</v>
      </c>
      <c r="AU383" s="246" t="s">
        <v>92</v>
      </c>
      <c r="AV383" s="11" t="s">
        <v>25</v>
      </c>
      <c r="AW383" s="11" t="s">
        <v>46</v>
      </c>
      <c r="AX383" s="11" t="s">
        <v>83</v>
      </c>
      <c r="AY383" s="246" t="s">
        <v>155</v>
      </c>
    </row>
    <row r="384" s="12" customFormat="1">
      <c r="B384" s="247"/>
      <c r="C384" s="248"/>
      <c r="D384" s="234" t="s">
        <v>167</v>
      </c>
      <c r="E384" s="249" t="s">
        <v>38</v>
      </c>
      <c r="F384" s="250" t="s">
        <v>456</v>
      </c>
      <c r="G384" s="248"/>
      <c r="H384" s="251">
        <v>1.8</v>
      </c>
      <c r="I384" s="252"/>
      <c r="J384" s="248"/>
      <c r="K384" s="248"/>
      <c r="L384" s="253"/>
      <c r="M384" s="254"/>
      <c r="N384" s="255"/>
      <c r="O384" s="255"/>
      <c r="P384" s="255"/>
      <c r="Q384" s="255"/>
      <c r="R384" s="255"/>
      <c r="S384" s="255"/>
      <c r="T384" s="256"/>
      <c r="AT384" s="257" t="s">
        <v>167</v>
      </c>
      <c r="AU384" s="257" t="s">
        <v>92</v>
      </c>
      <c r="AV384" s="12" t="s">
        <v>92</v>
      </c>
      <c r="AW384" s="12" t="s">
        <v>46</v>
      </c>
      <c r="AX384" s="12" t="s">
        <v>83</v>
      </c>
      <c r="AY384" s="257" t="s">
        <v>155</v>
      </c>
    </row>
    <row r="385" s="12" customFormat="1">
      <c r="B385" s="247"/>
      <c r="C385" s="248"/>
      <c r="D385" s="234" t="s">
        <v>167</v>
      </c>
      <c r="E385" s="249" t="s">
        <v>38</v>
      </c>
      <c r="F385" s="250" t="s">
        <v>457</v>
      </c>
      <c r="G385" s="248"/>
      <c r="H385" s="251">
        <v>1.8</v>
      </c>
      <c r="I385" s="252"/>
      <c r="J385" s="248"/>
      <c r="K385" s="248"/>
      <c r="L385" s="253"/>
      <c r="M385" s="254"/>
      <c r="N385" s="255"/>
      <c r="O385" s="255"/>
      <c r="P385" s="255"/>
      <c r="Q385" s="255"/>
      <c r="R385" s="255"/>
      <c r="S385" s="255"/>
      <c r="T385" s="256"/>
      <c r="AT385" s="257" t="s">
        <v>167</v>
      </c>
      <c r="AU385" s="257" t="s">
        <v>92</v>
      </c>
      <c r="AV385" s="12" t="s">
        <v>92</v>
      </c>
      <c r="AW385" s="12" t="s">
        <v>46</v>
      </c>
      <c r="AX385" s="12" t="s">
        <v>83</v>
      </c>
      <c r="AY385" s="257" t="s">
        <v>155</v>
      </c>
    </row>
    <row r="386" s="13" customFormat="1">
      <c r="B386" s="258"/>
      <c r="C386" s="259"/>
      <c r="D386" s="234" t="s">
        <v>167</v>
      </c>
      <c r="E386" s="260" t="s">
        <v>38</v>
      </c>
      <c r="F386" s="261" t="s">
        <v>177</v>
      </c>
      <c r="G386" s="259"/>
      <c r="H386" s="262">
        <v>9.6500000000000004</v>
      </c>
      <c r="I386" s="263"/>
      <c r="J386" s="259"/>
      <c r="K386" s="259"/>
      <c r="L386" s="264"/>
      <c r="M386" s="265"/>
      <c r="N386" s="266"/>
      <c r="O386" s="266"/>
      <c r="P386" s="266"/>
      <c r="Q386" s="266"/>
      <c r="R386" s="266"/>
      <c r="S386" s="266"/>
      <c r="T386" s="267"/>
      <c r="AT386" s="268" t="s">
        <v>167</v>
      </c>
      <c r="AU386" s="268" t="s">
        <v>92</v>
      </c>
      <c r="AV386" s="13" t="s">
        <v>163</v>
      </c>
      <c r="AW386" s="13" t="s">
        <v>46</v>
      </c>
      <c r="AX386" s="13" t="s">
        <v>25</v>
      </c>
      <c r="AY386" s="268" t="s">
        <v>155</v>
      </c>
    </row>
    <row r="387" s="1" customFormat="1" ht="22.8" customHeight="1">
      <c r="B387" s="47"/>
      <c r="C387" s="222" t="s">
        <v>458</v>
      </c>
      <c r="D387" s="222" t="s">
        <v>158</v>
      </c>
      <c r="E387" s="223" t="s">
        <v>459</v>
      </c>
      <c r="F387" s="224" t="s">
        <v>460</v>
      </c>
      <c r="G387" s="225" t="s">
        <v>214</v>
      </c>
      <c r="H387" s="226">
        <v>3.7999999999999998</v>
      </c>
      <c r="I387" s="227"/>
      <c r="J387" s="228">
        <f>ROUND(I387*H387,2)</f>
        <v>0</v>
      </c>
      <c r="K387" s="224" t="s">
        <v>162</v>
      </c>
      <c r="L387" s="73"/>
      <c r="M387" s="229" t="s">
        <v>38</v>
      </c>
      <c r="N387" s="230" t="s">
        <v>54</v>
      </c>
      <c r="O387" s="48"/>
      <c r="P387" s="231">
        <f>O387*H387</f>
        <v>0</v>
      </c>
      <c r="Q387" s="231">
        <v>4.3749999999999996E-06</v>
      </c>
      <c r="R387" s="231">
        <f>Q387*H387</f>
        <v>1.6624999999999998E-05</v>
      </c>
      <c r="S387" s="231">
        <v>0</v>
      </c>
      <c r="T387" s="232">
        <f>S387*H387</f>
        <v>0</v>
      </c>
      <c r="AR387" s="24" t="s">
        <v>163</v>
      </c>
      <c r="AT387" s="24" t="s">
        <v>158</v>
      </c>
      <c r="AU387" s="24" t="s">
        <v>92</v>
      </c>
      <c r="AY387" s="24" t="s">
        <v>155</v>
      </c>
      <c r="BE387" s="233">
        <f>IF(N387="základní",J387,0)</f>
        <v>0</v>
      </c>
      <c r="BF387" s="233">
        <f>IF(N387="snížená",J387,0)</f>
        <v>0</v>
      </c>
      <c r="BG387" s="233">
        <f>IF(N387="zákl. přenesená",J387,0)</f>
        <v>0</v>
      </c>
      <c r="BH387" s="233">
        <f>IF(N387="sníž. přenesená",J387,0)</f>
        <v>0</v>
      </c>
      <c r="BI387" s="233">
        <f>IF(N387="nulová",J387,0)</f>
        <v>0</v>
      </c>
      <c r="BJ387" s="24" t="s">
        <v>25</v>
      </c>
      <c r="BK387" s="233">
        <f>ROUND(I387*H387,2)</f>
        <v>0</v>
      </c>
      <c r="BL387" s="24" t="s">
        <v>163</v>
      </c>
      <c r="BM387" s="24" t="s">
        <v>461</v>
      </c>
    </row>
    <row r="388" s="11" customFormat="1">
      <c r="B388" s="237"/>
      <c r="C388" s="238"/>
      <c r="D388" s="234" t="s">
        <v>167</v>
      </c>
      <c r="E388" s="239" t="s">
        <v>38</v>
      </c>
      <c r="F388" s="240" t="s">
        <v>168</v>
      </c>
      <c r="G388" s="238"/>
      <c r="H388" s="239" t="s">
        <v>38</v>
      </c>
      <c r="I388" s="241"/>
      <c r="J388" s="238"/>
      <c r="K388" s="238"/>
      <c r="L388" s="242"/>
      <c r="M388" s="243"/>
      <c r="N388" s="244"/>
      <c r="O388" s="244"/>
      <c r="P388" s="244"/>
      <c r="Q388" s="244"/>
      <c r="R388" s="244"/>
      <c r="S388" s="244"/>
      <c r="T388" s="245"/>
      <c r="AT388" s="246" t="s">
        <v>167</v>
      </c>
      <c r="AU388" s="246" t="s">
        <v>92</v>
      </c>
      <c r="AV388" s="11" t="s">
        <v>25</v>
      </c>
      <c r="AW388" s="11" t="s">
        <v>46</v>
      </c>
      <c r="AX388" s="11" t="s">
        <v>83</v>
      </c>
      <c r="AY388" s="246" t="s">
        <v>155</v>
      </c>
    </row>
    <row r="389" s="12" customFormat="1">
      <c r="B389" s="247"/>
      <c r="C389" s="248"/>
      <c r="D389" s="234" t="s">
        <v>167</v>
      </c>
      <c r="E389" s="249" t="s">
        <v>38</v>
      </c>
      <c r="F389" s="250" t="s">
        <v>462</v>
      </c>
      <c r="G389" s="248"/>
      <c r="H389" s="251">
        <v>3.7999999999999998</v>
      </c>
      <c r="I389" s="252"/>
      <c r="J389" s="248"/>
      <c r="K389" s="248"/>
      <c r="L389" s="253"/>
      <c r="M389" s="254"/>
      <c r="N389" s="255"/>
      <c r="O389" s="255"/>
      <c r="P389" s="255"/>
      <c r="Q389" s="255"/>
      <c r="R389" s="255"/>
      <c r="S389" s="255"/>
      <c r="T389" s="256"/>
      <c r="AT389" s="257" t="s">
        <v>167</v>
      </c>
      <c r="AU389" s="257" t="s">
        <v>92</v>
      </c>
      <c r="AV389" s="12" t="s">
        <v>92</v>
      </c>
      <c r="AW389" s="12" t="s">
        <v>46</v>
      </c>
      <c r="AX389" s="12" t="s">
        <v>25</v>
      </c>
      <c r="AY389" s="257" t="s">
        <v>155</v>
      </c>
    </row>
    <row r="390" s="10" customFormat="1" ht="29.88" customHeight="1">
      <c r="B390" s="206"/>
      <c r="C390" s="207"/>
      <c r="D390" s="208" t="s">
        <v>82</v>
      </c>
      <c r="E390" s="220" t="s">
        <v>463</v>
      </c>
      <c r="F390" s="220" t="s">
        <v>464</v>
      </c>
      <c r="G390" s="207"/>
      <c r="H390" s="207"/>
      <c r="I390" s="210"/>
      <c r="J390" s="221">
        <f>BK390</f>
        <v>0</v>
      </c>
      <c r="K390" s="207"/>
      <c r="L390" s="212"/>
      <c r="M390" s="213"/>
      <c r="N390" s="214"/>
      <c r="O390" s="214"/>
      <c r="P390" s="215">
        <f>SUM(P391:P402)</f>
        <v>0</v>
      </c>
      <c r="Q390" s="214"/>
      <c r="R390" s="215">
        <f>SUM(R391:R402)</f>
        <v>0</v>
      </c>
      <c r="S390" s="214"/>
      <c r="T390" s="216">
        <f>SUM(T391:T402)</f>
        <v>0</v>
      </c>
      <c r="AR390" s="217" t="s">
        <v>25</v>
      </c>
      <c r="AT390" s="218" t="s">
        <v>82</v>
      </c>
      <c r="AU390" s="218" t="s">
        <v>25</v>
      </c>
      <c r="AY390" s="217" t="s">
        <v>155</v>
      </c>
      <c r="BK390" s="219">
        <f>SUM(BK391:BK402)</f>
        <v>0</v>
      </c>
    </row>
    <row r="391" s="1" customFormat="1" ht="34.2" customHeight="1">
      <c r="B391" s="47"/>
      <c r="C391" s="222" t="s">
        <v>465</v>
      </c>
      <c r="D391" s="222" t="s">
        <v>158</v>
      </c>
      <c r="E391" s="223" t="s">
        <v>466</v>
      </c>
      <c r="F391" s="224" t="s">
        <v>467</v>
      </c>
      <c r="G391" s="225" t="s">
        <v>161</v>
      </c>
      <c r="H391" s="226">
        <v>46.857999999999997</v>
      </c>
      <c r="I391" s="227"/>
      <c r="J391" s="228">
        <f>ROUND(I391*H391,2)</f>
        <v>0</v>
      </c>
      <c r="K391" s="224" t="s">
        <v>162</v>
      </c>
      <c r="L391" s="73"/>
      <c r="M391" s="229" t="s">
        <v>38</v>
      </c>
      <c r="N391" s="230" t="s">
        <v>54</v>
      </c>
      <c r="O391" s="48"/>
      <c r="P391" s="231">
        <f>O391*H391</f>
        <v>0</v>
      </c>
      <c r="Q391" s="231">
        <v>0</v>
      </c>
      <c r="R391" s="231">
        <f>Q391*H391</f>
        <v>0</v>
      </c>
      <c r="S391" s="231">
        <v>0</v>
      </c>
      <c r="T391" s="232">
        <f>S391*H391</f>
        <v>0</v>
      </c>
      <c r="AR391" s="24" t="s">
        <v>163</v>
      </c>
      <c r="AT391" s="24" t="s">
        <v>158</v>
      </c>
      <c r="AU391" s="24" t="s">
        <v>92</v>
      </c>
      <c r="AY391" s="24" t="s">
        <v>155</v>
      </c>
      <c r="BE391" s="233">
        <f>IF(N391="základní",J391,0)</f>
        <v>0</v>
      </c>
      <c r="BF391" s="233">
        <f>IF(N391="snížená",J391,0)</f>
        <v>0</v>
      </c>
      <c r="BG391" s="233">
        <f>IF(N391="zákl. přenesená",J391,0)</f>
        <v>0</v>
      </c>
      <c r="BH391" s="233">
        <f>IF(N391="sníž. přenesená",J391,0)</f>
        <v>0</v>
      </c>
      <c r="BI391" s="233">
        <f>IF(N391="nulová",J391,0)</f>
        <v>0</v>
      </c>
      <c r="BJ391" s="24" t="s">
        <v>25</v>
      </c>
      <c r="BK391" s="233">
        <f>ROUND(I391*H391,2)</f>
        <v>0</v>
      </c>
      <c r="BL391" s="24" t="s">
        <v>163</v>
      </c>
      <c r="BM391" s="24" t="s">
        <v>468</v>
      </c>
    </row>
    <row r="392" s="1" customFormat="1">
      <c r="B392" s="47"/>
      <c r="C392" s="75"/>
      <c r="D392" s="234" t="s">
        <v>165</v>
      </c>
      <c r="E392" s="75"/>
      <c r="F392" s="235" t="s">
        <v>469</v>
      </c>
      <c r="G392" s="75"/>
      <c r="H392" s="75"/>
      <c r="I392" s="192"/>
      <c r="J392" s="75"/>
      <c r="K392" s="75"/>
      <c r="L392" s="73"/>
      <c r="M392" s="236"/>
      <c r="N392" s="48"/>
      <c r="O392" s="48"/>
      <c r="P392" s="48"/>
      <c r="Q392" s="48"/>
      <c r="R392" s="48"/>
      <c r="S392" s="48"/>
      <c r="T392" s="96"/>
      <c r="AT392" s="24" t="s">
        <v>165</v>
      </c>
      <c r="AU392" s="24" t="s">
        <v>92</v>
      </c>
    </row>
    <row r="393" s="1" customFormat="1" ht="34.2" customHeight="1">
      <c r="B393" s="47"/>
      <c r="C393" s="222" t="s">
        <v>470</v>
      </c>
      <c r="D393" s="222" t="s">
        <v>158</v>
      </c>
      <c r="E393" s="223" t="s">
        <v>471</v>
      </c>
      <c r="F393" s="224" t="s">
        <v>472</v>
      </c>
      <c r="G393" s="225" t="s">
        <v>161</v>
      </c>
      <c r="H393" s="226">
        <v>46.857999999999997</v>
      </c>
      <c r="I393" s="227"/>
      <c r="J393" s="228">
        <f>ROUND(I393*H393,2)</f>
        <v>0</v>
      </c>
      <c r="K393" s="224" t="s">
        <v>162</v>
      </c>
      <c r="L393" s="73"/>
      <c r="M393" s="229" t="s">
        <v>38</v>
      </c>
      <c r="N393" s="230" t="s">
        <v>54</v>
      </c>
      <c r="O393" s="48"/>
      <c r="P393" s="231">
        <f>O393*H393</f>
        <v>0</v>
      </c>
      <c r="Q393" s="231">
        <v>0</v>
      </c>
      <c r="R393" s="231">
        <f>Q393*H393</f>
        <v>0</v>
      </c>
      <c r="S393" s="231">
        <v>0</v>
      </c>
      <c r="T393" s="232">
        <f>S393*H393</f>
        <v>0</v>
      </c>
      <c r="AR393" s="24" t="s">
        <v>163</v>
      </c>
      <c r="AT393" s="24" t="s">
        <v>158</v>
      </c>
      <c r="AU393" s="24" t="s">
        <v>92</v>
      </c>
      <c r="AY393" s="24" t="s">
        <v>155</v>
      </c>
      <c r="BE393" s="233">
        <f>IF(N393="základní",J393,0)</f>
        <v>0</v>
      </c>
      <c r="BF393" s="233">
        <f>IF(N393="snížená",J393,0)</f>
        <v>0</v>
      </c>
      <c r="BG393" s="233">
        <f>IF(N393="zákl. přenesená",J393,0)</f>
        <v>0</v>
      </c>
      <c r="BH393" s="233">
        <f>IF(N393="sníž. přenesená",J393,0)</f>
        <v>0</v>
      </c>
      <c r="BI393" s="233">
        <f>IF(N393="nulová",J393,0)</f>
        <v>0</v>
      </c>
      <c r="BJ393" s="24" t="s">
        <v>25</v>
      </c>
      <c r="BK393" s="233">
        <f>ROUND(I393*H393,2)</f>
        <v>0</v>
      </c>
      <c r="BL393" s="24" t="s">
        <v>163</v>
      </c>
      <c r="BM393" s="24" t="s">
        <v>473</v>
      </c>
    </row>
    <row r="394" s="1" customFormat="1">
      <c r="B394" s="47"/>
      <c r="C394" s="75"/>
      <c r="D394" s="234" t="s">
        <v>165</v>
      </c>
      <c r="E394" s="75"/>
      <c r="F394" s="235" t="s">
        <v>469</v>
      </c>
      <c r="G394" s="75"/>
      <c r="H394" s="75"/>
      <c r="I394" s="192"/>
      <c r="J394" s="75"/>
      <c r="K394" s="75"/>
      <c r="L394" s="73"/>
      <c r="M394" s="236"/>
      <c r="N394" s="48"/>
      <c r="O394" s="48"/>
      <c r="P394" s="48"/>
      <c r="Q394" s="48"/>
      <c r="R394" s="48"/>
      <c r="S394" s="48"/>
      <c r="T394" s="96"/>
      <c r="AT394" s="24" t="s">
        <v>165</v>
      </c>
      <c r="AU394" s="24" t="s">
        <v>92</v>
      </c>
    </row>
    <row r="395" s="12" customFormat="1">
      <c r="B395" s="247"/>
      <c r="C395" s="248"/>
      <c r="D395" s="234" t="s">
        <v>167</v>
      </c>
      <c r="E395" s="249" t="s">
        <v>38</v>
      </c>
      <c r="F395" s="250" t="s">
        <v>474</v>
      </c>
      <c r="G395" s="248"/>
      <c r="H395" s="251">
        <v>46.857999999999997</v>
      </c>
      <c r="I395" s="252"/>
      <c r="J395" s="248"/>
      <c r="K395" s="248"/>
      <c r="L395" s="253"/>
      <c r="M395" s="254"/>
      <c r="N395" s="255"/>
      <c r="O395" s="255"/>
      <c r="P395" s="255"/>
      <c r="Q395" s="255"/>
      <c r="R395" s="255"/>
      <c r="S395" s="255"/>
      <c r="T395" s="256"/>
      <c r="AT395" s="257" t="s">
        <v>167</v>
      </c>
      <c r="AU395" s="257" t="s">
        <v>92</v>
      </c>
      <c r="AV395" s="12" t="s">
        <v>92</v>
      </c>
      <c r="AW395" s="12" t="s">
        <v>46</v>
      </c>
      <c r="AX395" s="12" t="s">
        <v>25</v>
      </c>
      <c r="AY395" s="257" t="s">
        <v>155</v>
      </c>
    </row>
    <row r="396" s="1" customFormat="1" ht="22.8" customHeight="1">
      <c r="B396" s="47"/>
      <c r="C396" s="222" t="s">
        <v>475</v>
      </c>
      <c r="D396" s="222" t="s">
        <v>158</v>
      </c>
      <c r="E396" s="223" t="s">
        <v>476</v>
      </c>
      <c r="F396" s="224" t="s">
        <v>477</v>
      </c>
      <c r="G396" s="225" t="s">
        <v>161</v>
      </c>
      <c r="H396" s="226">
        <v>95.100999999999999</v>
      </c>
      <c r="I396" s="227"/>
      <c r="J396" s="228">
        <f>ROUND(I396*H396,2)</f>
        <v>0</v>
      </c>
      <c r="K396" s="224" t="s">
        <v>162</v>
      </c>
      <c r="L396" s="73"/>
      <c r="M396" s="229" t="s">
        <v>38</v>
      </c>
      <c r="N396" s="230" t="s">
        <v>54</v>
      </c>
      <c r="O396" s="48"/>
      <c r="P396" s="231">
        <f>O396*H396</f>
        <v>0</v>
      </c>
      <c r="Q396" s="231">
        <v>0</v>
      </c>
      <c r="R396" s="231">
        <f>Q396*H396</f>
        <v>0</v>
      </c>
      <c r="S396" s="231">
        <v>0</v>
      </c>
      <c r="T396" s="232">
        <f>S396*H396</f>
        <v>0</v>
      </c>
      <c r="AR396" s="24" t="s">
        <v>163</v>
      </c>
      <c r="AT396" s="24" t="s">
        <v>158</v>
      </c>
      <c r="AU396" s="24" t="s">
        <v>92</v>
      </c>
      <c r="AY396" s="24" t="s">
        <v>155</v>
      </c>
      <c r="BE396" s="233">
        <f>IF(N396="základní",J396,0)</f>
        <v>0</v>
      </c>
      <c r="BF396" s="233">
        <f>IF(N396="snížená",J396,0)</f>
        <v>0</v>
      </c>
      <c r="BG396" s="233">
        <f>IF(N396="zákl. přenesená",J396,0)</f>
        <v>0</v>
      </c>
      <c r="BH396" s="233">
        <f>IF(N396="sníž. přenesená",J396,0)</f>
        <v>0</v>
      </c>
      <c r="BI396" s="233">
        <f>IF(N396="nulová",J396,0)</f>
        <v>0</v>
      </c>
      <c r="BJ396" s="24" t="s">
        <v>25</v>
      </c>
      <c r="BK396" s="233">
        <f>ROUND(I396*H396,2)</f>
        <v>0</v>
      </c>
      <c r="BL396" s="24" t="s">
        <v>163</v>
      </c>
      <c r="BM396" s="24" t="s">
        <v>478</v>
      </c>
    </row>
    <row r="397" s="1" customFormat="1">
      <c r="B397" s="47"/>
      <c r="C397" s="75"/>
      <c r="D397" s="234" t="s">
        <v>165</v>
      </c>
      <c r="E397" s="75"/>
      <c r="F397" s="235" t="s">
        <v>479</v>
      </c>
      <c r="G397" s="75"/>
      <c r="H397" s="75"/>
      <c r="I397" s="192"/>
      <c r="J397" s="75"/>
      <c r="K397" s="75"/>
      <c r="L397" s="73"/>
      <c r="M397" s="236"/>
      <c r="N397" s="48"/>
      <c r="O397" s="48"/>
      <c r="P397" s="48"/>
      <c r="Q397" s="48"/>
      <c r="R397" s="48"/>
      <c r="S397" s="48"/>
      <c r="T397" s="96"/>
      <c r="AT397" s="24" t="s">
        <v>165</v>
      </c>
      <c r="AU397" s="24" t="s">
        <v>92</v>
      </c>
    </row>
    <row r="398" s="1" customFormat="1" ht="34.2" customHeight="1">
      <c r="B398" s="47"/>
      <c r="C398" s="222" t="s">
        <v>480</v>
      </c>
      <c r="D398" s="222" t="s">
        <v>158</v>
      </c>
      <c r="E398" s="223" t="s">
        <v>481</v>
      </c>
      <c r="F398" s="224" t="s">
        <v>482</v>
      </c>
      <c r="G398" s="225" t="s">
        <v>161</v>
      </c>
      <c r="H398" s="226">
        <v>855.90899999999999</v>
      </c>
      <c r="I398" s="227"/>
      <c r="J398" s="228">
        <f>ROUND(I398*H398,2)</f>
        <v>0</v>
      </c>
      <c r="K398" s="224" t="s">
        <v>162</v>
      </c>
      <c r="L398" s="73"/>
      <c r="M398" s="229" t="s">
        <v>38</v>
      </c>
      <c r="N398" s="230" t="s">
        <v>54</v>
      </c>
      <c r="O398" s="48"/>
      <c r="P398" s="231">
        <f>O398*H398</f>
        <v>0</v>
      </c>
      <c r="Q398" s="231">
        <v>0</v>
      </c>
      <c r="R398" s="231">
        <f>Q398*H398</f>
        <v>0</v>
      </c>
      <c r="S398" s="231">
        <v>0</v>
      </c>
      <c r="T398" s="232">
        <f>S398*H398</f>
        <v>0</v>
      </c>
      <c r="AR398" s="24" t="s">
        <v>163</v>
      </c>
      <c r="AT398" s="24" t="s">
        <v>158</v>
      </c>
      <c r="AU398" s="24" t="s">
        <v>92</v>
      </c>
      <c r="AY398" s="24" t="s">
        <v>155</v>
      </c>
      <c r="BE398" s="233">
        <f>IF(N398="základní",J398,0)</f>
        <v>0</v>
      </c>
      <c r="BF398" s="233">
        <f>IF(N398="snížená",J398,0)</f>
        <v>0</v>
      </c>
      <c r="BG398" s="233">
        <f>IF(N398="zákl. přenesená",J398,0)</f>
        <v>0</v>
      </c>
      <c r="BH398" s="233">
        <f>IF(N398="sníž. přenesená",J398,0)</f>
        <v>0</v>
      </c>
      <c r="BI398" s="233">
        <f>IF(N398="nulová",J398,0)</f>
        <v>0</v>
      </c>
      <c r="BJ398" s="24" t="s">
        <v>25</v>
      </c>
      <c r="BK398" s="233">
        <f>ROUND(I398*H398,2)</f>
        <v>0</v>
      </c>
      <c r="BL398" s="24" t="s">
        <v>163</v>
      </c>
      <c r="BM398" s="24" t="s">
        <v>483</v>
      </c>
    </row>
    <row r="399" s="1" customFormat="1">
      <c r="B399" s="47"/>
      <c r="C399" s="75"/>
      <c r="D399" s="234" t="s">
        <v>165</v>
      </c>
      <c r="E399" s="75"/>
      <c r="F399" s="235" t="s">
        <v>479</v>
      </c>
      <c r="G399" s="75"/>
      <c r="H399" s="75"/>
      <c r="I399" s="192"/>
      <c r="J399" s="75"/>
      <c r="K399" s="75"/>
      <c r="L399" s="73"/>
      <c r="M399" s="236"/>
      <c r="N399" s="48"/>
      <c r="O399" s="48"/>
      <c r="P399" s="48"/>
      <c r="Q399" s="48"/>
      <c r="R399" s="48"/>
      <c r="S399" s="48"/>
      <c r="T399" s="96"/>
      <c r="AT399" s="24" t="s">
        <v>165</v>
      </c>
      <c r="AU399" s="24" t="s">
        <v>92</v>
      </c>
    </row>
    <row r="400" s="12" customFormat="1">
      <c r="B400" s="247"/>
      <c r="C400" s="248"/>
      <c r="D400" s="234" t="s">
        <v>167</v>
      </c>
      <c r="E400" s="248"/>
      <c r="F400" s="250" t="s">
        <v>484</v>
      </c>
      <c r="G400" s="248"/>
      <c r="H400" s="251">
        <v>855.90899999999999</v>
      </c>
      <c r="I400" s="252"/>
      <c r="J400" s="248"/>
      <c r="K400" s="248"/>
      <c r="L400" s="253"/>
      <c r="M400" s="254"/>
      <c r="N400" s="255"/>
      <c r="O400" s="255"/>
      <c r="P400" s="255"/>
      <c r="Q400" s="255"/>
      <c r="R400" s="255"/>
      <c r="S400" s="255"/>
      <c r="T400" s="256"/>
      <c r="AT400" s="257" t="s">
        <v>167</v>
      </c>
      <c r="AU400" s="257" t="s">
        <v>92</v>
      </c>
      <c r="AV400" s="12" t="s">
        <v>92</v>
      </c>
      <c r="AW400" s="12" t="s">
        <v>6</v>
      </c>
      <c r="AX400" s="12" t="s">
        <v>25</v>
      </c>
      <c r="AY400" s="257" t="s">
        <v>155</v>
      </c>
    </row>
    <row r="401" s="1" customFormat="1" ht="22.8" customHeight="1">
      <c r="B401" s="47"/>
      <c r="C401" s="222" t="s">
        <v>485</v>
      </c>
      <c r="D401" s="222" t="s">
        <v>158</v>
      </c>
      <c r="E401" s="223" t="s">
        <v>486</v>
      </c>
      <c r="F401" s="224" t="s">
        <v>487</v>
      </c>
      <c r="G401" s="225" t="s">
        <v>161</v>
      </c>
      <c r="H401" s="226">
        <v>95.100999999999999</v>
      </c>
      <c r="I401" s="227"/>
      <c r="J401" s="228">
        <f>ROUND(I401*H401,2)</f>
        <v>0</v>
      </c>
      <c r="K401" s="224" t="s">
        <v>162</v>
      </c>
      <c r="L401" s="73"/>
      <c r="M401" s="229" t="s">
        <v>38</v>
      </c>
      <c r="N401" s="230" t="s">
        <v>54</v>
      </c>
      <c r="O401" s="48"/>
      <c r="P401" s="231">
        <f>O401*H401</f>
        <v>0</v>
      </c>
      <c r="Q401" s="231">
        <v>0</v>
      </c>
      <c r="R401" s="231">
        <f>Q401*H401</f>
        <v>0</v>
      </c>
      <c r="S401" s="231">
        <v>0</v>
      </c>
      <c r="T401" s="232">
        <f>S401*H401</f>
        <v>0</v>
      </c>
      <c r="AR401" s="24" t="s">
        <v>163</v>
      </c>
      <c r="AT401" s="24" t="s">
        <v>158</v>
      </c>
      <c r="AU401" s="24" t="s">
        <v>92</v>
      </c>
      <c r="AY401" s="24" t="s">
        <v>155</v>
      </c>
      <c r="BE401" s="233">
        <f>IF(N401="základní",J401,0)</f>
        <v>0</v>
      </c>
      <c r="BF401" s="233">
        <f>IF(N401="snížená",J401,0)</f>
        <v>0</v>
      </c>
      <c r="BG401" s="233">
        <f>IF(N401="zákl. přenesená",J401,0)</f>
        <v>0</v>
      </c>
      <c r="BH401" s="233">
        <f>IF(N401="sníž. přenesená",J401,0)</f>
        <v>0</v>
      </c>
      <c r="BI401" s="233">
        <f>IF(N401="nulová",J401,0)</f>
        <v>0</v>
      </c>
      <c r="BJ401" s="24" t="s">
        <v>25</v>
      </c>
      <c r="BK401" s="233">
        <f>ROUND(I401*H401,2)</f>
        <v>0</v>
      </c>
      <c r="BL401" s="24" t="s">
        <v>163</v>
      </c>
      <c r="BM401" s="24" t="s">
        <v>488</v>
      </c>
    </row>
    <row r="402" s="1" customFormat="1">
      <c r="B402" s="47"/>
      <c r="C402" s="75"/>
      <c r="D402" s="234" t="s">
        <v>165</v>
      </c>
      <c r="E402" s="75"/>
      <c r="F402" s="235" t="s">
        <v>489</v>
      </c>
      <c r="G402" s="75"/>
      <c r="H402" s="75"/>
      <c r="I402" s="192"/>
      <c r="J402" s="75"/>
      <c r="K402" s="75"/>
      <c r="L402" s="73"/>
      <c r="M402" s="236"/>
      <c r="N402" s="48"/>
      <c r="O402" s="48"/>
      <c r="P402" s="48"/>
      <c r="Q402" s="48"/>
      <c r="R402" s="48"/>
      <c r="S402" s="48"/>
      <c r="T402" s="96"/>
      <c r="AT402" s="24" t="s">
        <v>165</v>
      </c>
      <c r="AU402" s="24" t="s">
        <v>92</v>
      </c>
    </row>
    <row r="403" s="10" customFormat="1" ht="29.88" customHeight="1">
      <c r="B403" s="206"/>
      <c r="C403" s="207"/>
      <c r="D403" s="208" t="s">
        <v>82</v>
      </c>
      <c r="E403" s="220" t="s">
        <v>490</v>
      </c>
      <c r="F403" s="220" t="s">
        <v>491</v>
      </c>
      <c r="G403" s="207"/>
      <c r="H403" s="207"/>
      <c r="I403" s="210"/>
      <c r="J403" s="221">
        <f>BK403</f>
        <v>0</v>
      </c>
      <c r="K403" s="207"/>
      <c r="L403" s="212"/>
      <c r="M403" s="213"/>
      <c r="N403" s="214"/>
      <c r="O403" s="214"/>
      <c r="P403" s="215">
        <f>SUM(P404:P405)</f>
        <v>0</v>
      </c>
      <c r="Q403" s="214"/>
      <c r="R403" s="215">
        <f>SUM(R404:R405)</f>
        <v>0</v>
      </c>
      <c r="S403" s="214"/>
      <c r="T403" s="216">
        <f>SUM(T404:T405)</f>
        <v>0</v>
      </c>
      <c r="AR403" s="217" t="s">
        <v>25</v>
      </c>
      <c r="AT403" s="218" t="s">
        <v>82</v>
      </c>
      <c r="AU403" s="218" t="s">
        <v>25</v>
      </c>
      <c r="AY403" s="217" t="s">
        <v>155</v>
      </c>
      <c r="BK403" s="219">
        <f>SUM(BK404:BK405)</f>
        <v>0</v>
      </c>
    </row>
    <row r="404" s="1" customFormat="1" ht="45.6" customHeight="1">
      <c r="B404" s="47"/>
      <c r="C404" s="222" t="s">
        <v>492</v>
      </c>
      <c r="D404" s="222" t="s">
        <v>158</v>
      </c>
      <c r="E404" s="223" t="s">
        <v>493</v>
      </c>
      <c r="F404" s="224" t="s">
        <v>494</v>
      </c>
      <c r="G404" s="225" t="s">
        <v>161</v>
      </c>
      <c r="H404" s="226">
        <v>71.116</v>
      </c>
      <c r="I404" s="227"/>
      <c r="J404" s="228">
        <f>ROUND(I404*H404,2)</f>
        <v>0</v>
      </c>
      <c r="K404" s="224" t="s">
        <v>162</v>
      </c>
      <c r="L404" s="73"/>
      <c r="M404" s="229" t="s">
        <v>38</v>
      </c>
      <c r="N404" s="230" t="s">
        <v>54</v>
      </c>
      <c r="O404" s="48"/>
      <c r="P404" s="231">
        <f>O404*H404</f>
        <v>0</v>
      </c>
      <c r="Q404" s="231">
        <v>0</v>
      </c>
      <c r="R404" s="231">
        <f>Q404*H404</f>
        <v>0</v>
      </c>
      <c r="S404" s="231">
        <v>0</v>
      </c>
      <c r="T404" s="232">
        <f>S404*H404</f>
        <v>0</v>
      </c>
      <c r="AR404" s="24" t="s">
        <v>163</v>
      </c>
      <c r="AT404" s="24" t="s">
        <v>158</v>
      </c>
      <c r="AU404" s="24" t="s">
        <v>92</v>
      </c>
      <c r="AY404" s="24" t="s">
        <v>155</v>
      </c>
      <c r="BE404" s="233">
        <f>IF(N404="základní",J404,0)</f>
        <v>0</v>
      </c>
      <c r="BF404" s="233">
        <f>IF(N404="snížená",J404,0)</f>
        <v>0</v>
      </c>
      <c r="BG404" s="233">
        <f>IF(N404="zákl. přenesená",J404,0)</f>
        <v>0</v>
      </c>
      <c r="BH404" s="233">
        <f>IF(N404="sníž. přenesená",J404,0)</f>
        <v>0</v>
      </c>
      <c r="BI404" s="233">
        <f>IF(N404="nulová",J404,0)</f>
        <v>0</v>
      </c>
      <c r="BJ404" s="24" t="s">
        <v>25</v>
      </c>
      <c r="BK404" s="233">
        <f>ROUND(I404*H404,2)</f>
        <v>0</v>
      </c>
      <c r="BL404" s="24" t="s">
        <v>163</v>
      </c>
      <c r="BM404" s="24" t="s">
        <v>495</v>
      </c>
    </row>
    <row r="405" s="1" customFormat="1">
      <c r="B405" s="47"/>
      <c r="C405" s="75"/>
      <c r="D405" s="234" t="s">
        <v>165</v>
      </c>
      <c r="E405" s="75"/>
      <c r="F405" s="235" t="s">
        <v>496</v>
      </c>
      <c r="G405" s="75"/>
      <c r="H405" s="75"/>
      <c r="I405" s="192"/>
      <c r="J405" s="75"/>
      <c r="K405" s="75"/>
      <c r="L405" s="73"/>
      <c r="M405" s="236"/>
      <c r="N405" s="48"/>
      <c r="O405" s="48"/>
      <c r="P405" s="48"/>
      <c r="Q405" s="48"/>
      <c r="R405" s="48"/>
      <c r="S405" s="48"/>
      <c r="T405" s="96"/>
      <c r="AT405" s="24" t="s">
        <v>165</v>
      </c>
      <c r="AU405" s="24" t="s">
        <v>92</v>
      </c>
    </row>
    <row r="406" s="10" customFormat="1" ht="37.44" customHeight="1">
      <c r="B406" s="206"/>
      <c r="C406" s="207"/>
      <c r="D406" s="208" t="s">
        <v>82</v>
      </c>
      <c r="E406" s="209" t="s">
        <v>497</v>
      </c>
      <c r="F406" s="209" t="s">
        <v>498</v>
      </c>
      <c r="G406" s="207"/>
      <c r="H406" s="207"/>
      <c r="I406" s="210"/>
      <c r="J406" s="211">
        <f>BK406</f>
        <v>0</v>
      </c>
      <c r="K406" s="207"/>
      <c r="L406" s="212"/>
      <c r="M406" s="213"/>
      <c r="N406" s="214"/>
      <c r="O406" s="214"/>
      <c r="P406" s="215">
        <f>P407+P424+P461+P469+P518+P599+P603+P660+P696</f>
        <v>0</v>
      </c>
      <c r="Q406" s="214"/>
      <c r="R406" s="215">
        <f>R407+R424+R461+R469+R518+R599+R603+R660+R696</f>
        <v>29.926033906374997</v>
      </c>
      <c r="S406" s="214"/>
      <c r="T406" s="216">
        <f>T407+T424+T461+T469+T518+T599+T603+T660+T696</f>
        <v>55.221232140000005</v>
      </c>
      <c r="AR406" s="217" t="s">
        <v>92</v>
      </c>
      <c r="AT406" s="218" t="s">
        <v>82</v>
      </c>
      <c r="AU406" s="218" t="s">
        <v>83</v>
      </c>
      <c r="AY406" s="217" t="s">
        <v>155</v>
      </c>
      <c r="BK406" s="219">
        <f>BK407+BK424+BK461+BK469+BK518+BK599+BK603+BK660+BK696</f>
        <v>0</v>
      </c>
    </row>
    <row r="407" s="10" customFormat="1" ht="19.92" customHeight="1">
      <c r="B407" s="206"/>
      <c r="C407" s="207"/>
      <c r="D407" s="208" t="s">
        <v>82</v>
      </c>
      <c r="E407" s="220" t="s">
        <v>499</v>
      </c>
      <c r="F407" s="220" t="s">
        <v>500</v>
      </c>
      <c r="G407" s="207"/>
      <c r="H407" s="207"/>
      <c r="I407" s="210"/>
      <c r="J407" s="221">
        <f>BK407</f>
        <v>0</v>
      </c>
      <c r="K407" s="207"/>
      <c r="L407" s="212"/>
      <c r="M407" s="213"/>
      <c r="N407" s="214"/>
      <c r="O407" s="214"/>
      <c r="P407" s="215">
        <f>SUM(P408:P423)</f>
        <v>0</v>
      </c>
      <c r="Q407" s="214"/>
      <c r="R407" s="215">
        <f>SUM(R408:R423)</f>
        <v>0.37845264000000001</v>
      </c>
      <c r="S407" s="214"/>
      <c r="T407" s="216">
        <f>SUM(T408:T423)</f>
        <v>0.25159999999999999</v>
      </c>
      <c r="AR407" s="217" t="s">
        <v>92</v>
      </c>
      <c r="AT407" s="218" t="s">
        <v>82</v>
      </c>
      <c r="AU407" s="218" t="s">
        <v>25</v>
      </c>
      <c r="AY407" s="217" t="s">
        <v>155</v>
      </c>
      <c r="BK407" s="219">
        <f>SUM(BK408:BK423)</f>
        <v>0</v>
      </c>
    </row>
    <row r="408" s="1" customFormat="1" ht="34.2" customHeight="1">
      <c r="B408" s="47"/>
      <c r="C408" s="222" t="s">
        <v>501</v>
      </c>
      <c r="D408" s="222" t="s">
        <v>158</v>
      </c>
      <c r="E408" s="223" t="s">
        <v>502</v>
      </c>
      <c r="F408" s="224" t="s">
        <v>503</v>
      </c>
      <c r="G408" s="225" t="s">
        <v>198</v>
      </c>
      <c r="H408" s="226">
        <v>74</v>
      </c>
      <c r="I408" s="227"/>
      <c r="J408" s="228">
        <f>ROUND(I408*H408,2)</f>
        <v>0</v>
      </c>
      <c r="K408" s="224" t="s">
        <v>162</v>
      </c>
      <c r="L408" s="73"/>
      <c r="M408" s="229" t="s">
        <v>38</v>
      </c>
      <c r="N408" s="230" t="s">
        <v>54</v>
      </c>
      <c r="O408" s="48"/>
      <c r="P408" s="231">
        <f>O408*H408</f>
        <v>0</v>
      </c>
      <c r="Q408" s="231">
        <v>0</v>
      </c>
      <c r="R408" s="231">
        <f>Q408*H408</f>
        <v>0</v>
      </c>
      <c r="S408" s="231">
        <v>0.0033999999999999998</v>
      </c>
      <c r="T408" s="232">
        <f>S408*H408</f>
        <v>0.25159999999999999</v>
      </c>
      <c r="AR408" s="24" t="s">
        <v>295</v>
      </c>
      <c r="AT408" s="24" t="s">
        <v>158</v>
      </c>
      <c r="AU408" s="24" t="s">
        <v>92</v>
      </c>
      <c r="AY408" s="24" t="s">
        <v>155</v>
      </c>
      <c r="BE408" s="233">
        <f>IF(N408="základní",J408,0)</f>
        <v>0</v>
      </c>
      <c r="BF408" s="233">
        <f>IF(N408="snížená",J408,0)</f>
        <v>0</v>
      </c>
      <c r="BG408" s="233">
        <f>IF(N408="zákl. přenesená",J408,0)</f>
        <v>0</v>
      </c>
      <c r="BH408" s="233">
        <f>IF(N408="sníž. přenesená",J408,0)</f>
        <v>0</v>
      </c>
      <c r="BI408" s="233">
        <f>IF(N408="nulová",J408,0)</f>
        <v>0</v>
      </c>
      <c r="BJ408" s="24" t="s">
        <v>25</v>
      </c>
      <c r="BK408" s="233">
        <f>ROUND(I408*H408,2)</f>
        <v>0</v>
      </c>
      <c r="BL408" s="24" t="s">
        <v>295</v>
      </c>
      <c r="BM408" s="24" t="s">
        <v>504</v>
      </c>
    </row>
    <row r="409" s="1" customFormat="1">
      <c r="B409" s="47"/>
      <c r="C409" s="75"/>
      <c r="D409" s="234" t="s">
        <v>165</v>
      </c>
      <c r="E409" s="75"/>
      <c r="F409" s="235" t="s">
        <v>505</v>
      </c>
      <c r="G409" s="75"/>
      <c r="H409" s="75"/>
      <c r="I409" s="192"/>
      <c r="J409" s="75"/>
      <c r="K409" s="75"/>
      <c r="L409" s="73"/>
      <c r="M409" s="236"/>
      <c r="N409" s="48"/>
      <c r="O409" s="48"/>
      <c r="P409" s="48"/>
      <c r="Q409" s="48"/>
      <c r="R409" s="48"/>
      <c r="S409" s="48"/>
      <c r="T409" s="96"/>
      <c r="AT409" s="24" t="s">
        <v>165</v>
      </c>
      <c r="AU409" s="24" t="s">
        <v>92</v>
      </c>
    </row>
    <row r="410" s="11" customFormat="1">
      <c r="B410" s="237"/>
      <c r="C410" s="238"/>
      <c r="D410" s="234" t="s">
        <v>167</v>
      </c>
      <c r="E410" s="239" t="s">
        <v>38</v>
      </c>
      <c r="F410" s="240" t="s">
        <v>168</v>
      </c>
      <c r="G410" s="238"/>
      <c r="H410" s="239" t="s">
        <v>38</v>
      </c>
      <c r="I410" s="241"/>
      <c r="J410" s="238"/>
      <c r="K410" s="238"/>
      <c r="L410" s="242"/>
      <c r="M410" s="243"/>
      <c r="N410" s="244"/>
      <c r="O410" s="244"/>
      <c r="P410" s="244"/>
      <c r="Q410" s="244"/>
      <c r="R410" s="244"/>
      <c r="S410" s="244"/>
      <c r="T410" s="245"/>
      <c r="AT410" s="246" t="s">
        <v>167</v>
      </c>
      <c r="AU410" s="246" t="s">
        <v>92</v>
      </c>
      <c r="AV410" s="11" t="s">
        <v>25</v>
      </c>
      <c r="AW410" s="11" t="s">
        <v>46</v>
      </c>
      <c r="AX410" s="11" t="s">
        <v>83</v>
      </c>
      <c r="AY410" s="246" t="s">
        <v>155</v>
      </c>
    </row>
    <row r="411" s="12" customFormat="1">
      <c r="B411" s="247"/>
      <c r="C411" s="248"/>
      <c r="D411" s="234" t="s">
        <v>167</v>
      </c>
      <c r="E411" s="249" t="s">
        <v>38</v>
      </c>
      <c r="F411" s="250" t="s">
        <v>334</v>
      </c>
      <c r="G411" s="248"/>
      <c r="H411" s="251">
        <v>74</v>
      </c>
      <c r="I411" s="252"/>
      <c r="J411" s="248"/>
      <c r="K411" s="248"/>
      <c r="L411" s="253"/>
      <c r="M411" s="254"/>
      <c r="N411" s="255"/>
      <c r="O411" s="255"/>
      <c r="P411" s="255"/>
      <c r="Q411" s="255"/>
      <c r="R411" s="255"/>
      <c r="S411" s="255"/>
      <c r="T411" s="256"/>
      <c r="AT411" s="257" t="s">
        <v>167</v>
      </c>
      <c r="AU411" s="257" t="s">
        <v>92</v>
      </c>
      <c r="AV411" s="12" t="s">
        <v>92</v>
      </c>
      <c r="AW411" s="12" t="s">
        <v>46</v>
      </c>
      <c r="AX411" s="12" t="s">
        <v>25</v>
      </c>
      <c r="AY411" s="257" t="s">
        <v>155</v>
      </c>
    </row>
    <row r="412" s="1" customFormat="1" ht="34.2" customHeight="1">
      <c r="B412" s="47"/>
      <c r="C412" s="222" t="s">
        <v>506</v>
      </c>
      <c r="D412" s="222" t="s">
        <v>158</v>
      </c>
      <c r="E412" s="223" t="s">
        <v>507</v>
      </c>
      <c r="F412" s="224" t="s">
        <v>508</v>
      </c>
      <c r="G412" s="225" t="s">
        <v>198</v>
      </c>
      <c r="H412" s="226">
        <v>74</v>
      </c>
      <c r="I412" s="227"/>
      <c r="J412" s="228">
        <f>ROUND(I412*H412,2)</f>
        <v>0</v>
      </c>
      <c r="K412" s="224" t="s">
        <v>162</v>
      </c>
      <c r="L412" s="73"/>
      <c r="M412" s="229" t="s">
        <v>38</v>
      </c>
      <c r="N412" s="230" t="s">
        <v>54</v>
      </c>
      <c r="O412" s="48"/>
      <c r="P412" s="231">
        <f>O412*H412</f>
        <v>0</v>
      </c>
      <c r="Q412" s="231">
        <v>0</v>
      </c>
      <c r="R412" s="231">
        <f>Q412*H412</f>
        <v>0</v>
      </c>
      <c r="S412" s="231">
        <v>0</v>
      </c>
      <c r="T412" s="232">
        <f>S412*H412</f>
        <v>0</v>
      </c>
      <c r="AR412" s="24" t="s">
        <v>295</v>
      </c>
      <c r="AT412" s="24" t="s">
        <v>158</v>
      </c>
      <c r="AU412" s="24" t="s">
        <v>92</v>
      </c>
      <c r="AY412" s="24" t="s">
        <v>155</v>
      </c>
      <c r="BE412" s="233">
        <f>IF(N412="základní",J412,0)</f>
        <v>0</v>
      </c>
      <c r="BF412" s="233">
        <f>IF(N412="snížená",J412,0)</f>
        <v>0</v>
      </c>
      <c r="BG412" s="233">
        <f>IF(N412="zákl. přenesená",J412,0)</f>
        <v>0</v>
      </c>
      <c r="BH412" s="233">
        <f>IF(N412="sníž. přenesená",J412,0)</f>
        <v>0</v>
      </c>
      <c r="BI412" s="233">
        <f>IF(N412="nulová",J412,0)</f>
        <v>0</v>
      </c>
      <c r="BJ412" s="24" t="s">
        <v>25</v>
      </c>
      <c r="BK412" s="233">
        <f>ROUND(I412*H412,2)</f>
        <v>0</v>
      </c>
      <c r="BL412" s="24" t="s">
        <v>295</v>
      </c>
      <c r="BM412" s="24" t="s">
        <v>509</v>
      </c>
    </row>
    <row r="413" s="1" customFormat="1">
      <c r="B413" s="47"/>
      <c r="C413" s="75"/>
      <c r="D413" s="234" t="s">
        <v>165</v>
      </c>
      <c r="E413" s="75"/>
      <c r="F413" s="235" t="s">
        <v>510</v>
      </c>
      <c r="G413" s="75"/>
      <c r="H413" s="75"/>
      <c r="I413" s="192"/>
      <c r="J413" s="75"/>
      <c r="K413" s="75"/>
      <c r="L413" s="73"/>
      <c r="M413" s="236"/>
      <c r="N413" s="48"/>
      <c r="O413" s="48"/>
      <c r="P413" s="48"/>
      <c r="Q413" s="48"/>
      <c r="R413" s="48"/>
      <c r="S413" s="48"/>
      <c r="T413" s="96"/>
      <c r="AT413" s="24" t="s">
        <v>165</v>
      </c>
      <c r="AU413" s="24" t="s">
        <v>92</v>
      </c>
    </row>
    <row r="414" s="11" customFormat="1">
      <c r="B414" s="237"/>
      <c r="C414" s="238"/>
      <c r="D414" s="234" t="s">
        <v>167</v>
      </c>
      <c r="E414" s="239" t="s">
        <v>38</v>
      </c>
      <c r="F414" s="240" t="s">
        <v>168</v>
      </c>
      <c r="G414" s="238"/>
      <c r="H414" s="239" t="s">
        <v>38</v>
      </c>
      <c r="I414" s="241"/>
      <c r="J414" s="238"/>
      <c r="K414" s="238"/>
      <c r="L414" s="242"/>
      <c r="M414" s="243"/>
      <c r="N414" s="244"/>
      <c r="O414" s="244"/>
      <c r="P414" s="244"/>
      <c r="Q414" s="244"/>
      <c r="R414" s="244"/>
      <c r="S414" s="244"/>
      <c r="T414" s="245"/>
      <c r="AT414" s="246" t="s">
        <v>167</v>
      </c>
      <c r="AU414" s="246" t="s">
        <v>92</v>
      </c>
      <c r="AV414" s="11" t="s">
        <v>25</v>
      </c>
      <c r="AW414" s="11" t="s">
        <v>46</v>
      </c>
      <c r="AX414" s="11" t="s">
        <v>83</v>
      </c>
      <c r="AY414" s="246" t="s">
        <v>155</v>
      </c>
    </row>
    <row r="415" s="12" customFormat="1">
      <c r="B415" s="247"/>
      <c r="C415" s="248"/>
      <c r="D415" s="234" t="s">
        <v>167</v>
      </c>
      <c r="E415" s="249" t="s">
        <v>38</v>
      </c>
      <c r="F415" s="250" t="s">
        <v>334</v>
      </c>
      <c r="G415" s="248"/>
      <c r="H415" s="251">
        <v>74</v>
      </c>
      <c r="I415" s="252"/>
      <c r="J415" s="248"/>
      <c r="K415" s="248"/>
      <c r="L415" s="253"/>
      <c r="M415" s="254"/>
      <c r="N415" s="255"/>
      <c r="O415" s="255"/>
      <c r="P415" s="255"/>
      <c r="Q415" s="255"/>
      <c r="R415" s="255"/>
      <c r="S415" s="255"/>
      <c r="T415" s="256"/>
      <c r="AT415" s="257" t="s">
        <v>167</v>
      </c>
      <c r="AU415" s="257" t="s">
        <v>92</v>
      </c>
      <c r="AV415" s="12" t="s">
        <v>92</v>
      </c>
      <c r="AW415" s="12" t="s">
        <v>46</v>
      </c>
      <c r="AX415" s="12" t="s">
        <v>25</v>
      </c>
      <c r="AY415" s="257" t="s">
        <v>155</v>
      </c>
    </row>
    <row r="416" s="1" customFormat="1" ht="22.8" customHeight="1">
      <c r="B416" s="47"/>
      <c r="C416" s="269" t="s">
        <v>511</v>
      </c>
      <c r="D416" s="269" t="s">
        <v>178</v>
      </c>
      <c r="E416" s="270" t="s">
        <v>512</v>
      </c>
      <c r="F416" s="271" t="s">
        <v>513</v>
      </c>
      <c r="G416" s="272" t="s">
        <v>198</v>
      </c>
      <c r="H416" s="273">
        <v>75.480000000000004</v>
      </c>
      <c r="I416" s="274"/>
      <c r="J416" s="275">
        <f>ROUND(I416*H416,2)</f>
        <v>0</v>
      </c>
      <c r="K416" s="271" t="s">
        <v>162</v>
      </c>
      <c r="L416" s="276"/>
      <c r="M416" s="277" t="s">
        <v>38</v>
      </c>
      <c r="N416" s="278" t="s">
        <v>54</v>
      </c>
      <c r="O416" s="48"/>
      <c r="P416" s="231">
        <f>O416*H416</f>
        <v>0</v>
      </c>
      <c r="Q416" s="231">
        <v>0.0050000000000000001</v>
      </c>
      <c r="R416" s="231">
        <f>Q416*H416</f>
        <v>0.37740000000000001</v>
      </c>
      <c r="S416" s="231">
        <v>0</v>
      </c>
      <c r="T416" s="232">
        <f>S416*H416</f>
        <v>0</v>
      </c>
      <c r="AR416" s="24" t="s">
        <v>388</v>
      </c>
      <c r="AT416" s="24" t="s">
        <v>178</v>
      </c>
      <c r="AU416" s="24" t="s">
        <v>92</v>
      </c>
      <c r="AY416" s="24" t="s">
        <v>155</v>
      </c>
      <c r="BE416" s="233">
        <f>IF(N416="základní",J416,0)</f>
        <v>0</v>
      </c>
      <c r="BF416" s="233">
        <f>IF(N416="snížená",J416,0)</f>
        <v>0</v>
      </c>
      <c r="BG416" s="233">
        <f>IF(N416="zákl. přenesená",J416,0)</f>
        <v>0</v>
      </c>
      <c r="BH416" s="233">
        <f>IF(N416="sníž. přenesená",J416,0)</f>
        <v>0</v>
      </c>
      <c r="BI416" s="233">
        <f>IF(N416="nulová",J416,0)</f>
        <v>0</v>
      </c>
      <c r="BJ416" s="24" t="s">
        <v>25</v>
      </c>
      <c r="BK416" s="233">
        <f>ROUND(I416*H416,2)</f>
        <v>0</v>
      </c>
      <c r="BL416" s="24" t="s">
        <v>295</v>
      </c>
      <c r="BM416" s="24" t="s">
        <v>514</v>
      </c>
    </row>
    <row r="417" s="12" customFormat="1">
      <c r="B417" s="247"/>
      <c r="C417" s="248"/>
      <c r="D417" s="234" t="s">
        <v>167</v>
      </c>
      <c r="E417" s="248"/>
      <c r="F417" s="250" t="s">
        <v>515</v>
      </c>
      <c r="G417" s="248"/>
      <c r="H417" s="251">
        <v>75.480000000000004</v>
      </c>
      <c r="I417" s="252"/>
      <c r="J417" s="248"/>
      <c r="K417" s="248"/>
      <c r="L417" s="253"/>
      <c r="M417" s="254"/>
      <c r="N417" s="255"/>
      <c r="O417" s="255"/>
      <c r="P417" s="255"/>
      <c r="Q417" s="255"/>
      <c r="R417" s="255"/>
      <c r="S417" s="255"/>
      <c r="T417" s="256"/>
      <c r="AT417" s="257" t="s">
        <v>167</v>
      </c>
      <c r="AU417" s="257" t="s">
        <v>92</v>
      </c>
      <c r="AV417" s="12" t="s">
        <v>92</v>
      </c>
      <c r="AW417" s="12" t="s">
        <v>6</v>
      </c>
      <c r="AX417" s="12" t="s">
        <v>25</v>
      </c>
      <c r="AY417" s="257" t="s">
        <v>155</v>
      </c>
    </row>
    <row r="418" s="1" customFormat="1" ht="22.8" customHeight="1">
      <c r="B418" s="47"/>
      <c r="C418" s="269" t="s">
        <v>516</v>
      </c>
      <c r="D418" s="269" t="s">
        <v>178</v>
      </c>
      <c r="E418" s="270" t="s">
        <v>517</v>
      </c>
      <c r="F418" s="271" t="s">
        <v>518</v>
      </c>
      <c r="G418" s="272" t="s">
        <v>214</v>
      </c>
      <c r="H418" s="273">
        <v>52.631999999999998</v>
      </c>
      <c r="I418" s="274"/>
      <c r="J418" s="275">
        <f>ROUND(I418*H418,2)</f>
        <v>0</v>
      </c>
      <c r="K418" s="271" t="s">
        <v>162</v>
      </c>
      <c r="L418" s="276"/>
      <c r="M418" s="277" t="s">
        <v>38</v>
      </c>
      <c r="N418" s="278" t="s">
        <v>54</v>
      </c>
      <c r="O418" s="48"/>
      <c r="P418" s="231">
        <f>O418*H418</f>
        <v>0</v>
      </c>
      <c r="Q418" s="231">
        <v>2.0000000000000002E-05</v>
      </c>
      <c r="R418" s="231">
        <f>Q418*H418</f>
        <v>0.0010526400000000001</v>
      </c>
      <c r="S418" s="231">
        <v>0</v>
      </c>
      <c r="T418" s="232">
        <f>S418*H418</f>
        <v>0</v>
      </c>
      <c r="AR418" s="24" t="s">
        <v>388</v>
      </c>
      <c r="AT418" s="24" t="s">
        <v>178</v>
      </c>
      <c r="AU418" s="24" t="s">
        <v>92</v>
      </c>
      <c r="AY418" s="24" t="s">
        <v>155</v>
      </c>
      <c r="BE418" s="233">
        <f>IF(N418="základní",J418,0)</f>
        <v>0</v>
      </c>
      <c r="BF418" s="233">
        <f>IF(N418="snížená",J418,0)</f>
        <v>0</v>
      </c>
      <c r="BG418" s="233">
        <f>IF(N418="zákl. přenesená",J418,0)</f>
        <v>0</v>
      </c>
      <c r="BH418" s="233">
        <f>IF(N418="sníž. přenesená",J418,0)</f>
        <v>0</v>
      </c>
      <c r="BI418" s="233">
        <f>IF(N418="nulová",J418,0)</f>
        <v>0</v>
      </c>
      <c r="BJ418" s="24" t="s">
        <v>25</v>
      </c>
      <c r="BK418" s="233">
        <f>ROUND(I418*H418,2)</f>
        <v>0</v>
      </c>
      <c r="BL418" s="24" t="s">
        <v>295</v>
      </c>
      <c r="BM418" s="24" t="s">
        <v>519</v>
      </c>
    </row>
    <row r="419" s="11" customFormat="1">
      <c r="B419" s="237"/>
      <c r="C419" s="238"/>
      <c r="D419" s="234" t="s">
        <v>167</v>
      </c>
      <c r="E419" s="239" t="s">
        <v>38</v>
      </c>
      <c r="F419" s="240" t="s">
        <v>168</v>
      </c>
      <c r="G419" s="238"/>
      <c r="H419" s="239" t="s">
        <v>38</v>
      </c>
      <c r="I419" s="241"/>
      <c r="J419" s="238"/>
      <c r="K419" s="238"/>
      <c r="L419" s="242"/>
      <c r="M419" s="243"/>
      <c r="N419" s="244"/>
      <c r="O419" s="244"/>
      <c r="P419" s="244"/>
      <c r="Q419" s="244"/>
      <c r="R419" s="244"/>
      <c r="S419" s="244"/>
      <c r="T419" s="245"/>
      <c r="AT419" s="246" t="s">
        <v>167</v>
      </c>
      <c r="AU419" s="246" t="s">
        <v>92</v>
      </c>
      <c r="AV419" s="11" t="s">
        <v>25</v>
      </c>
      <c r="AW419" s="11" t="s">
        <v>46</v>
      </c>
      <c r="AX419" s="11" t="s">
        <v>83</v>
      </c>
      <c r="AY419" s="246" t="s">
        <v>155</v>
      </c>
    </row>
    <row r="420" s="12" customFormat="1">
      <c r="B420" s="247"/>
      <c r="C420" s="248"/>
      <c r="D420" s="234" t="s">
        <v>167</v>
      </c>
      <c r="E420" s="249" t="s">
        <v>38</v>
      </c>
      <c r="F420" s="250" t="s">
        <v>520</v>
      </c>
      <c r="G420" s="248"/>
      <c r="H420" s="251">
        <v>51.600000000000001</v>
      </c>
      <c r="I420" s="252"/>
      <c r="J420" s="248"/>
      <c r="K420" s="248"/>
      <c r="L420" s="253"/>
      <c r="M420" s="254"/>
      <c r="N420" s="255"/>
      <c r="O420" s="255"/>
      <c r="P420" s="255"/>
      <c r="Q420" s="255"/>
      <c r="R420" s="255"/>
      <c r="S420" s="255"/>
      <c r="T420" s="256"/>
      <c r="AT420" s="257" t="s">
        <v>167</v>
      </c>
      <c r="AU420" s="257" t="s">
        <v>92</v>
      </c>
      <c r="AV420" s="12" t="s">
        <v>92</v>
      </c>
      <c r="AW420" s="12" t="s">
        <v>46</v>
      </c>
      <c r="AX420" s="12" t="s">
        <v>25</v>
      </c>
      <c r="AY420" s="257" t="s">
        <v>155</v>
      </c>
    </row>
    <row r="421" s="12" customFormat="1">
      <c r="B421" s="247"/>
      <c r="C421" s="248"/>
      <c r="D421" s="234" t="s">
        <v>167</v>
      </c>
      <c r="E421" s="248"/>
      <c r="F421" s="250" t="s">
        <v>521</v>
      </c>
      <c r="G421" s="248"/>
      <c r="H421" s="251">
        <v>52.631999999999998</v>
      </c>
      <c r="I421" s="252"/>
      <c r="J421" s="248"/>
      <c r="K421" s="248"/>
      <c r="L421" s="253"/>
      <c r="M421" s="254"/>
      <c r="N421" s="255"/>
      <c r="O421" s="255"/>
      <c r="P421" s="255"/>
      <c r="Q421" s="255"/>
      <c r="R421" s="255"/>
      <c r="S421" s="255"/>
      <c r="T421" s="256"/>
      <c r="AT421" s="257" t="s">
        <v>167</v>
      </c>
      <c r="AU421" s="257" t="s">
        <v>92</v>
      </c>
      <c r="AV421" s="12" t="s">
        <v>92</v>
      </c>
      <c r="AW421" s="12" t="s">
        <v>6</v>
      </c>
      <c r="AX421" s="12" t="s">
        <v>25</v>
      </c>
      <c r="AY421" s="257" t="s">
        <v>155</v>
      </c>
    </row>
    <row r="422" s="1" customFormat="1" ht="34.2" customHeight="1">
      <c r="B422" s="47"/>
      <c r="C422" s="222" t="s">
        <v>522</v>
      </c>
      <c r="D422" s="222" t="s">
        <v>158</v>
      </c>
      <c r="E422" s="223" t="s">
        <v>523</v>
      </c>
      <c r="F422" s="224" t="s">
        <v>524</v>
      </c>
      <c r="G422" s="225" t="s">
        <v>161</v>
      </c>
      <c r="H422" s="226">
        <v>0.378</v>
      </c>
      <c r="I422" s="227"/>
      <c r="J422" s="228">
        <f>ROUND(I422*H422,2)</f>
        <v>0</v>
      </c>
      <c r="K422" s="224" t="s">
        <v>162</v>
      </c>
      <c r="L422" s="73"/>
      <c r="M422" s="229" t="s">
        <v>38</v>
      </c>
      <c r="N422" s="230" t="s">
        <v>54</v>
      </c>
      <c r="O422" s="48"/>
      <c r="P422" s="231">
        <f>O422*H422</f>
        <v>0</v>
      </c>
      <c r="Q422" s="231">
        <v>0</v>
      </c>
      <c r="R422" s="231">
        <f>Q422*H422</f>
        <v>0</v>
      </c>
      <c r="S422" s="231">
        <v>0</v>
      </c>
      <c r="T422" s="232">
        <f>S422*H422</f>
        <v>0</v>
      </c>
      <c r="AR422" s="24" t="s">
        <v>295</v>
      </c>
      <c r="AT422" s="24" t="s">
        <v>158</v>
      </c>
      <c r="AU422" s="24" t="s">
        <v>92</v>
      </c>
      <c r="AY422" s="24" t="s">
        <v>155</v>
      </c>
      <c r="BE422" s="233">
        <f>IF(N422="základní",J422,0)</f>
        <v>0</v>
      </c>
      <c r="BF422" s="233">
        <f>IF(N422="snížená",J422,0)</f>
        <v>0</v>
      </c>
      <c r="BG422" s="233">
        <f>IF(N422="zákl. přenesená",J422,0)</f>
        <v>0</v>
      </c>
      <c r="BH422" s="233">
        <f>IF(N422="sníž. přenesená",J422,0)</f>
        <v>0</v>
      </c>
      <c r="BI422" s="233">
        <f>IF(N422="nulová",J422,0)</f>
        <v>0</v>
      </c>
      <c r="BJ422" s="24" t="s">
        <v>25</v>
      </c>
      <c r="BK422" s="233">
        <f>ROUND(I422*H422,2)</f>
        <v>0</v>
      </c>
      <c r="BL422" s="24" t="s">
        <v>295</v>
      </c>
      <c r="BM422" s="24" t="s">
        <v>525</v>
      </c>
    </row>
    <row r="423" s="1" customFormat="1">
      <c r="B423" s="47"/>
      <c r="C423" s="75"/>
      <c r="D423" s="234" t="s">
        <v>165</v>
      </c>
      <c r="E423" s="75"/>
      <c r="F423" s="235" t="s">
        <v>526</v>
      </c>
      <c r="G423" s="75"/>
      <c r="H423" s="75"/>
      <c r="I423" s="192"/>
      <c r="J423" s="75"/>
      <c r="K423" s="75"/>
      <c r="L423" s="73"/>
      <c r="M423" s="236"/>
      <c r="N423" s="48"/>
      <c r="O423" s="48"/>
      <c r="P423" s="48"/>
      <c r="Q423" s="48"/>
      <c r="R423" s="48"/>
      <c r="S423" s="48"/>
      <c r="T423" s="96"/>
      <c r="AT423" s="24" t="s">
        <v>165</v>
      </c>
      <c r="AU423" s="24" t="s">
        <v>92</v>
      </c>
    </row>
    <row r="424" s="10" customFormat="1" ht="29.88" customHeight="1">
      <c r="B424" s="206"/>
      <c r="C424" s="207"/>
      <c r="D424" s="208" t="s">
        <v>82</v>
      </c>
      <c r="E424" s="220" t="s">
        <v>527</v>
      </c>
      <c r="F424" s="220" t="s">
        <v>528</v>
      </c>
      <c r="G424" s="207"/>
      <c r="H424" s="207"/>
      <c r="I424" s="210"/>
      <c r="J424" s="221">
        <f>BK424</f>
        <v>0</v>
      </c>
      <c r="K424" s="207"/>
      <c r="L424" s="212"/>
      <c r="M424" s="213"/>
      <c r="N424" s="214"/>
      <c r="O424" s="214"/>
      <c r="P424" s="215">
        <f>SUM(P425:P460)</f>
        <v>0</v>
      </c>
      <c r="Q424" s="214"/>
      <c r="R424" s="215">
        <f>SUM(R425:R460)</f>
        <v>0.7776447205</v>
      </c>
      <c r="S424" s="214"/>
      <c r="T424" s="216">
        <f>SUM(T425:T460)</f>
        <v>0</v>
      </c>
      <c r="AR424" s="217" t="s">
        <v>92</v>
      </c>
      <c r="AT424" s="218" t="s">
        <v>82</v>
      </c>
      <c r="AU424" s="218" t="s">
        <v>25</v>
      </c>
      <c r="AY424" s="217" t="s">
        <v>155</v>
      </c>
      <c r="BK424" s="219">
        <f>SUM(BK425:BK460)</f>
        <v>0</v>
      </c>
    </row>
    <row r="425" s="1" customFormat="1" ht="34.2" customHeight="1">
      <c r="B425" s="47"/>
      <c r="C425" s="222" t="s">
        <v>529</v>
      </c>
      <c r="D425" s="222" t="s">
        <v>158</v>
      </c>
      <c r="E425" s="223" t="s">
        <v>530</v>
      </c>
      <c r="F425" s="224" t="s">
        <v>531</v>
      </c>
      <c r="G425" s="225" t="s">
        <v>214</v>
      </c>
      <c r="H425" s="226">
        <v>6.2000000000000002</v>
      </c>
      <c r="I425" s="227"/>
      <c r="J425" s="228">
        <f>ROUND(I425*H425,2)</f>
        <v>0</v>
      </c>
      <c r="K425" s="224" t="s">
        <v>162</v>
      </c>
      <c r="L425" s="73"/>
      <c r="M425" s="229" t="s">
        <v>38</v>
      </c>
      <c r="N425" s="230" t="s">
        <v>54</v>
      </c>
      <c r="O425" s="48"/>
      <c r="P425" s="231">
        <f>O425*H425</f>
        <v>0</v>
      </c>
      <c r="Q425" s="231">
        <v>0.0043759999999999997</v>
      </c>
      <c r="R425" s="231">
        <f>Q425*H425</f>
        <v>0.027131199999999998</v>
      </c>
      <c r="S425" s="231">
        <v>0</v>
      </c>
      <c r="T425" s="232">
        <f>S425*H425</f>
        <v>0</v>
      </c>
      <c r="AR425" s="24" t="s">
        <v>295</v>
      </c>
      <c r="AT425" s="24" t="s">
        <v>158</v>
      </c>
      <c r="AU425" s="24" t="s">
        <v>92</v>
      </c>
      <c r="AY425" s="24" t="s">
        <v>155</v>
      </c>
      <c r="BE425" s="233">
        <f>IF(N425="základní",J425,0)</f>
        <v>0</v>
      </c>
      <c r="BF425" s="233">
        <f>IF(N425="snížená",J425,0)</f>
        <v>0</v>
      </c>
      <c r="BG425" s="233">
        <f>IF(N425="zákl. přenesená",J425,0)</f>
        <v>0</v>
      </c>
      <c r="BH425" s="233">
        <f>IF(N425="sníž. přenesená",J425,0)</f>
        <v>0</v>
      </c>
      <c r="BI425" s="233">
        <f>IF(N425="nulová",J425,0)</f>
        <v>0</v>
      </c>
      <c r="BJ425" s="24" t="s">
        <v>25</v>
      </c>
      <c r="BK425" s="233">
        <f>ROUND(I425*H425,2)</f>
        <v>0</v>
      </c>
      <c r="BL425" s="24" t="s">
        <v>295</v>
      </c>
      <c r="BM425" s="24" t="s">
        <v>532</v>
      </c>
    </row>
    <row r="426" s="1" customFormat="1">
      <c r="B426" s="47"/>
      <c r="C426" s="75"/>
      <c r="D426" s="234" t="s">
        <v>165</v>
      </c>
      <c r="E426" s="75"/>
      <c r="F426" s="235" t="s">
        <v>533</v>
      </c>
      <c r="G426" s="75"/>
      <c r="H426" s="75"/>
      <c r="I426" s="192"/>
      <c r="J426" s="75"/>
      <c r="K426" s="75"/>
      <c r="L426" s="73"/>
      <c r="M426" s="236"/>
      <c r="N426" s="48"/>
      <c r="O426" s="48"/>
      <c r="P426" s="48"/>
      <c r="Q426" s="48"/>
      <c r="R426" s="48"/>
      <c r="S426" s="48"/>
      <c r="T426" s="96"/>
      <c r="AT426" s="24" t="s">
        <v>165</v>
      </c>
      <c r="AU426" s="24" t="s">
        <v>92</v>
      </c>
    </row>
    <row r="427" s="12" customFormat="1">
      <c r="B427" s="247"/>
      <c r="C427" s="248"/>
      <c r="D427" s="234" t="s">
        <v>167</v>
      </c>
      <c r="E427" s="249" t="s">
        <v>38</v>
      </c>
      <c r="F427" s="250" t="s">
        <v>534</v>
      </c>
      <c r="G427" s="248"/>
      <c r="H427" s="251">
        <v>6.2000000000000002</v>
      </c>
      <c r="I427" s="252"/>
      <c r="J427" s="248"/>
      <c r="K427" s="248"/>
      <c r="L427" s="253"/>
      <c r="M427" s="254"/>
      <c r="N427" s="255"/>
      <c r="O427" s="255"/>
      <c r="P427" s="255"/>
      <c r="Q427" s="255"/>
      <c r="R427" s="255"/>
      <c r="S427" s="255"/>
      <c r="T427" s="256"/>
      <c r="AT427" s="257" t="s">
        <v>167</v>
      </c>
      <c r="AU427" s="257" t="s">
        <v>92</v>
      </c>
      <c r="AV427" s="12" t="s">
        <v>92</v>
      </c>
      <c r="AW427" s="12" t="s">
        <v>46</v>
      </c>
      <c r="AX427" s="12" t="s">
        <v>25</v>
      </c>
      <c r="AY427" s="257" t="s">
        <v>155</v>
      </c>
    </row>
    <row r="428" s="1" customFormat="1" ht="14.4" customHeight="1">
      <c r="B428" s="47"/>
      <c r="C428" s="269" t="s">
        <v>535</v>
      </c>
      <c r="D428" s="269" t="s">
        <v>178</v>
      </c>
      <c r="E428" s="270" t="s">
        <v>536</v>
      </c>
      <c r="F428" s="271" t="s">
        <v>537</v>
      </c>
      <c r="G428" s="272" t="s">
        <v>198</v>
      </c>
      <c r="H428" s="273">
        <v>1.085</v>
      </c>
      <c r="I428" s="274"/>
      <c r="J428" s="275">
        <f>ROUND(I428*H428,2)</f>
        <v>0</v>
      </c>
      <c r="K428" s="271" t="s">
        <v>162</v>
      </c>
      <c r="L428" s="276"/>
      <c r="M428" s="277" t="s">
        <v>38</v>
      </c>
      <c r="N428" s="278" t="s">
        <v>54</v>
      </c>
      <c r="O428" s="48"/>
      <c r="P428" s="231">
        <f>O428*H428</f>
        <v>0</v>
      </c>
      <c r="Q428" s="231">
        <v>0.0088999999999999999</v>
      </c>
      <c r="R428" s="231">
        <f>Q428*H428</f>
        <v>0.0096565000000000002</v>
      </c>
      <c r="S428" s="231">
        <v>0</v>
      </c>
      <c r="T428" s="232">
        <f>S428*H428</f>
        <v>0</v>
      </c>
      <c r="AR428" s="24" t="s">
        <v>181</v>
      </c>
      <c r="AT428" s="24" t="s">
        <v>178</v>
      </c>
      <c r="AU428" s="24" t="s">
        <v>92</v>
      </c>
      <c r="AY428" s="24" t="s">
        <v>155</v>
      </c>
      <c r="BE428" s="233">
        <f>IF(N428="základní",J428,0)</f>
        <v>0</v>
      </c>
      <c r="BF428" s="233">
        <f>IF(N428="snížená",J428,0)</f>
        <v>0</v>
      </c>
      <c r="BG428" s="233">
        <f>IF(N428="zákl. přenesená",J428,0)</f>
        <v>0</v>
      </c>
      <c r="BH428" s="233">
        <f>IF(N428="sníž. přenesená",J428,0)</f>
        <v>0</v>
      </c>
      <c r="BI428" s="233">
        <f>IF(N428="nulová",J428,0)</f>
        <v>0</v>
      </c>
      <c r="BJ428" s="24" t="s">
        <v>25</v>
      </c>
      <c r="BK428" s="233">
        <f>ROUND(I428*H428,2)</f>
        <v>0</v>
      </c>
      <c r="BL428" s="24" t="s">
        <v>163</v>
      </c>
      <c r="BM428" s="24" t="s">
        <v>538</v>
      </c>
    </row>
    <row r="429" s="12" customFormat="1">
      <c r="B429" s="247"/>
      <c r="C429" s="248"/>
      <c r="D429" s="234" t="s">
        <v>167</v>
      </c>
      <c r="E429" s="249" t="s">
        <v>38</v>
      </c>
      <c r="F429" s="250" t="s">
        <v>539</v>
      </c>
      <c r="G429" s="248"/>
      <c r="H429" s="251">
        <v>0.46500000000000002</v>
      </c>
      <c r="I429" s="252"/>
      <c r="J429" s="248"/>
      <c r="K429" s="248"/>
      <c r="L429" s="253"/>
      <c r="M429" s="254"/>
      <c r="N429" s="255"/>
      <c r="O429" s="255"/>
      <c r="P429" s="255"/>
      <c r="Q429" s="255"/>
      <c r="R429" s="255"/>
      <c r="S429" s="255"/>
      <c r="T429" s="256"/>
      <c r="AT429" s="257" t="s">
        <v>167</v>
      </c>
      <c r="AU429" s="257" t="s">
        <v>92</v>
      </c>
      <c r="AV429" s="12" t="s">
        <v>92</v>
      </c>
      <c r="AW429" s="12" t="s">
        <v>46</v>
      </c>
      <c r="AX429" s="12" t="s">
        <v>83</v>
      </c>
      <c r="AY429" s="257" t="s">
        <v>155</v>
      </c>
    </row>
    <row r="430" s="12" customFormat="1">
      <c r="B430" s="247"/>
      <c r="C430" s="248"/>
      <c r="D430" s="234" t="s">
        <v>167</v>
      </c>
      <c r="E430" s="249" t="s">
        <v>38</v>
      </c>
      <c r="F430" s="250" t="s">
        <v>540</v>
      </c>
      <c r="G430" s="248"/>
      <c r="H430" s="251">
        <v>0.62</v>
      </c>
      <c r="I430" s="252"/>
      <c r="J430" s="248"/>
      <c r="K430" s="248"/>
      <c r="L430" s="253"/>
      <c r="M430" s="254"/>
      <c r="N430" s="255"/>
      <c r="O430" s="255"/>
      <c r="P430" s="255"/>
      <c r="Q430" s="255"/>
      <c r="R430" s="255"/>
      <c r="S430" s="255"/>
      <c r="T430" s="256"/>
      <c r="AT430" s="257" t="s">
        <v>167</v>
      </c>
      <c r="AU430" s="257" t="s">
        <v>92</v>
      </c>
      <c r="AV430" s="12" t="s">
        <v>92</v>
      </c>
      <c r="AW430" s="12" t="s">
        <v>46</v>
      </c>
      <c r="AX430" s="12" t="s">
        <v>83</v>
      </c>
      <c r="AY430" s="257" t="s">
        <v>155</v>
      </c>
    </row>
    <row r="431" s="13" customFormat="1">
      <c r="B431" s="258"/>
      <c r="C431" s="259"/>
      <c r="D431" s="234" t="s">
        <v>167</v>
      </c>
      <c r="E431" s="260" t="s">
        <v>38</v>
      </c>
      <c r="F431" s="261" t="s">
        <v>177</v>
      </c>
      <c r="G431" s="259"/>
      <c r="H431" s="262">
        <v>1.085</v>
      </c>
      <c r="I431" s="263"/>
      <c r="J431" s="259"/>
      <c r="K431" s="259"/>
      <c r="L431" s="264"/>
      <c r="M431" s="265"/>
      <c r="N431" s="266"/>
      <c r="O431" s="266"/>
      <c r="P431" s="266"/>
      <c r="Q431" s="266"/>
      <c r="R431" s="266"/>
      <c r="S431" s="266"/>
      <c r="T431" s="267"/>
      <c r="AT431" s="268" t="s">
        <v>167</v>
      </c>
      <c r="AU431" s="268" t="s">
        <v>92</v>
      </c>
      <c r="AV431" s="13" t="s">
        <v>163</v>
      </c>
      <c r="AW431" s="13" t="s">
        <v>46</v>
      </c>
      <c r="AX431" s="13" t="s">
        <v>25</v>
      </c>
      <c r="AY431" s="268" t="s">
        <v>155</v>
      </c>
    </row>
    <row r="432" s="1" customFormat="1" ht="34.2" customHeight="1">
      <c r="B432" s="47"/>
      <c r="C432" s="222" t="s">
        <v>541</v>
      </c>
      <c r="D432" s="222" t="s">
        <v>158</v>
      </c>
      <c r="E432" s="223" t="s">
        <v>542</v>
      </c>
      <c r="F432" s="224" t="s">
        <v>543</v>
      </c>
      <c r="G432" s="225" t="s">
        <v>214</v>
      </c>
      <c r="H432" s="226">
        <v>3.1000000000000001</v>
      </c>
      <c r="I432" s="227"/>
      <c r="J432" s="228">
        <f>ROUND(I432*H432,2)</f>
        <v>0</v>
      </c>
      <c r="K432" s="224" t="s">
        <v>162</v>
      </c>
      <c r="L432" s="73"/>
      <c r="M432" s="229" t="s">
        <v>38</v>
      </c>
      <c r="N432" s="230" t="s">
        <v>54</v>
      </c>
      <c r="O432" s="48"/>
      <c r="P432" s="231">
        <f>O432*H432</f>
        <v>0</v>
      </c>
      <c r="Q432" s="231">
        <v>0.0115672</v>
      </c>
      <c r="R432" s="231">
        <f>Q432*H432</f>
        <v>0.035858319999999999</v>
      </c>
      <c r="S432" s="231">
        <v>0</v>
      </c>
      <c r="T432" s="232">
        <f>S432*H432</f>
        <v>0</v>
      </c>
      <c r="AR432" s="24" t="s">
        <v>295</v>
      </c>
      <c r="AT432" s="24" t="s">
        <v>158</v>
      </c>
      <c r="AU432" s="24" t="s">
        <v>92</v>
      </c>
      <c r="AY432" s="24" t="s">
        <v>155</v>
      </c>
      <c r="BE432" s="233">
        <f>IF(N432="základní",J432,0)</f>
        <v>0</v>
      </c>
      <c r="BF432" s="233">
        <f>IF(N432="snížená",J432,0)</f>
        <v>0</v>
      </c>
      <c r="BG432" s="233">
        <f>IF(N432="zákl. přenesená",J432,0)</f>
        <v>0</v>
      </c>
      <c r="BH432" s="233">
        <f>IF(N432="sníž. přenesená",J432,0)</f>
        <v>0</v>
      </c>
      <c r="BI432" s="233">
        <f>IF(N432="nulová",J432,0)</f>
        <v>0</v>
      </c>
      <c r="BJ432" s="24" t="s">
        <v>25</v>
      </c>
      <c r="BK432" s="233">
        <f>ROUND(I432*H432,2)</f>
        <v>0</v>
      </c>
      <c r="BL432" s="24" t="s">
        <v>295</v>
      </c>
      <c r="BM432" s="24" t="s">
        <v>544</v>
      </c>
    </row>
    <row r="433" s="1" customFormat="1">
      <c r="B433" s="47"/>
      <c r="C433" s="75"/>
      <c r="D433" s="234" t="s">
        <v>165</v>
      </c>
      <c r="E433" s="75"/>
      <c r="F433" s="235" t="s">
        <v>545</v>
      </c>
      <c r="G433" s="75"/>
      <c r="H433" s="75"/>
      <c r="I433" s="192"/>
      <c r="J433" s="75"/>
      <c r="K433" s="75"/>
      <c r="L433" s="73"/>
      <c r="M433" s="236"/>
      <c r="N433" s="48"/>
      <c r="O433" s="48"/>
      <c r="P433" s="48"/>
      <c r="Q433" s="48"/>
      <c r="R433" s="48"/>
      <c r="S433" s="48"/>
      <c r="T433" s="96"/>
      <c r="AT433" s="24" t="s">
        <v>165</v>
      </c>
      <c r="AU433" s="24" t="s">
        <v>92</v>
      </c>
    </row>
    <row r="434" s="11" customFormat="1">
      <c r="B434" s="237"/>
      <c r="C434" s="238"/>
      <c r="D434" s="234" t="s">
        <v>167</v>
      </c>
      <c r="E434" s="239" t="s">
        <v>38</v>
      </c>
      <c r="F434" s="240" t="s">
        <v>546</v>
      </c>
      <c r="G434" s="238"/>
      <c r="H434" s="239" t="s">
        <v>38</v>
      </c>
      <c r="I434" s="241"/>
      <c r="J434" s="238"/>
      <c r="K434" s="238"/>
      <c r="L434" s="242"/>
      <c r="M434" s="243"/>
      <c r="N434" s="244"/>
      <c r="O434" s="244"/>
      <c r="P434" s="244"/>
      <c r="Q434" s="244"/>
      <c r="R434" s="244"/>
      <c r="S434" s="244"/>
      <c r="T434" s="245"/>
      <c r="AT434" s="246" t="s">
        <v>167</v>
      </c>
      <c r="AU434" s="246" t="s">
        <v>92</v>
      </c>
      <c r="AV434" s="11" t="s">
        <v>25</v>
      </c>
      <c r="AW434" s="11" t="s">
        <v>46</v>
      </c>
      <c r="AX434" s="11" t="s">
        <v>83</v>
      </c>
      <c r="AY434" s="246" t="s">
        <v>155</v>
      </c>
    </row>
    <row r="435" s="12" customFormat="1">
      <c r="B435" s="247"/>
      <c r="C435" s="248"/>
      <c r="D435" s="234" t="s">
        <v>167</v>
      </c>
      <c r="E435" s="249" t="s">
        <v>38</v>
      </c>
      <c r="F435" s="250" t="s">
        <v>547</v>
      </c>
      <c r="G435" s="248"/>
      <c r="H435" s="251">
        <v>3.1000000000000001</v>
      </c>
      <c r="I435" s="252"/>
      <c r="J435" s="248"/>
      <c r="K435" s="248"/>
      <c r="L435" s="253"/>
      <c r="M435" s="254"/>
      <c r="N435" s="255"/>
      <c r="O435" s="255"/>
      <c r="P435" s="255"/>
      <c r="Q435" s="255"/>
      <c r="R435" s="255"/>
      <c r="S435" s="255"/>
      <c r="T435" s="256"/>
      <c r="AT435" s="257" t="s">
        <v>167</v>
      </c>
      <c r="AU435" s="257" t="s">
        <v>92</v>
      </c>
      <c r="AV435" s="12" t="s">
        <v>92</v>
      </c>
      <c r="AW435" s="12" t="s">
        <v>46</v>
      </c>
      <c r="AX435" s="12" t="s">
        <v>25</v>
      </c>
      <c r="AY435" s="257" t="s">
        <v>155</v>
      </c>
    </row>
    <row r="436" s="1" customFormat="1" ht="34.2" customHeight="1">
      <c r="B436" s="47"/>
      <c r="C436" s="222" t="s">
        <v>548</v>
      </c>
      <c r="D436" s="222" t="s">
        <v>158</v>
      </c>
      <c r="E436" s="223" t="s">
        <v>549</v>
      </c>
      <c r="F436" s="224" t="s">
        <v>550</v>
      </c>
      <c r="G436" s="225" t="s">
        <v>198</v>
      </c>
      <c r="H436" s="226">
        <v>2.665</v>
      </c>
      <c r="I436" s="227"/>
      <c r="J436" s="228">
        <f>ROUND(I436*H436,2)</f>
        <v>0</v>
      </c>
      <c r="K436" s="224" t="s">
        <v>162</v>
      </c>
      <c r="L436" s="73"/>
      <c r="M436" s="229" t="s">
        <v>38</v>
      </c>
      <c r="N436" s="230" t="s">
        <v>54</v>
      </c>
      <c r="O436" s="48"/>
      <c r="P436" s="231">
        <f>O436*H436</f>
        <v>0</v>
      </c>
      <c r="Q436" s="231">
        <v>0.0180167</v>
      </c>
      <c r="R436" s="231">
        <f>Q436*H436</f>
        <v>0.048014505499999999</v>
      </c>
      <c r="S436" s="231">
        <v>0</v>
      </c>
      <c r="T436" s="232">
        <f>S436*H436</f>
        <v>0</v>
      </c>
      <c r="AR436" s="24" t="s">
        <v>295</v>
      </c>
      <c r="AT436" s="24" t="s">
        <v>158</v>
      </c>
      <c r="AU436" s="24" t="s">
        <v>92</v>
      </c>
      <c r="AY436" s="24" t="s">
        <v>155</v>
      </c>
      <c r="BE436" s="233">
        <f>IF(N436="základní",J436,0)</f>
        <v>0</v>
      </c>
      <c r="BF436" s="233">
        <f>IF(N436="snížená",J436,0)</f>
        <v>0</v>
      </c>
      <c r="BG436" s="233">
        <f>IF(N436="zákl. přenesená",J436,0)</f>
        <v>0</v>
      </c>
      <c r="BH436" s="233">
        <f>IF(N436="sníž. přenesená",J436,0)</f>
        <v>0</v>
      </c>
      <c r="BI436" s="233">
        <f>IF(N436="nulová",J436,0)</f>
        <v>0</v>
      </c>
      <c r="BJ436" s="24" t="s">
        <v>25</v>
      </c>
      <c r="BK436" s="233">
        <f>ROUND(I436*H436,2)</f>
        <v>0</v>
      </c>
      <c r="BL436" s="24" t="s">
        <v>295</v>
      </c>
      <c r="BM436" s="24" t="s">
        <v>551</v>
      </c>
    </row>
    <row r="437" s="1" customFormat="1">
      <c r="B437" s="47"/>
      <c r="C437" s="75"/>
      <c r="D437" s="234" t="s">
        <v>165</v>
      </c>
      <c r="E437" s="75"/>
      <c r="F437" s="235" t="s">
        <v>545</v>
      </c>
      <c r="G437" s="75"/>
      <c r="H437" s="75"/>
      <c r="I437" s="192"/>
      <c r="J437" s="75"/>
      <c r="K437" s="75"/>
      <c r="L437" s="73"/>
      <c r="M437" s="236"/>
      <c r="N437" s="48"/>
      <c r="O437" s="48"/>
      <c r="P437" s="48"/>
      <c r="Q437" s="48"/>
      <c r="R437" s="48"/>
      <c r="S437" s="48"/>
      <c r="T437" s="96"/>
      <c r="AT437" s="24" t="s">
        <v>165</v>
      </c>
      <c r="AU437" s="24" t="s">
        <v>92</v>
      </c>
    </row>
    <row r="438" s="11" customFormat="1">
      <c r="B438" s="237"/>
      <c r="C438" s="238"/>
      <c r="D438" s="234" t="s">
        <v>167</v>
      </c>
      <c r="E438" s="239" t="s">
        <v>38</v>
      </c>
      <c r="F438" s="240" t="s">
        <v>170</v>
      </c>
      <c r="G438" s="238"/>
      <c r="H438" s="239" t="s">
        <v>38</v>
      </c>
      <c r="I438" s="241"/>
      <c r="J438" s="238"/>
      <c r="K438" s="238"/>
      <c r="L438" s="242"/>
      <c r="M438" s="243"/>
      <c r="N438" s="244"/>
      <c r="O438" s="244"/>
      <c r="P438" s="244"/>
      <c r="Q438" s="244"/>
      <c r="R438" s="244"/>
      <c r="S438" s="244"/>
      <c r="T438" s="245"/>
      <c r="AT438" s="246" t="s">
        <v>167</v>
      </c>
      <c r="AU438" s="246" t="s">
        <v>92</v>
      </c>
      <c r="AV438" s="11" t="s">
        <v>25</v>
      </c>
      <c r="AW438" s="11" t="s">
        <v>46</v>
      </c>
      <c r="AX438" s="11" t="s">
        <v>83</v>
      </c>
      <c r="AY438" s="246" t="s">
        <v>155</v>
      </c>
    </row>
    <row r="439" s="12" customFormat="1">
      <c r="B439" s="247"/>
      <c r="C439" s="248"/>
      <c r="D439" s="234" t="s">
        <v>167</v>
      </c>
      <c r="E439" s="249" t="s">
        <v>38</v>
      </c>
      <c r="F439" s="250" t="s">
        <v>552</v>
      </c>
      <c r="G439" s="248"/>
      <c r="H439" s="251">
        <v>1.0149999999999999</v>
      </c>
      <c r="I439" s="252"/>
      <c r="J439" s="248"/>
      <c r="K439" s="248"/>
      <c r="L439" s="253"/>
      <c r="M439" s="254"/>
      <c r="N439" s="255"/>
      <c r="O439" s="255"/>
      <c r="P439" s="255"/>
      <c r="Q439" s="255"/>
      <c r="R439" s="255"/>
      <c r="S439" s="255"/>
      <c r="T439" s="256"/>
      <c r="AT439" s="257" t="s">
        <v>167</v>
      </c>
      <c r="AU439" s="257" t="s">
        <v>92</v>
      </c>
      <c r="AV439" s="12" t="s">
        <v>92</v>
      </c>
      <c r="AW439" s="12" t="s">
        <v>46</v>
      </c>
      <c r="AX439" s="12" t="s">
        <v>83</v>
      </c>
      <c r="AY439" s="257" t="s">
        <v>155</v>
      </c>
    </row>
    <row r="440" s="11" customFormat="1">
      <c r="B440" s="237"/>
      <c r="C440" s="238"/>
      <c r="D440" s="234" t="s">
        <v>167</v>
      </c>
      <c r="E440" s="239" t="s">
        <v>38</v>
      </c>
      <c r="F440" s="240" t="s">
        <v>168</v>
      </c>
      <c r="G440" s="238"/>
      <c r="H440" s="239" t="s">
        <v>38</v>
      </c>
      <c r="I440" s="241"/>
      <c r="J440" s="238"/>
      <c r="K440" s="238"/>
      <c r="L440" s="242"/>
      <c r="M440" s="243"/>
      <c r="N440" s="244"/>
      <c r="O440" s="244"/>
      <c r="P440" s="244"/>
      <c r="Q440" s="244"/>
      <c r="R440" s="244"/>
      <c r="S440" s="244"/>
      <c r="T440" s="245"/>
      <c r="AT440" s="246" t="s">
        <v>167</v>
      </c>
      <c r="AU440" s="246" t="s">
        <v>92</v>
      </c>
      <c r="AV440" s="11" t="s">
        <v>25</v>
      </c>
      <c r="AW440" s="11" t="s">
        <v>46</v>
      </c>
      <c r="AX440" s="11" t="s">
        <v>83</v>
      </c>
      <c r="AY440" s="246" t="s">
        <v>155</v>
      </c>
    </row>
    <row r="441" s="12" customFormat="1">
      <c r="B441" s="247"/>
      <c r="C441" s="248"/>
      <c r="D441" s="234" t="s">
        <v>167</v>
      </c>
      <c r="E441" s="249" t="s">
        <v>38</v>
      </c>
      <c r="F441" s="250" t="s">
        <v>553</v>
      </c>
      <c r="G441" s="248"/>
      <c r="H441" s="251">
        <v>1.6499999999999999</v>
      </c>
      <c r="I441" s="252"/>
      <c r="J441" s="248"/>
      <c r="K441" s="248"/>
      <c r="L441" s="253"/>
      <c r="M441" s="254"/>
      <c r="N441" s="255"/>
      <c r="O441" s="255"/>
      <c r="P441" s="255"/>
      <c r="Q441" s="255"/>
      <c r="R441" s="255"/>
      <c r="S441" s="255"/>
      <c r="T441" s="256"/>
      <c r="AT441" s="257" t="s">
        <v>167</v>
      </c>
      <c r="AU441" s="257" t="s">
        <v>92</v>
      </c>
      <c r="AV441" s="12" t="s">
        <v>92</v>
      </c>
      <c r="AW441" s="12" t="s">
        <v>46</v>
      </c>
      <c r="AX441" s="12" t="s">
        <v>83</v>
      </c>
      <c r="AY441" s="257" t="s">
        <v>155</v>
      </c>
    </row>
    <row r="442" s="13" customFormat="1">
      <c r="B442" s="258"/>
      <c r="C442" s="259"/>
      <c r="D442" s="234" t="s">
        <v>167</v>
      </c>
      <c r="E442" s="260" t="s">
        <v>38</v>
      </c>
      <c r="F442" s="261" t="s">
        <v>177</v>
      </c>
      <c r="G442" s="259"/>
      <c r="H442" s="262">
        <v>2.665</v>
      </c>
      <c r="I442" s="263"/>
      <c r="J442" s="259"/>
      <c r="K442" s="259"/>
      <c r="L442" s="264"/>
      <c r="M442" s="265"/>
      <c r="N442" s="266"/>
      <c r="O442" s="266"/>
      <c r="P442" s="266"/>
      <c r="Q442" s="266"/>
      <c r="R442" s="266"/>
      <c r="S442" s="266"/>
      <c r="T442" s="267"/>
      <c r="AT442" s="268" t="s">
        <v>167</v>
      </c>
      <c r="AU442" s="268" t="s">
        <v>92</v>
      </c>
      <c r="AV442" s="13" t="s">
        <v>163</v>
      </c>
      <c r="AW442" s="13" t="s">
        <v>46</v>
      </c>
      <c r="AX442" s="13" t="s">
        <v>25</v>
      </c>
      <c r="AY442" s="268" t="s">
        <v>155</v>
      </c>
    </row>
    <row r="443" s="1" customFormat="1" ht="22.8" customHeight="1">
      <c r="B443" s="47"/>
      <c r="C443" s="222" t="s">
        <v>554</v>
      </c>
      <c r="D443" s="222" t="s">
        <v>158</v>
      </c>
      <c r="E443" s="223" t="s">
        <v>555</v>
      </c>
      <c r="F443" s="224" t="s">
        <v>556</v>
      </c>
      <c r="G443" s="225" t="s">
        <v>345</v>
      </c>
      <c r="H443" s="226">
        <v>2</v>
      </c>
      <c r="I443" s="227"/>
      <c r="J443" s="228">
        <f>ROUND(I443*H443,2)</f>
        <v>0</v>
      </c>
      <c r="K443" s="224" t="s">
        <v>162</v>
      </c>
      <c r="L443" s="73"/>
      <c r="M443" s="229" t="s">
        <v>38</v>
      </c>
      <c r="N443" s="230" t="s">
        <v>54</v>
      </c>
      <c r="O443" s="48"/>
      <c r="P443" s="231">
        <f>O443*H443</f>
        <v>0</v>
      </c>
      <c r="Q443" s="231">
        <v>2.5999999999999998E-05</v>
      </c>
      <c r="R443" s="231">
        <f>Q443*H443</f>
        <v>5.1999999999999997E-05</v>
      </c>
      <c r="S443" s="231">
        <v>0</v>
      </c>
      <c r="T443" s="232">
        <f>S443*H443</f>
        <v>0</v>
      </c>
      <c r="AR443" s="24" t="s">
        <v>295</v>
      </c>
      <c r="AT443" s="24" t="s">
        <v>158</v>
      </c>
      <c r="AU443" s="24" t="s">
        <v>92</v>
      </c>
      <c r="AY443" s="24" t="s">
        <v>155</v>
      </c>
      <c r="BE443" s="233">
        <f>IF(N443="základní",J443,0)</f>
        <v>0</v>
      </c>
      <c r="BF443" s="233">
        <f>IF(N443="snížená",J443,0)</f>
        <v>0</v>
      </c>
      <c r="BG443" s="233">
        <f>IF(N443="zákl. přenesená",J443,0)</f>
        <v>0</v>
      </c>
      <c r="BH443" s="233">
        <f>IF(N443="sníž. přenesená",J443,0)</f>
        <v>0</v>
      </c>
      <c r="BI443" s="233">
        <f>IF(N443="nulová",J443,0)</f>
        <v>0</v>
      </c>
      <c r="BJ443" s="24" t="s">
        <v>25</v>
      </c>
      <c r="BK443" s="233">
        <f>ROUND(I443*H443,2)</f>
        <v>0</v>
      </c>
      <c r="BL443" s="24" t="s">
        <v>295</v>
      </c>
      <c r="BM443" s="24" t="s">
        <v>557</v>
      </c>
    </row>
    <row r="444" s="1" customFormat="1">
      <c r="B444" s="47"/>
      <c r="C444" s="75"/>
      <c r="D444" s="234" t="s">
        <v>165</v>
      </c>
      <c r="E444" s="75"/>
      <c r="F444" s="235" t="s">
        <v>558</v>
      </c>
      <c r="G444" s="75"/>
      <c r="H444" s="75"/>
      <c r="I444" s="192"/>
      <c r="J444" s="75"/>
      <c r="K444" s="75"/>
      <c r="L444" s="73"/>
      <c r="M444" s="236"/>
      <c r="N444" s="48"/>
      <c r="O444" s="48"/>
      <c r="P444" s="48"/>
      <c r="Q444" s="48"/>
      <c r="R444" s="48"/>
      <c r="S444" s="48"/>
      <c r="T444" s="96"/>
      <c r="AT444" s="24" t="s">
        <v>165</v>
      </c>
      <c r="AU444" s="24" t="s">
        <v>92</v>
      </c>
    </row>
    <row r="445" s="12" customFormat="1">
      <c r="B445" s="247"/>
      <c r="C445" s="248"/>
      <c r="D445" s="234" t="s">
        <v>167</v>
      </c>
      <c r="E445" s="249" t="s">
        <v>38</v>
      </c>
      <c r="F445" s="250" t="s">
        <v>559</v>
      </c>
      <c r="G445" s="248"/>
      <c r="H445" s="251">
        <v>1</v>
      </c>
      <c r="I445" s="252"/>
      <c r="J445" s="248"/>
      <c r="K445" s="248"/>
      <c r="L445" s="253"/>
      <c r="M445" s="254"/>
      <c r="N445" s="255"/>
      <c r="O445" s="255"/>
      <c r="P445" s="255"/>
      <c r="Q445" s="255"/>
      <c r="R445" s="255"/>
      <c r="S445" s="255"/>
      <c r="T445" s="256"/>
      <c r="AT445" s="257" t="s">
        <v>167</v>
      </c>
      <c r="AU445" s="257" t="s">
        <v>92</v>
      </c>
      <c r="AV445" s="12" t="s">
        <v>92</v>
      </c>
      <c r="AW445" s="12" t="s">
        <v>46</v>
      </c>
      <c r="AX445" s="12" t="s">
        <v>83</v>
      </c>
      <c r="AY445" s="257" t="s">
        <v>155</v>
      </c>
    </row>
    <row r="446" s="12" customFormat="1">
      <c r="B446" s="247"/>
      <c r="C446" s="248"/>
      <c r="D446" s="234" t="s">
        <v>167</v>
      </c>
      <c r="E446" s="249" t="s">
        <v>38</v>
      </c>
      <c r="F446" s="250" t="s">
        <v>560</v>
      </c>
      <c r="G446" s="248"/>
      <c r="H446" s="251">
        <v>1</v>
      </c>
      <c r="I446" s="252"/>
      <c r="J446" s="248"/>
      <c r="K446" s="248"/>
      <c r="L446" s="253"/>
      <c r="M446" s="254"/>
      <c r="N446" s="255"/>
      <c r="O446" s="255"/>
      <c r="P446" s="255"/>
      <c r="Q446" s="255"/>
      <c r="R446" s="255"/>
      <c r="S446" s="255"/>
      <c r="T446" s="256"/>
      <c r="AT446" s="257" t="s">
        <v>167</v>
      </c>
      <c r="AU446" s="257" t="s">
        <v>92</v>
      </c>
      <c r="AV446" s="12" t="s">
        <v>92</v>
      </c>
      <c r="AW446" s="12" t="s">
        <v>46</v>
      </c>
      <c r="AX446" s="12" t="s">
        <v>83</v>
      </c>
      <c r="AY446" s="257" t="s">
        <v>155</v>
      </c>
    </row>
    <row r="447" s="14" customFormat="1">
      <c r="B447" s="279"/>
      <c r="C447" s="280"/>
      <c r="D447" s="234" t="s">
        <v>167</v>
      </c>
      <c r="E447" s="281" t="s">
        <v>38</v>
      </c>
      <c r="F447" s="282" t="s">
        <v>561</v>
      </c>
      <c r="G447" s="280"/>
      <c r="H447" s="283">
        <v>2</v>
      </c>
      <c r="I447" s="284"/>
      <c r="J447" s="280"/>
      <c r="K447" s="280"/>
      <c r="L447" s="285"/>
      <c r="M447" s="286"/>
      <c r="N447" s="287"/>
      <c r="O447" s="287"/>
      <c r="P447" s="287"/>
      <c r="Q447" s="287"/>
      <c r="R447" s="287"/>
      <c r="S447" s="287"/>
      <c r="T447" s="288"/>
      <c r="AT447" s="289" t="s">
        <v>167</v>
      </c>
      <c r="AU447" s="289" t="s">
        <v>92</v>
      </c>
      <c r="AV447" s="14" t="s">
        <v>156</v>
      </c>
      <c r="AW447" s="14" t="s">
        <v>46</v>
      </c>
      <c r="AX447" s="14" t="s">
        <v>25</v>
      </c>
      <c r="AY447" s="289" t="s">
        <v>155</v>
      </c>
    </row>
    <row r="448" s="1" customFormat="1" ht="14.4" customHeight="1">
      <c r="B448" s="47"/>
      <c r="C448" s="269" t="s">
        <v>562</v>
      </c>
      <c r="D448" s="269" t="s">
        <v>178</v>
      </c>
      <c r="E448" s="270" t="s">
        <v>563</v>
      </c>
      <c r="F448" s="271" t="s">
        <v>564</v>
      </c>
      <c r="G448" s="272" t="s">
        <v>345</v>
      </c>
      <c r="H448" s="273">
        <v>1</v>
      </c>
      <c r="I448" s="274"/>
      <c r="J448" s="275">
        <f>ROUND(I448*H448,2)</f>
        <v>0</v>
      </c>
      <c r="K448" s="271" t="s">
        <v>162</v>
      </c>
      <c r="L448" s="276"/>
      <c r="M448" s="277" t="s">
        <v>38</v>
      </c>
      <c r="N448" s="278" t="s">
        <v>54</v>
      </c>
      <c r="O448" s="48"/>
      <c r="P448" s="231">
        <f>O448*H448</f>
        <v>0</v>
      </c>
      <c r="Q448" s="231">
        <v>0.00055000000000000003</v>
      </c>
      <c r="R448" s="231">
        <f>Q448*H448</f>
        <v>0.00055000000000000003</v>
      </c>
      <c r="S448" s="231">
        <v>0</v>
      </c>
      <c r="T448" s="232">
        <f>S448*H448</f>
        <v>0</v>
      </c>
      <c r="AR448" s="24" t="s">
        <v>388</v>
      </c>
      <c r="AT448" s="24" t="s">
        <v>178</v>
      </c>
      <c r="AU448" s="24" t="s">
        <v>92</v>
      </c>
      <c r="AY448" s="24" t="s">
        <v>155</v>
      </c>
      <c r="BE448" s="233">
        <f>IF(N448="základní",J448,0)</f>
        <v>0</v>
      </c>
      <c r="BF448" s="233">
        <f>IF(N448="snížená",J448,0)</f>
        <v>0</v>
      </c>
      <c r="BG448" s="233">
        <f>IF(N448="zákl. přenesená",J448,0)</f>
        <v>0</v>
      </c>
      <c r="BH448" s="233">
        <f>IF(N448="sníž. přenesená",J448,0)</f>
        <v>0</v>
      </c>
      <c r="BI448" s="233">
        <f>IF(N448="nulová",J448,0)</f>
        <v>0</v>
      </c>
      <c r="BJ448" s="24" t="s">
        <v>25</v>
      </c>
      <c r="BK448" s="233">
        <f>ROUND(I448*H448,2)</f>
        <v>0</v>
      </c>
      <c r="BL448" s="24" t="s">
        <v>295</v>
      </c>
      <c r="BM448" s="24" t="s">
        <v>565</v>
      </c>
    </row>
    <row r="449" s="1" customFormat="1" ht="14.4" customHeight="1">
      <c r="B449" s="47"/>
      <c r="C449" s="269" t="s">
        <v>566</v>
      </c>
      <c r="D449" s="269" t="s">
        <v>178</v>
      </c>
      <c r="E449" s="270" t="s">
        <v>567</v>
      </c>
      <c r="F449" s="271" t="s">
        <v>568</v>
      </c>
      <c r="G449" s="272" t="s">
        <v>345</v>
      </c>
      <c r="H449" s="273">
        <v>1</v>
      </c>
      <c r="I449" s="274"/>
      <c r="J449" s="275">
        <f>ROUND(I449*H449,2)</f>
        <v>0</v>
      </c>
      <c r="K449" s="271" t="s">
        <v>351</v>
      </c>
      <c r="L449" s="276"/>
      <c r="M449" s="277" t="s">
        <v>38</v>
      </c>
      <c r="N449" s="278" t="s">
        <v>54</v>
      </c>
      <c r="O449" s="48"/>
      <c r="P449" s="231">
        <f>O449*H449</f>
        <v>0</v>
      </c>
      <c r="Q449" s="231">
        <v>0.00036000000000000002</v>
      </c>
      <c r="R449" s="231">
        <f>Q449*H449</f>
        <v>0.00036000000000000002</v>
      </c>
      <c r="S449" s="231">
        <v>0</v>
      </c>
      <c r="T449" s="232">
        <f>S449*H449</f>
        <v>0</v>
      </c>
      <c r="AR449" s="24" t="s">
        <v>388</v>
      </c>
      <c r="AT449" s="24" t="s">
        <v>178</v>
      </c>
      <c r="AU449" s="24" t="s">
        <v>92</v>
      </c>
      <c r="AY449" s="24" t="s">
        <v>155</v>
      </c>
      <c r="BE449" s="233">
        <f>IF(N449="základní",J449,0)</f>
        <v>0</v>
      </c>
      <c r="BF449" s="233">
        <f>IF(N449="snížená",J449,0)</f>
        <v>0</v>
      </c>
      <c r="BG449" s="233">
        <f>IF(N449="zákl. přenesená",J449,0)</f>
        <v>0</v>
      </c>
      <c r="BH449" s="233">
        <f>IF(N449="sníž. přenesená",J449,0)</f>
        <v>0</v>
      </c>
      <c r="BI449" s="233">
        <f>IF(N449="nulová",J449,0)</f>
        <v>0</v>
      </c>
      <c r="BJ449" s="24" t="s">
        <v>25</v>
      </c>
      <c r="BK449" s="233">
        <f>ROUND(I449*H449,2)</f>
        <v>0</v>
      </c>
      <c r="BL449" s="24" t="s">
        <v>295</v>
      </c>
      <c r="BM449" s="24" t="s">
        <v>569</v>
      </c>
    </row>
    <row r="450" s="1" customFormat="1" ht="22.8" customHeight="1">
      <c r="B450" s="47"/>
      <c r="C450" s="222" t="s">
        <v>570</v>
      </c>
      <c r="D450" s="222" t="s">
        <v>158</v>
      </c>
      <c r="E450" s="223" t="s">
        <v>571</v>
      </c>
      <c r="F450" s="224" t="s">
        <v>572</v>
      </c>
      <c r="G450" s="225" t="s">
        <v>198</v>
      </c>
      <c r="H450" s="226">
        <v>103.572</v>
      </c>
      <c r="I450" s="227"/>
      <c r="J450" s="228">
        <f>ROUND(I450*H450,2)</f>
        <v>0</v>
      </c>
      <c r="K450" s="224" t="s">
        <v>162</v>
      </c>
      <c r="L450" s="73"/>
      <c r="M450" s="229" t="s">
        <v>38</v>
      </c>
      <c r="N450" s="230" t="s">
        <v>54</v>
      </c>
      <c r="O450" s="48"/>
      <c r="P450" s="231">
        <f>O450*H450</f>
        <v>0</v>
      </c>
      <c r="Q450" s="231">
        <v>0.00117</v>
      </c>
      <c r="R450" s="231">
        <f>Q450*H450</f>
        <v>0.12117924000000001</v>
      </c>
      <c r="S450" s="231">
        <v>0</v>
      </c>
      <c r="T450" s="232">
        <f>S450*H450</f>
        <v>0</v>
      </c>
      <c r="AR450" s="24" t="s">
        <v>163</v>
      </c>
      <c r="AT450" s="24" t="s">
        <v>158</v>
      </c>
      <c r="AU450" s="24" t="s">
        <v>92</v>
      </c>
      <c r="AY450" s="24" t="s">
        <v>155</v>
      </c>
      <c r="BE450" s="233">
        <f>IF(N450="základní",J450,0)</f>
        <v>0</v>
      </c>
      <c r="BF450" s="233">
        <f>IF(N450="snížená",J450,0)</f>
        <v>0</v>
      </c>
      <c r="BG450" s="233">
        <f>IF(N450="zákl. přenesená",J450,0)</f>
        <v>0</v>
      </c>
      <c r="BH450" s="233">
        <f>IF(N450="sníž. přenesená",J450,0)</f>
        <v>0</v>
      </c>
      <c r="BI450" s="233">
        <f>IF(N450="nulová",J450,0)</f>
        <v>0</v>
      </c>
      <c r="BJ450" s="24" t="s">
        <v>25</v>
      </c>
      <c r="BK450" s="233">
        <f>ROUND(I450*H450,2)</f>
        <v>0</v>
      </c>
      <c r="BL450" s="24" t="s">
        <v>163</v>
      </c>
      <c r="BM450" s="24" t="s">
        <v>573</v>
      </c>
    </row>
    <row r="451" s="1" customFormat="1">
      <c r="B451" s="47"/>
      <c r="C451" s="75"/>
      <c r="D451" s="234" t="s">
        <v>165</v>
      </c>
      <c r="E451" s="75"/>
      <c r="F451" s="235" t="s">
        <v>574</v>
      </c>
      <c r="G451" s="75"/>
      <c r="H451" s="75"/>
      <c r="I451" s="192"/>
      <c r="J451" s="75"/>
      <c r="K451" s="75"/>
      <c r="L451" s="73"/>
      <c r="M451" s="236"/>
      <c r="N451" s="48"/>
      <c r="O451" s="48"/>
      <c r="P451" s="48"/>
      <c r="Q451" s="48"/>
      <c r="R451" s="48"/>
      <c r="S451" s="48"/>
      <c r="T451" s="96"/>
      <c r="AT451" s="24" t="s">
        <v>165</v>
      </c>
      <c r="AU451" s="24" t="s">
        <v>92</v>
      </c>
    </row>
    <row r="452" s="12" customFormat="1">
      <c r="B452" s="247"/>
      <c r="C452" s="248"/>
      <c r="D452" s="234" t="s">
        <v>167</v>
      </c>
      <c r="E452" s="249" t="s">
        <v>38</v>
      </c>
      <c r="F452" s="250" t="s">
        <v>575</v>
      </c>
      <c r="G452" s="248"/>
      <c r="H452" s="251">
        <v>51.774000000000001</v>
      </c>
      <c r="I452" s="252"/>
      <c r="J452" s="248"/>
      <c r="K452" s="248"/>
      <c r="L452" s="253"/>
      <c r="M452" s="254"/>
      <c r="N452" s="255"/>
      <c r="O452" s="255"/>
      <c r="P452" s="255"/>
      <c r="Q452" s="255"/>
      <c r="R452" s="255"/>
      <c r="S452" s="255"/>
      <c r="T452" s="256"/>
      <c r="AT452" s="257" t="s">
        <v>167</v>
      </c>
      <c r="AU452" s="257" t="s">
        <v>92</v>
      </c>
      <c r="AV452" s="12" t="s">
        <v>92</v>
      </c>
      <c r="AW452" s="12" t="s">
        <v>46</v>
      </c>
      <c r="AX452" s="12" t="s">
        <v>83</v>
      </c>
      <c r="AY452" s="257" t="s">
        <v>155</v>
      </c>
    </row>
    <row r="453" s="12" customFormat="1">
      <c r="B453" s="247"/>
      <c r="C453" s="248"/>
      <c r="D453" s="234" t="s">
        <v>167</v>
      </c>
      <c r="E453" s="249" t="s">
        <v>38</v>
      </c>
      <c r="F453" s="250" t="s">
        <v>576</v>
      </c>
      <c r="G453" s="248"/>
      <c r="H453" s="251">
        <v>51.798000000000002</v>
      </c>
      <c r="I453" s="252"/>
      <c r="J453" s="248"/>
      <c r="K453" s="248"/>
      <c r="L453" s="253"/>
      <c r="M453" s="254"/>
      <c r="N453" s="255"/>
      <c r="O453" s="255"/>
      <c r="P453" s="255"/>
      <c r="Q453" s="255"/>
      <c r="R453" s="255"/>
      <c r="S453" s="255"/>
      <c r="T453" s="256"/>
      <c r="AT453" s="257" t="s">
        <v>167</v>
      </c>
      <c r="AU453" s="257" t="s">
        <v>92</v>
      </c>
      <c r="AV453" s="12" t="s">
        <v>92</v>
      </c>
      <c r="AW453" s="12" t="s">
        <v>46</v>
      </c>
      <c r="AX453" s="12" t="s">
        <v>83</v>
      </c>
      <c r="AY453" s="257" t="s">
        <v>155</v>
      </c>
    </row>
    <row r="454" s="13" customFormat="1">
      <c r="B454" s="258"/>
      <c r="C454" s="259"/>
      <c r="D454" s="234" t="s">
        <v>167</v>
      </c>
      <c r="E454" s="260" t="s">
        <v>38</v>
      </c>
      <c r="F454" s="261" t="s">
        <v>177</v>
      </c>
      <c r="G454" s="259"/>
      <c r="H454" s="262">
        <v>103.572</v>
      </c>
      <c r="I454" s="263"/>
      <c r="J454" s="259"/>
      <c r="K454" s="259"/>
      <c r="L454" s="264"/>
      <c r="M454" s="265"/>
      <c r="N454" s="266"/>
      <c r="O454" s="266"/>
      <c r="P454" s="266"/>
      <c r="Q454" s="266"/>
      <c r="R454" s="266"/>
      <c r="S454" s="266"/>
      <c r="T454" s="267"/>
      <c r="AT454" s="268" t="s">
        <v>167</v>
      </c>
      <c r="AU454" s="268" t="s">
        <v>92</v>
      </c>
      <c r="AV454" s="13" t="s">
        <v>163</v>
      </c>
      <c r="AW454" s="13" t="s">
        <v>46</v>
      </c>
      <c r="AX454" s="13" t="s">
        <v>25</v>
      </c>
      <c r="AY454" s="268" t="s">
        <v>155</v>
      </c>
    </row>
    <row r="455" s="1" customFormat="1" ht="22.8" customHeight="1">
      <c r="B455" s="47"/>
      <c r="C455" s="269" t="s">
        <v>577</v>
      </c>
      <c r="D455" s="269" t="s">
        <v>178</v>
      </c>
      <c r="E455" s="270" t="s">
        <v>578</v>
      </c>
      <c r="F455" s="271" t="s">
        <v>579</v>
      </c>
      <c r="G455" s="272" t="s">
        <v>198</v>
      </c>
      <c r="H455" s="273">
        <v>113.929</v>
      </c>
      <c r="I455" s="274"/>
      <c r="J455" s="275">
        <f>ROUND(I455*H455,2)</f>
        <v>0</v>
      </c>
      <c r="K455" s="271" t="s">
        <v>38</v>
      </c>
      <c r="L455" s="276"/>
      <c r="M455" s="277" t="s">
        <v>38</v>
      </c>
      <c r="N455" s="278" t="s">
        <v>54</v>
      </c>
      <c r="O455" s="48"/>
      <c r="P455" s="231">
        <f>O455*H455</f>
        <v>0</v>
      </c>
      <c r="Q455" s="231">
        <v>0.0044999999999999997</v>
      </c>
      <c r="R455" s="231">
        <f>Q455*H455</f>
        <v>0.51268049999999998</v>
      </c>
      <c r="S455" s="231">
        <v>0</v>
      </c>
      <c r="T455" s="232">
        <f>S455*H455</f>
        <v>0</v>
      </c>
      <c r="AR455" s="24" t="s">
        <v>181</v>
      </c>
      <c r="AT455" s="24" t="s">
        <v>178</v>
      </c>
      <c r="AU455" s="24" t="s">
        <v>92</v>
      </c>
      <c r="AY455" s="24" t="s">
        <v>155</v>
      </c>
      <c r="BE455" s="233">
        <f>IF(N455="základní",J455,0)</f>
        <v>0</v>
      </c>
      <c r="BF455" s="233">
        <f>IF(N455="snížená",J455,0)</f>
        <v>0</v>
      </c>
      <c r="BG455" s="233">
        <f>IF(N455="zákl. přenesená",J455,0)</f>
        <v>0</v>
      </c>
      <c r="BH455" s="233">
        <f>IF(N455="sníž. přenesená",J455,0)</f>
        <v>0</v>
      </c>
      <c r="BI455" s="233">
        <f>IF(N455="nulová",J455,0)</f>
        <v>0</v>
      </c>
      <c r="BJ455" s="24" t="s">
        <v>25</v>
      </c>
      <c r="BK455" s="233">
        <f>ROUND(I455*H455,2)</f>
        <v>0</v>
      </c>
      <c r="BL455" s="24" t="s">
        <v>163</v>
      </c>
      <c r="BM455" s="24" t="s">
        <v>580</v>
      </c>
    </row>
    <row r="456" s="12" customFormat="1">
      <c r="B456" s="247"/>
      <c r="C456" s="248"/>
      <c r="D456" s="234" t="s">
        <v>167</v>
      </c>
      <c r="E456" s="248"/>
      <c r="F456" s="250" t="s">
        <v>581</v>
      </c>
      <c r="G456" s="248"/>
      <c r="H456" s="251">
        <v>113.929</v>
      </c>
      <c r="I456" s="252"/>
      <c r="J456" s="248"/>
      <c r="K456" s="248"/>
      <c r="L456" s="253"/>
      <c r="M456" s="254"/>
      <c r="N456" s="255"/>
      <c r="O456" s="255"/>
      <c r="P456" s="255"/>
      <c r="Q456" s="255"/>
      <c r="R456" s="255"/>
      <c r="S456" s="255"/>
      <c r="T456" s="256"/>
      <c r="AT456" s="257" t="s">
        <v>167</v>
      </c>
      <c r="AU456" s="257" t="s">
        <v>92</v>
      </c>
      <c r="AV456" s="12" t="s">
        <v>92</v>
      </c>
      <c r="AW456" s="12" t="s">
        <v>6</v>
      </c>
      <c r="AX456" s="12" t="s">
        <v>25</v>
      </c>
      <c r="AY456" s="257" t="s">
        <v>155</v>
      </c>
    </row>
    <row r="457" s="1" customFormat="1" ht="14.4" customHeight="1">
      <c r="B457" s="47"/>
      <c r="C457" s="222" t="s">
        <v>582</v>
      </c>
      <c r="D457" s="222" t="s">
        <v>158</v>
      </c>
      <c r="E457" s="223" t="s">
        <v>583</v>
      </c>
      <c r="F457" s="224" t="s">
        <v>584</v>
      </c>
      <c r="G457" s="225" t="s">
        <v>214</v>
      </c>
      <c r="H457" s="226">
        <v>111.09</v>
      </c>
      <c r="I457" s="227"/>
      <c r="J457" s="228">
        <f>ROUND(I457*H457,2)</f>
        <v>0</v>
      </c>
      <c r="K457" s="224" t="s">
        <v>162</v>
      </c>
      <c r="L457" s="73"/>
      <c r="M457" s="229" t="s">
        <v>38</v>
      </c>
      <c r="N457" s="230" t="s">
        <v>54</v>
      </c>
      <c r="O457" s="48"/>
      <c r="P457" s="231">
        <f>O457*H457</f>
        <v>0</v>
      </c>
      <c r="Q457" s="231">
        <v>0.0001995</v>
      </c>
      <c r="R457" s="231">
        <f>Q457*H457</f>
        <v>0.022162455000000001</v>
      </c>
      <c r="S457" s="231">
        <v>0</v>
      </c>
      <c r="T457" s="232">
        <f>S457*H457</f>
        <v>0</v>
      </c>
      <c r="AR457" s="24" t="s">
        <v>295</v>
      </c>
      <c r="AT457" s="24" t="s">
        <v>158</v>
      </c>
      <c r="AU457" s="24" t="s">
        <v>92</v>
      </c>
      <c r="AY457" s="24" t="s">
        <v>155</v>
      </c>
      <c r="BE457" s="233">
        <f>IF(N457="základní",J457,0)</f>
        <v>0</v>
      </c>
      <c r="BF457" s="233">
        <f>IF(N457="snížená",J457,0)</f>
        <v>0</v>
      </c>
      <c r="BG457" s="233">
        <f>IF(N457="zákl. přenesená",J457,0)</f>
        <v>0</v>
      </c>
      <c r="BH457" s="233">
        <f>IF(N457="sníž. přenesená",J457,0)</f>
        <v>0</v>
      </c>
      <c r="BI457" s="233">
        <f>IF(N457="nulová",J457,0)</f>
        <v>0</v>
      </c>
      <c r="BJ457" s="24" t="s">
        <v>25</v>
      </c>
      <c r="BK457" s="233">
        <f>ROUND(I457*H457,2)</f>
        <v>0</v>
      </c>
      <c r="BL457" s="24" t="s">
        <v>295</v>
      </c>
      <c r="BM457" s="24" t="s">
        <v>585</v>
      </c>
    </row>
    <row r="458" s="1" customFormat="1">
      <c r="B458" s="47"/>
      <c r="C458" s="75"/>
      <c r="D458" s="234" t="s">
        <v>165</v>
      </c>
      <c r="E458" s="75"/>
      <c r="F458" s="235" t="s">
        <v>574</v>
      </c>
      <c r="G458" s="75"/>
      <c r="H458" s="75"/>
      <c r="I458" s="192"/>
      <c r="J458" s="75"/>
      <c r="K458" s="75"/>
      <c r="L458" s="73"/>
      <c r="M458" s="236"/>
      <c r="N458" s="48"/>
      <c r="O458" s="48"/>
      <c r="P458" s="48"/>
      <c r="Q458" s="48"/>
      <c r="R458" s="48"/>
      <c r="S458" s="48"/>
      <c r="T458" s="96"/>
      <c r="AT458" s="24" t="s">
        <v>165</v>
      </c>
      <c r="AU458" s="24" t="s">
        <v>92</v>
      </c>
    </row>
    <row r="459" s="1" customFormat="1" ht="34.2" customHeight="1">
      <c r="B459" s="47"/>
      <c r="C459" s="222" t="s">
        <v>586</v>
      </c>
      <c r="D459" s="222" t="s">
        <v>158</v>
      </c>
      <c r="E459" s="223" t="s">
        <v>587</v>
      </c>
      <c r="F459" s="224" t="s">
        <v>588</v>
      </c>
      <c r="G459" s="225" t="s">
        <v>161</v>
      </c>
      <c r="H459" s="226">
        <v>0.13400000000000001</v>
      </c>
      <c r="I459" s="227"/>
      <c r="J459" s="228">
        <f>ROUND(I459*H459,2)</f>
        <v>0</v>
      </c>
      <c r="K459" s="224" t="s">
        <v>162</v>
      </c>
      <c r="L459" s="73"/>
      <c r="M459" s="229" t="s">
        <v>38</v>
      </c>
      <c r="N459" s="230" t="s">
        <v>54</v>
      </c>
      <c r="O459" s="48"/>
      <c r="P459" s="231">
        <f>O459*H459</f>
        <v>0</v>
      </c>
      <c r="Q459" s="231">
        <v>0</v>
      </c>
      <c r="R459" s="231">
        <f>Q459*H459</f>
        <v>0</v>
      </c>
      <c r="S459" s="231">
        <v>0</v>
      </c>
      <c r="T459" s="232">
        <f>S459*H459</f>
        <v>0</v>
      </c>
      <c r="AR459" s="24" t="s">
        <v>295</v>
      </c>
      <c r="AT459" s="24" t="s">
        <v>158</v>
      </c>
      <c r="AU459" s="24" t="s">
        <v>92</v>
      </c>
      <c r="AY459" s="24" t="s">
        <v>155</v>
      </c>
      <c r="BE459" s="233">
        <f>IF(N459="základní",J459,0)</f>
        <v>0</v>
      </c>
      <c r="BF459" s="233">
        <f>IF(N459="snížená",J459,0)</f>
        <v>0</v>
      </c>
      <c r="BG459" s="233">
        <f>IF(N459="zákl. přenesená",J459,0)</f>
        <v>0</v>
      </c>
      <c r="BH459" s="233">
        <f>IF(N459="sníž. přenesená",J459,0)</f>
        <v>0</v>
      </c>
      <c r="BI459" s="233">
        <f>IF(N459="nulová",J459,0)</f>
        <v>0</v>
      </c>
      <c r="BJ459" s="24" t="s">
        <v>25</v>
      </c>
      <c r="BK459" s="233">
        <f>ROUND(I459*H459,2)</f>
        <v>0</v>
      </c>
      <c r="BL459" s="24" t="s">
        <v>295</v>
      </c>
      <c r="BM459" s="24" t="s">
        <v>589</v>
      </c>
    </row>
    <row r="460" s="1" customFormat="1">
      <c r="B460" s="47"/>
      <c r="C460" s="75"/>
      <c r="D460" s="234" t="s">
        <v>165</v>
      </c>
      <c r="E460" s="75"/>
      <c r="F460" s="235" t="s">
        <v>590</v>
      </c>
      <c r="G460" s="75"/>
      <c r="H460" s="75"/>
      <c r="I460" s="192"/>
      <c r="J460" s="75"/>
      <c r="K460" s="75"/>
      <c r="L460" s="73"/>
      <c r="M460" s="236"/>
      <c r="N460" s="48"/>
      <c r="O460" s="48"/>
      <c r="P460" s="48"/>
      <c r="Q460" s="48"/>
      <c r="R460" s="48"/>
      <c r="S460" s="48"/>
      <c r="T460" s="96"/>
      <c r="AT460" s="24" t="s">
        <v>165</v>
      </c>
      <c r="AU460" s="24" t="s">
        <v>92</v>
      </c>
    </row>
    <row r="461" s="10" customFormat="1" ht="29.88" customHeight="1">
      <c r="B461" s="206"/>
      <c r="C461" s="207"/>
      <c r="D461" s="208" t="s">
        <v>82</v>
      </c>
      <c r="E461" s="220" t="s">
        <v>591</v>
      </c>
      <c r="F461" s="220" t="s">
        <v>592</v>
      </c>
      <c r="G461" s="207"/>
      <c r="H461" s="207"/>
      <c r="I461" s="210"/>
      <c r="J461" s="221">
        <f>BK461</f>
        <v>0</v>
      </c>
      <c r="K461" s="207"/>
      <c r="L461" s="212"/>
      <c r="M461" s="213"/>
      <c r="N461" s="214"/>
      <c r="O461" s="214"/>
      <c r="P461" s="215">
        <f>SUM(P462:P468)</f>
        <v>0</v>
      </c>
      <c r="Q461" s="214"/>
      <c r="R461" s="215">
        <f>SUM(R462:R468)</f>
        <v>0.13800000000000001</v>
      </c>
      <c r="S461" s="214"/>
      <c r="T461" s="216">
        <f>SUM(T462:T468)</f>
        <v>0</v>
      </c>
      <c r="AR461" s="217" t="s">
        <v>92</v>
      </c>
      <c r="AT461" s="218" t="s">
        <v>82</v>
      </c>
      <c r="AU461" s="218" t="s">
        <v>25</v>
      </c>
      <c r="AY461" s="217" t="s">
        <v>155</v>
      </c>
      <c r="BK461" s="219">
        <f>SUM(BK462:BK468)</f>
        <v>0</v>
      </c>
    </row>
    <row r="462" s="1" customFormat="1" ht="22.8" customHeight="1">
      <c r="B462" s="47"/>
      <c r="C462" s="222" t="s">
        <v>593</v>
      </c>
      <c r="D462" s="222" t="s">
        <v>158</v>
      </c>
      <c r="E462" s="223" t="s">
        <v>594</v>
      </c>
      <c r="F462" s="224" t="s">
        <v>595</v>
      </c>
      <c r="G462" s="225" t="s">
        <v>345</v>
      </c>
      <c r="H462" s="226">
        <v>10</v>
      </c>
      <c r="I462" s="227"/>
      <c r="J462" s="228">
        <f>ROUND(I462*H462,2)</f>
        <v>0</v>
      </c>
      <c r="K462" s="224" t="s">
        <v>162</v>
      </c>
      <c r="L462" s="73"/>
      <c r="M462" s="229" t="s">
        <v>38</v>
      </c>
      <c r="N462" s="230" t="s">
        <v>54</v>
      </c>
      <c r="O462" s="48"/>
      <c r="P462" s="231">
        <f>O462*H462</f>
        <v>0</v>
      </c>
      <c r="Q462" s="231">
        <v>0</v>
      </c>
      <c r="R462" s="231">
        <f>Q462*H462</f>
        <v>0</v>
      </c>
      <c r="S462" s="231">
        <v>0</v>
      </c>
      <c r="T462" s="232">
        <f>S462*H462</f>
        <v>0</v>
      </c>
      <c r="AR462" s="24" t="s">
        <v>295</v>
      </c>
      <c r="AT462" s="24" t="s">
        <v>158</v>
      </c>
      <c r="AU462" s="24" t="s">
        <v>92</v>
      </c>
      <c r="AY462" s="24" t="s">
        <v>155</v>
      </c>
      <c r="BE462" s="233">
        <f>IF(N462="základní",J462,0)</f>
        <v>0</v>
      </c>
      <c r="BF462" s="233">
        <f>IF(N462="snížená",J462,0)</f>
        <v>0</v>
      </c>
      <c r="BG462" s="233">
        <f>IF(N462="zákl. přenesená",J462,0)</f>
        <v>0</v>
      </c>
      <c r="BH462" s="233">
        <f>IF(N462="sníž. přenesená",J462,0)</f>
        <v>0</v>
      </c>
      <c r="BI462" s="233">
        <f>IF(N462="nulová",J462,0)</f>
        <v>0</v>
      </c>
      <c r="BJ462" s="24" t="s">
        <v>25</v>
      </c>
      <c r="BK462" s="233">
        <f>ROUND(I462*H462,2)</f>
        <v>0</v>
      </c>
      <c r="BL462" s="24" t="s">
        <v>295</v>
      </c>
      <c r="BM462" s="24" t="s">
        <v>596</v>
      </c>
    </row>
    <row r="463" s="1" customFormat="1">
      <c r="B463" s="47"/>
      <c r="C463" s="75"/>
      <c r="D463" s="234" t="s">
        <v>165</v>
      </c>
      <c r="E463" s="75"/>
      <c r="F463" s="235" t="s">
        <v>597</v>
      </c>
      <c r="G463" s="75"/>
      <c r="H463" s="75"/>
      <c r="I463" s="192"/>
      <c r="J463" s="75"/>
      <c r="K463" s="75"/>
      <c r="L463" s="73"/>
      <c r="M463" s="236"/>
      <c r="N463" s="48"/>
      <c r="O463" s="48"/>
      <c r="P463" s="48"/>
      <c r="Q463" s="48"/>
      <c r="R463" s="48"/>
      <c r="S463" s="48"/>
      <c r="T463" s="96"/>
      <c r="AT463" s="24" t="s">
        <v>165</v>
      </c>
      <c r="AU463" s="24" t="s">
        <v>92</v>
      </c>
    </row>
    <row r="464" s="1" customFormat="1" ht="34.2" customHeight="1">
      <c r="B464" s="47"/>
      <c r="C464" s="269" t="s">
        <v>598</v>
      </c>
      <c r="D464" s="269" t="s">
        <v>178</v>
      </c>
      <c r="E464" s="270" t="s">
        <v>599</v>
      </c>
      <c r="F464" s="271" t="s">
        <v>600</v>
      </c>
      <c r="G464" s="272" t="s">
        <v>345</v>
      </c>
      <c r="H464" s="273">
        <v>4</v>
      </c>
      <c r="I464" s="274"/>
      <c r="J464" s="275">
        <f>ROUND(I464*H464,2)</f>
        <v>0</v>
      </c>
      <c r="K464" s="271" t="s">
        <v>351</v>
      </c>
      <c r="L464" s="276"/>
      <c r="M464" s="277" t="s">
        <v>38</v>
      </c>
      <c r="N464" s="278" t="s">
        <v>54</v>
      </c>
      <c r="O464" s="48"/>
      <c r="P464" s="231">
        <f>O464*H464</f>
        <v>0</v>
      </c>
      <c r="Q464" s="231">
        <v>0.0138</v>
      </c>
      <c r="R464" s="231">
        <f>Q464*H464</f>
        <v>0.055199999999999999</v>
      </c>
      <c r="S464" s="231">
        <v>0</v>
      </c>
      <c r="T464" s="232">
        <f>S464*H464</f>
        <v>0</v>
      </c>
      <c r="AR464" s="24" t="s">
        <v>388</v>
      </c>
      <c r="AT464" s="24" t="s">
        <v>178</v>
      </c>
      <c r="AU464" s="24" t="s">
        <v>92</v>
      </c>
      <c r="AY464" s="24" t="s">
        <v>155</v>
      </c>
      <c r="BE464" s="233">
        <f>IF(N464="základní",J464,0)</f>
        <v>0</v>
      </c>
      <c r="BF464" s="233">
        <f>IF(N464="snížená",J464,0)</f>
        <v>0</v>
      </c>
      <c r="BG464" s="233">
        <f>IF(N464="zákl. přenesená",J464,0)</f>
        <v>0</v>
      </c>
      <c r="BH464" s="233">
        <f>IF(N464="sníž. přenesená",J464,0)</f>
        <v>0</v>
      </c>
      <c r="BI464" s="233">
        <f>IF(N464="nulová",J464,0)</f>
        <v>0</v>
      </c>
      <c r="BJ464" s="24" t="s">
        <v>25</v>
      </c>
      <c r="BK464" s="233">
        <f>ROUND(I464*H464,2)</f>
        <v>0</v>
      </c>
      <c r="BL464" s="24" t="s">
        <v>295</v>
      </c>
      <c r="BM464" s="24" t="s">
        <v>601</v>
      </c>
    </row>
    <row r="465" s="1" customFormat="1" ht="34.2" customHeight="1">
      <c r="B465" s="47"/>
      <c r="C465" s="269" t="s">
        <v>602</v>
      </c>
      <c r="D465" s="269" t="s">
        <v>178</v>
      </c>
      <c r="E465" s="270" t="s">
        <v>603</v>
      </c>
      <c r="F465" s="271" t="s">
        <v>600</v>
      </c>
      <c r="G465" s="272" t="s">
        <v>345</v>
      </c>
      <c r="H465" s="273">
        <v>5</v>
      </c>
      <c r="I465" s="274"/>
      <c r="J465" s="275">
        <f>ROUND(I465*H465,2)</f>
        <v>0</v>
      </c>
      <c r="K465" s="271" t="s">
        <v>351</v>
      </c>
      <c r="L465" s="276"/>
      <c r="M465" s="277" t="s">
        <v>38</v>
      </c>
      <c r="N465" s="278" t="s">
        <v>54</v>
      </c>
      <c r="O465" s="48"/>
      <c r="P465" s="231">
        <f>O465*H465</f>
        <v>0</v>
      </c>
      <c r="Q465" s="231">
        <v>0.0138</v>
      </c>
      <c r="R465" s="231">
        <f>Q465*H465</f>
        <v>0.069000000000000006</v>
      </c>
      <c r="S465" s="231">
        <v>0</v>
      </c>
      <c r="T465" s="232">
        <f>S465*H465</f>
        <v>0</v>
      </c>
      <c r="AR465" s="24" t="s">
        <v>388</v>
      </c>
      <c r="AT465" s="24" t="s">
        <v>178</v>
      </c>
      <c r="AU465" s="24" t="s">
        <v>92</v>
      </c>
      <c r="AY465" s="24" t="s">
        <v>155</v>
      </c>
      <c r="BE465" s="233">
        <f>IF(N465="základní",J465,0)</f>
        <v>0</v>
      </c>
      <c r="BF465" s="233">
        <f>IF(N465="snížená",J465,0)</f>
        <v>0</v>
      </c>
      <c r="BG465" s="233">
        <f>IF(N465="zákl. přenesená",J465,0)</f>
        <v>0</v>
      </c>
      <c r="BH465" s="233">
        <f>IF(N465="sníž. přenesená",J465,0)</f>
        <v>0</v>
      </c>
      <c r="BI465" s="233">
        <f>IF(N465="nulová",J465,0)</f>
        <v>0</v>
      </c>
      <c r="BJ465" s="24" t="s">
        <v>25</v>
      </c>
      <c r="BK465" s="233">
        <f>ROUND(I465*H465,2)</f>
        <v>0</v>
      </c>
      <c r="BL465" s="24" t="s">
        <v>295</v>
      </c>
      <c r="BM465" s="24" t="s">
        <v>604</v>
      </c>
    </row>
    <row r="466" s="1" customFormat="1" ht="34.2" customHeight="1">
      <c r="B466" s="47"/>
      <c r="C466" s="269" t="s">
        <v>605</v>
      </c>
      <c r="D466" s="269" t="s">
        <v>178</v>
      </c>
      <c r="E466" s="270" t="s">
        <v>606</v>
      </c>
      <c r="F466" s="271" t="s">
        <v>607</v>
      </c>
      <c r="G466" s="272" t="s">
        <v>345</v>
      </c>
      <c r="H466" s="273">
        <v>1</v>
      </c>
      <c r="I466" s="274"/>
      <c r="J466" s="275">
        <f>ROUND(I466*H466,2)</f>
        <v>0</v>
      </c>
      <c r="K466" s="271" t="s">
        <v>351</v>
      </c>
      <c r="L466" s="276"/>
      <c r="M466" s="277" t="s">
        <v>38</v>
      </c>
      <c r="N466" s="278" t="s">
        <v>54</v>
      </c>
      <c r="O466" s="48"/>
      <c r="P466" s="231">
        <f>O466*H466</f>
        <v>0</v>
      </c>
      <c r="Q466" s="231">
        <v>0.0138</v>
      </c>
      <c r="R466" s="231">
        <f>Q466*H466</f>
        <v>0.0138</v>
      </c>
      <c r="S466" s="231">
        <v>0</v>
      </c>
      <c r="T466" s="232">
        <f>S466*H466</f>
        <v>0</v>
      </c>
      <c r="AR466" s="24" t="s">
        <v>388</v>
      </c>
      <c r="AT466" s="24" t="s">
        <v>178</v>
      </c>
      <c r="AU466" s="24" t="s">
        <v>92</v>
      </c>
      <c r="AY466" s="24" t="s">
        <v>155</v>
      </c>
      <c r="BE466" s="233">
        <f>IF(N466="základní",J466,0)</f>
        <v>0</v>
      </c>
      <c r="BF466" s="233">
        <f>IF(N466="snížená",J466,0)</f>
        <v>0</v>
      </c>
      <c r="BG466" s="233">
        <f>IF(N466="zákl. přenesená",J466,0)</f>
        <v>0</v>
      </c>
      <c r="BH466" s="233">
        <f>IF(N466="sníž. přenesená",J466,0)</f>
        <v>0</v>
      </c>
      <c r="BI466" s="233">
        <f>IF(N466="nulová",J466,0)</f>
        <v>0</v>
      </c>
      <c r="BJ466" s="24" t="s">
        <v>25</v>
      </c>
      <c r="BK466" s="233">
        <f>ROUND(I466*H466,2)</f>
        <v>0</v>
      </c>
      <c r="BL466" s="24" t="s">
        <v>295</v>
      </c>
      <c r="BM466" s="24" t="s">
        <v>608</v>
      </c>
    </row>
    <row r="467" s="1" customFormat="1" ht="34.2" customHeight="1">
      <c r="B467" s="47"/>
      <c r="C467" s="222" t="s">
        <v>609</v>
      </c>
      <c r="D467" s="222" t="s">
        <v>158</v>
      </c>
      <c r="E467" s="223" t="s">
        <v>610</v>
      </c>
      <c r="F467" s="224" t="s">
        <v>611</v>
      </c>
      <c r="G467" s="225" t="s">
        <v>161</v>
      </c>
      <c r="H467" s="226">
        <v>0.13800000000000001</v>
      </c>
      <c r="I467" s="227"/>
      <c r="J467" s="228">
        <f>ROUND(I467*H467,2)</f>
        <v>0</v>
      </c>
      <c r="K467" s="224" t="s">
        <v>162</v>
      </c>
      <c r="L467" s="73"/>
      <c r="M467" s="229" t="s">
        <v>38</v>
      </c>
      <c r="N467" s="230" t="s">
        <v>54</v>
      </c>
      <c r="O467" s="48"/>
      <c r="P467" s="231">
        <f>O467*H467</f>
        <v>0</v>
      </c>
      <c r="Q467" s="231">
        <v>0</v>
      </c>
      <c r="R467" s="231">
        <f>Q467*H467</f>
        <v>0</v>
      </c>
      <c r="S467" s="231">
        <v>0</v>
      </c>
      <c r="T467" s="232">
        <f>S467*H467</f>
        <v>0</v>
      </c>
      <c r="AR467" s="24" t="s">
        <v>295</v>
      </c>
      <c r="AT467" s="24" t="s">
        <v>158</v>
      </c>
      <c r="AU467" s="24" t="s">
        <v>92</v>
      </c>
      <c r="AY467" s="24" t="s">
        <v>155</v>
      </c>
      <c r="BE467" s="233">
        <f>IF(N467="základní",J467,0)</f>
        <v>0</v>
      </c>
      <c r="BF467" s="233">
        <f>IF(N467="snížená",J467,0)</f>
        <v>0</v>
      </c>
      <c r="BG467" s="233">
        <f>IF(N467="zákl. přenesená",J467,0)</f>
        <v>0</v>
      </c>
      <c r="BH467" s="233">
        <f>IF(N467="sníž. přenesená",J467,0)</f>
        <v>0</v>
      </c>
      <c r="BI467" s="233">
        <f>IF(N467="nulová",J467,0)</f>
        <v>0</v>
      </c>
      <c r="BJ467" s="24" t="s">
        <v>25</v>
      </c>
      <c r="BK467" s="233">
        <f>ROUND(I467*H467,2)</f>
        <v>0</v>
      </c>
      <c r="BL467" s="24" t="s">
        <v>295</v>
      </c>
      <c r="BM467" s="24" t="s">
        <v>612</v>
      </c>
    </row>
    <row r="468" s="1" customFormat="1">
      <c r="B468" s="47"/>
      <c r="C468" s="75"/>
      <c r="D468" s="234" t="s">
        <v>165</v>
      </c>
      <c r="E468" s="75"/>
      <c r="F468" s="235" t="s">
        <v>613</v>
      </c>
      <c r="G468" s="75"/>
      <c r="H468" s="75"/>
      <c r="I468" s="192"/>
      <c r="J468" s="75"/>
      <c r="K468" s="75"/>
      <c r="L468" s="73"/>
      <c r="M468" s="236"/>
      <c r="N468" s="48"/>
      <c r="O468" s="48"/>
      <c r="P468" s="48"/>
      <c r="Q468" s="48"/>
      <c r="R468" s="48"/>
      <c r="S468" s="48"/>
      <c r="T468" s="96"/>
      <c r="AT468" s="24" t="s">
        <v>165</v>
      </c>
      <c r="AU468" s="24" t="s">
        <v>92</v>
      </c>
    </row>
    <row r="469" s="10" customFormat="1" ht="29.88" customHeight="1">
      <c r="B469" s="206"/>
      <c r="C469" s="207"/>
      <c r="D469" s="208" t="s">
        <v>82</v>
      </c>
      <c r="E469" s="220" t="s">
        <v>614</v>
      </c>
      <c r="F469" s="220" t="s">
        <v>615</v>
      </c>
      <c r="G469" s="207"/>
      <c r="H469" s="207"/>
      <c r="I469" s="210"/>
      <c r="J469" s="221">
        <f>BK469</f>
        <v>0</v>
      </c>
      <c r="K469" s="207"/>
      <c r="L469" s="212"/>
      <c r="M469" s="213"/>
      <c r="N469" s="214"/>
      <c r="O469" s="214"/>
      <c r="P469" s="215">
        <f>SUM(P470:P517)</f>
        <v>0</v>
      </c>
      <c r="Q469" s="214"/>
      <c r="R469" s="215">
        <f>SUM(R470:R517)</f>
        <v>18.121795124999998</v>
      </c>
      <c r="S469" s="214"/>
      <c r="T469" s="216">
        <f>SUM(T470:T517)</f>
        <v>0</v>
      </c>
      <c r="AR469" s="217" t="s">
        <v>92</v>
      </c>
      <c r="AT469" s="218" t="s">
        <v>82</v>
      </c>
      <c r="AU469" s="218" t="s">
        <v>25</v>
      </c>
      <c r="AY469" s="217" t="s">
        <v>155</v>
      </c>
      <c r="BK469" s="219">
        <f>SUM(BK470:BK517)</f>
        <v>0</v>
      </c>
    </row>
    <row r="470" s="1" customFormat="1" ht="14.4" customHeight="1">
      <c r="B470" s="47"/>
      <c r="C470" s="222" t="s">
        <v>616</v>
      </c>
      <c r="D470" s="222" t="s">
        <v>158</v>
      </c>
      <c r="E470" s="223" t="s">
        <v>617</v>
      </c>
      <c r="F470" s="224" t="s">
        <v>618</v>
      </c>
      <c r="G470" s="225" t="s">
        <v>214</v>
      </c>
      <c r="H470" s="226">
        <v>105</v>
      </c>
      <c r="I470" s="227"/>
      <c r="J470" s="228">
        <f>ROUND(I470*H470,2)</f>
        <v>0</v>
      </c>
      <c r="K470" s="224" t="s">
        <v>351</v>
      </c>
      <c r="L470" s="73"/>
      <c r="M470" s="229" t="s">
        <v>38</v>
      </c>
      <c r="N470" s="230" t="s">
        <v>54</v>
      </c>
      <c r="O470" s="48"/>
      <c r="P470" s="231">
        <f>O470*H470</f>
        <v>0</v>
      </c>
      <c r="Q470" s="231">
        <v>6.0000000000000002E-05</v>
      </c>
      <c r="R470" s="231">
        <f>Q470*H470</f>
        <v>0.0063</v>
      </c>
      <c r="S470" s="231">
        <v>0</v>
      </c>
      <c r="T470" s="232">
        <f>S470*H470</f>
        <v>0</v>
      </c>
      <c r="AR470" s="24" t="s">
        <v>295</v>
      </c>
      <c r="AT470" s="24" t="s">
        <v>158</v>
      </c>
      <c r="AU470" s="24" t="s">
        <v>92</v>
      </c>
      <c r="AY470" s="24" t="s">
        <v>155</v>
      </c>
      <c r="BE470" s="233">
        <f>IF(N470="základní",J470,0)</f>
        <v>0</v>
      </c>
      <c r="BF470" s="233">
        <f>IF(N470="snížená",J470,0)</f>
        <v>0</v>
      </c>
      <c r="BG470" s="233">
        <f>IF(N470="zákl. přenesená",J470,0)</f>
        <v>0</v>
      </c>
      <c r="BH470" s="233">
        <f>IF(N470="sníž. přenesená",J470,0)</f>
        <v>0</v>
      </c>
      <c r="BI470" s="233">
        <f>IF(N470="nulová",J470,0)</f>
        <v>0</v>
      </c>
      <c r="BJ470" s="24" t="s">
        <v>25</v>
      </c>
      <c r="BK470" s="233">
        <f>ROUND(I470*H470,2)</f>
        <v>0</v>
      </c>
      <c r="BL470" s="24" t="s">
        <v>295</v>
      </c>
      <c r="BM470" s="24" t="s">
        <v>619</v>
      </c>
    </row>
    <row r="471" s="11" customFormat="1">
      <c r="B471" s="237"/>
      <c r="C471" s="238"/>
      <c r="D471" s="234" t="s">
        <v>167</v>
      </c>
      <c r="E471" s="239" t="s">
        <v>38</v>
      </c>
      <c r="F471" s="240" t="s">
        <v>168</v>
      </c>
      <c r="G471" s="238"/>
      <c r="H471" s="239" t="s">
        <v>38</v>
      </c>
      <c r="I471" s="241"/>
      <c r="J471" s="238"/>
      <c r="K471" s="238"/>
      <c r="L471" s="242"/>
      <c r="M471" s="243"/>
      <c r="N471" s="244"/>
      <c r="O471" s="244"/>
      <c r="P471" s="244"/>
      <c r="Q471" s="244"/>
      <c r="R471" s="244"/>
      <c r="S471" s="244"/>
      <c r="T471" s="245"/>
      <c r="AT471" s="246" t="s">
        <v>167</v>
      </c>
      <c r="AU471" s="246" t="s">
        <v>92</v>
      </c>
      <c r="AV471" s="11" t="s">
        <v>25</v>
      </c>
      <c r="AW471" s="11" t="s">
        <v>46</v>
      </c>
      <c r="AX471" s="11" t="s">
        <v>83</v>
      </c>
      <c r="AY471" s="246" t="s">
        <v>155</v>
      </c>
    </row>
    <row r="472" s="12" customFormat="1">
      <c r="B472" s="247"/>
      <c r="C472" s="248"/>
      <c r="D472" s="234" t="s">
        <v>167</v>
      </c>
      <c r="E472" s="249" t="s">
        <v>38</v>
      </c>
      <c r="F472" s="250" t="s">
        <v>620</v>
      </c>
      <c r="G472" s="248"/>
      <c r="H472" s="251">
        <v>17</v>
      </c>
      <c r="I472" s="252"/>
      <c r="J472" s="248"/>
      <c r="K472" s="248"/>
      <c r="L472" s="253"/>
      <c r="M472" s="254"/>
      <c r="N472" s="255"/>
      <c r="O472" s="255"/>
      <c r="P472" s="255"/>
      <c r="Q472" s="255"/>
      <c r="R472" s="255"/>
      <c r="S472" s="255"/>
      <c r="T472" s="256"/>
      <c r="AT472" s="257" t="s">
        <v>167</v>
      </c>
      <c r="AU472" s="257" t="s">
        <v>92</v>
      </c>
      <c r="AV472" s="12" t="s">
        <v>92</v>
      </c>
      <c r="AW472" s="12" t="s">
        <v>46</v>
      </c>
      <c r="AX472" s="12" t="s">
        <v>83</v>
      </c>
      <c r="AY472" s="257" t="s">
        <v>155</v>
      </c>
    </row>
    <row r="473" s="11" customFormat="1">
      <c r="B473" s="237"/>
      <c r="C473" s="238"/>
      <c r="D473" s="234" t="s">
        <v>167</v>
      </c>
      <c r="E473" s="239" t="s">
        <v>38</v>
      </c>
      <c r="F473" s="240" t="s">
        <v>170</v>
      </c>
      <c r="G473" s="238"/>
      <c r="H473" s="239" t="s">
        <v>38</v>
      </c>
      <c r="I473" s="241"/>
      <c r="J473" s="238"/>
      <c r="K473" s="238"/>
      <c r="L473" s="242"/>
      <c r="M473" s="243"/>
      <c r="N473" s="244"/>
      <c r="O473" s="244"/>
      <c r="P473" s="244"/>
      <c r="Q473" s="244"/>
      <c r="R473" s="244"/>
      <c r="S473" s="244"/>
      <c r="T473" s="245"/>
      <c r="AT473" s="246" t="s">
        <v>167</v>
      </c>
      <c r="AU473" s="246" t="s">
        <v>92</v>
      </c>
      <c r="AV473" s="11" t="s">
        <v>25</v>
      </c>
      <c r="AW473" s="11" t="s">
        <v>46</v>
      </c>
      <c r="AX473" s="11" t="s">
        <v>83</v>
      </c>
      <c r="AY473" s="246" t="s">
        <v>155</v>
      </c>
    </row>
    <row r="474" s="12" customFormat="1">
      <c r="B474" s="247"/>
      <c r="C474" s="248"/>
      <c r="D474" s="234" t="s">
        <v>167</v>
      </c>
      <c r="E474" s="249" t="s">
        <v>38</v>
      </c>
      <c r="F474" s="250" t="s">
        <v>300</v>
      </c>
      <c r="G474" s="248"/>
      <c r="H474" s="251">
        <v>17</v>
      </c>
      <c r="I474" s="252"/>
      <c r="J474" s="248"/>
      <c r="K474" s="248"/>
      <c r="L474" s="253"/>
      <c r="M474" s="254"/>
      <c r="N474" s="255"/>
      <c r="O474" s="255"/>
      <c r="P474" s="255"/>
      <c r="Q474" s="255"/>
      <c r="R474" s="255"/>
      <c r="S474" s="255"/>
      <c r="T474" s="256"/>
      <c r="AT474" s="257" t="s">
        <v>167</v>
      </c>
      <c r="AU474" s="257" t="s">
        <v>92</v>
      </c>
      <c r="AV474" s="12" t="s">
        <v>92</v>
      </c>
      <c r="AW474" s="12" t="s">
        <v>46</v>
      </c>
      <c r="AX474" s="12" t="s">
        <v>83</v>
      </c>
      <c r="AY474" s="257" t="s">
        <v>155</v>
      </c>
    </row>
    <row r="475" s="11" customFormat="1">
      <c r="B475" s="237"/>
      <c r="C475" s="238"/>
      <c r="D475" s="234" t="s">
        <v>167</v>
      </c>
      <c r="E475" s="239" t="s">
        <v>38</v>
      </c>
      <c r="F475" s="240" t="s">
        <v>621</v>
      </c>
      <c r="G475" s="238"/>
      <c r="H475" s="239" t="s">
        <v>38</v>
      </c>
      <c r="I475" s="241"/>
      <c r="J475" s="238"/>
      <c r="K475" s="238"/>
      <c r="L475" s="242"/>
      <c r="M475" s="243"/>
      <c r="N475" s="244"/>
      <c r="O475" s="244"/>
      <c r="P475" s="244"/>
      <c r="Q475" s="244"/>
      <c r="R475" s="244"/>
      <c r="S475" s="244"/>
      <c r="T475" s="245"/>
      <c r="AT475" s="246" t="s">
        <v>167</v>
      </c>
      <c r="AU475" s="246" t="s">
        <v>92</v>
      </c>
      <c r="AV475" s="11" t="s">
        <v>25</v>
      </c>
      <c r="AW475" s="11" t="s">
        <v>46</v>
      </c>
      <c r="AX475" s="11" t="s">
        <v>83</v>
      </c>
      <c r="AY475" s="246" t="s">
        <v>155</v>
      </c>
    </row>
    <row r="476" s="12" customFormat="1">
      <c r="B476" s="247"/>
      <c r="C476" s="248"/>
      <c r="D476" s="234" t="s">
        <v>167</v>
      </c>
      <c r="E476" s="249" t="s">
        <v>38</v>
      </c>
      <c r="F476" s="250" t="s">
        <v>622</v>
      </c>
      <c r="G476" s="248"/>
      <c r="H476" s="251">
        <v>71</v>
      </c>
      <c r="I476" s="252"/>
      <c r="J476" s="248"/>
      <c r="K476" s="248"/>
      <c r="L476" s="253"/>
      <c r="M476" s="254"/>
      <c r="N476" s="255"/>
      <c r="O476" s="255"/>
      <c r="P476" s="255"/>
      <c r="Q476" s="255"/>
      <c r="R476" s="255"/>
      <c r="S476" s="255"/>
      <c r="T476" s="256"/>
      <c r="AT476" s="257" t="s">
        <v>167</v>
      </c>
      <c r="AU476" s="257" t="s">
        <v>92</v>
      </c>
      <c r="AV476" s="12" t="s">
        <v>92</v>
      </c>
      <c r="AW476" s="12" t="s">
        <v>46</v>
      </c>
      <c r="AX476" s="12" t="s">
        <v>83</v>
      </c>
      <c r="AY476" s="257" t="s">
        <v>155</v>
      </c>
    </row>
    <row r="477" s="13" customFormat="1">
      <c r="B477" s="258"/>
      <c r="C477" s="259"/>
      <c r="D477" s="234" t="s">
        <v>167</v>
      </c>
      <c r="E477" s="260" t="s">
        <v>38</v>
      </c>
      <c r="F477" s="261" t="s">
        <v>177</v>
      </c>
      <c r="G477" s="259"/>
      <c r="H477" s="262">
        <v>105</v>
      </c>
      <c r="I477" s="263"/>
      <c r="J477" s="259"/>
      <c r="K477" s="259"/>
      <c r="L477" s="264"/>
      <c r="M477" s="265"/>
      <c r="N477" s="266"/>
      <c r="O477" s="266"/>
      <c r="P477" s="266"/>
      <c r="Q477" s="266"/>
      <c r="R477" s="266"/>
      <c r="S477" s="266"/>
      <c r="T477" s="267"/>
      <c r="AT477" s="268" t="s">
        <v>167</v>
      </c>
      <c r="AU477" s="268" t="s">
        <v>92</v>
      </c>
      <c r="AV477" s="13" t="s">
        <v>163</v>
      </c>
      <c r="AW477" s="13" t="s">
        <v>46</v>
      </c>
      <c r="AX477" s="13" t="s">
        <v>25</v>
      </c>
      <c r="AY477" s="268" t="s">
        <v>155</v>
      </c>
    </row>
    <row r="478" s="1" customFormat="1" ht="14.4" customHeight="1">
      <c r="B478" s="47"/>
      <c r="C478" s="269" t="s">
        <v>623</v>
      </c>
      <c r="D478" s="269" t="s">
        <v>178</v>
      </c>
      <c r="E478" s="270" t="s">
        <v>624</v>
      </c>
      <c r="F478" s="271" t="s">
        <v>625</v>
      </c>
      <c r="G478" s="272" t="s">
        <v>214</v>
      </c>
      <c r="H478" s="273">
        <v>105</v>
      </c>
      <c r="I478" s="274"/>
      <c r="J478" s="275">
        <f>ROUND(I478*H478,2)</f>
        <v>0</v>
      </c>
      <c r="K478" s="271" t="s">
        <v>351</v>
      </c>
      <c r="L478" s="276"/>
      <c r="M478" s="277" t="s">
        <v>38</v>
      </c>
      <c r="N478" s="278" t="s">
        <v>54</v>
      </c>
      <c r="O478" s="48"/>
      <c r="P478" s="231">
        <f>O478*H478</f>
        <v>0</v>
      </c>
      <c r="Q478" s="231">
        <v>0</v>
      </c>
      <c r="R478" s="231">
        <f>Q478*H478</f>
        <v>0</v>
      </c>
      <c r="S478" s="231">
        <v>0</v>
      </c>
      <c r="T478" s="232">
        <f>S478*H478</f>
        <v>0</v>
      </c>
      <c r="AR478" s="24" t="s">
        <v>388</v>
      </c>
      <c r="AT478" s="24" t="s">
        <v>178</v>
      </c>
      <c r="AU478" s="24" t="s">
        <v>92</v>
      </c>
      <c r="AY478" s="24" t="s">
        <v>155</v>
      </c>
      <c r="BE478" s="233">
        <f>IF(N478="základní",J478,0)</f>
        <v>0</v>
      </c>
      <c r="BF478" s="233">
        <f>IF(N478="snížená",J478,0)</f>
        <v>0</v>
      </c>
      <c r="BG478" s="233">
        <f>IF(N478="zákl. přenesená",J478,0)</f>
        <v>0</v>
      </c>
      <c r="BH478" s="233">
        <f>IF(N478="sníž. přenesená",J478,0)</f>
        <v>0</v>
      </c>
      <c r="BI478" s="233">
        <f>IF(N478="nulová",J478,0)</f>
        <v>0</v>
      </c>
      <c r="BJ478" s="24" t="s">
        <v>25</v>
      </c>
      <c r="BK478" s="233">
        <f>ROUND(I478*H478,2)</f>
        <v>0</v>
      </c>
      <c r="BL478" s="24" t="s">
        <v>295</v>
      </c>
      <c r="BM478" s="24" t="s">
        <v>626</v>
      </c>
    </row>
    <row r="479" s="1" customFormat="1" ht="14.4" customHeight="1">
      <c r="B479" s="47"/>
      <c r="C479" s="222" t="s">
        <v>627</v>
      </c>
      <c r="D479" s="222" t="s">
        <v>158</v>
      </c>
      <c r="E479" s="223" t="s">
        <v>628</v>
      </c>
      <c r="F479" s="224" t="s">
        <v>629</v>
      </c>
      <c r="G479" s="225" t="s">
        <v>214</v>
      </c>
      <c r="H479" s="226">
        <v>119</v>
      </c>
      <c r="I479" s="227"/>
      <c r="J479" s="228">
        <f>ROUND(I479*H479,2)</f>
        <v>0</v>
      </c>
      <c r="K479" s="224" t="s">
        <v>351</v>
      </c>
      <c r="L479" s="73"/>
      <c r="M479" s="229" t="s">
        <v>38</v>
      </c>
      <c r="N479" s="230" t="s">
        <v>54</v>
      </c>
      <c r="O479" s="48"/>
      <c r="P479" s="231">
        <f>O479*H479</f>
        <v>0</v>
      </c>
      <c r="Q479" s="231">
        <v>6.0000000000000002E-05</v>
      </c>
      <c r="R479" s="231">
        <f>Q479*H479</f>
        <v>0.0071400000000000005</v>
      </c>
      <c r="S479" s="231">
        <v>0</v>
      </c>
      <c r="T479" s="232">
        <f>S479*H479</f>
        <v>0</v>
      </c>
      <c r="AR479" s="24" t="s">
        <v>295</v>
      </c>
      <c r="AT479" s="24" t="s">
        <v>158</v>
      </c>
      <c r="AU479" s="24" t="s">
        <v>92</v>
      </c>
      <c r="AY479" s="24" t="s">
        <v>155</v>
      </c>
      <c r="BE479" s="233">
        <f>IF(N479="základní",J479,0)</f>
        <v>0</v>
      </c>
      <c r="BF479" s="233">
        <f>IF(N479="snížená",J479,0)</f>
        <v>0</v>
      </c>
      <c r="BG479" s="233">
        <f>IF(N479="zákl. přenesená",J479,0)</f>
        <v>0</v>
      </c>
      <c r="BH479" s="233">
        <f>IF(N479="sníž. přenesená",J479,0)</f>
        <v>0</v>
      </c>
      <c r="BI479" s="233">
        <f>IF(N479="nulová",J479,0)</f>
        <v>0</v>
      </c>
      <c r="BJ479" s="24" t="s">
        <v>25</v>
      </c>
      <c r="BK479" s="233">
        <f>ROUND(I479*H479,2)</f>
        <v>0</v>
      </c>
      <c r="BL479" s="24" t="s">
        <v>295</v>
      </c>
      <c r="BM479" s="24" t="s">
        <v>630</v>
      </c>
    </row>
    <row r="480" s="12" customFormat="1">
      <c r="B480" s="247"/>
      <c r="C480" s="248"/>
      <c r="D480" s="234" t="s">
        <v>167</v>
      </c>
      <c r="E480" s="249" t="s">
        <v>38</v>
      </c>
      <c r="F480" s="250" t="s">
        <v>631</v>
      </c>
      <c r="G480" s="248"/>
      <c r="H480" s="251">
        <v>21</v>
      </c>
      <c r="I480" s="252"/>
      <c r="J480" s="248"/>
      <c r="K480" s="248"/>
      <c r="L480" s="253"/>
      <c r="M480" s="254"/>
      <c r="N480" s="255"/>
      <c r="O480" s="255"/>
      <c r="P480" s="255"/>
      <c r="Q480" s="255"/>
      <c r="R480" s="255"/>
      <c r="S480" s="255"/>
      <c r="T480" s="256"/>
      <c r="AT480" s="257" t="s">
        <v>167</v>
      </c>
      <c r="AU480" s="257" t="s">
        <v>92</v>
      </c>
      <c r="AV480" s="12" t="s">
        <v>92</v>
      </c>
      <c r="AW480" s="12" t="s">
        <v>46</v>
      </c>
      <c r="AX480" s="12" t="s">
        <v>83</v>
      </c>
      <c r="AY480" s="257" t="s">
        <v>155</v>
      </c>
    </row>
    <row r="481" s="12" customFormat="1">
      <c r="B481" s="247"/>
      <c r="C481" s="248"/>
      <c r="D481" s="234" t="s">
        <v>167</v>
      </c>
      <c r="E481" s="249" t="s">
        <v>38</v>
      </c>
      <c r="F481" s="250" t="s">
        <v>632</v>
      </c>
      <c r="G481" s="248"/>
      <c r="H481" s="251">
        <v>19</v>
      </c>
      <c r="I481" s="252"/>
      <c r="J481" s="248"/>
      <c r="K481" s="248"/>
      <c r="L481" s="253"/>
      <c r="M481" s="254"/>
      <c r="N481" s="255"/>
      <c r="O481" s="255"/>
      <c r="P481" s="255"/>
      <c r="Q481" s="255"/>
      <c r="R481" s="255"/>
      <c r="S481" s="255"/>
      <c r="T481" s="256"/>
      <c r="AT481" s="257" t="s">
        <v>167</v>
      </c>
      <c r="AU481" s="257" t="s">
        <v>92</v>
      </c>
      <c r="AV481" s="12" t="s">
        <v>92</v>
      </c>
      <c r="AW481" s="12" t="s">
        <v>46</v>
      </c>
      <c r="AX481" s="12" t="s">
        <v>83</v>
      </c>
      <c r="AY481" s="257" t="s">
        <v>155</v>
      </c>
    </row>
    <row r="482" s="11" customFormat="1">
      <c r="B482" s="237"/>
      <c r="C482" s="238"/>
      <c r="D482" s="234" t="s">
        <v>167</v>
      </c>
      <c r="E482" s="239" t="s">
        <v>38</v>
      </c>
      <c r="F482" s="240" t="s">
        <v>394</v>
      </c>
      <c r="G482" s="238"/>
      <c r="H482" s="239" t="s">
        <v>38</v>
      </c>
      <c r="I482" s="241"/>
      <c r="J482" s="238"/>
      <c r="K482" s="238"/>
      <c r="L482" s="242"/>
      <c r="M482" s="243"/>
      <c r="N482" s="244"/>
      <c r="O482" s="244"/>
      <c r="P482" s="244"/>
      <c r="Q482" s="244"/>
      <c r="R482" s="244"/>
      <c r="S482" s="244"/>
      <c r="T482" s="245"/>
      <c r="AT482" s="246" t="s">
        <v>167</v>
      </c>
      <c r="AU482" s="246" t="s">
        <v>92</v>
      </c>
      <c r="AV482" s="11" t="s">
        <v>25</v>
      </c>
      <c r="AW482" s="11" t="s">
        <v>46</v>
      </c>
      <c r="AX482" s="11" t="s">
        <v>83</v>
      </c>
      <c r="AY482" s="246" t="s">
        <v>155</v>
      </c>
    </row>
    <row r="483" s="12" customFormat="1">
      <c r="B483" s="247"/>
      <c r="C483" s="248"/>
      <c r="D483" s="234" t="s">
        <v>167</v>
      </c>
      <c r="E483" s="249" t="s">
        <v>38</v>
      </c>
      <c r="F483" s="250" t="s">
        <v>633</v>
      </c>
      <c r="G483" s="248"/>
      <c r="H483" s="251">
        <v>79</v>
      </c>
      <c r="I483" s="252"/>
      <c r="J483" s="248"/>
      <c r="K483" s="248"/>
      <c r="L483" s="253"/>
      <c r="M483" s="254"/>
      <c r="N483" s="255"/>
      <c r="O483" s="255"/>
      <c r="P483" s="255"/>
      <c r="Q483" s="255"/>
      <c r="R483" s="255"/>
      <c r="S483" s="255"/>
      <c r="T483" s="256"/>
      <c r="AT483" s="257" t="s">
        <v>167</v>
      </c>
      <c r="AU483" s="257" t="s">
        <v>92</v>
      </c>
      <c r="AV483" s="12" t="s">
        <v>92</v>
      </c>
      <c r="AW483" s="12" t="s">
        <v>46</v>
      </c>
      <c r="AX483" s="12" t="s">
        <v>83</v>
      </c>
      <c r="AY483" s="257" t="s">
        <v>155</v>
      </c>
    </row>
    <row r="484" s="13" customFormat="1">
      <c r="B484" s="258"/>
      <c r="C484" s="259"/>
      <c r="D484" s="234" t="s">
        <v>167</v>
      </c>
      <c r="E484" s="260" t="s">
        <v>38</v>
      </c>
      <c r="F484" s="261" t="s">
        <v>177</v>
      </c>
      <c r="G484" s="259"/>
      <c r="H484" s="262">
        <v>119</v>
      </c>
      <c r="I484" s="263"/>
      <c r="J484" s="259"/>
      <c r="K484" s="259"/>
      <c r="L484" s="264"/>
      <c r="M484" s="265"/>
      <c r="N484" s="266"/>
      <c r="O484" s="266"/>
      <c r="P484" s="266"/>
      <c r="Q484" s="266"/>
      <c r="R484" s="266"/>
      <c r="S484" s="266"/>
      <c r="T484" s="267"/>
      <c r="AT484" s="268" t="s">
        <v>167</v>
      </c>
      <c r="AU484" s="268" t="s">
        <v>92</v>
      </c>
      <c r="AV484" s="13" t="s">
        <v>163</v>
      </c>
      <c r="AW484" s="13" t="s">
        <v>46</v>
      </c>
      <c r="AX484" s="13" t="s">
        <v>25</v>
      </c>
      <c r="AY484" s="268" t="s">
        <v>155</v>
      </c>
    </row>
    <row r="485" s="1" customFormat="1" ht="14.4" customHeight="1">
      <c r="B485" s="47"/>
      <c r="C485" s="269" t="s">
        <v>634</v>
      </c>
      <c r="D485" s="269" t="s">
        <v>178</v>
      </c>
      <c r="E485" s="270" t="s">
        <v>635</v>
      </c>
      <c r="F485" s="271" t="s">
        <v>636</v>
      </c>
      <c r="G485" s="272" t="s">
        <v>214</v>
      </c>
      <c r="H485" s="273">
        <v>119</v>
      </c>
      <c r="I485" s="274"/>
      <c r="J485" s="275">
        <f>ROUND(I485*H485,2)</f>
        <v>0</v>
      </c>
      <c r="K485" s="271" t="s">
        <v>351</v>
      </c>
      <c r="L485" s="276"/>
      <c r="M485" s="277" t="s">
        <v>38</v>
      </c>
      <c r="N485" s="278" t="s">
        <v>54</v>
      </c>
      <c r="O485" s="48"/>
      <c r="P485" s="231">
        <f>O485*H485</f>
        <v>0</v>
      </c>
      <c r="Q485" s="231">
        <v>0</v>
      </c>
      <c r="R485" s="231">
        <f>Q485*H485</f>
        <v>0</v>
      </c>
      <c r="S485" s="231">
        <v>0</v>
      </c>
      <c r="T485" s="232">
        <f>S485*H485</f>
        <v>0</v>
      </c>
      <c r="AR485" s="24" t="s">
        <v>388</v>
      </c>
      <c r="AT485" s="24" t="s">
        <v>178</v>
      </c>
      <c r="AU485" s="24" t="s">
        <v>92</v>
      </c>
      <c r="AY485" s="24" t="s">
        <v>155</v>
      </c>
      <c r="BE485" s="233">
        <f>IF(N485="základní",J485,0)</f>
        <v>0</v>
      </c>
      <c r="BF485" s="233">
        <f>IF(N485="snížená",J485,0)</f>
        <v>0</v>
      </c>
      <c r="BG485" s="233">
        <f>IF(N485="zákl. přenesená",J485,0)</f>
        <v>0</v>
      </c>
      <c r="BH485" s="233">
        <f>IF(N485="sníž. přenesená",J485,0)</f>
        <v>0</v>
      </c>
      <c r="BI485" s="233">
        <f>IF(N485="nulová",J485,0)</f>
        <v>0</v>
      </c>
      <c r="BJ485" s="24" t="s">
        <v>25</v>
      </c>
      <c r="BK485" s="233">
        <f>ROUND(I485*H485,2)</f>
        <v>0</v>
      </c>
      <c r="BL485" s="24" t="s">
        <v>295</v>
      </c>
      <c r="BM485" s="24" t="s">
        <v>637</v>
      </c>
    </row>
    <row r="486" s="1" customFormat="1" ht="14.4" customHeight="1">
      <c r="B486" s="47"/>
      <c r="C486" s="222" t="s">
        <v>638</v>
      </c>
      <c r="D486" s="222" t="s">
        <v>158</v>
      </c>
      <c r="E486" s="223" t="s">
        <v>639</v>
      </c>
      <c r="F486" s="224" t="s">
        <v>640</v>
      </c>
      <c r="G486" s="225" t="s">
        <v>345</v>
      </c>
      <c r="H486" s="226">
        <v>215</v>
      </c>
      <c r="I486" s="227"/>
      <c r="J486" s="228">
        <f>ROUND(I486*H486,2)</f>
        <v>0</v>
      </c>
      <c r="K486" s="224" t="s">
        <v>351</v>
      </c>
      <c r="L486" s="73"/>
      <c r="M486" s="229" t="s">
        <v>38</v>
      </c>
      <c r="N486" s="230" t="s">
        <v>54</v>
      </c>
      <c r="O486" s="48"/>
      <c r="P486" s="231">
        <f>O486*H486</f>
        <v>0</v>
      </c>
      <c r="Q486" s="231">
        <v>6.0000000000000002E-05</v>
      </c>
      <c r="R486" s="231">
        <f>Q486*H486</f>
        <v>0.0129</v>
      </c>
      <c r="S486" s="231">
        <v>0</v>
      </c>
      <c r="T486" s="232">
        <f>S486*H486</f>
        <v>0</v>
      </c>
      <c r="AR486" s="24" t="s">
        <v>295</v>
      </c>
      <c r="AT486" s="24" t="s">
        <v>158</v>
      </c>
      <c r="AU486" s="24" t="s">
        <v>92</v>
      </c>
      <c r="AY486" s="24" t="s">
        <v>155</v>
      </c>
      <c r="BE486" s="233">
        <f>IF(N486="základní",J486,0)</f>
        <v>0</v>
      </c>
      <c r="BF486" s="233">
        <f>IF(N486="snížená",J486,0)</f>
        <v>0</v>
      </c>
      <c r="BG486" s="233">
        <f>IF(N486="zákl. přenesená",J486,0)</f>
        <v>0</v>
      </c>
      <c r="BH486" s="233">
        <f>IF(N486="sníž. přenesená",J486,0)</f>
        <v>0</v>
      </c>
      <c r="BI486" s="233">
        <f>IF(N486="nulová",J486,0)</f>
        <v>0</v>
      </c>
      <c r="BJ486" s="24" t="s">
        <v>25</v>
      </c>
      <c r="BK486" s="233">
        <f>ROUND(I486*H486,2)</f>
        <v>0</v>
      </c>
      <c r="BL486" s="24" t="s">
        <v>295</v>
      </c>
      <c r="BM486" s="24" t="s">
        <v>641</v>
      </c>
    </row>
    <row r="487" s="12" customFormat="1">
      <c r="B487" s="247"/>
      <c r="C487" s="248"/>
      <c r="D487" s="234" t="s">
        <v>167</v>
      </c>
      <c r="E487" s="249" t="s">
        <v>38</v>
      </c>
      <c r="F487" s="250" t="s">
        <v>642</v>
      </c>
      <c r="G487" s="248"/>
      <c r="H487" s="251">
        <v>38</v>
      </c>
      <c r="I487" s="252"/>
      <c r="J487" s="248"/>
      <c r="K487" s="248"/>
      <c r="L487" s="253"/>
      <c r="M487" s="254"/>
      <c r="N487" s="255"/>
      <c r="O487" s="255"/>
      <c r="P487" s="255"/>
      <c r="Q487" s="255"/>
      <c r="R487" s="255"/>
      <c r="S487" s="255"/>
      <c r="T487" s="256"/>
      <c r="AT487" s="257" t="s">
        <v>167</v>
      </c>
      <c r="AU487" s="257" t="s">
        <v>92</v>
      </c>
      <c r="AV487" s="12" t="s">
        <v>92</v>
      </c>
      <c r="AW487" s="12" t="s">
        <v>46</v>
      </c>
      <c r="AX487" s="12" t="s">
        <v>83</v>
      </c>
      <c r="AY487" s="257" t="s">
        <v>155</v>
      </c>
    </row>
    <row r="488" s="12" customFormat="1">
      <c r="B488" s="247"/>
      <c r="C488" s="248"/>
      <c r="D488" s="234" t="s">
        <v>167</v>
      </c>
      <c r="E488" s="249" t="s">
        <v>38</v>
      </c>
      <c r="F488" s="250" t="s">
        <v>643</v>
      </c>
      <c r="G488" s="248"/>
      <c r="H488" s="251">
        <v>38</v>
      </c>
      <c r="I488" s="252"/>
      <c r="J488" s="248"/>
      <c r="K488" s="248"/>
      <c r="L488" s="253"/>
      <c r="M488" s="254"/>
      <c r="N488" s="255"/>
      <c r="O488" s="255"/>
      <c r="P488" s="255"/>
      <c r="Q488" s="255"/>
      <c r="R488" s="255"/>
      <c r="S488" s="255"/>
      <c r="T488" s="256"/>
      <c r="AT488" s="257" t="s">
        <v>167</v>
      </c>
      <c r="AU488" s="257" t="s">
        <v>92</v>
      </c>
      <c r="AV488" s="12" t="s">
        <v>92</v>
      </c>
      <c r="AW488" s="12" t="s">
        <v>46</v>
      </c>
      <c r="AX488" s="12" t="s">
        <v>83</v>
      </c>
      <c r="AY488" s="257" t="s">
        <v>155</v>
      </c>
    </row>
    <row r="489" s="11" customFormat="1">
      <c r="B489" s="237"/>
      <c r="C489" s="238"/>
      <c r="D489" s="234" t="s">
        <v>167</v>
      </c>
      <c r="E489" s="239" t="s">
        <v>38</v>
      </c>
      <c r="F489" s="240" t="s">
        <v>394</v>
      </c>
      <c r="G489" s="238"/>
      <c r="H489" s="239" t="s">
        <v>38</v>
      </c>
      <c r="I489" s="241"/>
      <c r="J489" s="238"/>
      <c r="K489" s="238"/>
      <c r="L489" s="242"/>
      <c r="M489" s="243"/>
      <c r="N489" s="244"/>
      <c r="O489" s="244"/>
      <c r="P489" s="244"/>
      <c r="Q489" s="244"/>
      <c r="R489" s="244"/>
      <c r="S489" s="244"/>
      <c r="T489" s="245"/>
      <c r="AT489" s="246" t="s">
        <v>167</v>
      </c>
      <c r="AU489" s="246" t="s">
        <v>92</v>
      </c>
      <c r="AV489" s="11" t="s">
        <v>25</v>
      </c>
      <c r="AW489" s="11" t="s">
        <v>46</v>
      </c>
      <c r="AX489" s="11" t="s">
        <v>83</v>
      </c>
      <c r="AY489" s="246" t="s">
        <v>155</v>
      </c>
    </row>
    <row r="490" s="12" customFormat="1">
      <c r="B490" s="247"/>
      <c r="C490" s="248"/>
      <c r="D490" s="234" t="s">
        <v>167</v>
      </c>
      <c r="E490" s="249" t="s">
        <v>38</v>
      </c>
      <c r="F490" s="250" t="s">
        <v>644</v>
      </c>
      <c r="G490" s="248"/>
      <c r="H490" s="251">
        <v>139</v>
      </c>
      <c r="I490" s="252"/>
      <c r="J490" s="248"/>
      <c r="K490" s="248"/>
      <c r="L490" s="253"/>
      <c r="M490" s="254"/>
      <c r="N490" s="255"/>
      <c r="O490" s="255"/>
      <c r="P490" s="255"/>
      <c r="Q490" s="255"/>
      <c r="R490" s="255"/>
      <c r="S490" s="255"/>
      <c r="T490" s="256"/>
      <c r="AT490" s="257" t="s">
        <v>167</v>
      </c>
      <c r="AU490" s="257" t="s">
        <v>92</v>
      </c>
      <c r="AV490" s="12" t="s">
        <v>92</v>
      </c>
      <c r="AW490" s="12" t="s">
        <v>46</v>
      </c>
      <c r="AX490" s="12" t="s">
        <v>83</v>
      </c>
      <c r="AY490" s="257" t="s">
        <v>155</v>
      </c>
    </row>
    <row r="491" s="13" customFormat="1">
      <c r="B491" s="258"/>
      <c r="C491" s="259"/>
      <c r="D491" s="234" t="s">
        <v>167</v>
      </c>
      <c r="E491" s="260" t="s">
        <v>38</v>
      </c>
      <c r="F491" s="261" t="s">
        <v>177</v>
      </c>
      <c r="G491" s="259"/>
      <c r="H491" s="262">
        <v>215</v>
      </c>
      <c r="I491" s="263"/>
      <c r="J491" s="259"/>
      <c r="K491" s="259"/>
      <c r="L491" s="264"/>
      <c r="M491" s="265"/>
      <c r="N491" s="266"/>
      <c r="O491" s="266"/>
      <c r="P491" s="266"/>
      <c r="Q491" s="266"/>
      <c r="R491" s="266"/>
      <c r="S491" s="266"/>
      <c r="T491" s="267"/>
      <c r="AT491" s="268" t="s">
        <v>167</v>
      </c>
      <c r="AU491" s="268" t="s">
        <v>92</v>
      </c>
      <c r="AV491" s="13" t="s">
        <v>163</v>
      </c>
      <c r="AW491" s="13" t="s">
        <v>46</v>
      </c>
      <c r="AX491" s="13" t="s">
        <v>25</v>
      </c>
      <c r="AY491" s="268" t="s">
        <v>155</v>
      </c>
    </row>
    <row r="492" s="1" customFormat="1" ht="22.8" customHeight="1">
      <c r="B492" s="47"/>
      <c r="C492" s="269" t="s">
        <v>645</v>
      </c>
      <c r="D492" s="269" t="s">
        <v>178</v>
      </c>
      <c r="E492" s="270" t="s">
        <v>646</v>
      </c>
      <c r="F492" s="271" t="s">
        <v>647</v>
      </c>
      <c r="G492" s="272" t="s">
        <v>345</v>
      </c>
      <c r="H492" s="273">
        <v>215</v>
      </c>
      <c r="I492" s="274"/>
      <c r="J492" s="275">
        <f>ROUND(I492*H492,2)</f>
        <v>0</v>
      </c>
      <c r="K492" s="271" t="s">
        <v>351</v>
      </c>
      <c r="L492" s="276"/>
      <c r="M492" s="277" t="s">
        <v>38</v>
      </c>
      <c r="N492" s="278" t="s">
        <v>54</v>
      </c>
      <c r="O492" s="48"/>
      <c r="P492" s="231">
        <f>O492*H492</f>
        <v>0</v>
      </c>
      <c r="Q492" s="231">
        <v>0</v>
      </c>
      <c r="R492" s="231">
        <f>Q492*H492</f>
        <v>0</v>
      </c>
      <c r="S492" s="231">
        <v>0</v>
      </c>
      <c r="T492" s="232">
        <f>S492*H492</f>
        <v>0</v>
      </c>
      <c r="AR492" s="24" t="s">
        <v>388</v>
      </c>
      <c r="AT492" s="24" t="s">
        <v>178</v>
      </c>
      <c r="AU492" s="24" t="s">
        <v>92</v>
      </c>
      <c r="AY492" s="24" t="s">
        <v>155</v>
      </c>
      <c r="BE492" s="233">
        <f>IF(N492="základní",J492,0)</f>
        <v>0</v>
      </c>
      <c r="BF492" s="233">
        <f>IF(N492="snížená",J492,0)</f>
        <v>0</v>
      </c>
      <c r="BG492" s="233">
        <f>IF(N492="zákl. přenesená",J492,0)</f>
        <v>0</v>
      </c>
      <c r="BH492" s="233">
        <f>IF(N492="sníž. přenesená",J492,0)</f>
        <v>0</v>
      </c>
      <c r="BI492" s="233">
        <f>IF(N492="nulová",J492,0)</f>
        <v>0</v>
      </c>
      <c r="BJ492" s="24" t="s">
        <v>25</v>
      </c>
      <c r="BK492" s="233">
        <f>ROUND(I492*H492,2)</f>
        <v>0</v>
      </c>
      <c r="BL492" s="24" t="s">
        <v>295</v>
      </c>
      <c r="BM492" s="24" t="s">
        <v>648</v>
      </c>
    </row>
    <row r="493" s="1" customFormat="1" ht="22.8" customHeight="1">
      <c r="B493" s="47"/>
      <c r="C493" s="222" t="s">
        <v>649</v>
      </c>
      <c r="D493" s="222" t="s">
        <v>158</v>
      </c>
      <c r="E493" s="223" t="s">
        <v>650</v>
      </c>
      <c r="F493" s="224" t="s">
        <v>651</v>
      </c>
      <c r="G493" s="225" t="s">
        <v>345</v>
      </c>
      <c r="H493" s="226">
        <v>10</v>
      </c>
      <c r="I493" s="227"/>
      <c r="J493" s="228">
        <f>ROUND(I493*H493,2)</f>
        <v>0</v>
      </c>
      <c r="K493" s="224" t="s">
        <v>162</v>
      </c>
      <c r="L493" s="73"/>
      <c r="M493" s="229" t="s">
        <v>38</v>
      </c>
      <c r="N493" s="230" t="s">
        <v>54</v>
      </c>
      <c r="O493" s="48"/>
      <c r="P493" s="231">
        <f>O493*H493</f>
        <v>0</v>
      </c>
      <c r="Q493" s="231">
        <v>0</v>
      </c>
      <c r="R493" s="231">
        <f>Q493*H493</f>
        <v>0</v>
      </c>
      <c r="S493" s="231">
        <v>0</v>
      </c>
      <c r="T493" s="232">
        <f>S493*H493</f>
        <v>0</v>
      </c>
      <c r="AR493" s="24" t="s">
        <v>295</v>
      </c>
      <c r="AT493" s="24" t="s">
        <v>158</v>
      </c>
      <c r="AU493" s="24" t="s">
        <v>92</v>
      </c>
      <c r="AY493" s="24" t="s">
        <v>155</v>
      </c>
      <c r="BE493" s="233">
        <f>IF(N493="základní",J493,0)</f>
        <v>0</v>
      </c>
      <c r="BF493" s="233">
        <f>IF(N493="snížená",J493,0)</f>
        <v>0</v>
      </c>
      <c r="BG493" s="233">
        <f>IF(N493="zákl. přenesená",J493,0)</f>
        <v>0</v>
      </c>
      <c r="BH493" s="233">
        <f>IF(N493="sníž. přenesená",J493,0)</f>
        <v>0</v>
      </c>
      <c r="BI493" s="233">
        <f>IF(N493="nulová",J493,0)</f>
        <v>0</v>
      </c>
      <c r="BJ493" s="24" t="s">
        <v>25</v>
      </c>
      <c r="BK493" s="233">
        <f>ROUND(I493*H493,2)</f>
        <v>0</v>
      </c>
      <c r="BL493" s="24" t="s">
        <v>295</v>
      </c>
      <c r="BM493" s="24" t="s">
        <v>652</v>
      </c>
    </row>
    <row r="494" s="1" customFormat="1">
      <c r="B494" s="47"/>
      <c r="C494" s="75"/>
      <c r="D494" s="234" t="s">
        <v>165</v>
      </c>
      <c r="E494" s="75"/>
      <c r="F494" s="235" t="s">
        <v>653</v>
      </c>
      <c r="G494" s="75"/>
      <c r="H494" s="75"/>
      <c r="I494" s="192"/>
      <c r="J494" s="75"/>
      <c r="K494" s="75"/>
      <c r="L494" s="73"/>
      <c r="M494" s="236"/>
      <c r="N494" s="48"/>
      <c r="O494" s="48"/>
      <c r="P494" s="48"/>
      <c r="Q494" s="48"/>
      <c r="R494" s="48"/>
      <c r="S494" s="48"/>
      <c r="T494" s="96"/>
      <c r="AT494" s="24" t="s">
        <v>165</v>
      </c>
      <c r="AU494" s="24" t="s">
        <v>92</v>
      </c>
    </row>
    <row r="495" s="1" customFormat="1" ht="22.8" customHeight="1">
      <c r="B495" s="47"/>
      <c r="C495" s="269" t="s">
        <v>654</v>
      </c>
      <c r="D495" s="269" t="s">
        <v>178</v>
      </c>
      <c r="E495" s="270" t="s">
        <v>655</v>
      </c>
      <c r="F495" s="271" t="s">
        <v>656</v>
      </c>
      <c r="G495" s="272" t="s">
        <v>657</v>
      </c>
      <c r="H495" s="273">
        <v>1</v>
      </c>
      <c r="I495" s="274"/>
      <c r="J495" s="275">
        <f>ROUND(I495*H495,2)</f>
        <v>0</v>
      </c>
      <c r="K495" s="271" t="s">
        <v>351</v>
      </c>
      <c r="L495" s="276"/>
      <c r="M495" s="277" t="s">
        <v>38</v>
      </c>
      <c r="N495" s="278" t="s">
        <v>54</v>
      </c>
      <c r="O495" s="48"/>
      <c r="P495" s="231">
        <f>O495*H495</f>
        <v>0</v>
      </c>
      <c r="Q495" s="231">
        <v>1.2</v>
      </c>
      <c r="R495" s="231">
        <f>Q495*H495</f>
        <v>1.2</v>
      </c>
      <c r="S495" s="231">
        <v>0</v>
      </c>
      <c r="T495" s="232">
        <f>S495*H495</f>
        <v>0</v>
      </c>
      <c r="AR495" s="24" t="s">
        <v>388</v>
      </c>
      <c r="AT495" s="24" t="s">
        <v>178</v>
      </c>
      <c r="AU495" s="24" t="s">
        <v>92</v>
      </c>
      <c r="AY495" s="24" t="s">
        <v>155</v>
      </c>
      <c r="BE495" s="233">
        <f>IF(N495="základní",J495,0)</f>
        <v>0</v>
      </c>
      <c r="BF495" s="233">
        <f>IF(N495="snížená",J495,0)</f>
        <v>0</v>
      </c>
      <c r="BG495" s="233">
        <f>IF(N495="zákl. přenesená",J495,0)</f>
        <v>0</v>
      </c>
      <c r="BH495" s="233">
        <f>IF(N495="sníž. přenesená",J495,0)</f>
        <v>0</v>
      </c>
      <c r="BI495" s="233">
        <f>IF(N495="nulová",J495,0)</f>
        <v>0</v>
      </c>
      <c r="BJ495" s="24" t="s">
        <v>25</v>
      </c>
      <c r="BK495" s="233">
        <f>ROUND(I495*H495,2)</f>
        <v>0</v>
      </c>
      <c r="BL495" s="24" t="s">
        <v>295</v>
      </c>
      <c r="BM495" s="24" t="s">
        <v>658</v>
      </c>
    </row>
    <row r="496" s="1" customFormat="1" ht="22.8" customHeight="1">
      <c r="B496" s="47"/>
      <c r="C496" s="269" t="s">
        <v>659</v>
      </c>
      <c r="D496" s="269" t="s">
        <v>178</v>
      </c>
      <c r="E496" s="270" t="s">
        <v>660</v>
      </c>
      <c r="F496" s="271" t="s">
        <v>661</v>
      </c>
      <c r="G496" s="272" t="s">
        <v>657</v>
      </c>
      <c r="H496" s="273">
        <v>1</v>
      </c>
      <c r="I496" s="274"/>
      <c r="J496" s="275">
        <f>ROUND(I496*H496,2)</f>
        <v>0</v>
      </c>
      <c r="K496" s="271" t="s">
        <v>38</v>
      </c>
      <c r="L496" s="276"/>
      <c r="M496" s="277" t="s">
        <v>38</v>
      </c>
      <c r="N496" s="278" t="s">
        <v>54</v>
      </c>
      <c r="O496" s="48"/>
      <c r="P496" s="231">
        <f>O496*H496</f>
        <v>0</v>
      </c>
      <c r="Q496" s="231">
        <v>1.2</v>
      </c>
      <c r="R496" s="231">
        <f>Q496*H496</f>
        <v>1.2</v>
      </c>
      <c r="S496" s="231">
        <v>0</v>
      </c>
      <c r="T496" s="232">
        <f>S496*H496</f>
        <v>0</v>
      </c>
      <c r="AR496" s="24" t="s">
        <v>388</v>
      </c>
      <c r="AT496" s="24" t="s">
        <v>178</v>
      </c>
      <c r="AU496" s="24" t="s">
        <v>92</v>
      </c>
      <c r="AY496" s="24" t="s">
        <v>155</v>
      </c>
      <c r="BE496" s="233">
        <f>IF(N496="základní",J496,0)</f>
        <v>0</v>
      </c>
      <c r="BF496" s="233">
        <f>IF(N496="snížená",J496,0)</f>
        <v>0</v>
      </c>
      <c r="BG496" s="233">
        <f>IF(N496="zákl. přenesená",J496,0)</f>
        <v>0</v>
      </c>
      <c r="BH496" s="233">
        <f>IF(N496="sníž. přenesená",J496,0)</f>
        <v>0</v>
      </c>
      <c r="BI496" s="233">
        <f>IF(N496="nulová",J496,0)</f>
        <v>0</v>
      </c>
      <c r="BJ496" s="24" t="s">
        <v>25</v>
      </c>
      <c r="BK496" s="233">
        <f>ROUND(I496*H496,2)</f>
        <v>0</v>
      </c>
      <c r="BL496" s="24" t="s">
        <v>295</v>
      </c>
      <c r="BM496" s="24" t="s">
        <v>662</v>
      </c>
    </row>
    <row r="497" s="1" customFormat="1" ht="22.8" customHeight="1">
      <c r="B497" s="47"/>
      <c r="C497" s="269" t="s">
        <v>663</v>
      </c>
      <c r="D497" s="269" t="s">
        <v>178</v>
      </c>
      <c r="E497" s="270" t="s">
        <v>664</v>
      </c>
      <c r="F497" s="271" t="s">
        <v>665</v>
      </c>
      <c r="G497" s="272" t="s">
        <v>657</v>
      </c>
      <c r="H497" s="273">
        <v>1</v>
      </c>
      <c r="I497" s="274"/>
      <c r="J497" s="275">
        <f>ROUND(I497*H497,2)</f>
        <v>0</v>
      </c>
      <c r="K497" s="271" t="s">
        <v>351</v>
      </c>
      <c r="L497" s="276"/>
      <c r="M497" s="277" t="s">
        <v>38</v>
      </c>
      <c r="N497" s="278" t="s">
        <v>54</v>
      </c>
      <c r="O497" s="48"/>
      <c r="P497" s="231">
        <f>O497*H497</f>
        <v>0</v>
      </c>
      <c r="Q497" s="231">
        <v>1.2</v>
      </c>
      <c r="R497" s="231">
        <f>Q497*H497</f>
        <v>1.2</v>
      </c>
      <c r="S497" s="231">
        <v>0</v>
      </c>
      <c r="T497" s="232">
        <f>S497*H497</f>
        <v>0</v>
      </c>
      <c r="AR497" s="24" t="s">
        <v>388</v>
      </c>
      <c r="AT497" s="24" t="s">
        <v>178</v>
      </c>
      <c r="AU497" s="24" t="s">
        <v>92</v>
      </c>
      <c r="AY497" s="24" t="s">
        <v>155</v>
      </c>
      <c r="BE497" s="233">
        <f>IF(N497="základní",J497,0)</f>
        <v>0</v>
      </c>
      <c r="BF497" s="233">
        <f>IF(N497="snížená",J497,0)</f>
        <v>0</v>
      </c>
      <c r="BG497" s="233">
        <f>IF(N497="zákl. přenesená",J497,0)</f>
        <v>0</v>
      </c>
      <c r="BH497" s="233">
        <f>IF(N497="sníž. přenesená",J497,0)</f>
        <v>0</v>
      </c>
      <c r="BI497" s="233">
        <f>IF(N497="nulová",J497,0)</f>
        <v>0</v>
      </c>
      <c r="BJ497" s="24" t="s">
        <v>25</v>
      </c>
      <c r="BK497" s="233">
        <f>ROUND(I497*H497,2)</f>
        <v>0</v>
      </c>
      <c r="BL497" s="24" t="s">
        <v>295</v>
      </c>
      <c r="BM497" s="24" t="s">
        <v>666</v>
      </c>
    </row>
    <row r="498" s="1" customFormat="1" ht="22.8" customHeight="1">
      <c r="B498" s="47"/>
      <c r="C498" s="269" t="s">
        <v>667</v>
      </c>
      <c r="D498" s="269" t="s">
        <v>178</v>
      </c>
      <c r="E498" s="270" t="s">
        <v>668</v>
      </c>
      <c r="F498" s="271" t="s">
        <v>669</v>
      </c>
      <c r="G498" s="272" t="s">
        <v>657</v>
      </c>
      <c r="H498" s="273">
        <v>1</v>
      </c>
      <c r="I498" s="274"/>
      <c r="J498" s="275">
        <f>ROUND(I498*H498,2)</f>
        <v>0</v>
      </c>
      <c r="K498" s="271" t="s">
        <v>351</v>
      </c>
      <c r="L498" s="276"/>
      <c r="M498" s="277" t="s">
        <v>38</v>
      </c>
      <c r="N498" s="278" t="s">
        <v>54</v>
      </c>
      <c r="O498" s="48"/>
      <c r="P498" s="231">
        <f>O498*H498</f>
        <v>0</v>
      </c>
      <c r="Q498" s="231">
        <v>1.2</v>
      </c>
      <c r="R498" s="231">
        <f>Q498*H498</f>
        <v>1.2</v>
      </c>
      <c r="S498" s="231">
        <v>0</v>
      </c>
      <c r="T498" s="232">
        <f>S498*H498</f>
        <v>0</v>
      </c>
      <c r="AR498" s="24" t="s">
        <v>388</v>
      </c>
      <c r="AT498" s="24" t="s">
        <v>178</v>
      </c>
      <c r="AU498" s="24" t="s">
        <v>92</v>
      </c>
      <c r="AY498" s="24" t="s">
        <v>155</v>
      </c>
      <c r="BE498" s="233">
        <f>IF(N498="základní",J498,0)</f>
        <v>0</v>
      </c>
      <c r="BF498" s="233">
        <f>IF(N498="snížená",J498,0)</f>
        <v>0</v>
      </c>
      <c r="BG498" s="233">
        <f>IF(N498="zákl. přenesená",J498,0)</f>
        <v>0</v>
      </c>
      <c r="BH498" s="233">
        <f>IF(N498="sníž. přenesená",J498,0)</f>
        <v>0</v>
      </c>
      <c r="BI498" s="233">
        <f>IF(N498="nulová",J498,0)</f>
        <v>0</v>
      </c>
      <c r="BJ498" s="24" t="s">
        <v>25</v>
      </c>
      <c r="BK498" s="233">
        <f>ROUND(I498*H498,2)</f>
        <v>0</v>
      </c>
      <c r="BL498" s="24" t="s">
        <v>295</v>
      </c>
      <c r="BM498" s="24" t="s">
        <v>670</v>
      </c>
    </row>
    <row r="499" s="1" customFormat="1" ht="22.8" customHeight="1">
      <c r="B499" s="47"/>
      <c r="C499" s="269" t="s">
        <v>671</v>
      </c>
      <c r="D499" s="269" t="s">
        <v>178</v>
      </c>
      <c r="E499" s="270" t="s">
        <v>672</v>
      </c>
      <c r="F499" s="271" t="s">
        <v>673</v>
      </c>
      <c r="G499" s="272" t="s">
        <v>657</v>
      </c>
      <c r="H499" s="273">
        <v>1</v>
      </c>
      <c r="I499" s="274"/>
      <c r="J499" s="275">
        <f>ROUND(I499*H499,2)</f>
        <v>0</v>
      </c>
      <c r="K499" s="271" t="s">
        <v>351</v>
      </c>
      <c r="L499" s="276"/>
      <c r="M499" s="277" t="s">
        <v>38</v>
      </c>
      <c r="N499" s="278" t="s">
        <v>54</v>
      </c>
      <c r="O499" s="48"/>
      <c r="P499" s="231">
        <f>O499*H499</f>
        <v>0</v>
      </c>
      <c r="Q499" s="231">
        <v>1.2</v>
      </c>
      <c r="R499" s="231">
        <f>Q499*H499</f>
        <v>1.2</v>
      </c>
      <c r="S499" s="231">
        <v>0</v>
      </c>
      <c r="T499" s="232">
        <f>S499*H499</f>
        <v>0</v>
      </c>
      <c r="AR499" s="24" t="s">
        <v>388</v>
      </c>
      <c r="AT499" s="24" t="s">
        <v>178</v>
      </c>
      <c r="AU499" s="24" t="s">
        <v>92</v>
      </c>
      <c r="AY499" s="24" t="s">
        <v>155</v>
      </c>
      <c r="BE499" s="233">
        <f>IF(N499="základní",J499,0)</f>
        <v>0</v>
      </c>
      <c r="BF499" s="233">
        <f>IF(N499="snížená",J499,0)</f>
        <v>0</v>
      </c>
      <c r="BG499" s="233">
        <f>IF(N499="zákl. přenesená",J499,0)</f>
        <v>0</v>
      </c>
      <c r="BH499" s="233">
        <f>IF(N499="sníž. přenesená",J499,0)</f>
        <v>0</v>
      </c>
      <c r="BI499" s="233">
        <f>IF(N499="nulová",J499,0)</f>
        <v>0</v>
      </c>
      <c r="BJ499" s="24" t="s">
        <v>25</v>
      </c>
      <c r="BK499" s="233">
        <f>ROUND(I499*H499,2)</f>
        <v>0</v>
      </c>
      <c r="BL499" s="24" t="s">
        <v>295</v>
      </c>
      <c r="BM499" s="24" t="s">
        <v>674</v>
      </c>
    </row>
    <row r="500" s="1" customFormat="1" ht="22.8" customHeight="1">
      <c r="B500" s="47"/>
      <c r="C500" s="269" t="s">
        <v>675</v>
      </c>
      <c r="D500" s="269" t="s">
        <v>178</v>
      </c>
      <c r="E500" s="270" t="s">
        <v>676</v>
      </c>
      <c r="F500" s="271" t="s">
        <v>677</v>
      </c>
      <c r="G500" s="272" t="s">
        <v>657</v>
      </c>
      <c r="H500" s="273">
        <v>1</v>
      </c>
      <c r="I500" s="274"/>
      <c r="J500" s="275">
        <f>ROUND(I500*H500,2)</f>
        <v>0</v>
      </c>
      <c r="K500" s="271" t="s">
        <v>351</v>
      </c>
      <c r="L500" s="276"/>
      <c r="M500" s="277" t="s">
        <v>38</v>
      </c>
      <c r="N500" s="278" t="s">
        <v>54</v>
      </c>
      <c r="O500" s="48"/>
      <c r="P500" s="231">
        <f>O500*H500</f>
        <v>0</v>
      </c>
      <c r="Q500" s="231">
        <v>1.2</v>
      </c>
      <c r="R500" s="231">
        <f>Q500*H500</f>
        <v>1.2</v>
      </c>
      <c r="S500" s="231">
        <v>0</v>
      </c>
      <c r="T500" s="232">
        <f>S500*H500</f>
        <v>0</v>
      </c>
      <c r="AR500" s="24" t="s">
        <v>388</v>
      </c>
      <c r="AT500" s="24" t="s">
        <v>178</v>
      </c>
      <c r="AU500" s="24" t="s">
        <v>92</v>
      </c>
      <c r="AY500" s="24" t="s">
        <v>155</v>
      </c>
      <c r="BE500" s="233">
        <f>IF(N500="základní",J500,0)</f>
        <v>0</v>
      </c>
      <c r="BF500" s="233">
        <f>IF(N500="snížená",J500,0)</f>
        <v>0</v>
      </c>
      <c r="BG500" s="233">
        <f>IF(N500="zákl. přenesená",J500,0)</f>
        <v>0</v>
      </c>
      <c r="BH500" s="233">
        <f>IF(N500="sníž. přenesená",J500,0)</f>
        <v>0</v>
      </c>
      <c r="BI500" s="233">
        <f>IF(N500="nulová",J500,0)</f>
        <v>0</v>
      </c>
      <c r="BJ500" s="24" t="s">
        <v>25</v>
      </c>
      <c r="BK500" s="233">
        <f>ROUND(I500*H500,2)</f>
        <v>0</v>
      </c>
      <c r="BL500" s="24" t="s">
        <v>295</v>
      </c>
      <c r="BM500" s="24" t="s">
        <v>678</v>
      </c>
    </row>
    <row r="501" s="1" customFormat="1" ht="22.8" customHeight="1">
      <c r="B501" s="47"/>
      <c r="C501" s="269" t="s">
        <v>679</v>
      </c>
      <c r="D501" s="269" t="s">
        <v>178</v>
      </c>
      <c r="E501" s="270" t="s">
        <v>680</v>
      </c>
      <c r="F501" s="271" t="s">
        <v>681</v>
      </c>
      <c r="G501" s="272" t="s">
        <v>657</v>
      </c>
      <c r="H501" s="273">
        <v>1</v>
      </c>
      <c r="I501" s="274"/>
      <c r="J501" s="275">
        <f>ROUND(I501*H501,2)</f>
        <v>0</v>
      </c>
      <c r="K501" s="271" t="s">
        <v>351</v>
      </c>
      <c r="L501" s="276"/>
      <c r="M501" s="277" t="s">
        <v>38</v>
      </c>
      <c r="N501" s="278" t="s">
        <v>54</v>
      </c>
      <c r="O501" s="48"/>
      <c r="P501" s="231">
        <f>O501*H501</f>
        <v>0</v>
      </c>
      <c r="Q501" s="231">
        <v>1.2</v>
      </c>
      <c r="R501" s="231">
        <f>Q501*H501</f>
        <v>1.2</v>
      </c>
      <c r="S501" s="231">
        <v>0</v>
      </c>
      <c r="T501" s="232">
        <f>S501*H501</f>
        <v>0</v>
      </c>
      <c r="AR501" s="24" t="s">
        <v>388</v>
      </c>
      <c r="AT501" s="24" t="s">
        <v>178</v>
      </c>
      <c r="AU501" s="24" t="s">
        <v>92</v>
      </c>
      <c r="AY501" s="24" t="s">
        <v>155</v>
      </c>
      <c r="BE501" s="233">
        <f>IF(N501="základní",J501,0)</f>
        <v>0</v>
      </c>
      <c r="BF501" s="233">
        <f>IF(N501="snížená",J501,0)</f>
        <v>0</v>
      </c>
      <c r="BG501" s="233">
        <f>IF(N501="zákl. přenesená",J501,0)</f>
        <v>0</v>
      </c>
      <c r="BH501" s="233">
        <f>IF(N501="sníž. přenesená",J501,0)</f>
        <v>0</v>
      </c>
      <c r="BI501" s="233">
        <f>IF(N501="nulová",J501,0)</f>
        <v>0</v>
      </c>
      <c r="BJ501" s="24" t="s">
        <v>25</v>
      </c>
      <c r="BK501" s="233">
        <f>ROUND(I501*H501,2)</f>
        <v>0</v>
      </c>
      <c r="BL501" s="24" t="s">
        <v>295</v>
      </c>
      <c r="BM501" s="24" t="s">
        <v>682</v>
      </c>
    </row>
    <row r="502" s="1" customFormat="1" ht="22.8" customHeight="1">
      <c r="B502" s="47"/>
      <c r="C502" s="269" t="s">
        <v>683</v>
      </c>
      <c r="D502" s="269" t="s">
        <v>178</v>
      </c>
      <c r="E502" s="270" t="s">
        <v>684</v>
      </c>
      <c r="F502" s="271" t="s">
        <v>685</v>
      </c>
      <c r="G502" s="272" t="s">
        <v>657</v>
      </c>
      <c r="H502" s="273">
        <v>1</v>
      </c>
      <c r="I502" s="274"/>
      <c r="J502" s="275">
        <f>ROUND(I502*H502,2)</f>
        <v>0</v>
      </c>
      <c r="K502" s="271" t="s">
        <v>351</v>
      </c>
      <c r="L502" s="276"/>
      <c r="M502" s="277" t="s">
        <v>38</v>
      </c>
      <c r="N502" s="278" t="s">
        <v>54</v>
      </c>
      <c r="O502" s="48"/>
      <c r="P502" s="231">
        <f>O502*H502</f>
        <v>0</v>
      </c>
      <c r="Q502" s="231">
        <v>1.2</v>
      </c>
      <c r="R502" s="231">
        <f>Q502*H502</f>
        <v>1.2</v>
      </c>
      <c r="S502" s="231">
        <v>0</v>
      </c>
      <c r="T502" s="232">
        <f>S502*H502</f>
        <v>0</v>
      </c>
      <c r="AR502" s="24" t="s">
        <v>388</v>
      </c>
      <c r="AT502" s="24" t="s">
        <v>178</v>
      </c>
      <c r="AU502" s="24" t="s">
        <v>92</v>
      </c>
      <c r="AY502" s="24" t="s">
        <v>155</v>
      </c>
      <c r="BE502" s="233">
        <f>IF(N502="základní",J502,0)</f>
        <v>0</v>
      </c>
      <c r="BF502" s="233">
        <f>IF(N502="snížená",J502,0)</f>
        <v>0</v>
      </c>
      <c r="BG502" s="233">
        <f>IF(N502="zákl. přenesená",J502,0)</f>
        <v>0</v>
      </c>
      <c r="BH502" s="233">
        <f>IF(N502="sníž. přenesená",J502,0)</f>
        <v>0</v>
      </c>
      <c r="BI502" s="233">
        <f>IF(N502="nulová",J502,0)</f>
        <v>0</v>
      </c>
      <c r="BJ502" s="24" t="s">
        <v>25</v>
      </c>
      <c r="BK502" s="233">
        <f>ROUND(I502*H502,2)</f>
        <v>0</v>
      </c>
      <c r="BL502" s="24" t="s">
        <v>295</v>
      </c>
      <c r="BM502" s="24" t="s">
        <v>686</v>
      </c>
    </row>
    <row r="503" s="1" customFormat="1" ht="22.8" customHeight="1">
      <c r="B503" s="47"/>
      <c r="C503" s="269" t="s">
        <v>687</v>
      </c>
      <c r="D503" s="269" t="s">
        <v>178</v>
      </c>
      <c r="E503" s="270" t="s">
        <v>688</v>
      </c>
      <c r="F503" s="271" t="s">
        <v>689</v>
      </c>
      <c r="G503" s="272" t="s">
        <v>657</v>
      </c>
      <c r="H503" s="273">
        <v>1</v>
      </c>
      <c r="I503" s="274"/>
      <c r="J503" s="275">
        <f>ROUND(I503*H503,2)</f>
        <v>0</v>
      </c>
      <c r="K503" s="271" t="s">
        <v>351</v>
      </c>
      <c r="L503" s="276"/>
      <c r="M503" s="277" t="s">
        <v>38</v>
      </c>
      <c r="N503" s="278" t="s">
        <v>54</v>
      </c>
      <c r="O503" s="48"/>
      <c r="P503" s="231">
        <f>O503*H503</f>
        <v>0</v>
      </c>
      <c r="Q503" s="231">
        <v>1.2</v>
      </c>
      <c r="R503" s="231">
        <f>Q503*H503</f>
        <v>1.2</v>
      </c>
      <c r="S503" s="231">
        <v>0</v>
      </c>
      <c r="T503" s="232">
        <f>S503*H503</f>
        <v>0</v>
      </c>
      <c r="AR503" s="24" t="s">
        <v>388</v>
      </c>
      <c r="AT503" s="24" t="s">
        <v>178</v>
      </c>
      <c r="AU503" s="24" t="s">
        <v>92</v>
      </c>
      <c r="AY503" s="24" t="s">
        <v>155</v>
      </c>
      <c r="BE503" s="233">
        <f>IF(N503="základní",J503,0)</f>
        <v>0</v>
      </c>
      <c r="BF503" s="233">
        <f>IF(N503="snížená",J503,0)</f>
        <v>0</v>
      </c>
      <c r="BG503" s="233">
        <f>IF(N503="zákl. přenesená",J503,0)</f>
        <v>0</v>
      </c>
      <c r="BH503" s="233">
        <f>IF(N503="sníž. přenesená",J503,0)</f>
        <v>0</v>
      </c>
      <c r="BI503" s="233">
        <f>IF(N503="nulová",J503,0)</f>
        <v>0</v>
      </c>
      <c r="BJ503" s="24" t="s">
        <v>25</v>
      </c>
      <c r="BK503" s="233">
        <f>ROUND(I503*H503,2)</f>
        <v>0</v>
      </c>
      <c r="BL503" s="24" t="s">
        <v>295</v>
      </c>
      <c r="BM503" s="24" t="s">
        <v>690</v>
      </c>
    </row>
    <row r="504" s="1" customFormat="1" ht="22.8" customHeight="1">
      <c r="B504" s="47"/>
      <c r="C504" s="269" t="s">
        <v>691</v>
      </c>
      <c r="D504" s="269" t="s">
        <v>178</v>
      </c>
      <c r="E504" s="270" t="s">
        <v>692</v>
      </c>
      <c r="F504" s="271" t="s">
        <v>693</v>
      </c>
      <c r="G504" s="272" t="s">
        <v>657</v>
      </c>
      <c r="H504" s="273">
        <v>1</v>
      </c>
      <c r="I504" s="274"/>
      <c r="J504" s="275">
        <f>ROUND(I504*H504,2)</f>
        <v>0</v>
      </c>
      <c r="K504" s="271" t="s">
        <v>351</v>
      </c>
      <c r="L504" s="276"/>
      <c r="M504" s="277" t="s">
        <v>38</v>
      </c>
      <c r="N504" s="278" t="s">
        <v>54</v>
      </c>
      <c r="O504" s="48"/>
      <c r="P504" s="231">
        <f>O504*H504</f>
        <v>0</v>
      </c>
      <c r="Q504" s="231">
        <v>1.2</v>
      </c>
      <c r="R504" s="231">
        <f>Q504*H504</f>
        <v>1.2</v>
      </c>
      <c r="S504" s="231">
        <v>0</v>
      </c>
      <c r="T504" s="232">
        <f>S504*H504</f>
        <v>0</v>
      </c>
      <c r="AR504" s="24" t="s">
        <v>388</v>
      </c>
      <c r="AT504" s="24" t="s">
        <v>178</v>
      </c>
      <c r="AU504" s="24" t="s">
        <v>92</v>
      </c>
      <c r="AY504" s="24" t="s">
        <v>155</v>
      </c>
      <c r="BE504" s="233">
        <f>IF(N504="základní",J504,0)</f>
        <v>0</v>
      </c>
      <c r="BF504" s="233">
        <f>IF(N504="snížená",J504,0)</f>
        <v>0</v>
      </c>
      <c r="BG504" s="233">
        <f>IF(N504="zákl. přenesená",J504,0)</f>
        <v>0</v>
      </c>
      <c r="BH504" s="233">
        <f>IF(N504="sníž. přenesená",J504,0)</f>
        <v>0</v>
      </c>
      <c r="BI504" s="233">
        <f>IF(N504="nulová",J504,0)</f>
        <v>0</v>
      </c>
      <c r="BJ504" s="24" t="s">
        <v>25</v>
      </c>
      <c r="BK504" s="233">
        <f>ROUND(I504*H504,2)</f>
        <v>0</v>
      </c>
      <c r="BL504" s="24" t="s">
        <v>295</v>
      </c>
      <c r="BM504" s="24" t="s">
        <v>694</v>
      </c>
    </row>
    <row r="505" s="1" customFormat="1" ht="22.8" customHeight="1">
      <c r="B505" s="47"/>
      <c r="C505" s="222" t="s">
        <v>695</v>
      </c>
      <c r="D505" s="222" t="s">
        <v>158</v>
      </c>
      <c r="E505" s="223" t="s">
        <v>696</v>
      </c>
      <c r="F505" s="224" t="s">
        <v>697</v>
      </c>
      <c r="G505" s="225" t="s">
        <v>345</v>
      </c>
      <c r="H505" s="226">
        <v>5</v>
      </c>
      <c r="I505" s="227"/>
      <c r="J505" s="228">
        <f>ROUND(I505*H505,2)</f>
        <v>0</v>
      </c>
      <c r="K505" s="224" t="s">
        <v>162</v>
      </c>
      <c r="L505" s="73"/>
      <c r="M505" s="229" t="s">
        <v>38</v>
      </c>
      <c r="N505" s="230" t="s">
        <v>54</v>
      </c>
      <c r="O505" s="48"/>
      <c r="P505" s="231">
        <f>O505*H505</f>
        <v>0</v>
      </c>
      <c r="Q505" s="231">
        <v>0</v>
      </c>
      <c r="R505" s="231">
        <f>Q505*H505</f>
        <v>0</v>
      </c>
      <c r="S505" s="231">
        <v>0</v>
      </c>
      <c r="T505" s="232">
        <f>S505*H505</f>
        <v>0</v>
      </c>
      <c r="AR505" s="24" t="s">
        <v>295</v>
      </c>
      <c r="AT505" s="24" t="s">
        <v>158</v>
      </c>
      <c r="AU505" s="24" t="s">
        <v>92</v>
      </c>
      <c r="AY505" s="24" t="s">
        <v>155</v>
      </c>
      <c r="BE505" s="233">
        <f>IF(N505="základní",J505,0)</f>
        <v>0</v>
      </c>
      <c r="BF505" s="233">
        <f>IF(N505="snížená",J505,0)</f>
        <v>0</v>
      </c>
      <c r="BG505" s="233">
        <f>IF(N505="zákl. přenesená",J505,0)</f>
        <v>0</v>
      </c>
      <c r="BH505" s="233">
        <f>IF(N505="sníž. přenesená",J505,0)</f>
        <v>0</v>
      </c>
      <c r="BI505" s="233">
        <f>IF(N505="nulová",J505,0)</f>
        <v>0</v>
      </c>
      <c r="BJ505" s="24" t="s">
        <v>25</v>
      </c>
      <c r="BK505" s="233">
        <f>ROUND(I505*H505,2)</f>
        <v>0</v>
      </c>
      <c r="BL505" s="24" t="s">
        <v>295</v>
      </c>
      <c r="BM505" s="24" t="s">
        <v>698</v>
      </c>
    </row>
    <row r="506" s="1" customFormat="1">
      <c r="B506" s="47"/>
      <c r="C506" s="75"/>
      <c r="D506" s="234" t="s">
        <v>165</v>
      </c>
      <c r="E506" s="75"/>
      <c r="F506" s="235" t="s">
        <v>699</v>
      </c>
      <c r="G506" s="75"/>
      <c r="H506" s="75"/>
      <c r="I506" s="192"/>
      <c r="J506" s="75"/>
      <c r="K506" s="75"/>
      <c r="L506" s="73"/>
      <c r="M506" s="236"/>
      <c r="N506" s="48"/>
      <c r="O506" s="48"/>
      <c r="P506" s="48"/>
      <c r="Q506" s="48"/>
      <c r="R506" s="48"/>
      <c r="S506" s="48"/>
      <c r="T506" s="96"/>
      <c r="AT506" s="24" t="s">
        <v>165</v>
      </c>
      <c r="AU506" s="24" t="s">
        <v>92</v>
      </c>
    </row>
    <row r="507" s="1" customFormat="1" ht="22.8" customHeight="1">
      <c r="B507" s="47"/>
      <c r="C507" s="269" t="s">
        <v>700</v>
      </c>
      <c r="D507" s="269" t="s">
        <v>178</v>
      </c>
      <c r="E507" s="270" t="s">
        <v>701</v>
      </c>
      <c r="F507" s="271" t="s">
        <v>702</v>
      </c>
      <c r="G507" s="272" t="s">
        <v>657</v>
      </c>
      <c r="H507" s="273">
        <v>2</v>
      </c>
      <c r="I507" s="274"/>
      <c r="J507" s="275">
        <f>ROUND(I507*H507,2)</f>
        <v>0</v>
      </c>
      <c r="K507" s="271" t="s">
        <v>351</v>
      </c>
      <c r="L507" s="276"/>
      <c r="M507" s="277" t="s">
        <v>38</v>
      </c>
      <c r="N507" s="278" t="s">
        <v>54</v>
      </c>
      <c r="O507" s="48"/>
      <c r="P507" s="231">
        <f>O507*H507</f>
        <v>0</v>
      </c>
      <c r="Q507" s="231">
        <v>1.2</v>
      </c>
      <c r="R507" s="231">
        <f>Q507*H507</f>
        <v>2.3999999999999999</v>
      </c>
      <c r="S507" s="231">
        <v>0</v>
      </c>
      <c r="T507" s="232">
        <f>S507*H507</f>
        <v>0</v>
      </c>
      <c r="AR507" s="24" t="s">
        <v>388</v>
      </c>
      <c r="AT507" s="24" t="s">
        <v>178</v>
      </c>
      <c r="AU507" s="24" t="s">
        <v>92</v>
      </c>
      <c r="AY507" s="24" t="s">
        <v>155</v>
      </c>
      <c r="BE507" s="233">
        <f>IF(N507="základní",J507,0)</f>
        <v>0</v>
      </c>
      <c r="BF507" s="233">
        <f>IF(N507="snížená",J507,0)</f>
        <v>0</v>
      </c>
      <c r="BG507" s="233">
        <f>IF(N507="zákl. přenesená",J507,0)</f>
        <v>0</v>
      </c>
      <c r="BH507" s="233">
        <f>IF(N507="sníž. přenesená",J507,0)</f>
        <v>0</v>
      </c>
      <c r="BI507" s="233">
        <f>IF(N507="nulová",J507,0)</f>
        <v>0</v>
      </c>
      <c r="BJ507" s="24" t="s">
        <v>25</v>
      </c>
      <c r="BK507" s="233">
        <f>ROUND(I507*H507,2)</f>
        <v>0</v>
      </c>
      <c r="BL507" s="24" t="s">
        <v>295</v>
      </c>
      <c r="BM507" s="24" t="s">
        <v>703</v>
      </c>
    </row>
    <row r="508" s="1" customFormat="1" ht="22.8" customHeight="1">
      <c r="B508" s="47"/>
      <c r="C508" s="269" t="s">
        <v>704</v>
      </c>
      <c r="D508" s="269" t="s">
        <v>178</v>
      </c>
      <c r="E508" s="270" t="s">
        <v>705</v>
      </c>
      <c r="F508" s="271" t="s">
        <v>706</v>
      </c>
      <c r="G508" s="272" t="s">
        <v>657</v>
      </c>
      <c r="H508" s="273">
        <v>1</v>
      </c>
      <c r="I508" s="274"/>
      <c r="J508" s="275">
        <f>ROUND(I508*H508,2)</f>
        <v>0</v>
      </c>
      <c r="K508" s="271" t="s">
        <v>351</v>
      </c>
      <c r="L508" s="276"/>
      <c r="M508" s="277" t="s">
        <v>38</v>
      </c>
      <c r="N508" s="278" t="s">
        <v>54</v>
      </c>
      <c r="O508" s="48"/>
      <c r="P508" s="231">
        <f>O508*H508</f>
        <v>0</v>
      </c>
      <c r="Q508" s="231">
        <v>1.2</v>
      </c>
      <c r="R508" s="231">
        <f>Q508*H508</f>
        <v>1.2</v>
      </c>
      <c r="S508" s="231">
        <v>0</v>
      </c>
      <c r="T508" s="232">
        <f>S508*H508</f>
        <v>0</v>
      </c>
      <c r="AR508" s="24" t="s">
        <v>388</v>
      </c>
      <c r="AT508" s="24" t="s">
        <v>178</v>
      </c>
      <c r="AU508" s="24" t="s">
        <v>92</v>
      </c>
      <c r="AY508" s="24" t="s">
        <v>155</v>
      </c>
      <c r="BE508" s="233">
        <f>IF(N508="základní",J508,0)</f>
        <v>0</v>
      </c>
      <c r="BF508" s="233">
        <f>IF(N508="snížená",J508,0)</f>
        <v>0</v>
      </c>
      <c r="BG508" s="233">
        <f>IF(N508="zákl. přenesená",J508,0)</f>
        <v>0</v>
      </c>
      <c r="BH508" s="233">
        <f>IF(N508="sníž. přenesená",J508,0)</f>
        <v>0</v>
      </c>
      <c r="BI508" s="233">
        <f>IF(N508="nulová",J508,0)</f>
        <v>0</v>
      </c>
      <c r="BJ508" s="24" t="s">
        <v>25</v>
      </c>
      <c r="BK508" s="233">
        <f>ROUND(I508*H508,2)</f>
        <v>0</v>
      </c>
      <c r="BL508" s="24" t="s">
        <v>295</v>
      </c>
      <c r="BM508" s="24" t="s">
        <v>707</v>
      </c>
    </row>
    <row r="509" s="1" customFormat="1" ht="22.8" customHeight="1">
      <c r="B509" s="47"/>
      <c r="C509" s="269" t="s">
        <v>708</v>
      </c>
      <c r="D509" s="269" t="s">
        <v>178</v>
      </c>
      <c r="E509" s="270" t="s">
        <v>709</v>
      </c>
      <c r="F509" s="271" t="s">
        <v>710</v>
      </c>
      <c r="G509" s="272" t="s">
        <v>657</v>
      </c>
      <c r="H509" s="273">
        <v>1</v>
      </c>
      <c r="I509" s="274"/>
      <c r="J509" s="275">
        <f>ROUND(I509*H509,2)</f>
        <v>0</v>
      </c>
      <c r="K509" s="271" t="s">
        <v>351</v>
      </c>
      <c r="L509" s="276"/>
      <c r="M509" s="277" t="s">
        <v>38</v>
      </c>
      <c r="N509" s="278" t="s">
        <v>54</v>
      </c>
      <c r="O509" s="48"/>
      <c r="P509" s="231">
        <f>O509*H509</f>
        <v>0</v>
      </c>
      <c r="Q509" s="231">
        <v>1.2</v>
      </c>
      <c r="R509" s="231">
        <f>Q509*H509</f>
        <v>1.2</v>
      </c>
      <c r="S509" s="231">
        <v>0</v>
      </c>
      <c r="T509" s="232">
        <f>S509*H509</f>
        <v>0</v>
      </c>
      <c r="AR509" s="24" t="s">
        <v>388</v>
      </c>
      <c r="AT509" s="24" t="s">
        <v>178</v>
      </c>
      <c r="AU509" s="24" t="s">
        <v>92</v>
      </c>
      <c r="AY509" s="24" t="s">
        <v>155</v>
      </c>
      <c r="BE509" s="233">
        <f>IF(N509="základní",J509,0)</f>
        <v>0</v>
      </c>
      <c r="BF509" s="233">
        <f>IF(N509="snížená",J509,0)</f>
        <v>0</v>
      </c>
      <c r="BG509" s="233">
        <f>IF(N509="zákl. přenesená",J509,0)</f>
        <v>0</v>
      </c>
      <c r="BH509" s="233">
        <f>IF(N509="sníž. přenesená",J509,0)</f>
        <v>0</v>
      </c>
      <c r="BI509" s="233">
        <f>IF(N509="nulová",J509,0)</f>
        <v>0</v>
      </c>
      <c r="BJ509" s="24" t="s">
        <v>25</v>
      </c>
      <c r="BK509" s="233">
        <f>ROUND(I509*H509,2)</f>
        <v>0</v>
      </c>
      <c r="BL509" s="24" t="s">
        <v>295</v>
      </c>
      <c r="BM509" s="24" t="s">
        <v>711</v>
      </c>
    </row>
    <row r="510" s="1" customFormat="1" ht="22.8" customHeight="1">
      <c r="B510" s="47"/>
      <c r="C510" s="269" t="s">
        <v>712</v>
      </c>
      <c r="D510" s="269" t="s">
        <v>178</v>
      </c>
      <c r="E510" s="270" t="s">
        <v>713</v>
      </c>
      <c r="F510" s="271" t="s">
        <v>714</v>
      </c>
      <c r="G510" s="272" t="s">
        <v>657</v>
      </c>
      <c r="H510" s="273">
        <v>1</v>
      </c>
      <c r="I510" s="274"/>
      <c r="J510" s="275">
        <f>ROUND(I510*H510,2)</f>
        <v>0</v>
      </c>
      <c r="K510" s="271" t="s">
        <v>351</v>
      </c>
      <c r="L510" s="276"/>
      <c r="M510" s="277" t="s">
        <v>38</v>
      </c>
      <c r="N510" s="278" t="s">
        <v>54</v>
      </c>
      <c r="O510" s="48"/>
      <c r="P510" s="231">
        <f>O510*H510</f>
        <v>0</v>
      </c>
      <c r="Q510" s="231">
        <v>1.2</v>
      </c>
      <c r="R510" s="231">
        <f>Q510*H510</f>
        <v>1.2</v>
      </c>
      <c r="S510" s="231">
        <v>0</v>
      </c>
      <c r="T510" s="232">
        <f>S510*H510</f>
        <v>0</v>
      </c>
      <c r="AR510" s="24" t="s">
        <v>388</v>
      </c>
      <c r="AT510" s="24" t="s">
        <v>178</v>
      </c>
      <c r="AU510" s="24" t="s">
        <v>92</v>
      </c>
      <c r="AY510" s="24" t="s">
        <v>155</v>
      </c>
      <c r="BE510" s="233">
        <f>IF(N510="základní",J510,0)</f>
        <v>0</v>
      </c>
      <c r="BF510" s="233">
        <f>IF(N510="snížená",J510,0)</f>
        <v>0</v>
      </c>
      <c r="BG510" s="233">
        <f>IF(N510="zákl. přenesená",J510,0)</f>
        <v>0</v>
      </c>
      <c r="BH510" s="233">
        <f>IF(N510="sníž. přenesená",J510,0)</f>
        <v>0</v>
      </c>
      <c r="BI510" s="233">
        <f>IF(N510="nulová",J510,0)</f>
        <v>0</v>
      </c>
      <c r="BJ510" s="24" t="s">
        <v>25</v>
      </c>
      <c r="BK510" s="233">
        <f>ROUND(I510*H510,2)</f>
        <v>0</v>
      </c>
      <c r="BL510" s="24" t="s">
        <v>295</v>
      </c>
      <c r="BM510" s="24" t="s">
        <v>715</v>
      </c>
    </row>
    <row r="511" s="1" customFormat="1" ht="22.8" customHeight="1">
      <c r="B511" s="47"/>
      <c r="C511" s="222" t="s">
        <v>716</v>
      </c>
      <c r="D511" s="222" t="s">
        <v>158</v>
      </c>
      <c r="E511" s="223" t="s">
        <v>717</v>
      </c>
      <c r="F511" s="224" t="s">
        <v>718</v>
      </c>
      <c r="G511" s="225" t="s">
        <v>719</v>
      </c>
      <c r="H511" s="226">
        <v>90</v>
      </c>
      <c r="I511" s="227"/>
      <c r="J511" s="228">
        <f>ROUND(I511*H511,2)</f>
        <v>0</v>
      </c>
      <c r="K511" s="224" t="s">
        <v>162</v>
      </c>
      <c r="L511" s="73"/>
      <c r="M511" s="229" t="s">
        <v>38</v>
      </c>
      <c r="N511" s="230" t="s">
        <v>54</v>
      </c>
      <c r="O511" s="48"/>
      <c r="P511" s="231">
        <f>O511*H511</f>
        <v>0</v>
      </c>
      <c r="Q511" s="231">
        <v>6.0612500000000003E-05</v>
      </c>
      <c r="R511" s="231">
        <f>Q511*H511</f>
        <v>0.0054551249999999999</v>
      </c>
      <c r="S511" s="231">
        <v>0</v>
      </c>
      <c r="T511" s="232">
        <f>S511*H511</f>
        <v>0</v>
      </c>
      <c r="AR511" s="24" t="s">
        <v>295</v>
      </c>
      <c r="AT511" s="24" t="s">
        <v>158</v>
      </c>
      <c r="AU511" s="24" t="s">
        <v>92</v>
      </c>
      <c r="AY511" s="24" t="s">
        <v>155</v>
      </c>
      <c r="BE511" s="233">
        <f>IF(N511="základní",J511,0)</f>
        <v>0</v>
      </c>
      <c r="BF511" s="233">
        <f>IF(N511="snížená",J511,0)</f>
        <v>0</v>
      </c>
      <c r="BG511" s="233">
        <f>IF(N511="zákl. přenesená",J511,0)</f>
        <v>0</v>
      </c>
      <c r="BH511" s="233">
        <f>IF(N511="sníž. přenesená",J511,0)</f>
        <v>0</v>
      </c>
      <c r="BI511" s="233">
        <f>IF(N511="nulová",J511,0)</f>
        <v>0</v>
      </c>
      <c r="BJ511" s="24" t="s">
        <v>25</v>
      </c>
      <c r="BK511" s="233">
        <f>ROUND(I511*H511,2)</f>
        <v>0</v>
      </c>
      <c r="BL511" s="24" t="s">
        <v>295</v>
      </c>
      <c r="BM511" s="24" t="s">
        <v>720</v>
      </c>
    </row>
    <row r="512" s="1" customFormat="1">
      <c r="B512" s="47"/>
      <c r="C512" s="75"/>
      <c r="D512" s="234" t="s">
        <v>165</v>
      </c>
      <c r="E512" s="75"/>
      <c r="F512" s="235" t="s">
        <v>721</v>
      </c>
      <c r="G512" s="75"/>
      <c r="H512" s="75"/>
      <c r="I512" s="192"/>
      <c r="J512" s="75"/>
      <c r="K512" s="75"/>
      <c r="L512" s="73"/>
      <c r="M512" s="236"/>
      <c r="N512" s="48"/>
      <c r="O512" s="48"/>
      <c r="P512" s="48"/>
      <c r="Q512" s="48"/>
      <c r="R512" s="48"/>
      <c r="S512" s="48"/>
      <c r="T512" s="96"/>
      <c r="AT512" s="24" t="s">
        <v>165</v>
      </c>
      <c r="AU512" s="24" t="s">
        <v>92</v>
      </c>
    </row>
    <row r="513" s="11" customFormat="1">
      <c r="B513" s="237"/>
      <c r="C513" s="238"/>
      <c r="D513" s="234" t="s">
        <v>167</v>
      </c>
      <c r="E513" s="239" t="s">
        <v>38</v>
      </c>
      <c r="F513" s="240" t="s">
        <v>722</v>
      </c>
      <c r="G513" s="238"/>
      <c r="H513" s="239" t="s">
        <v>38</v>
      </c>
      <c r="I513" s="241"/>
      <c r="J513" s="238"/>
      <c r="K513" s="238"/>
      <c r="L513" s="242"/>
      <c r="M513" s="243"/>
      <c r="N513" s="244"/>
      <c r="O513" s="244"/>
      <c r="P513" s="244"/>
      <c r="Q513" s="244"/>
      <c r="R513" s="244"/>
      <c r="S513" s="244"/>
      <c r="T513" s="245"/>
      <c r="AT513" s="246" t="s">
        <v>167</v>
      </c>
      <c r="AU513" s="246" t="s">
        <v>92</v>
      </c>
      <c r="AV513" s="11" t="s">
        <v>25</v>
      </c>
      <c r="AW513" s="11" t="s">
        <v>46</v>
      </c>
      <c r="AX513" s="11" t="s">
        <v>83</v>
      </c>
      <c r="AY513" s="246" t="s">
        <v>155</v>
      </c>
    </row>
    <row r="514" s="12" customFormat="1">
      <c r="B514" s="247"/>
      <c r="C514" s="248"/>
      <c r="D514" s="234" t="s">
        <v>167</v>
      </c>
      <c r="E514" s="249" t="s">
        <v>38</v>
      </c>
      <c r="F514" s="250" t="s">
        <v>723</v>
      </c>
      <c r="G514" s="248"/>
      <c r="H514" s="251">
        <v>90</v>
      </c>
      <c r="I514" s="252"/>
      <c r="J514" s="248"/>
      <c r="K514" s="248"/>
      <c r="L514" s="253"/>
      <c r="M514" s="254"/>
      <c r="N514" s="255"/>
      <c r="O514" s="255"/>
      <c r="P514" s="255"/>
      <c r="Q514" s="255"/>
      <c r="R514" s="255"/>
      <c r="S514" s="255"/>
      <c r="T514" s="256"/>
      <c r="AT514" s="257" t="s">
        <v>167</v>
      </c>
      <c r="AU514" s="257" t="s">
        <v>92</v>
      </c>
      <c r="AV514" s="12" t="s">
        <v>92</v>
      </c>
      <c r="AW514" s="12" t="s">
        <v>46</v>
      </c>
      <c r="AX514" s="12" t="s">
        <v>25</v>
      </c>
      <c r="AY514" s="257" t="s">
        <v>155</v>
      </c>
    </row>
    <row r="515" s="1" customFormat="1" ht="14.4" customHeight="1">
      <c r="B515" s="47"/>
      <c r="C515" s="269" t="s">
        <v>724</v>
      </c>
      <c r="D515" s="269" t="s">
        <v>178</v>
      </c>
      <c r="E515" s="270" t="s">
        <v>725</v>
      </c>
      <c r="F515" s="271" t="s">
        <v>726</v>
      </c>
      <c r="G515" s="272" t="s">
        <v>345</v>
      </c>
      <c r="H515" s="273">
        <v>6</v>
      </c>
      <c r="I515" s="274"/>
      <c r="J515" s="275">
        <f>ROUND(I515*H515,2)</f>
        <v>0</v>
      </c>
      <c r="K515" s="271" t="s">
        <v>351</v>
      </c>
      <c r="L515" s="276"/>
      <c r="M515" s="277" t="s">
        <v>38</v>
      </c>
      <c r="N515" s="278" t="s">
        <v>54</v>
      </c>
      <c r="O515" s="48"/>
      <c r="P515" s="231">
        <f>O515*H515</f>
        <v>0</v>
      </c>
      <c r="Q515" s="231">
        <v>0.014999999999999999</v>
      </c>
      <c r="R515" s="231">
        <f>Q515*H515</f>
        <v>0.089999999999999997</v>
      </c>
      <c r="S515" s="231">
        <v>0</v>
      </c>
      <c r="T515" s="232">
        <f>S515*H515</f>
        <v>0</v>
      </c>
      <c r="AR515" s="24" t="s">
        <v>388</v>
      </c>
      <c r="AT515" s="24" t="s">
        <v>178</v>
      </c>
      <c r="AU515" s="24" t="s">
        <v>92</v>
      </c>
      <c r="AY515" s="24" t="s">
        <v>155</v>
      </c>
      <c r="BE515" s="233">
        <f>IF(N515="základní",J515,0)</f>
        <v>0</v>
      </c>
      <c r="BF515" s="233">
        <f>IF(N515="snížená",J515,0)</f>
        <v>0</v>
      </c>
      <c r="BG515" s="233">
        <f>IF(N515="zákl. přenesená",J515,0)</f>
        <v>0</v>
      </c>
      <c r="BH515" s="233">
        <f>IF(N515="sníž. přenesená",J515,0)</f>
        <v>0</v>
      </c>
      <c r="BI515" s="233">
        <f>IF(N515="nulová",J515,0)</f>
        <v>0</v>
      </c>
      <c r="BJ515" s="24" t="s">
        <v>25</v>
      </c>
      <c r="BK515" s="233">
        <f>ROUND(I515*H515,2)</f>
        <v>0</v>
      </c>
      <c r="BL515" s="24" t="s">
        <v>295</v>
      </c>
      <c r="BM515" s="24" t="s">
        <v>727</v>
      </c>
    </row>
    <row r="516" s="1" customFormat="1" ht="34.2" customHeight="1">
      <c r="B516" s="47"/>
      <c r="C516" s="222" t="s">
        <v>728</v>
      </c>
      <c r="D516" s="222" t="s">
        <v>158</v>
      </c>
      <c r="E516" s="223" t="s">
        <v>729</v>
      </c>
      <c r="F516" s="224" t="s">
        <v>730</v>
      </c>
      <c r="G516" s="225" t="s">
        <v>161</v>
      </c>
      <c r="H516" s="226">
        <v>18.122</v>
      </c>
      <c r="I516" s="227"/>
      <c r="J516" s="228">
        <f>ROUND(I516*H516,2)</f>
        <v>0</v>
      </c>
      <c r="K516" s="224" t="s">
        <v>162</v>
      </c>
      <c r="L516" s="73"/>
      <c r="M516" s="229" t="s">
        <v>38</v>
      </c>
      <c r="N516" s="230" t="s">
        <v>54</v>
      </c>
      <c r="O516" s="48"/>
      <c r="P516" s="231">
        <f>O516*H516</f>
        <v>0</v>
      </c>
      <c r="Q516" s="231">
        <v>0</v>
      </c>
      <c r="R516" s="231">
        <f>Q516*H516</f>
        <v>0</v>
      </c>
      <c r="S516" s="231">
        <v>0</v>
      </c>
      <c r="T516" s="232">
        <f>S516*H516</f>
        <v>0</v>
      </c>
      <c r="AR516" s="24" t="s">
        <v>295</v>
      </c>
      <c r="AT516" s="24" t="s">
        <v>158</v>
      </c>
      <c r="AU516" s="24" t="s">
        <v>92</v>
      </c>
      <c r="AY516" s="24" t="s">
        <v>155</v>
      </c>
      <c r="BE516" s="233">
        <f>IF(N516="základní",J516,0)</f>
        <v>0</v>
      </c>
      <c r="BF516" s="233">
        <f>IF(N516="snížená",J516,0)</f>
        <v>0</v>
      </c>
      <c r="BG516" s="233">
        <f>IF(N516="zákl. přenesená",J516,0)</f>
        <v>0</v>
      </c>
      <c r="BH516" s="233">
        <f>IF(N516="sníž. přenesená",J516,0)</f>
        <v>0</v>
      </c>
      <c r="BI516" s="233">
        <f>IF(N516="nulová",J516,0)</f>
        <v>0</v>
      </c>
      <c r="BJ516" s="24" t="s">
        <v>25</v>
      </c>
      <c r="BK516" s="233">
        <f>ROUND(I516*H516,2)</f>
        <v>0</v>
      </c>
      <c r="BL516" s="24" t="s">
        <v>295</v>
      </c>
      <c r="BM516" s="24" t="s">
        <v>731</v>
      </c>
    </row>
    <row r="517" s="1" customFormat="1">
      <c r="B517" s="47"/>
      <c r="C517" s="75"/>
      <c r="D517" s="234" t="s">
        <v>165</v>
      </c>
      <c r="E517" s="75"/>
      <c r="F517" s="235" t="s">
        <v>732</v>
      </c>
      <c r="G517" s="75"/>
      <c r="H517" s="75"/>
      <c r="I517" s="192"/>
      <c r="J517" s="75"/>
      <c r="K517" s="75"/>
      <c r="L517" s="73"/>
      <c r="M517" s="236"/>
      <c r="N517" s="48"/>
      <c r="O517" s="48"/>
      <c r="P517" s="48"/>
      <c r="Q517" s="48"/>
      <c r="R517" s="48"/>
      <c r="S517" s="48"/>
      <c r="T517" s="96"/>
      <c r="AT517" s="24" t="s">
        <v>165</v>
      </c>
      <c r="AU517" s="24" t="s">
        <v>92</v>
      </c>
    </row>
    <row r="518" s="10" customFormat="1" ht="29.88" customHeight="1">
      <c r="B518" s="206"/>
      <c r="C518" s="207"/>
      <c r="D518" s="208" t="s">
        <v>82</v>
      </c>
      <c r="E518" s="220" t="s">
        <v>733</v>
      </c>
      <c r="F518" s="220" t="s">
        <v>734</v>
      </c>
      <c r="G518" s="207"/>
      <c r="H518" s="207"/>
      <c r="I518" s="210"/>
      <c r="J518" s="221">
        <f>BK518</f>
        <v>0</v>
      </c>
      <c r="K518" s="207"/>
      <c r="L518" s="212"/>
      <c r="M518" s="213"/>
      <c r="N518" s="214"/>
      <c r="O518" s="214"/>
      <c r="P518" s="215">
        <f>SUM(P519:P598)</f>
        <v>0</v>
      </c>
      <c r="Q518" s="214"/>
      <c r="R518" s="215">
        <f>SUM(R519:R598)</f>
        <v>6.3785125599999999</v>
      </c>
      <c r="S518" s="214"/>
      <c r="T518" s="216">
        <f>SUM(T519:T598)</f>
        <v>54.516600000000004</v>
      </c>
      <c r="AR518" s="217" t="s">
        <v>92</v>
      </c>
      <c r="AT518" s="218" t="s">
        <v>82</v>
      </c>
      <c r="AU518" s="218" t="s">
        <v>25</v>
      </c>
      <c r="AY518" s="217" t="s">
        <v>155</v>
      </c>
      <c r="BK518" s="219">
        <f>SUM(BK519:BK598)</f>
        <v>0</v>
      </c>
    </row>
    <row r="519" s="1" customFormat="1" ht="22.8" customHeight="1">
      <c r="B519" s="47"/>
      <c r="C519" s="222" t="s">
        <v>735</v>
      </c>
      <c r="D519" s="222" t="s">
        <v>158</v>
      </c>
      <c r="E519" s="223" t="s">
        <v>736</v>
      </c>
      <c r="F519" s="224" t="s">
        <v>737</v>
      </c>
      <c r="G519" s="225" t="s">
        <v>214</v>
      </c>
      <c r="H519" s="226">
        <v>84.599999999999994</v>
      </c>
      <c r="I519" s="227"/>
      <c r="J519" s="228">
        <f>ROUND(I519*H519,2)</f>
        <v>0</v>
      </c>
      <c r="K519" s="224" t="s">
        <v>162</v>
      </c>
      <c r="L519" s="73"/>
      <c r="M519" s="229" t="s">
        <v>38</v>
      </c>
      <c r="N519" s="230" t="s">
        <v>54</v>
      </c>
      <c r="O519" s="48"/>
      <c r="P519" s="231">
        <f>O519*H519</f>
        <v>0</v>
      </c>
      <c r="Q519" s="231">
        <v>0.00062</v>
      </c>
      <c r="R519" s="231">
        <f>Q519*H519</f>
        <v>0.052451999999999999</v>
      </c>
      <c r="S519" s="231">
        <v>0</v>
      </c>
      <c r="T519" s="232">
        <f>S519*H519</f>
        <v>0</v>
      </c>
      <c r="AR519" s="24" t="s">
        <v>295</v>
      </c>
      <c r="AT519" s="24" t="s">
        <v>158</v>
      </c>
      <c r="AU519" s="24" t="s">
        <v>92</v>
      </c>
      <c r="AY519" s="24" t="s">
        <v>155</v>
      </c>
      <c r="BE519" s="233">
        <f>IF(N519="základní",J519,0)</f>
        <v>0</v>
      </c>
      <c r="BF519" s="233">
        <f>IF(N519="snížená",J519,0)</f>
        <v>0</v>
      </c>
      <c r="BG519" s="233">
        <f>IF(N519="zákl. přenesená",J519,0)</f>
        <v>0</v>
      </c>
      <c r="BH519" s="233">
        <f>IF(N519="sníž. přenesená",J519,0)</f>
        <v>0</v>
      </c>
      <c r="BI519" s="233">
        <f>IF(N519="nulová",J519,0)</f>
        <v>0</v>
      </c>
      <c r="BJ519" s="24" t="s">
        <v>25</v>
      </c>
      <c r="BK519" s="233">
        <f>ROUND(I519*H519,2)</f>
        <v>0</v>
      </c>
      <c r="BL519" s="24" t="s">
        <v>295</v>
      </c>
      <c r="BM519" s="24" t="s">
        <v>738</v>
      </c>
    </row>
    <row r="520" s="11" customFormat="1">
      <c r="B520" s="237"/>
      <c r="C520" s="238"/>
      <c r="D520" s="234" t="s">
        <v>167</v>
      </c>
      <c r="E520" s="239" t="s">
        <v>38</v>
      </c>
      <c r="F520" s="240" t="s">
        <v>168</v>
      </c>
      <c r="G520" s="238"/>
      <c r="H520" s="239" t="s">
        <v>38</v>
      </c>
      <c r="I520" s="241"/>
      <c r="J520" s="238"/>
      <c r="K520" s="238"/>
      <c r="L520" s="242"/>
      <c r="M520" s="243"/>
      <c r="N520" s="244"/>
      <c r="O520" s="244"/>
      <c r="P520" s="244"/>
      <c r="Q520" s="244"/>
      <c r="R520" s="244"/>
      <c r="S520" s="244"/>
      <c r="T520" s="245"/>
      <c r="AT520" s="246" t="s">
        <v>167</v>
      </c>
      <c r="AU520" s="246" t="s">
        <v>92</v>
      </c>
      <c r="AV520" s="11" t="s">
        <v>25</v>
      </c>
      <c r="AW520" s="11" t="s">
        <v>46</v>
      </c>
      <c r="AX520" s="11" t="s">
        <v>83</v>
      </c>
      <c r="AY520" s="246" t="s">
        <v>155</v>
      </c>
    </row>
    <row r="521" s="12" customFormat="1">
      <c r="B521" s="247"/>
      <c r="C521" s="248"/>
      <c r="D521" s="234" t="s">
        <v>167</v>
      </c>
      <c r="E521" s="249" t="s">
        <v>38</v>
      </c>
      <c r="F521" s="250" t="s">
        <v>739</v>
      </c>
      <c r="G521" s="248"/>
      <c r="H521" s="251">
        <v>38.399999999999999</v>
      </c>
      <c r="I521" s="252"/>
      <c r="J521" s="248"/>
      <c r="K521" s="248"/>
      <c r="L521" s="253"/>
      <c r="M521" s="254"/>
      <c r="N521" s="255"/>
      <c r="O521" s="255"/>
      <c r="P521" s="255"/>
      <c r="Q521" s="255"/>
      <c r="R521" s="255"/>
      <c r="S521" s="255"/>
      <c r="T521" s="256"/>
      <c r="AT521" s="257" t="s">
        <v>167</v>
      </c>
      <c r="AU521" s="257" t="s">
        <v>92</v>
      </c>
      <c r="AV521" s="12" t="s">
        <v>92</v>
      </c>
      <c r="AW521" s="12" t="s">
        <v>46</v>
      </c>
      <c r="AX521" s="12" t="s">
        <v>83</v>
      </c>
      <c r="AY521" s="257" t="s">
        <v>155</v>
      </c>
    </row>
    <row r="522" s="11" customFormat="1">
      <c r="B522" s="237"/>
      <c r="C522" s="238"/>
      <c r="D522" s="234" t="s">
        <v>167</v>
      </c>
      <c r="E522" s="239" t="s">
        <v>38</v>
      </c>
      <c r="F522" s="240" t="s">
        <v>170</v>
      </c>
      <c r="G522" s="238"/>
      <c r="H522" s="239" t="s">
        <v>38</v>
      </c>
      <c r="I522" s="241"/>
      <c r="J522" s="238"/>
      <c r="K522" s="238"/>
      <c r="L522" s="242"/>
      <c r="M522" s="243"/>
      <c r="N522" s="244"/>
      <c r="O522" s="244"/>
      <c r="P522" s="244"/>
      <c r="Q522" s="244"/>
      <c r="R522" s="244"/>
      <c r="S522" s="244"/>
      <c r="T522" s="245"/>
      <c r="AT522" s="246" t="s">
        <v>167</v>
      </c>
      <c r="AU522" s="246" t="s">
        <v>92</v>
      </c>
      <c r="AV522" s="11" t="s">
        <v>25</v>
      </c>
      <c r="AW522" s="11" t="s">
        <v>46</v>
      </c>
      <c r="AX522" s="11" t="s">
        <v>83</v>
      </c>
      <c r="AY522" s="246" t="s">
        <v>155</v>
      </c>
    </row>
    <row r="523" s="12" customFormat="1">
      <c r="B523" s="247"/>
      <c r="C523" s="248"/>
      <c r="D523" s="234" t="s">
        <v>167</v>
      </c>
      <c r="E523" s="249" t="s">
        <v>38</v>
      </c>
      <c r="F523" s="250" t="s">
        <v>740</v>
      </c>
      <c r="G523" s="248"/>
      <c r="H523" s="251">
        <v>46.200000000000003</v>
      </c>
      <c r="I523" s="252"/>
      <c r="J523" s="248"/>
      <c r="K523" s="248"/>
      <c r="L523" s="253"/>
      <c r="M523" s="254"/>
      <c r="N523" s="255"/>
      <c r="O523" s="255"/>
      <c r="P523" s="255"/>
      <c r="Q523" s="255"/>
      <c r="R523" s="255"/>
      <c r="S523" s="255"/>
      <c r="T523" s="256"/>
      <c r="AT523" s="257" t="s">
        <v>167</v>
      </c>
      <c r="AU523" s="257" t="s">
        <v>92</v>
      </c>
      <c r="AV523" s="12" t="s">
        <v>92</v>
      </c>
      <c r="AW523" s="12" t="s">
        <v>46</v>
      </c>
      <c r="AX523" s="12" t="s">
        <v>83</v>
      </c>
      <c r="AY523" s="257" t="s">
        <v>155</v>
      </c>
    </row>
    <row r="524" s="13" customFormat="1">
      <c r="B524" s="258"/>
      <c r="C524" s="259"/>
      <c r="D524" s="234" t="s">
        <v>167</v>
      </c>
      <c r="E524" s="260" t="s">
        <v>38</v>
      </c>
      <c r="F524" s="261" t="s">
        <v>177</v>
      </c>
      <c r="G524" s="259"/>
      <c r="H524" s="262">
        <v>84.599999999999994</v>
      </c>
      <c r="I524" s="263"/>
      <c r="J524" s="259"/>
      <c r="K524" s="259"/>
      <c r="L524" s="264"/>
      <c r="M524" s="265"/>
      <c r="N524" s="266"/>
      <c r="O524" s="266"/>
      <c r="P524" s="266"/>
      <c r="Q524" s="266"/>
      <c r="R524" s="266"/>
      <c r="S524" s="266"/>
      <c r="T524" s="267"/>
      <c r="AT524" s="268" t="s">
        <v>167</v>
      </c>
      <c r="AU524" s="268" t="s">
        <v>92</v>
      </c>
      <c r="AV524" s="13" t="s">
        <v>163</v>
      </c>
      <c r="AW524" s="13" t="s">
        <v>46</v>
      </c>
      <c r="AX524" s="13" t="s">
        <v>25</v>
      </c>
      <c r="AY524" s="268" t="s">
        <v>155</v>
      </c>
    </row>
    <row r="525" s="1" customFormat="1" ht="14.4" customHeight="1">
      <c r="B525" s="47"/>
      <c r="C525" s="269" t="s">
        <v>741</v>
      </c>
      <c r="D525" s="269" t="s">
        <v>178</v>
      </c>
      <c r="E525" s="270" t="s">
        <v>742</v>
      </c>
      <c r="F525" s="271" t="s">
        <v>743</v>
      </c>
      <c r="G525" s="272" t="s">
        <v>345</v>
      </c>
      <c r="H525" s="273">
        <v>155.09999999999999</v>
      </c>
      <c r="I525" s="274"/>
      <c r="J525" s="275">
        <f>ROUND(I525*H525,2)</f>
        <v>0</v>
      </c>
      <c r="K525" s="271" t="s">
        <v>351</v>
      </c>
      <c r="L525" s="276"/>
      <c r="M525" s="277" t="s">
        <v>38</v>
      </c>
      <c r="N525" s="278" t="s">
        <v>54</v>
      </c>
      <c r="O525" s="48"/>
      <c r="P525" s="231">
        <f>O525*H525</f>
        <v>0</v>
      </c>
      <c r="Q525" s="231">
        <v>0.00036000000000000002</v>
      </c>
      <c r="R525" s="231">
        <f>Q525*H525</f>
        <v>0.055836000000000004</v>
      </c>
      <c r="S525" s="231">
        <v>0</v>
      </c>
      <c r="T525" s="232">
        <f>S525*H525</f>
        <v>0</v>
      </c>
      <c r="AR525" s="24" t="s">
        <v>388</v>
      </c>
      <c r="AT525" s="24" t="s">
        <v>178</v>
      </c>
      <c r="AU525" s="24" t="s">
        <v>92</v>
      </c>
      <c r="AY525" s="24" t="s">
        <v>155</v>
      </c>
      <c r="BE525" s="233">
        <f>IF(N525="základní",J525,0)</f>
        <v>0</v>
      </c>
      <c r="BF525" s="233">
        <f>IF(N525="snížená",J525,0)</f>
        <v>0</v>
      </c>
      <c r="BG525" s="233">
        <f>IF(N525="zákl. přenesená",J525,0)</f>
        <v>0</v>
      </c>
      <c r="BH525" s="233">
        <f>IF(N525="sníž. přenesená",J525,0)</f>
        <v>0</v>
      </c>
      <c r="BI525" s="233">
        <f>IF(N525="nulová",J525,0)</f>
        <v>0</v>
      </c>
      <c r="BJ525" s="24" t="s">
        <v>25</v>
      </c>
      <c r="BK525" s="233">
        <f>ROUND(I525*H525,2)</f>
        <v>0</v>
      </c>
      <c r="BL525" s="24" t="s">
        <v>295</v>
      </c>
      <c r="BM525" s="24" t="s">
        <v>744</v>
      </c>
    </row>
    <row r="526" s="12" customFormat="1">
      <c r="B526" s="247"/>
      <c r="C526" s="248"/>
      <c r="D526" s="234" t="s">
        <v>167</v>
      </c>
      <c r="E526" s="249" t="s">
        <v>38</v>
      </c>
      <c r="F526" s="250" t="s">
        <v>745</v>
      </c>
      <c r="G526" s="248"/>
      <c r="H526" s="251">
        <v>141</v>
      </c>
      <c r="I526" s="252"/>
      <c r="J526" s="248"/>
      <c r="K526" s="248"/>
      <c r="L526" s="253"/>
      <c r="M526" s="254"/>
      <c r="N526" s="255"/>
      <c r="O526" s="255"/>
      <c r="P526" s="255"/>
      <c r="Q526" s="255"/>
      <c r="R526" s="255"/>
      <c r="S526" s="255"/>
      <c r="T526" s="256"/>
      <c r="AT526" s="257" t="s">
        <v>167</v>
      </c>
      <c r="AU526" s="257" t="s">
        <v>92</v>
      </c>
      <c r="AV526" s="12" t="s">
        <v>92</v>
      </c>
      <c r="AW526" s="12" t="s">
        <v>46</v>
      </c>
      <c r="AX526" s="12" t="s">
        <v>25</v>
      </c>
      <c r="AY526" s="257" t="s">
        <v>155</v>
      </c>
    </row>
    <row r="527" s="12" customFormat="1">
      <c r="B527" s="247"/>
      <c r="C527" s="248"/>
      <c r="D527" s="234" t="s">
        <v>167</v>
      </c>
      <c r="E527" s="248"/>
      <c r="F527" s="250" t="s">
        <v>746</v>
      </c>
      <c r="G527" s="248"/>
      <c r="H527" s="251">
        <v>155.09999999999999</v>
      </c>
      <c r="I527" s="252"/>
      <c r="J527" s="248"/>
      <c r="K527" s="248"/>
      <c r="L527" s="253"/>
      <c r="M527" s="254"/>
      <c r="N527" s="255"/>
      <c r="O527" s="255"/>
      <c r="P527" s="255"/>
      <c r="Q527" s="255"/>
      <c r="R527" s="255"/>
      <c r="S527" s="255"/>
      <c r="T527" s="256"/>
      <c r="AT527" s="257" t="s">
        <v>167</v>
      </c>
      <c r="AU527" s="257" t="s">
        <v>92</v>
      </c>
      <c r="AV527" s="12" t="s">
        <v>92</v>
      </c>
      <c r="AW527" s="12" t="s">
        <v>6</v>
      </c>
      <c r="AX527" s="12" t="s">
        <v>25</v>
      </c>
      <c r="AY527" s="257" t="s">
        <v>155</v>
      </c>
    </row>
    <row r="528" s="1" customFormat="1" ht="14.4" customHeight="1">
      <c r="B528" s="47"/>
      <c r="C528" s="222" t="s">
        <v>747</v>
      </c>
      <c r="D528" s="222" t="s">
        <v>158</v>
      </c>
      <c r="E528" s="223" t="s">
        <v>748</v>
      </c>
      <c r="F528" s="224" t="s">
        <v>749</v>
      </c>
      <c r="G528" s="225" t="s">
        <v>198</v>
      </c>
      <c r="H528" s="226">
        <v>390.80000000000001</v>
      </c>
      <c r="I528" s="227"/>
      <c r="J528" s="228">
        <f>ROUND(I528*H528,2)</f>
        <v>0</v>
      </c>
      <c r="K528" s="224" t="s">
        <v>162</v>
      </c>
      <c r="L528" s="73"/>
      <c r="M528" s="229" t="s">
        <v>38</v>
      </c>
      <c r="N528" s="230" t="s">
        <v>54</v>
      </c>
      <c r="O528" s="48"/>
      <c r="P528" s="231">
        <f>O528*H528</f>
        <v>0</v>
      </c>
      <c r="Q528" s="231">
        <v>0</v>
      </c>
      <c r="R528" s="231">
        <f>Q528*H528</f>
        <v>0</v>
      </c>
      <c r="S528" s="231">
        <v>0.13950000000000001</v>
      </c>
      <c r="T528" s="232">
        <f>S528*H528</f>
        <v>54.516600000000004</v>
      </c>
      <c r="AR528" s="24" t="s">
        <v>295</v>
      </c>
      <c r="AT528" s="24" t="s">
        <v>158</v>
      </c>
      <c r="AU528" s="24" t="s">
        <v>92</v>
      </c>
      <c r="AY528" s="24" t="s">
        <v>155</v>
      </c>
      <c r="BE528" s="233">
        <f>IF(N528="základní",J528,0)</f>
        <v>0</v>
      </c>
      <c r="BF528" s="233">
        <f>IF(N528="snížená",J528,0)</f>
        <v>0</v>
      </c>
      <c r="BG528" s="233">
        <f>IF(N528="zákl. přenesená",J528,0)</f>
        <v>0</v>
      </c>
      <c r="BH528" s="233">
        <f>IF(N528="sníž. přenesená",J528,0)</f>
        <v>0</v>
      </c>
      <c r="BI528" s="233">
        <f>IF(N528="nulová",J528,0)</f>
        <v>0</v>
      </c>
      <c r="BJ528" s="24" t="s">
        <v>25</v>
      </c>
      <c r="BK528" s="233">
        <f>ROUND(I528*H528,2)</f>
        <v>0</v>
      </c>
      <c r="BL528" s="24" t="s">
        <v>295</v>
      </c>
      <c r="BM528" s="24" t="s">
        <v>750</v>
      </c>
    </row>
    <row r="529" s="11" customFormat="1">
      <c r="B529" s="237"/>
      <c r="C529" s="238"/>
      <c r="D529" s="234" t="s">
        <v>167</v>
      </c>
      <c r="E529" s="239" t="s">
        <v>38</v>
      </c>
      <c r="F529" s="240" t="s">
        <v>168</v>
      </c>
      <c r="G529" s="238"/>
      <c r="H529" s="239" t="s">
        <v>38</v>
      </c>
      <c r="I529" s="241"/>
      <c r="J529" s="238"/>
      <c r="K529" s="238"/>
      <c r="L529" s="242"/>
      <c r="M529" s="243"/>
      <c r="N529" s="244"/>
      <c r="O529" s="244"/>
      <c r="P529" s="244"/>
      <c r="Q529" s="244"/>
      <c r="R529" s="244"/>
      <c r="S529" s="244"/>
      <c r="T529" s="245"/>
      <c r="AT529" s="246" t="s">
        <v>167</v>
      </c>
      <c r="AU529" s="246" t="s">
        <v>92</v>
      </c>
      <c r="AV529" s="11" t="s">
        <v>25</v>
      </c>
      <c r="AW529" s="11" t="s">
        <v>46</v>
      </c>
      <c r="AX529" s="11" t="s">
        <v>83</v>
      </c>
      <c r="AY529" s="246" t="s">
        <v>155</v>
      </c>
    </row>
    <row r="530" s="12" customFormat="1">
      <c r="B530" s="247"/>
      <c r="C530" s="248"/>
      <c r="D530" s="234" t="s">
        <v>167</v>
      </c>
      <c r="E530" s="249" t="s">
        <v>38</v>
      </c>
      <c r="F530" s="250" t="s">
        <v>334</v>
      </c>
      <c r="G530" s="248"/>
      <c r="H530" s="251">
        <v>74</v>
      </c>
      <c r="I530" s="252"/>
      <c r="J530" s="248"/>
      <c r="K530" s="248"/>
      <c r="L530" s="253"/>
      <c r="M530" s="254"/>
      <c r="N530" s="255"/>
      <c r="O530" s="255"/>
      <c r="P530" s="255"/>
      <c r="Q530" s="255"/>
      <c r="R530" s="255"/>
      <c r="S530" s="255"/>
      <c r="T530" s="256"/>
      <c r="AT530" s="257" t="s">
        <v>167</v>
      </c>
      <c r="AU530" s="257" t="s">
        <v>92</v>
      </c>
      <c r="AV530" s="12" t="s">
        <v>92</v>
      </c>
      <c r="AW530" s="12" t="s">
        <v>46</v>
      </c>
      <c r="AX530" s="12" t="s">
        <v>83</v>
      </c>
      <c r="AY530" s="257" t="s">
        <v>155</v>
      </c>
    </row>
    <row r="531" s="11" customFormat="1">
      <c r="B531" s="237"/>
      <c r="C531" s="238"/>
      <c r="D531" s="234" t="s">
        <v>167</v>
      </c>
      <c r="E531" s="239" t="s">
        <v>38</v>
      </c>
      <c r="F531" s="240" t="s">
        <v>170</v>
      </c>
      <c r="G531" s="238"/>
      <c r="H531" s="239" t="s">
        <v>38</v>
      </c>
      <c r="I531" s="241"/>
      <c r="J531" s="238"/>
      <c r="K531" s="238"/>
      <c r="L531" s="242"/>
      <c r="M531" s="243"/>
      <c r="N531" s="244"/>
      <c r="O531" s="244"/>
      <c r="P531" s="244"/>
      <c r="Q531" s="244"/>
      <c r="R531" s="244"/>
      <c r="S531" s="244"/>
      <c r="T531" s="245"/>
      <c r="AT531" s="246" t="s">
        <v>167</v>
      </c>
      <c r="AU531" s="246" t="s">
        <v>92</v>
      </c>
      <c r="AV531" s="11" t="s">
        <v>25</v>
      </c>
      <c r="AW531" s="11" t="s">
        <v>46</v>
      </c>
      <c r="AX531" s="11" t="s">
        <v>83</v>
      </c>
      <c r="AY531" s="246" t="s">
        <v>155</v>
      </c>
    </row>
    <row r="532" s="12" customFormat="1">
      <c r="B532" s="247"/>
      <c r="C532" s="248"/>
      <c r="D532" s="234" t="s">
        <v>167</v>
      </c>
      <c r="E532" s="249" t="s">
        <v>38</v>
      </c>
      <c r="F532" s="250" t="s">
        <v>335</v>
      </c>
      <c r="G532" s="248"/>
      <c r="H532" s="251">
        <v>61.700000000000003</v>
      </c>
      <c r="I532" s="252"/>
      <c r="J532" s="248"/>
      <c r="K532" s="248"/>
      <c r="L532" s="253"/>
      <c r="M532" s="254"/>
      <c r="N532" s="255"/>
      <c r="O532" s="255"/>
      <c r="P532" s="255"/>
      <c r="Q532" s="255"/>
      <c r="R532" s="255"/>
      <c r="S532" s="255"/>
      <c r="T532" s="256"/>
      <c r="AT532" s="257" t="s">
        <v>167</v>
      </c>
      <c r="AU532" s="257" t="s">
        <v>92</v>
      </c>
      <c r="AV532" s="12" t="s">
        <v>92</v>
      </c>
      <c r="AW532" s="12" t="s">
        <v>46</v>
      </c>
      <c r="AX532" s="12" t="s">
        <v>83</v>
      </c>
      <c r="AY532" s="257" t="s">
        <v>155</v>
      </c>
    </row>
    <row r="533" s="11" customFormat="1">
      <c r="B533" s="237"/>
      <c r="C533" s="238"/>
      <c r="D533" s="234" t="s">
        <v>167</v>
      </c>
      <c r="E533" s="239" t="s">
        <v>38</v>
      </c>
      <c r="F533" s="240" t="s">
        <v>328</v>
      </c>
      <c r="G533" s="238"/>
      <c r="H533" s="239" t="s">
        <v>38</v>
      </c>
      <c r="I533" s="241"/>
      <c r="J533" s="238"/>
      <c r="K533" s="238"/>
      <c r="L533" s="242"/>
      <c r="M533" s="243"/>
      <c r="N533" s="244"/>
      <c r="O533" s="244"/>
      <c r="P533" s="244"/>
      <c r="Q533" s="244"/>
      <c r="R533" s="244"/>
      <c r="S533" s="244"/>
      <c r="T533" s="245"/>
      <c r="AT533" s="246" t="s">
        <v>167</v>
      </c>
      <c r="AU533" s="246" t="s">
        <v>92</v>
      </c>
      <c r="AV533" s="11" t="s">
        <v>25</v>
      </c>
      <c r="AW533" s="11" t="s">
        <v>46</v>
      </c>
      <c r="AX533" s="11" t="s">
        <v>83</v>
      </c>
      <c r="AY533" s="246" t="s">
        <v>155</v>
      </c>
    </row>
    <row r="534" s="12" customFormat="1">
      <c r="B534" s="247"/>
      <c r="C534" s="248"/>
      <c r="D534" s="234" t="s">
        <v>167</v>
      </c>
      <c r="E534" s="249" t="s">
        <v>38</v>
      </c>
      <c r="F534" s="250" t="s">
        <v>329</v>
      </c>
      <c r="G534" s="248"/>
      <c r="H534" s="251">
        <v>255.09999999999999</v>
      </c>
      <c r="I534" s="252"/>
      <c r="J534" s="248"/>
      <c r="K534" s="248"/>
      <c r="L534" s="253"/>
      <c r="M534" s="254"/>
      <c r="N534" s="255"/>
      <c r="O534" s="255"/>
      <c r="P534" s="255"/>
      <c r="Q534" s="255"/>
      <c r="R534" s="255"/>
      <c r="S534" s="255"/>
      <c r="T534" s="256"/>
      <c r="AT534" s="257" t="s">
        <v>167</v>
      </c>
      <c r="AU534" s="257" t="s">
        <v>92</v>
      </c>
      <c r="AV534" s="12" t="s">
        <v>92</v>
      </c>
      <c r="AW534" s="12" t="s">
        <v>46</v>
      </c>
      <c r="AX534" s="12" t="s">
        <v>83</v>
      </c>
      <c r="AY534" s="257" t="s">
        <v>155</v>
      </c>
    </row>
    <row r="535" s="13" customFormat="1">
      <c r="B535" s="258"/>
      <c r="C535" s="259"/>
      <c r="D535" s="234" t="s">
        <v>167</v>
      </c>
      <c r="E535" s="260" t="s">
        <v>38</v>
      </c>
      <c r="F535" s="261" t="s">
        <v>177</v>
      </c>
      <c r="G535" s="259"/>
      <c r="H535" s="262">
        <v>390.80000000000001</v>
      </c>
      <c r="I535" s="263"/>
      <c r="J535" s="259"/>
      <c r="K535" s="259"/>
      <c r="L535" s="264"/>
      <c r="M535" s="265"/>
      <c r="N535" s="266"/>
      <c r="O535" s="266"/>
      <c r="P535" s="266"/>
      <c r="Q535" s="266"/>
      <c r="R535" s="266"/>
      <c r="S535" s="266"/>
      <c r="T535" s="267"/>
      <c r="AT535" s="268" t="s">
        <v>167</v>
      </c>
      <c r="AU535" s="268" t="s">
        <v>92</v>
      </c>
      <c r="AV535" s="13" t="s">
        <v>163</v>
      </c>
      <c r="AW535" s="13" t="s">
        <v>46</v>
      </c>
      <c r="AX535" s="13" t="s">
        <v>25</v>
      </c>
      <c r="AY535" s="268" t="s">
        <v>155</v>
      </c>
    </row>
    <row r="536" s="1" customFormat="1" ht="34.2" customHeight="1">
      <c r="B536" s="47"/>
      <c r="C536" s="222" t="s">
        <v>751</v>
      </c>
      <c r="D536" s="222" t="s">
        <v>158</v>
      </c>
      <c r="E536" s="223" t="s">
        <v>752</v>
      </c>
      <c r="F536" s="224" t="s">
        <v>753</v>
      </c>
      <c r="G536" s="225" t="s">
        <v>198</v>
      </c>
      <c r="H536" s="226">
        <v>135.69999999999999</v>
      </c>
      <c r="I536" s="227"/>
      <c r="J536" s="228">
        <f>ROUND(I536*H536,2)</f>
        <v>0</v>
      </c>
      <c r="K536" s="224" t="s">
        <v>162</v>
      </c>
      <c r="L536" s="73"/>
      <c r="M536" s="229" t="s">
        <v>38</v>
      </c>
      <c r="N536" s="230" t="s">
        <v>54</v>
      </c>
      <c r="O536" s="48"/>
      <c r="P536" s="231">
        <f>O536*H536</f>
        <v>0</v>
      </c>
      <c r="Q536" s="231">
        <v>0.0089999999999999993</v>
      </c>
      <c r="R536" s="231">
        <f>Q536*H536</f>
        <v>1.2212999999999998</v>
      </c>
      <c r="S536" s="231">
        <v>0</v>
      </c>
      <c r="T536" s="232">
        <f>S536*H536</f>
        <v>0</v>
      </c>
      <c r="AR536" s="24" t="s">
        <v>295</v>
      </c>
      <c r="AT536" s="24" t="s">
        <v>158</v>
      </c>
      <c r="AU536" s="24" t="s">
        <v>92</v>
      </c>
      <c r="AY536" s="24" t="s">
        <v>155</v>
      </c>
      <c r="BE536" s="233">
        <f>IF(N536="základní",J536,0)</f>
        <v>0</v>
      </c>
      <c r="BF536" s="233">
        <f>IF(N536="snížená",J536,0)</f>
        <v>0</v>
      </c>
      <c r="BG536" s="233">
        <f>IF(N536="zákl. přenesená",J536,0)</f>
        <v>0</v>
      </c>
      <c r="BH536" s="233">
        <f>IF(N536="sníž. přenesená",J536,0)</f>
        <v>0</v>
      </c>
      <c r="BI536" s="233">
        <f>IF(N536="nulová",J536,0)</f>
        <v>0</v>
      </c>
      <c r="BJ536" s="24" t="s">
        <v>25</v>
      </c>
      <c r="BK536" s="233">
        <f>ROUND(I536*H536,2)</f>
        <v>0</v>
      </c>
      <c r="BL536" s="24" t="s">
        <v>295</v>
      </c>
      <c r="BM536" s="24" t="s">
        <v>754</v>
      </c>
    </row>
    <row r="537" s="11" customFormat="1">
      <c r="B537" s="237"/>
      <c r="C537" s="238"/>
      <c r="D537" s="234" t="s">
        <v>167</v>
      </c>
      <c r="E537" s="239" t="s">
        <v>38</v>
      </c>
      <c r="F537" s="240" t="s">
        <v>168</v>
      </c>
      <c r="G537" s="238"/>
      <c r="H537" s="239" t="s">
        <v>38</v>
      </c>
      <c r="I537" s="241"/>
      <c r="J537" s="238"/>
      <c r="K537" s="238"/>
      <c r="L537" s="242"/>
      <c r="M537" s="243"/>
      <c r="N537" s="244"/>
      <c r="O537" s="244"/>
      <c r="P537" s="244"/>
      <c r="Q537" s="244"/>
      <c r="R537" s="244"/>
      <c r="S537" s="244"/>
      <c r="T537" s="245"/>
      <c r="AT537" s="246" t="s">
        <v>167</v>
      </c>
      <c r="AU537" s="246" t="s">
        <v>92</v>
      </c>
      <c r="AV537" s="11" t="s">
        <v>25</v>
      </c>
      <c r="AW537" s="11" t="s">
        <v>46</v>
      </c>
      <c r="AX537" s="11" t="s">
        <v>83</v>
      </c>
      <c r="AY537" s="246" t="s">
        <v>155</v>
      </c>
    </row>
    <row r="538" s="12" customFormat="1">
      <c r="B538" s="247"/>
      <c r="C538" s="248"/>
      <c r="D538" s="234" t="s">
        <v>167</v>
      </c>
      <c r="E538" s="249" t="s">
        <v>38</v>
      </c>
      <c r="F538" s="250" t="s">
        <v>334</v>
      </c>
      <c r="G538" s="248"/>
      <c r="H538" s="251">
        <v>74</v>
      </c>
      <c r="I538" s="252"/>
      <c r="J538" s="248"/>
      <c r="K538" s="248"/>
      <c r="L538" s="253"/>
      <c r="M538" s="254"/>
      <c r="N538" s="255"/>
      <c r="O538" s="255"/>
      <c r="P538" s="255"/>
      <c r="Q538" s="255"/>
      <c r="R538" s="255"/>
      <c r="S538" s="255"/>
      <c r="T538" s="256"/>
      <c r="AT538" s="257" t="s">
        <v>167</v>
      </c>
      <c r="AU538" s="257" t="s">
        <v>92</v>
      </c>
      <c r="AV538" s="12" t="s">
        <v>92</v>
      </c>
      <c r="AW538" s="12" t="s">
        <v>46</v>
      </c>
      <c r="AX538" s="12" t="s">
        <v>83</v>
      </c>
      <c r="AY538" s="257" t="s">
        <v>155</v>
      </c>
    </row>
    <row r="539" s="11" customFormat="1">
      <c r="B539" s="237"/>
      <c r="C539" s="238"/>
      <c r="D539" s="234" t="s">
        <v>167</v>
      </c>
      <c r="E539" s="239" t="s">
        <v>38</v>
      </c>
      <c r="F539" s="240" t="s">
        <v>170</v>
      </c>
      <c r="G539" s="238"/>
      <c r="H539" s="239" t="s">
        <v>38</v>
      </c>
      <c r="I539" s="241"/>
      <c r="J539" s="238"/>
      <c r="K539" s="238"/>
      <c r="L539" s="242"/>
      <c r="M539" s="243"/>
      <c r="N539" s="244"/>
      <c r="O539" s="244"/>
      <c r="P539" s="244"/>
      <c r="Q539" s="244"/>
      <c r="R539" s="244"/>
      <c r="S539" s="244"/>
      <c r="T539" s="245"/>
      <c r="AT539" s="246" t="s">
        <v>167</v>
      </c>
      <c r="AU539" s="246" t="s">
        <v>92</v>
      </c>
      <c r="AV539" s="11" t="s">
        <v>25</v>
      </c>
      <c r="AW539" s="11" t="s">
        <v>46</v>
      </c>
      <c r="AX539" s="11" t="s">
        <v>83</v>
      </c>
      <c r="AY539" s="246" t="s">
        <v>155</v>
      </c>
    </row>
    <row r="540" s="12" customFormat="1">
      <c r="B540" s="247"/>
      <c r="C540" s="248"/>
      <c r="D540" s="234" t="s">
        <v>167</v>
      </c>
      <c r="E540" s="249" t="s">
        <v>38</v>
      </c>
      <c r="F540" s="250" t="s">
        <v>335</v>
      </c>
      <c r="G540" s="248"/>
      <c r="H540" s="251">
        <v>61.700000000000003</v>
      </c>
      <c r="I540" s="252"/>
      <c r="J540" s="248"/>
      <c r="K540" s="248"/>
      <c r="L540" s="253"/>
      <c r="M540" s="254"/>
      <c r="N540" s="255"/>
      <c r="O540" s="255"/>
      <c r="P540" s="255"/>
      <c r="Q540" s="255"/>
      <c r="R540" s="255"/>
      <c r="S540" s="255"/>
      <c r="T540" s="256"/>
      <c r="AT540" s="257" t="s">
        <v>167</v>
      </c>
      <c r="AU540" s="257" t="s">
        <v>92</v>
      </c>
      <c r="AV540" s="12" t="s">
        <v>92</v>
      </c>
      <c r="AW540" s="12" t="s">
        <v>46</v>
      </c>
      <c r="AX540" s="12" t="s">
        <v>83</v>
      </c>
      <c r="AY540" s="257" t="s">
        <v>155</v>
      </c>
    </row>
    <row r="541" s="13" customFormat="1">
      <c r="B541" s="258"/>
      <c r="C541" s="259"/>
      <c r="D541" s="234" t="s">
        <v>167</v>
      </c>
      <c r="E541" s="260" t="s">
        <v>38</v>
      </c>
      <c r="F541" s="261" t="s">
        <v>177</v>
      </c>
      <c r="G541" s="259"/>
      <c r="H541" s="262">
        <v>135.69999999999999</v>
      </c>
      <c r="I541" s="263"/>
      <c r="J541" s="259"/>
      <c r="K541" s="259"/>
      <c r="L541" s="264"/>
      <c r="M541" s="265"/>
      <c r="N541" s="266"/>
      <c r="O541" s="266"/>
      <c r="P541" s="266"/>
      <c r="Q541" s="266"/>
      <c r="R541" s="266"/>
      <c r="S541" s="266"/>
      <c r="T541" s="267"/>
      <c r="AT541" s="268" t="s">
        <v>167</v>
      </c>
      <c r="AU541" s="268" t="s">
        <v>92</v>
      </c>
      <c r="AV541" s="13" t="s">
        <v>163</v>
      </c>
      <c r="AW541" s="13" t="s">
        <v>46</v>
      </c>
      <c r="AX541" s="13" t="s">
        <v>25</v>
      </c>
      <c r="AY541" s="268" t="s">
        <v>155</v>
      </c>
    </row>
    <row r="542" s="1" customFormat="1" ht="22.8" customHeight="1">
      <c r="B542" s="47"/>
      <c r="C542" s="269" t="s">
        <v>755</v>
      </c>
      <c r="D542" s="269" t="s">
        <v>178</v>
      </c>
      <c r="E542" s="270" t="s">
        <v>756</v>
      </c>
      <c r="F542" s="271" t="s">
        <v>757</v>
      </c>
      <c r="G542" s="272" t="s">
        <v>198</v>
      </c>
      <c r="H542" s="273">
        <v>156.05500000000001</v>
      </c>
      <c r="I542" s="274"/>
      <c r="J542" s="275">
        <f>ROUND(I542*H542,2)</f>
        <v>0</v>
      </c>
      <c r="K542" s="271" t="s">
        <v>351</v>
      </c>
      <c r="L542" s="276"/>
      <c r="M542" s="277" t="s">
        <v>38</v>
      </c>
      <c r="N542" s="278" t="s">
        <v>54</v>
      </c>
      <c r="O542" s="48"/>
      <c r="P542" s="231">
        <f>O542*H542</f>
        <v>0</v>
      </c>
      <c r="Q542" s="231">
        <v>0.0071000000000000004</v>
      </c>
      <c r="R542" s="231">
        <f>Q542*H542</f>
        <v>1.1079905000000001</v>
      </c>
      <c r="S542" s="231">
        <v>0</v>
      </c>
      <c r="T542" s="232">
        <f>S542*H542</f>
        <v>0</v>
      </c>
      <c r="AR542" s="24" t="s">
        <v>388</v>
      </c>
      <c r="AT542" s="24" t="s">
        <v>178</v>
      </c>
      <c r="AU542" s="24" t="s">
        <v>92</v>
      </c>
      <c r="AY542" s="24" t="s">
        <v>155</v>
      </c>
      <c r="BE542" s="233">
        <f>IF(N542="základní",J542,0)</f>
        <v>0</v>
      </c>
      <c r="BF542" s="233">
        <f>IF(N542="snížená",J542,0)</f>
        <v>0</v>
      </c>
      <c r="BG542" s="233">
        <f>IF(N542="zákl. přenesená",J542,0)</f>
        <v>0</v>
      </c>
      <c r="BH542" s="233">
        <f>IF(N542="sníž. přenesená",J542,0)</f>
        <v>0</v>
      </c>
      <c r="BI542" s="233">
        <f>IF(N542="nulová",J542,0)</f>
        <v>0</v>
      </c>
      <c r="BJ542" s="24" t="s">
        <v>25</v>
      </c>
      <c r="BK542" s="233">
        <f>ROUND(I542*H542,2)</f>
        <v>0</v>
      </c>
      <c r="BL542" s="24" t="s">
        <v>295</v>
      </c>
      <c r="BM542" s="24" t="s">
        <v>758</v>
      </c>
    </row>
    <row r="543" s="12" customFormat="1">
      <c r="B543" s="247"/>
      <c r="C543" s="248"/>
      <c r="D543" s="234" t="s">
        <v>167</v>
      </c>
      <c r="E543" s="248"/>
      <c r="F543" s="250" t="s">
        <v>759</v>
      </c>
      <c r="G543" s="248"/>
      <c r="H543" s="251">
        <v>156.05500000000001</v>
      </c>
      <c r="I543" s="252"/>
      <c r="J543" s="248"/>
      <c r="K543" s="248"/>
      <c r="L543" s="253"/>
      <c r="M543" s="254"/>
      <c r="N543" s="255"/>
      <c r="O543" s="255"/>
      <c r="P543" s="255"/>
      <c r="Q543" s="255"/>
      <c r="R543" s="255"/>
      <c r="S543" s="255"/>
      <c r="T543" s="256"/>
      <c r="AT543" s="257" t="s">
        <v>167</v>
      </c>
      <c r="AU543" s="257" t="s">
        <v>92</v>
      </c>
      <c r="AV543" s="12" t="s">
        <v>92</v>
      </c>
      <c r="AW543" s="12" t="s">
        <v>6</v>
      </c>
      <c r="AX543" s="12" t="s">
        <v>25</v>
      </c>
      <c r="AY543" s="257" t="s">
        <v>155</v>
      </c>
    </row>
    <row r="544" s="1" customFormat="1" ht="22.8" customHeight="1">
      <c r="B544" s="47"/>
      <c r="C544" s="222" t="s">
        <v>760</v>
      </c>
      <c r="D544" s="222" t="s">
        <v>158</v>
      </c>
      <c r="E544" s="223" t="s">
        <v>761</v>
      </c>
      <c r="F544" s="224" t="s">
        <v>762</v>
      </c>
      <c r="G544" s="225" t="s">
        <v>198</v>
      </c>
      <c r="H544" s="226">
        <v>135.69999999999999</v>
      </c>
      <c r="I544" s="227"/>
      <c r="J544" s="228">
        <f>ROUND(I544*H544,2)</f>
        <v>0</v>
      </c>
      <c r="K544" s="224" t="s">
        <v>162</v>
      </c>
      <c r="L544" s="73"/>
      <c r="M544" s="229" t="s">
        <v>38</v>
      </c>
      <c r="N544" s="230" t="s">
        <v>54</v>
      </c>
      <c r="O544" s="48"/>
      <c r="P544" s="231">
        <f>O544*H544</f>
        <v>0</v>
      </c>
      <c r="Q544" s="231">
        <v>0</v>
      </c>
      <c r="R544" s="231">
        <f>Q544*H544</f>
        <v>0</v>
      </c>
      <c r="S544" s="231">
        <v>0</v>
      </c>
      <c r="T544" s="232">
        <f>S544*H544</f>
        <v>0</v>
      </c>
      <c r="AR544" s="24" t="s">
        <v>295</v>
      </c>
      <c r="AT544" s="24" t="s">
        <v>158</v>
      </c>
      <c r="AU544" s="24" t="s">
        <v>92</v>
      </c>
      <c r="AY544" s="24" t="s">
        <v>155</v>
      </c>
      <c r="BE544" s="233">
        <f>IF(N544="základní",J544,0)</f>
        <v>0</v>
      </c>
      <c r="BF544" s="233">
        <f>IF(N544="snížená",J544,0)</f>
        <v>0</v>
      </c>
      <c r="BG544" s="233">
        <f>IF(N544="zákl. přenesená",J544,0)</f>
        <v>0</v>
      </c>
      <c r="BH544" s="233">
        <f>IF(N544="sníž. přenesená",J544,0)</f>
        <v>0</v>
      </c>
      <c r="BI544" s="233">
        <f>IF(N544="nulová",J544,0)</f>
        <v>0</v>
      </c>
      <c r="BJ544" s="24" t="s">
        <v>25</v>
      </c>
      <c r="BK544" s="233">
        <f>ROUND(I544*H544,2)</f>
        <v>0</v>
      </c>
      <c r="BL544" s="24" t="s">
        <v>295</v>
      </c>
      <c r="BM544" s="24" t="s">
        <v>763</v>
      </c>
    </row>
    <row r="545" s="11" customFormat="1">
      <c r="B545" s="237"/>
      <c r="C545" s="238"/>
      <c r="D545" s="234" t="s">
        <v>167</v>
      </c>
      <c r="E545" s="239" t="s">
        <v>38</v>
      </c>
      <c r="F545" s="240" t="s">
        <v>168</v>
      </c>
      <c r="G545" s="238"/>
      <c r="H545" s="239" t="s">
        <v>38</v>
      </c>
      <c r="I545" s="241"/>
      <c r="J545" s="238"/>
      <c r="K545" s="238"/>
      <c r="L545" s="242"/>
      <c r="M545" s="243"/>
      <c r="N545" s="244"/>
      <c r="O545" s="244"/>
      <c r="P545" s="244"/>
      <c r="Q545" s="244"/>
      <c r="R545" s="244"/>
      <c r="S545" s="244"/>
      <c r="T545" s="245"/>
      <c r="AT545" s="246" t="s">
        <v>167</v>
      </c>
      <c r="AU545" s="246" t="s">
        <v>92</v>
      </c>
      <c r="AV545" s="11" t="s">
        <v>25</v>
      </c>
      <c r="AW545" s="11" t="s">
        <v>46</v>
      </c>
      <c r="AX545" s="11" t="s">
        <v>83</v>
      </c>
      <c r="AY545" s="246" t="s">
        <v>155</v>
      </c>
    </row>
    <row r="546" s="12" customFormat="1">
      <c r="B546" s="247"/>
      <c r="C546" s="248"/>
      <c r="D546" s="234" t="s">
        <v>167</v>
      </c>
      <c r="E546" s="249" t="s">
        <v>38</v>
      </c>
      <c r="F546" s="250" t="s">
        <v>334</v>
      </c>
      <c r="G546" s="248"/>
      <c r="H546" s="251">
        <v>74</v>
      </c>
      <c r="I546" s="252"/>
      <c r="J546" s="248"/>
      <c r="K546" s="248"/>
      <c r="L546" s="253"/>
      <c r="M546" s="254"/>
      <c r="N546" s="255"/>
      <c r="O546" s="255"/>
      <c r="P546" s="255"/>
      <c r="Q546" s="255"/>
      <c r="R546" s="255"/>
      <c r="S546" s="255"/>
      <c r="T546" s="256"/>
      <c r="AT546" s="257" t="s">
        <v>167</v>
      </c>
      <c r="AU546" s="257" t="s">
        <v>92</v>
      </c>
      <c r="AV546" s="12" t="s">
        <v>92</v>
      </c>
      <c r="AW546" s="12" t="s">
        <v>46</v>
      </c>
      <c r="AX546" s="12" t="s">
        <v>83</v>
      </c>
      <c r="AY546" s="257" t="s">
        <v>155</v>
      </c>
    </row>
    <row r="547" s="11" customFormat="1">
      <c r="B547" s="237"/>
      <c r="C547" s="238"/>
      <c r="D547" s="234" t="s">
        <v>167</v>
      </c>
      <c r="E547" s="239" t="s">
        <v>38</v>
      </c>
      <c r="F547" s="240" t="s">
        <v>170</v>
      </c>
      <c r="G547" s="238"/>
      <c r="H547" s="239" t="s">
        <v>38</v>
      </c>
      <c r="I547" s="241"/>
      <c r="J547" s="238"/>
      <c r="K547" s="238"/>
      <c r="L547" s="242"/>
      <c r="M547" s="243"/>
      <c r="N547" s="244"/>
      <c r="O547" s="244"/>
      <c r="P547" s="244"/>
      <c r="Q547" s="244"/>
      <c r="R547" s="244"/>
      <c r="S547" s="244"/>
      <c r="T547" s="245"/>
      <c r="AT547" s="246" t="s">
        <v>167</v>
      </c>
      <c r="AU547" s="246" t="s">
        <v>92</v>
      </c>
      <c r="AV547" s="11" t="s">
        <v>25</v>
      </c>
      <c r="AW547" s="11" t="s">
        <v>46</v>
      </c>
      <c r="AX547" s="11" t="s">
        <v>83</v>
      </c>
      <c r="AY547" s="246" t="s">
        <v>155</v>
      </c>
    </row>
    <row r="548" s="12" customFormat="1">
      <c r="B548" s="247"/>
      <c r="C548" s="248"/>
      <c r="D548" s="234" t="s">
        <v>167</v>
      </c>
      <c r="E548" s="249" t="s">
        <v>38</v>
      </c>
      <c r="F548" s="250" t="s">
        <v>335</v>
      </c>
      <c r="G548" s="248"/>
      <c r="H548" s="251">
        <v>61.700000000000003</v>
      </c>
      <c r="I548" s="252"/>
      <c r="J548" s="248"/>
      <c r="K548" s="248"/>
      <c r="L548" s="253"/>
      <c r="M548" s="254"/>
      <c r="N548" s="255"/>
      <c r="O548" s="255"/>
      <c r="P548" s="255"/>
      <c r="Q548" s="255"/>
      <c r="R548" s="255"/>
      <c r="S548" s="255"/>
      <c r="T548" s="256"/>
      <c r="AT548" s="257" t="s">
        <v>167</v>
      </c>
      <c r="AU548" s="257" t="s">
        <v>92</v>
      </c>
      <c r="AV548" s="12" t="s">
        <v>92</v>
      </c>
      <c r="AW548" s="12" t="s">
        <v>46</v>
      </c>
      <c r="AX548" s="12" t="s">
        <v>83</v>
      </c>
      <c r="AY548" s="257" t="s">
        <v>155</v>
      </c>
    </row>
    <row r="549" s="13" customFormat="1">
      <c r="B549" s="258"/>
      <c r="C549" s="259"/>
      <c r="D549" s="234" t="s">
        <v>167</v>
      </c>
      <c r="E549" s="260" t="s">
        <v>38</v>
      </c>
      <c r="F549" s="261" t="s">
        <v>177</v>
      </c>
      <c r="G549" s="259"/>
      <c r="H549" s="262">
        <v>135.69999999999999</v>
      </c>
      <c r="I549" s="263"/>
      <c r="J549" s="259"/>
      <c r="K549" s="259"/>
      <c r="L549" s="264"/>
      <c r="M549" s="265"/>
      <c r="N549" s="266"/>
      <c r="O549" s="266"/>
      <c r="P549" s="266"/>
      <c r="Q549" s="266"/>
      <c r="R549" s="266"/>
      <c r="S549" s="266"/>
      <c r="T549" s="267"/>
      <c r="AT549" s="268" t="s">
        <v>167</v>
      </c>
      <c r="AU549" s="268" t="s">
        <v>92</v>
      </c>
      <c r="AV549" s="13" t="s">
        <v>163</v>
      </c>
      <c r="AW549" s="13" t="s">
        <v>46</v>
      </c>
      <c r="AX549" s="13" t="s">
        <v>25</v>
      </c>
      <c r="AY549" s="268" t="s">
        <v>155</v>
      </c>
    </row>
    <row r="550" s="1" customFormat="1" ht="22.8" customHeight="1">
      <c r="B550" s="47"/>
      <c r="C550" s="222" t="s">
        <v>35</v>
      </c>
      <c r="D550" s="222" t="s">
        <v>158</v>
      </c>
      <c r="E550" s="223" t="s">
        <v>764</v>
      </c>
      <c r="F550" s="224" t="s">
        <v>765</v>
      </c>
      <c r="G550" s="225" t="s">
        <v>198</v>
      </c>
      <c r="H550" s="226">
        <v>135.69999999999999</v>
      </c>
      <c r="I550" s="227"/>
      <c r="J550" s="228">
        <f>ROUND(I550*H550,2)</f>
        <v>0</v>
      </c>
      <c r="K550" s="224" t="s">
        <v>162</v>
      </c>
      <c r="L550" s="73"/>
      <c r="M550" s="229" t="s">
        <v>38</v>
      </c>
      <c r="N550" s="230" t="s">
        <v>54</v>
      </c>
      <c r="O550" s="48"/>
      <c r="P550" s="231">
        <f>O550*H550</f>
        <v>0</v>
      </c>
      <c r="Q550" s="231">
        <v>0</v>
      </c>
      <c r="R550" s="231">
        <f>Q550*H550</f>
        <v>0</v>
      </c>
      <c r="S550" s="231">
        <v>0</v>
      </c>
      <c r="T550" s="232">
        <f>S550*H550</f>
        <v>0</v>
      </c>
      <c r="AR550" s="24" t="s">
        <v>295</v>
      </c>
      <c r="AT550" s="24" t="s">
        <v>158</v>
      </c>
      <c r="AU550" s="24" t="s">
        <v>92</v>
      </c>
      <c r="AY550" s="24" t="s">
        <v>155</v>
      </c>
      <c r="BE550" s="233">
        <f>IF(N550="základní",J550,0)</f>
        <v>0</v>
      </c>
      <c r="BF550" s="233">
        <f>IF(N550="snížená",J550,0)</f>
        <v>0</v>
      </c>
      <c r="BG550" s="233">
        <f>IF(N550="zákl. přenesená",J550,0)</f>
        <v>0</v>
      </c>
      <c r="BH550" s="233">
        <f>IF(N550="sníž. přenesená",J550,0)</f>
        <v>0</v>
      </c>
      <c r="BI550" s="233">
        <f>IF(N550="nulová",J550,0)</f>
        <v>0</v>
      </c>
      <c r="BJ550" s="24" t="s">
        <v>25</v>
      </c>
      <c r="BK550" s="233">
        <f>ROUND(I550*H550,2)</f>
        <v>0</v>
      </c>
      <c r="BL550" s="24" t="s">
        <v>295</v>
      </c>
      <c r="BM550" s="24" t="s">
        <v>766</v>
      </c>
    </row>
    <row r="551" s="11" customFormat="1">
      <c r="B551" s="237"/>
      <c r="C551" s="238"/>
      <c r="D551" s="234" t="s">
        <v>167</v>
      </c>
      <c r="E551" s="239" t="s">
        <v>38</v>
      </c>
      <c r="F551" s="240" t="s">
        <v>168</v>
      </c>
      <c r="G551" s="238"/>
      <c r="H551" s="239" t="s">
        <v>38</v>
      </c>
      <c r="I551" s="241"/>
      <c r="J551" s="238"/>
      <c r="K551" s="238"/>
      <c r="L551" s="242"/>
      <c r="M551" s="243"/>
      <c r="N551" s="244"/>
      <c r="O551" s="244"/>
      <c r="P551" s="244"/>
      <c r="Q551" s="244"/>
      <c r="R551" s="244"/>
      <c r="S551" s="244"/>
      <c r="T551" s="245"/>
      <c r="AT551" s="246" t="s">
        <v>167</v>
      </c>
      <c r="AU551" s="246" t="s">
        <v>92</v>
      </c>
      <c r="AV551" s="11" t="s">
        <v>25</v>
      </c>
      <c r="AW551" s="11" t="s">
        <v>46</v>
      </c>
      <c r="AX551" s="11" t="s">
        <v>83</v>
      </c>
      <c r="AY551" s="246" t="s">
        <v>155</v>
      </c>
    </row>
    <row r="552" s="12" customFormat="1">
      <c r="B552" s="247"/>
      <c r="C552" s="248"/>
      <c r="D552" s="234" t="s">
        <v>167</v>
      </c>
      <c r="E552" s="249" t="s">
        <v>38</v>
      </c>
      <c r="F552" s="250" t="s">
        <v>334</v>
      </c>
      <c r="G552" s="248"/>
      <c r="H552" s="251">
        <v>74</v>
      </c>
      <c r="I552" s="252"/>
      <c r="J552" s="248"/>
      <c r="K552" s="248"/>
      <c r="L552" s="253"/>
      <c r="M552" s="254"/>
      <c r="N552" s="255"/>
      <c r="O552" s="255"/>
      <c r="P552" s="255"/>
      <c r="Q552" s="255"/>
      <c r="R552" s="255"/>
      <c r="S552" s="255"/>
      <c r="T552" s="256"/>
      <c r="AT552" s="257" t="s">
        <v>167</v>
      </c>
      <c r="AU552" s="257" t="s">
        <v>92</v>
      </c>
      <c r="AV552" s="12" t="s">
        <v>92</v>
      </c>
      <c r="AW552" s="12" t="s">
        <v>46</v>
      </c>
      <c r="AX552" s="12" t="s">
        <v>83</v>
      </c>
      <c r="AY552" s="257" t="s">
        <v>155</v>
      </c>
    </row>
    <row r="553" s="11" customFormat="1">
      <c r="B553" s="237"/>
      <c r="C553" s="238"/>
      <c r="D553" s="234" t="s">
        <v>167</v>
      </c>
      <c r="E553" s="239" t="s">
        <v>38</v>
      </c>
      <c r="F553" s="240" t="s">
        <v>170</v>
      </c>
      <c r="G553" s="238"/>
      <c r="H553" s="239" t="s">
        <v>38</v>
      </c>
      <c r="I553" s="241"/>
      <c r="J553" s="238"/>
      <c r="K553" s="238"/>
      <c r="L553" s="242"/>
      <c r="M553" s="243"/>
      <c r="N553" s="244"/>
      <c r="O553" s="244"/>
      <c r="P553" s="244"/>
      <c r="Q553" s="244"/>
      <c r="R553" s="244"/>
      <c r="S553" s="244"/>
      <c r="T553" s="245"/>
      <c r="AT553" s="246" t="s">
        <v>167</v>
      </c>
      <c r="AU553" s="246" t="s">
        <v>92</v>
      </c>
      <c r="AV553" s="11" t="s">
        <v>25</v>
      </c>
      <c r="AW553" s="11" t="s">
        <v>46</v>
      </c>
      <c r="AX553" s="11" t="s">
        <v>83</v>
      </c>
      <c r="AY553" s="246" t="s">
        <v>155</v>
      </c>
    </row>
    <row r="554" s="12" customFormat="1">
      <c r="B554" s="247"/>
      <c r="C554" s="248"/>
      <c r="D554" s="234" t="s">
        <v>167</v>
      </c>
      <c r="E554" s="249" t="s">
        <v>38</v>
      </c>
      <c r="F554" s="250" t="s">
        <v>335</v>
      </c>
      <c r="G554" s="248"/>
      <c r="H554" s="251">
        <v>61.700000000000003</v>
      </c>
      <c r="I554" s="252"/>
      <c r="J554" s="248"/>
      <c r="K554" s="248"/>
      <c r="L554" s="253"/>
      <c r="M554" s="254"/>
      <c r="N554" s="255"/>
      <c r="O554" s="255"/>
      <c r="P554" s="255"/>
      <c r="Q554" s="255"/>
      <c r="R554" s="255"/>
      <c r="S554" s="255"/>
      <c r="T554" s="256"/>
      <c r="AT554" s="257" t="s">
        <v>167</v>
      </c>
      <c r="AU554" s="257" t="s">
        <v>92</v>
      </c>
      <c r="AV554" s="12" t="s">
        <v>92</v>
      </c>
      <c r="AW554" s="12" t="s">
        <v>46</v>
      </c>
      <c r="AX554" s="12" t="s">
        <v>83</v>
      </c>
      <c r="AY554" s="257" t="s">
        <v>155</v>
      </c>
    </row>
    <row r="555" s="13" customFormat="1">
      <c r="B555" s="258"/>
      <c r="C555" s="259"/>
      <c r="D555" s="234" t="s">
        <v>167</v>
      </c>
      <c r="E555" s="260" t="s">
        <v>38</v>
      </c>
      <c r="F555" s="261" t="s">
        <v>177</v>
      </c>
      <c r="G555" s="259"/>
      <c r="H555" s="262">
        <v>135.69999999999999</v>
      </c>
      <c r="I555" s="263"/>
      <c r="J555" s="259"/>
      <c r="K555" s="259"/>
      <c r="L555" s="264"/>
      <c r="M555" s="265"/>
      <c r="N555" s="266"/>
      <c r="O555" s="266"/>
      <c r="P555" s="266"/>
      <c r="Q555" s="266"/>
      <c r="R555" s="266"/>
      <c r="S555" s="266"/>
      <c r="T555" s="267"/>
      <c r="AT555" s="268" t="s">
        <v>167</v>
      </c>
      <c r="AU555" s="268" t="s">
        <v>92</v>
      </c>
      <c r="AV555" s="13" t="s">
        <v>163</v>
      </c>
      <c r="AW555" s="13" t="s">
        <v>46</v>
      </c>
      <c r="AX555" s="13" t="s">
        <v>25</v>
      </c>
      <c r="AY555" s="268" t="s">
        <v>155</v>
      </c>
    </row>
    <row r="556" s="1" customFormat="1" ht="14.4" customHeight="1">
      <c r="B556" s="47"/>
      <c r="C556" s="222" t="s">
        <v>767</v>
      </c>
      <c r="D556" s="222" t="s">
        <v>158</v>
      </c>
      <c r="E556" s="223" t="s">
        <v>768</v>
      </c>
      <c r="F556" s="224" t="s">
        <v>769</v>
      </c>
      <c r="G556" s="225" t="s">
        <v>198</v>
      </c>
      <c r="H556" s="226">
        <v>316.80000000000001</v>
      </c>
      <c r="I556" s="227"/>
      <c r="J556" s="228">
        <f>ROUND(I556*H556,2)</f>
        <v>0</v>
      </c>
      <c r="K556" s="224" t="s">
        <v>162</v>
      </c>
      <c r="L556" s="73"/>
      <c r="M556" s="229" t="s">
        <v>38</v>
      </c>
      <c r="N556" s="230" t="s">
        <v>54</v>
      </c>
      <c r="O556" s="48"/>
      <c r="P556" s="231">
        <f>O556*H556</f>
        <v>0</v>
      </c>
      <c r="Q556" s="231">
        <v>0.00029999999999999997</v>
      </c>
      <c r="R556" s="231">
        <f>Q556*H556</f>
        <v>0.095039999999999999</v>
      </c>
      <c r="S556" s="231">
        <v>0</v>
      </c>
      <c r="T556" s="232">
        <f>S556*H556</f>
        <v>0</v>
      </c>
      <c r="AR556" s="24" t="s">
        <v>295</v>
      </c>
      <c r="AT556" s="24" t="s">
        <v>158</v>
      </c>
      <c r="AU556" s="24" t="s">
        <v>92</v>
      </c>
      <c r="AY556" s="24" t="s">
        <v>155</v>
      </c>
      <c r="BE556" s="233">
        <f>IF(N556="základní",J556,0)</f>
        <v>0</v>
      </c>
      <c r="BF556" s="233">
        <f>IF(N556="snížená",J556,0)</f>
        <v>0</v>
      </c>
      <c r="BG556" s="233">
        <f>IF(N556="zákl. přenesená",J556,0)</f>
        <v>0</v>
      </c>
      <c r="BH556" s="233">
        <f>IF(N556="sníž. přenesená",J556,0)</f>
        <v>0</v>
      </c>
      <c r="BI556" s="233">
        <f>IF(N556="nulová",J556,0)</f>
        <v>0</v>
      </c>
      <c r="BJ556" s="24" t="s">
        <v>25</v>
      </c>
      <c r="BK556" s="233">
        <f>ROUND(I556*H556,2)</f>
        <v>0</v>
      </c>
      <c r="BL556" s="24" t="s">
        <v>295</v>
      </c>
      <c r="BM556" s="24" t="s">
        <v>770</v>
      </c>
    </row>
    <row r="557" s="1" customFormat="1">
      <c r="B557" s="47"/>
      <c r="C557" s="75"/>
      <c r="D557" s="234" t="s">
        <v>165</v>
      </c>
      <c r="E557" s="75"/>
      <c r="F557" s="235" t="s">
        <v>771</v>
      </c>
      <c r="G557" s="75"/>
      <c r="H557" s="75"/>
      <c r="I557" s="192"/>
      <c r="J557" s="75"/>
      <c r="K557" s="75"/>
      <c r="L557" s="73"/>
      <c r="M557" s="236"/>
      <c r="N557" s="48"/>
      <c r="O557" s="48"/>
      <c r="P557" s="48"/>
      <c r="Q557" s="48"/>
      <c r="R557" s="48"/>
      <c r="S557" s="48"/>
      <c r="T557" s="96"/>
      <c r="AT557" s="24" t="s">
        <v>165</v>
      </c>
      <c r="AU557" s="24" t="s">
        <v>92</v>
      </c>
    </row>
    <row r="558" s="11" customFormat="1">
      <c r="B558" s="237"/>
      <c r="C558" s="238"/>
      <c r="D558" s="234" t="s">
        <v>167</v>
      </c>
      <c r="E558" s="239" t="s">
        <v>38</v>
      </c>
      <c r="F558" s="240" t="s">
        <v>170</v>
      </c>
      <c r="G558" s="238"/>
      <c r="H558" s="239" t="s">
        <v>38</v>
      </c>
      <c r="I558" s="241"/>
      <c r="J558" s="238"/>
      <c r="K558" s="238"/>
      <c r="L558" s="242"/>
      <c r="M558" s="243"/>
      <c r="N558" s="244"/>
      <c r="O558" s="244"/>
      <c r="P558" s="244"/>
      <c r="Q558" s="244"/>
      <c r="R558" s="244"/>
      <c r="S558" s="244"/>
      <c r="T558" s="245"/>
      <c r="AT558" s="246" t="s">
        <v>167</v>
      </c>
      <c r="AU558" s="246" t="s">
        <v>92</v>
      </c>
      <c r="AV558" s="11" t="s">
        <v>25</v>
      </c>
      <c r="AW558" s="11" t="s">
        <v>46</v>
      </c>
      <c r="AX558" s="11" t="s">
        <v>83</v>
      </c>
      <c r="AY558" s="246" t="s">
        <v>155</v>
      </c>
    </row>
    <row r="559" s="12" customFormat="1">
      <c r="B559" s="247"/>
      <c r="C559" s="248"/>
      <c r="D559" s="234" t="s">
        <v>167</v>
      </c>
      <c r="E559" s="249" t="s">
        <v>38</v>
      </c>
      <c r="F559" s="250" t="s">
        <v>335</v>
      </c>
      <c r="G559" s="248"/>
      <c r="H559" s="251">
        <v>61.700000000000003</v>
      </c>
      <c r="I559" s="252"/>
      <c r="J559" s="248"/>
      <c r="K559" s="248"/>
      <c r="L559" s="253"/>
      <c r="M559" s="254"/>
      <c r="N559" s="255"/>
      <c r="O559" s="255"/>
      <c r="P559" s="255"/>
      <c r="Q559" s="255"/>
      <c r="R559" s="255"/>
      <c r="S559" s="255"/>
      <c r="T559" s="256"/>
      <c r="AT559" s="257" t="s">
        <v>167</v>
      </c>
      <c r="AU559" s="257" t="s">
        <v>92</v>
      </c>
      <c r="AV559" s="12" t="s">
        <v>92</v>
      </c>
      <c r="AW559" s="12" t="s">
        <v>46</v>
      </c>
      <c r="AX559" s="12" t="s">
        <v>83</v>
      </c>
      <c r="AY559" s="257" t="s">
        <v>155</v>
      </c>
    </row>
    <row r="560" s="11" customFormat="1">
      <c r="B560" s="237"/>
      <c r="C560" s="238"/>
      <c r="D560" s="234" t="s">
        <v>167</v>
      </c>
      <c r="E560" s="239" t="s">
        <v>38</v>
      </c>
      <c r="F560" s="240" t="s">
        <v>328</v>
      </c>
      <c r="G560" s="238"/>
      <c r="H560" s="239" t="s">
        <v>38</v>
      </c>
      <c r="I560" s="241"/>
      <c r="J560" s="238"/>
      <c r="K560" s="238"/>
      <c r="L560" s="242"/>
      <c r="M560" s="243"/>
      <c r="N560" s="244"/>
      <c r="O560" s="244"/>
      <c r="P560" s="244"/>
      <c r="Q560" s="244"/>
      <c r="R560" s="244"/>
      <c r="S560" s="244"/>
      <c r="T560" s="245"/>
      <c r="AT560" s="246" t="s">
        <v>167</v>
      </c>
      <c r="AU560" s="246" t="s">
        <v>92</v>
      </c>
      <c r="AV560" s="11" t="s">
        <v>25</v>
      </c>
      <c r="AW560" s="11" t="s">
        <v>46</v>
      </c>
      <c r="AX560" s="11" t="s">
        <v>83</v>
      </c>
      <c r="AY560" s="246" t="s">
        <v>155</v>
      </c>
    </row>
    <row r="561" s="12" customFormat="1">
      <c r="B561" s="247"/>
      <c r="C561" s="248"/>
      <c r="D561" s="234" t="s">
        <v>167</v>
      </c>
      <c r="E561" s="249" t="s">
        <v>38</v>
      </c>
      <c r="F561" s="250" t="s">
        <v>329</v>
      </c>
      <c r="G561" s="248"/>
      <c r="H561" s="251">
        <v>255.09999999999999</v>
      </c>
      <c r="I561" s="252"/>
      <c r="J561" s="248"/>
      <c r="K561" s="248"/>
      <c r="L561" s="253"/>
      <c r="M561" s="254"/>
      <c r="N561" s="255"/>
      <c r="O561" s="255"/>
      <c r="P561" s="255"/>
      <c r="Q561" s="255"/>
      <c r="R561" s="255"/>
      <c r="S561" s="255"/>
      <c r="T561" s="256"/>
      <c r="AT561" s="257" t="s">
        <v>167</v>
      </c>
      <c r="AU561" s="257" t="s">
        <v>92</v>
      </c>
      <c r="AV561" s="12" t="s">
        <v>92</v>
      </c>
      <c r="AW561" s="12" t="s">
        <v>46</v>
      </c>
      <c r="AX561" s="12" t="s">
        <v>83</v>
      </c>
      <c r="AY561" s="257" t="s">
        <v>155</v>
      </c>
    </row>
    <row r="562" s="13" customFormat="1">
      <c r="B562" s="258"/>
      <c r="C562" s="259"/>
      <c r="D562" s="234" t="s">
        <v>167</v>
      </c>
      <c r="E562" s="260" t="s">
        <v>38</v>
      </c>
      <c r="F562" s="261" t="s">
        <v>177</v>
      </c>
      <c r="G562" s="259"/>
      <c r="H562" s="262">
        <v>316.80000000000001</v>
      </c>
      <c r="I562" s="263"/>
      <c r="J562" s="259"/>
      <c r="K562" s="259"/>
      <c r="L562" s="264"/>
      <c r="M562" s="265"/>
      <c r="N562" s="266"/>
      <c r="O562" s="266"/>
      <c r="P562" s="266"/>
      <c r="Q562" s="266"/>
      <c r="R562" s="266"/>
      <c r="S562" s="266"/>
      <c r="T562" s="267"/>
      <c r="AT562" s="268" t="s">
        <v>167</v>
      </c>
      <c r="AU562" s="268" t="s">
        <v>92</v>
      </c>
      <c r="AV562" s="13" t="s">
        <v>163</v>
      </c>
      <c r="AW562" s="13" t="s">
        <v>46</v>
      </c>
      <c r="AX562" s="13" t="s">
        <v>25</v>
      </c>
      <c r="AY562" s="268" t="s">
        <v>155</v>
      </c>
    </row>
    <row r="563" s="1" customFormat="1" ht="22.8" customHeight="1">
      <c r="B563" s="47"/>
      <c r="C563" s="222" t="s">
        <v>772</v>
      </c>
      <c r="D563" s="222" t="s">
        <v>158</v>
      </c>
      <c r="E563" s="223" t="s">
        <v>773</v>
      </c>
      <c r="F563" s="224" t="s">
        <v>774</v>
      </c>
      <c r="G563" s="225" t="s">
        <v>214</v>
      </c>
      <c r="H563" s="226">
        <v>270.36000000000001</v>
      </c>
      <c r="I563" s="227"/>
      <c r="J563" s="228">
        <f>ROUND(I563*H563,2)</f>
        <v>0</v>
      </c>
      <c r="K563" s="224" t="s">
        <v>162</v>
      </c>
      <c r="L563" s="73"/>
      <c r="M563" s="229" t="s">
        <v>38</v>
      </c>
      <c r="N563" s="230" t="s">
        <v>54</v>
      </c>
      <c r="O563" s="48"/>
      <c r="P563" s="231">
        <f>O563*H563</f>
        <v>0</v>
      </c>
      <c r="Q563" s="231">
        <v>0</v>
      </c>
      <c r="R563" s="231">
        <f>Q563*H563</f>
        <v>0</v>
      </c>
      <c r="S563" s="231">
        <v>0</v>
      </c>
      <c r="T563" s="232">
        <f>S563*H563</f>
        <v>0</v>
      </c>
      <c r="AR563" s="24" t="s">
        <v>295</v>
      </c>
      <c r="AT563" s="24" t="s">
        <v>158</v>
      </c>
      <c r="AU563" s="24" t="s">
        <v>92</v>
      </c>
      <c r="AY563" s="24" t="s">
        <v>155</v>
      </c>
      <c r="BE563" s="233">
        <f>IF(N563="základní",J563,0)</f>
        <v>0</v>
      </c>
      <c r="BF563" s="233">
        <f>IF(N563="snížená",J563,0)</f>
        <v>0</v>
      </c>
      <c r="BG563" s="233">
        <f>IF(N563="zákl. přenesená",J563,0)</f>
        <v>0</v>
      </c>
      <c r="BH563" s="233">
        <f>IF(N563="sníž. přenesená",J563,0)</f>
        <v>0</v>
      </c>
      <c r="BI563" s="233">
        <f>IF(N563="nulová",J563,0)</f>
        <v>0</v>
      </c>
      <c r="BJ563" s="24" t="s">
        <v>25</v>
      </c>
      <c r="BK563" s="233">
        <f>ROUND(I563*H563,2)</f>
        <v>0</v>
      </c>
      <c r="BL563" s="24" t="s">
        <v>295</v>
      </c>
      <c r="BM563" s="24" t="s">
        <v>775</v>
      </c>
    </row>
    <row r="564" s="1" customFormat="1">
      <c r="B564" s="47"/>
      <c r="C564" s="75"/>
      <c r="D564" s="234" t="s">
        <v>165</v>
      </c>
      <c r="E564" s="75"/>
      <c r="F564" s="235" t="s">
        <v>771</v>
      </c>
      <c r="G564" s="75"/>
      <c r="H564" s="75"/>
      <c r="I564" s="192"/>
      <c r="J564" s="75"/>
      <c r="K564" s="75"/>
      <c r="L564" s="73"/>
      <c r="M564" s="236"/>
      <c r="N564" s="48"/>
      <c r="O564" s="48"/>
      <c r="P564" s="48"/>
      <c r="Q564" s="48"/>
      <c r="R564" s="48"/>
      <c r="S564" s="48"/>
      <c r="T564" s="96"/>
      <c r="AT564" s="24" t="s">
        <v>165</v>
      </c>
      <c r="AU564" s="24" t="s">
        <v>92</v>
      </c>
    </row>
    <row r="565" s="11" customFormat="1">
      <c r="B565" s="237"/>
      <c r="C565" s="238"/>
      <c r="D565" s="234" t="s">
        <v>167</v>
      </c>
      <c r="E565" s="239" t="s">
        <v>38</v>
      </c>
      <c r="F565" s="240" t="s">
        <v>168</v>
      </c>
      <c r="G565" s="238"/>
      <c r="H565" s="239" t="s">
        <v>38</v>
      </c>
      <c r="I565" s="241"/>
      <c r="J565" s="238"/>
      <c r="K565" s="238"/>
      <c r="L565" s="242"/>
      <c r="M565" s="243"/>
      <c r="N565" s="244"/>
      <c r="O565" s="244"/>
      <c r="P565" s="244"/>
      <c r="Q565" s="244"/>
      <c r="R565" s="244"/>
      <c r="S565" s="244"/>
      <c r="T565" s="245"/>
      <c r="AT565" s="246" t="s">
        <v>167</v>
      </c>
      <c r="AU565" s="246" t="s">
        <v>92</v>
      </c>
      <c r="AV565" s="11" t="s">
        <v>25</v>
      </c>
      <c r="AW565" s="11" t="s">
        <v>46</v>
      </c>
      <c r="AX565" s="11" t="s">
        <v>83</v>
      </c>
      <c r="AY565" s="246" t="s">
        <v>155</v>
      </c>
    </row>
    <row r="566" s="12" customFormat="1">
      <c r="B566" s="247"/>
      <c r="C566" s="248"/>
      <c r="D566" s="234" t="s">
        <v>167</v>
      </c>
      <c r="E566" s="249" t="s">
        <v>38</v>
      </c>
      <c r="F566" s="250" t="s">
        <v>520</v>
      </c>
      <c r="G566" s="248"/>
      <c r="H566" s="251">
        <v>51.600000000000001</v>
      </c>
      <c r="I566" s="252"/>
      <c r="J566" s="248"/>
      <c r="K566" s="248"/>
      <c r="L566" s="253"/>
      <c r="M566" s="254"/>
      <c r="N566" s="255"/>
      <c r="O566" s="255"/>
      <c r="P566" s="255"/>
      <c r="Q566" s="255"/>
      <c r="R566" s="255"/>
      <c r="S566" s="255"/>
      <c r="T566" s="256"/>
      <c r="AT566" s="257" t="s">
        <v>167</v>
      </c>
      <c r="AU566" s="257" t="s">
        <v>92</v>
      </c>
      <c r="AV566" s="12" t="s">
        <v>92</v>
      </c>
      <c r="AW566" s="12" t="s">
        <v>46</v>
      </c>
      <c r="AX566" s="12" t="s">
        <v>83</v>
      </c>
      <c r="AY566" s="257" t="s">
        <v>155</v>
      </c>
    </row>
    <row r="567" s="11" customFormat="1">
      <c r="B567" s="237"/>
      <c r="C567" s="238"/>
      <c r="D567" s="234" t="s">
        <v>167</v>
      </c>
      <c r="E567" s="239" t="s">
        <v>38</v>
      </c>
      <c r="F567" s="240" t="s">
        <v>170</v>
      </c>
      <c r="G567" s="238"/>
      <c r="H567" s="239" t="s">
        <v>38</v>
      </c>
      <c r="I567" s="241"/>
      <c r="J567" s="238"/>
      <c r="K567" s="238"/>
      <c r="L567" s="242"/>
      <c r="M567" s="243"/>
      <c r="N567" s="244"/>
      <c r="O567" s="244"/>
      <c r="P567" s="244"/>
      <c r="Q567" s="244"/>
      <c r="R567" s="244"/>
      <c r="S567" s="244"/>
      <c r="T567" s="245"/>
      <c r="AT567" s="246" t="s">
        <v>167</v>
      </c>
      <c r="AU567" s="246" t="s">
        <v>92</v>
      </c>
      <c r="AV567" s="11" t="s">
        <v>25</v>
      </c>
      <c r="AW567" s="11" t="s">
        <v>46</v>
      </c>
      <c r="AX567" s="11" t="s">
        <v>83</v>
      </c>
      <c r="AY567" s="246" t="s">
        <v>155</v>
      </c>
    </row>
    <row r="568" s="12" customFormat="1">
      <c r="B568" s="247"/>
      <c r="C568" s="248"/>
      <c r="D568" s="234" t="s">
        <v>167</v>
      </c>
      <c r="E568" s="249" t="s">
        <v>38</v>
      </c>
      <c r="F568" s="250" t="s">
        <v>776</v>
      </c>
      <c r="G568" s="248"/>
      <c r="H568" s="251">
        <v>218.75999999999999</v>
      </c>
      <c r="I568" s="252"/>
      <c r="J568" s="248"/>
      <c r="K568" s="248"/>
      <c r="L568" s="253"/>
      <c r="M568" s="254"/>
      <c r="N568" s="255"/>
      <c r="O568" s="255"/>
      <c r="P568" s="255"/>
      <c r="Q568" s="255"/>
      <c r="R568" s="255"/>
      <c r="S568" s="255"/>
      <c r="T568" s="256"/>
      <c r="AT568" s="257" t="s">
        <v>167</v>
      </c>
      <c r="AU568" s="257" t="s">
        <v>92</v>
      </c>
      <c r="AV568" s="12" t="s">
        <v>92</v>
      </c>
      <c r="AW568" s="12" t="s">
        <v>46</v>
      </c>
      <c r="AX568" s="12" t="s">
        <v>83</v>
      </c>
      <c r="AY568" s="257" t="s">
        <v>155</v>
      </c>
    </row>
    <row r="569" s="13" customFormat="1">
      <c r="B569" s="258"/>
      <c r="C569" s="259"/>
      <c r="D569" s="234" t="s">
        <v>167</v>
      </c>
      <c r="E569" s="260" t="s">
        <v>38</v>
      </c>
      <c r="F569" s="261" t="s">
        <v>177</v>
      </c>
      <c r="G569" s="259"/>
      <c r="H569" s="262">
        <v>270.36000000000001</v>
      </c>
      <c r="I569" s="263"/>
      <c r="J569" s="259"/>
      <c r="K569" s="259"/>
      <c r="L569" s="264"/>
      <c r="M569" s="265"/>
      <c r="N569" s="266"/>
      <c r="O569" s="266"/>
      <c r="P569" s="266"/>
      <c r="Q569" s="266"/>
      <c r="R569" s="266"/>
      <c r="S569" s="266"/>
      <c r="T569" s="267"/>
      <c r="AT569" s="268" t="s">
        <v>167</v>
      </c>
      <c r="AU569" s="268" t="s">
        <v>92</v>
      </c>
      <c r="AV569" s="13" t="s">
        <v>163</v>
      </c>
      <c r="AW569" s="13" t="s">
        <v>46</v>
      </c>
      <c r="AX569" s="13" t="s">
        <v>25</v>
      </c>
      <c r="AY569" s="268" t="s">
        <v>155</v>
      </c>
    </row>
    <row r="570" s="1" customFormat="1" ht="22.8" customHeight="1">
      <c r="B570" s="47"/>
      <c r="C570" s="269" t="s">
        <v>777</v>
      </c>
      <c r="D570" s="269" t="s">
        <v>178</v>
      </c>
      <c r="E570" s="270" t="s">
        <v>778</v>
      </c>
      <c r="F570" s="271" t="s">
        <v>779</v>
      </c>
      <c r="G570" s="272" t="s">
        <v>214</v>
      </c>
      <c r="H570" s="273">
        <v>297.39600000000002</v>
      </c>
      <c r="I570" s="274"/>
      <c r="J570" s="275">
        <f>ROUND(I570*H570,2)</f>
        <v>0</v>
      </c>
      <c r="K570" s="271" t="s">
        <v>162</v>
      </c>
      <c r="L570" s="276"/>
      <c r="M570" s="277" t="s">
        <v>38</v>
      </c>
      <c r="N570" s="278" t="s">
        <v>54</v>
      </c>
      <c r="O570" s="48"/>
      <c r="P570" s="231">
        <f>O570*H570</f>
        <v>0</v>
      </c>
      <c r="Q570" s="231">
        <v>0.00025999999999999998</v>
      </c>
      <c r="R570" s="231">
        <f>Q570*H570</f>
        <v>0.077322959999999996</v>
      </c>
      <c r="S570" s="231">
        <v>0</v>
      </c>
      <c r="T570" s="232">
        <f>S570*H570</f>
        <v>0</v>
      </c>
      <c r="AR570" s="24" t="s">
        <v>388</v>
      </c>
      <c r="AT570" s="24" t="s">
        <v>178</v>
      </c>
      <c r="AU570" s="24" t="s">
        <v>92</v>
      </c>
      <c r="AY570" s="24" t="s">
        <v>155</v>
      </c>
      <c r="BE570" s="233">
        <f>IF(N570="základní",J570,0)</f>
        <v>0</v>
      </c>
      <c r="BF570" s="233">
        <f>IF(N570="snížená",J570,0)</f>
        <v>0</v>
      </c>
      <c r="BG570" s="233">
        <f>IF(N570="zákl. přenesená",J570,0)</f>
        <v>0</v>
      </c>
      <c r="BH570" s="233">
        <f>IF(N570="sníž. přenesená",J570,0)</f>
        <v>0</v>
      </c>
      <c r="BI570" s="233">
        <f>IF(N570="nulová",J570,0)</f>
        <v>0</v>
      </c>
      <c r="BJ570" s="24" t="s">
        <v>25</v>
      </c>
      <c r="BK570" s="233">
        <f>ROUND(I570*H570,2)</f>
        <v>0</v>
      </c>
      <c r="BL570" s="24" t="s">
        <v>295</v>
      </c>
      <c r="BM570" s="24" t="s">
        <v>780</v>
      </c>
    </row>
    <row r="571" s="1" customFormat="1" ht="22.8" customHeight="1">
      <c r="B571" s="47"/>
      <c r="C571" s="222" t="s">
        <v>781</v>
      </c>
      <c r="D571" s="222" t="s">
        <v>158</v>
      </c>
      <c r="E571" s="223" t="s">
        <v>782</v>
      </c>
      <c r="F571" s="224" t="s">
        <v>783</v>
      </c>
      <c r="G571" s="225" t="s">
        <v>214</v>
      </c>
      <c r="H571" s="226">
        <v>13.4</v>
      </c>
      <c r="I571" s="227"/>
      <c r="J571" s="228">
        <f>ROUND(I571*H571,2)</f>
        <v>0</v>
      </c>
      <c r="K571" s="224" t="s">
        <v>162</v>
      </c>
      <c r="L571" s="73"/>
      <c r="M571" s="229" t="s">
        <v>38</v>
      </c>
      <c r="N571" s="230" t="s">
        <v>54</v>
      </c>
      <c r="O571" s="48"/>
      <c r="P571" s="231">
        <f>O571*H571</f>
        <v>0</v>
      </c>
      <c r="Q571" s="231">
        <v>0.00020000000000000001</v>
      </c>
      <c r="R571" s="231">
        <f>Q571*H571</f>
        <v>0.0026800000000000001</v>
      </c>
      <c r="S571" s="231">
        <v>0</v>
      </c>
      <c r="T571" s="232">
        <f>S571*H571</f>
        <v>0</v>
      </c>
      <c r="AR571" s="24" t="s">
        <v>295</v>
      </c>
      <c r="AT571" s="24" t="s">
        <v>158</v>
      </c>
      <c r="AU571" s="24" t="s">
        <v>92</v>
      </c>
      <c r="AY571" s="24" t="s">
        <v>155</v>
      </c>
      <c r="BE571" s="233">
        <f>IF(N571="základní",J571,0)</f>
        <v>0</v>
      </c>
      <c r="BF571" s="233">
        <f>IF(N571="snížená",J571,0)</f>
        <v>0</v>
      </c>
      <c r="BG571" s="233">
        <f>IF(N571="zákl. přenesená",J571,0)</f>
        <v>0</v>
      </c>
      <c r="BH571" s="233">
        <f>IF(N571="sníž. přenesená",J571,0)</f>
        <v>0</v>
      </c>
      <c r="BI571" s="233">
        <f>IF(N571="nulová",J571,0)</f>
        <v>0</v>
      </c>
      <c r="BJ571" s="24" t="s">
        <v>25</v>
      </c>
      <c r="BK571" s="233">
        <f>ROUND(I571*H571,2)</f>
        <v>0</v>
      </c>
      <c r="BL571" s="24" t="s">
        <v>295</v>
      </c>
      <c r="BM571" s="24" t="s">
        <v>784</v>
      </c>
    </row>
    <row r="572" s="1" customFormat="1">
      <c r="B572" s="47"/>
      <c r="C572" s="75"/>
      <c r="D572" s="234" t="s">
        <v>165</v>
      </c>
      <c r="E572" s="75"/>
      <c r="F572" s="235" t="s">
        <v>771</v>
      </c>
      <c r="G572" s="75"/>
      <c r="H572" s="75"/>
      <c r="I572" s="192"/>
      <c r="J572" s="75"/>
      <c r="K572" s="75"/>
      <c r="L572" s="73"/>
      <c r="M572" s="236"/>
      <c r="N572" s="48"/>
      <c r="O572" s="48"/>
      <c r="P572" s="48"/>
      <c r="Q572" s="48"/>
      <c r="R572" s="48"/>
      <c r="S572" s="48"/>
      <c r="T572" s="96"/>
      <c r="AT572" s="24" t="s">
        <v>165</v>
      </c>
      <c r="AU572" s="24" t="s">
        <v>92</v>
      </c>
    </row>
    <row r="573" s="11" customFormat="1">
      <c r="B573" s="237"/>
      <c r="C573" s="238"/>
      <c r="D573" s="234" t="s">
        <v>167</v>
      </c>
      <c r="E573" s="239" t="s">
        <v>38</v>
      </c>
      <c r="F573" s="240" t="s">
        <v>168</v>
      </c>
      <c r="G573" s="238"/>
      <c r="H573" s="239" t="s">
        <v>38</v>
      </c>
      <c r="I573" s="241"/>
      <c r="J573" s="238"/>
      <c r="K573" s="238"/>
      <c r="L573" s="242"/>
      <c r="M573" s="243"/>
      <c r="N573" s="244"/>
      <c r="O573" s="244"/>
      <c r="P573" s="244"/>
      <c r="Q573" s="244"/>
      <c r="R573" s="244"/>
      <c r="S573" s="244"/>
      <c r="T573" s="245"/>
      <c r="AT573" s="246" t="s">
        <v>167</v>
      </c>
      <c r="AU573" s="246" t="s">
        <v>92</v>
      </c>
      <c r="AV573" s="11" t="s">
        <v>25</v>
      </c>
      <c r="AW573" s="11" t="s">
        <v>46</v>
      </c>
      <c r="AX573" s="11" t="s">
        <v>83</v>
      </c>
      <c r="AY573" s="246" t="s">
        <v>155</v>
      </c>
    </row>
    <row r="574" s="12" customFormat="1">
      <c r="B574" s="247"/>
      <c r="C574" s="248"/>
      <c r="D574" s="234" t="s">
        <v>167</v>
      </c>
      <c r="E574" s="249" t="s">
        <v>38</v>
      </c>
      <c r="F574" s="250" t="s">
        <v>785</v>
      </c>
      <c r="G574" s="248"/>
      <c r="H574" s="251">
        <v>13.4</v>
      </c>
      <c r="I574" s="252"/>
      <c r="J574" s="248"/>
      <c r="K574" s="248"/>
      <c r="L574" s="253"/>
      <c r="M574" s="254"/>
      <c r="N574" s="255"/>
      <c r="O574" s="255"/>
      <c r="P574" s="255"/>
      <c r="Q574" s="255"/>
      <c r="R574" s="255"/>
      <c r="S574" s="255"/>
      <c r="T574" s="256"/>
      <c r="AT574" s="257" t="s">
        <v>167</v>
      </c>
      <c r="AU574" s="257" t="s">
        <v>92</v>
      </c>
      <c r="AV574" s="12" t="s">
        <v>92</v>
      </c>
      <c r="AW574" s="12" t="s">
        <v>46</v>
      </c>
      <c r="AX574" s="12" t="s">
        <v>25</v>
      </c>
      <c r="AY574" s="257" t="s">
        <v>155</v>
      </c>
    </row>
    <row r="575" s="11" customFormat="1">
      <c r="B575" s="237"/>
      <c r="C575" s="238"/>
      <c r="D575" s="234" t="s">
        <v>167</v>
      </c>
      <c r="E575" s="239" t="s">
        <v>38</v>
      </c>
      <c r="F575" s="240" t="s">
        <v>170</v>
      </c>
      <c r="G575" s="238"/>
      <c r="H575" s="239" t="s">
        <v>38</v>
      </c>
      <c r="I575" s="241"/>
      <c r="J575" s="238"/>
      <c r="K575" s="238"/>
      <c r="L575" s="242"/>
      <c r="M575" s="243"/>
      <c r="N575" s="244"/>
      <c r="O575" s="244"/>
      <c r="P575" s="244"/>
      <c r="Q575" s="244"/>
      <c r="R575" s="244"/>
      <c r="S575" s="244"/>
      <c r="T575" s="245"/>
      <c r="AT575" s="246" t="s">
        <v>167</v>
      </c>
      <c r="AU575" s="246" t="s">
        <v>92</v>
      </c>
      <c r="AV575" s="11" t="s">
        <v>25</v>
      </c>
      <c r="AW575" s="11" t="s">
        <v>46</v>
      </c>
      <c r="AX575" s="11" t="s">
        <v>83</v>
      </c>
      <c r="AY575" s="246" t="s">
        <v>155</v>
      </c>
    </row>
    <row r="576" s="12" customFormat="1">
      <c r="B576" s="247"/>
      <c r="C576" s="248"/>
      <c r="D576" s="234" t="s">
        <v>167</v>
      </c>
      <c r="E576" s="249" t="s">
        <v>38</v>
      </c>
      <c r="F576" s="250" t="s">
        <v>785</v>
      </c>
      <c r="G576" s="248"/>
      <c r="H576" s="251">
        <v>13.4</v>
      </c>
      <c r="I576" s="252"/>
      <c r="J576" s="248"/>
      <c r="K576" s="248"/>
      <c r="L576" s="253"/>
      <c r="M576" s="254"/>
      <c r="N576" s="255"/>
      <c r="O576" s="255"/>
      <c r="P576" s="255"/>
      <c r="Q576" s="255"/>
      <c r="R576" s="255"/>
      <c r="S576" s="255"/>
      <c r="T576" s="256"/>
      <c r="AT576" s="257" t="s">
        <v>167</v>
      </c>
      <c r="AU576" s="257" t="s">
        <v>92</v>
      </c>
      <c r="AV576" s="12" t="s">
        <v>92</v>
      </c>
      <c r="AW576" s="12" t="s">
        <v>46</v>
      </c>
      <c r="AX576" s="12" t="s">
        <v>83</v>
      </c>
      <c r="AY576" s="257" t="s">
        <v>155</v>
      </c>
    </row>
    <row r="577" s="1" customFormat="1" ht="14.4" customHeight="1">
      <c r="B577" s="47"/>
      <c r="C577" s="269" t="s">
        <v>786</v>
      </c>
      <c r="D577" s="269" t="s">
        <v>178</v>
      </c>
      <c r="E577" s="270" t="s">
        <v>787</v>
      </c>
      <c r="F577" s="271" t="s">
        <v>788</v>
      </c>
      <c r="G577" s="272" t="s">
        <v>214</v>
      </c>
      <c r="H577" s="273">
        <v>14.630000000000001</v>
      </c>
      <c r="I577" s="274"/>
      <c r="J577" s="275">
        <f>ROUND(I577*H577,2)</f>
        <v>0</v>
      </c>
      <c r="K577" s="271" t="s">
        <v>162</v>
      </c>
      <c r="L577" s="276"/>
      <c r="M577" s="277" t="s">
        <v>38</v>
      </c>
      <c r="N577" s="278" t="s">
        <v>54</v>
      </c>
      <c r="O577" s="48"/>
      <c r="P577" s="231">
        <f>O577*H577</f>
        <v>0</v>
      </c>
      <c r="Q577" s="231">
        <v>0.00017000000000000001</v>
      </c>
      <c r="R577" s="231">
        <f>Q577*H577</f>
        <v>0.0024871000000000003</v>
      </c>
      <c r="S577" s="231">
        <v>0</v>
      </c>
      <c r="T577" s="232">
        <f>S577*H577</f>
        <v>0</v>
      </c>
      <c r="AR577" s="24" t="s">
        <v>388</v>
      </c>
      <c r="AT577" s="24" t="s">
        <v>178</v>
      </c>
      <c r="AU577" s="24" t="s">
        <v>92</v>
      </c>
      <c r="AY577" s="24" t="s">
        <v>155</v>
      </c>
      <c r="BE577" s="233">
        <f>IF(N577="základní",J577,0)</f>
        <v>0</v>
      </c>
      <c r="BF577" s="233">
        <f>IF(N577="snížená",J577,0)</f>
        <v>0</v>
      </c>
      <c r="BG577" s="233">
        <f>IF(N577="zákl. přenesená",J577,0)</f>
        <v>0</v>
      </c>
      <c r="BH577" s="233">
        <f>IF(N577="sníž. přenesená",J577,0)</f>
        <v>0</v>
      </c>
      <c r="BI577" s="233">
        <f>IF(N577="nulová",J577,0)</f>
        <v>0</v>
      </c>
      <c r="BJ577" s="24" t="s">
        <v>25</v>
      </c>
      <c r="BK577" s="233">
        <f>ROUND(I577*H577,2)</f>
        <v>0</v>
      </c>
      <c r="BL577" s="24" t="s">
        <v>295</v>
      </c>
      <c r="BM577" s="24" t="s">
        <v>789</v>
      </c>
    </row>
    <row r="578" s="12" customFormat="1">
      <c r="B578" s="247"/>
      <c r="C578" s="248"/>
      <c r="D578" s="234" t="s">
        <v>167</v>
      </c>
      <c r="E578" s="248"/>
      <c r="F578" s="250" t="s">
        <v>790</v>
      </c>
      <c r="G578" s="248"/>
      <c r="H578" s="251">
        <v>14.630000000000001</v>
      </c>
      <c r="I578" s="252"/>
      <c r="J578" s="248"/>
      <c r="K578" s="248"/>
      <c r="L578" s="253"/>
      <c r="M578" s="254"/>
      <c r="N578" s="255"/>
      <c r="O578" s="255"/>
      <c r="P578" s="255"/>
      <c r="Q578" s="255"/>
      <c r="R578" s="255"/>
      <c r="S578" s="255"/>
      <c r="T578" s="256"/>
      <c r="AT578" s="257" t="s">
        <v>167</v>
      </c>
      <c r="AU578" s="257" t="s">
        <v>92</v>
      </c>
      <c r="AV578" s="12" t="s">
        <v>92</v>
      </c>
      <c r="AW578" s="12" t="s">
        <v>6</v>
      </c>
      <c r="AX578" s="12" t="s">
        <v>25</v>
      </c>
      <c r="AY578" s="257" t="s">
        <v>155</v>
      </c>
    </row>
    <row r="579" s="1" customFormat="1" ht="14.4" customHeight="1">
      <c r="B579" s="47"/>
      <c r="C579" s="222" t="s">
        <v>791</v>
      </c>
      <c r="D579" s="222" t="s">
        <v>158</v>
      </c>
      <c r="E579" s="223" t="s">
        <v>792</v>
      </c>
      <c r="F579" s="224" t="s">
        <v>793</v>
      </c>
      <c r="G579" s="225" t="s">
        <v>345</v>
      </c>
      <c r="H579" s="226">
        <v>90</v>
      </c>
      <c r="I579" s="227"/>
      <c r="J579" s="228">
        <f>ROUND(I579*H579,2)</f>
        <v>0</v>
      </c>
      <c r="K579" s="224" t="s">
        <v>162</v>
      </c>
      <c r="L579" s="73"/>
      <c r="M579" s="229" t="s">
        <v>38</v>
      </c>
      <c r="N579" s="230" t="s">
        <v>54</v>
      </c>
      <c r="O579" s="48"/>
      <c r="P579" s="231">
        <f>O579*H579</f>
        <v>0</v>
      </c>
      <c r="Q579" s="231">
        <v>0</v>
      </c>
      <c r="R579" s="231">
        <f>Q579*H579</f>
        <v>0</v>
      </c>
      <c r="S579" s="231">
        <v>0</v>
      </c>
      <c r="T579" s="232">
        <f>S579*H579</f>
        <v>0</v>
      </c>
      <c r="AR579" s="24" t="s">
        <v>295</v>
      </c>
      <c r="AT579" s="24" t="s">
        <v>158</v>
      </c>
      <c r="AU579" s="24" t="s">
        <v>92</v>
      </c>
      <c r="AY579" s="24" t="s">
        <v>155</v>
      </c>
      <c r="BE579" s="233">
        <f>IF(N579="základní",J579,0)</f>
        <v>0</v>
      </c>
      <c r="BF579" s="233">
        <f>IF(N579="snížená",J579,0)</f>
        <v>0</v>
      </c>
      <c r="BG579" s="233">
        <f>IF(N579="zákl. přenesená",J579,0)</f>
        <v>0</v>
      </c>
      <c r="BH579" s="233">
        <f>IF(N579="sníž. přenesená",J579,0)</f>
        <v>0</v>
      </c>
      <c r="BI579" s="233">
        <f>IF(N579="nulová",J579,0)</f>
        <v>0</v>
      </c>
      <c r="BJ579" s="24" t="s">
        <v>25</v>
      </c>
      <c r="BK579" s="233">
        <f>ROUND(I579*H579,2)</f>
        <v>0</v>
      </c>
      <c r="BL579" s="24" t="s">
        <v>295</v>
      </c>
      <c r="BM579" s="24" t="s">
        <v>794</v>
      </c>
    </row>
    <row r="580" s="1" customFormat="1">
      <c r="B580" s="47"/>
      <c r="C580" s="75"/>
      <c r="D580" s="234" t="s">
        <v>165</v>
      </c>
      <c r="E580" s="75"/>
      <c r="F580" s="235" t="s">
        <v>771</v>
      </c>
      <c r="G580" s="75"/>
      <c r="H580" s="75"/>
      <c r="I580" s="192"/>
      <c r="J580" s="75"/>
      <c r="K580" s="75"/>
      <c r="L580" s="73"/>
      <c r="M580" s="236"/>
      <c r="N580" s="48"/>
      <c r="O580" s="48"/>
      <c r="P580" s="48"/>
      <c r="Q580" s="48"/>
      <c r="R580" s="48"/>
      <c r="S580" s="48"/>
      <c r="T580" s="96"/>
      <c r="AT580" s="24" t="s">
        <v>165</v>
      </c>
      <c r="AU580" s="24" t="s">
        <v>92</v>
      </c>
    </row>
    <row r="581" s="11" customFormat="1">
      <c r="B581" s="237"/>
      <c r="C581" s="238"/>
      <c r="D581" s="234" t="s">
        <v>167</v>
      </c>
      <c r="E581" s="239" t="s">
        <v>38</v>
      </c>
      <c r="F581" s="240" t="s">
        <v>168</v>
      </c>
      <c r="G581" s="238"/>
      <c r="H581" s="239" t="s">
        <v>38</v>
      </c>
      <c r="I581" s="241"/>
      <c r="J581" s="238"/>
      <c r="K581" s="238"/>
      <c r="L581" s="242"/>
      <c r="M581" s="243"/>
      <c r="N581" s="244"/>
      <c r="O581" s="244"/>
      <c r="P581" s="244"/>
      <c r="Q581" s="244"/>
      <c r="R581" s="244"/>
      <c r="S581" s="244"/>
      <c r="T581" s="245"/>
      <c r="AT581" s="246" t="s">
        <v>167</v>
      </c>
      <c r="AU581" s="246" t="s">
        <v>92</v>
      </c>
      <c r="AV581" s="11" t="s">
        <v>25</v>
      </c>
      <c r="AW581" s="11" t="s">
        <v>46</v>
      </c>
      <c r="AX581" s="11" t="s">
        <v>83</v>
      </c>
      <c r="AY581" s="246" t="s">
        <v>155</v>
      </c>
    </row>
    <row r="582" s="12" customFormat="1">
      <c r="B582" s="247"/>
      <c r="C582" s="248"/>
      <c r="D582" s="234" t="s">
        <v>167</v>
      </c>
      <c r="E582" s="249" t="s">
        <v>38</v>
      </c>
      <c r="F582" s="250" t="s">
        <v>480</v>
      </c>
      <c r="G582" s="248"/>
      <c r="H582" s="251">
        <v>45</v>
      </c>
      <c r="I582" s="252"/>
      <c r="J582" s="248"/>
      <c r="K582" s="248"/>
      <c r="L582" s="253"/>
      <c r="M582" s="254"/>
      <c r="N582" s="255"/>
      <c r="O582" s="255"/>
      <c r="P582" s="255"/>
      <c r="Q582" s="255"/>
      <c r="R582" s="255"/>
      <c r="S582" s="255"/>
      <c r="T582" s="256"/>
      <c r="AT582" s="257" t="s">
        <v>167</v>
      </c>
      <c r="AU582" s="257" t="s">
        <v>92</v>
      </c>
      <c r="AV582" s="12" t="s">
        <v>92</v>
      </c>
      <c r="AW582" s="12" t="s">
        <v>46</v>
      </c>
      <c r="AX582" s="12" t="s">
        <v>83</v>
      </c>
      <c r="AY582" s="257" t="s">
        <v>155</v>
      </c>
    </row>
    <row r="583" s="11" customFormat="1">
      <c r="B583" s="237"/>
      <c r="C583" s="238"/>
      <c r="D583" s="234" t="s">
        <v>167</v>
      </c>
      <c r="E583" s="239" t="s">
        <v>38</v>
      </c>
      <c r="F583" s="240" t="s">
        <v>170</v>
      </c>
      <c r="G583" s="238"/>
      <c r="H583" s="239" t="s">
        <v>38</v>
      </c>
      <c r="I583" s="241"/>
      <c r="J583" s="238"/>
      <c r="K583" s="238"/>
      <c r="L583" s="242"/>
      <c r="M583" s="243"/>
      <c r="N583" s="244"/>
      <c r="O583" s="244"/>
      <c r="P583" s="244"/>
      <c r="Q583" s="244"/>
      <c r="R583" s="244"/>
      <c r="S583" s="244"/>
      <c r="T583" s="245"/>
      <c r="AT583" s="246" t="s">
        <v>167</v>
      </c>
      <c r="AU583" s="246" t="s">
        <v>92</v>
      </c>
      <c r="AV583" s="11" t="s">
        <v>25</v>
      </c>
      <c r="AW583" s="11" t="s">
        <v>46</v>
      </c>
      <c r="AX583" s="11" t="s">
        <v>83</v>
      </c>
      <c r="AY583" s="246" t="s">
        <v>155</v>
      </c>
    </row>
    <row r="584" s="12" customFormat="1">
      <c r="B584" s="247"/>
      <c r="C584" s="248"/>
      <c r="D584" s="234" t="s">
        <v>167</v>
      </c>
      <c r="E584" s="249" t="s">
        <v>38</v>
      </c>
      <c r="F584" s="250" t="s">
        <v>480</v>
      </c>
      <c r="G584" s="248"/>
      <c r="H584" s="251">
        <v>45</v>
      </c>
      <c r="I584" s="252"/>
      <c r="J584" s="248"/>
      <c r="K584" s="248"/>
      <c r="L584" s="253"/>
      <c r="M584" s="254"/>
      <c r="N584" s="255"/>
      <c r="O584" s="255"/>
      <c r="P584" s="255"/>
      <c r="Q584" s="255"/>
      <c r="R584" s="255"/>
      <c r="S584" s="255"/>
      <c r="T584" s="256"/>
      <c r="AT584" s="257" t="s">
        <v>167</v>
      </c>
      <c r="AU584" s="257" t="s">
        <v>92</v>
      </c>
      <c r="AV584" s="12" t="s">
        <v>92</v>
      </c>
      <c r="AW584" s="12" t="s">
        <v>46</v>
      </c>
      <c r="AX584" s="12" t="s">
        <v>83</v>
      </c>
      <c r="AY584" s="257" t="s">
        <v>155</v>
      </c>
    </row>
    <row r="585" s="13" customFormat="1">
      <c r="B585" s="258"/>
      <c r="C585" s="259"/>
      <c r="D585" s="234" t="s">
        <v>167</v>
      </c>
      <c r="E585" s="260" t="s">
        <v>38</v>
      </c>
      <c r="F585" s="261" t="s">
        <v>177</v>
      </c>
      <c r="G585" s="259"/>
      <c r="H585" s="262">
        <v>90</v>
      </c>
      <c r="I585" s="263"/>
      <c r="J585" s="259"/>
      <c r="K585" s="259"/>
      <c r="L585" s="264"/>
      <c r="M585" s="265"/>
      <c r="N585" s="266"/>
      <c r="O585" s="266"/>
      <c r="P585" s="266"/>
      <c r="Q585" s="266"/>
      <c r="R585" s="266"/>
      <c r="S585" s="266"/>
      <c r="T585" s="267"/>
      <c r="AT585" s="268" t="s">
        <v>167</v>
      </c>
      <c r="AU585" s="268" t="s">
        <v>92</v>
      </c>
      <c r="AV585" s="13" t="s">
        <v>163</v>
      </c>
      <c r="AW585" s="13" t="s">
        <v>46</v>
      </c>
      <c r="AX585" s="13" t="s">
        <v>25</v>
      </c>
      <c r="AY585" s="268" t="s">
        <v>155</v>
      </c>
    </row>
    <row r="586" s="1" customFormat="1" ht="22.8" customHeight="1">
      <c r="B586" s="47"/>
      <c r="C586" s="222" t="s">
        <v>795</v>
      </c>
      <c r="D586" s="222" t="s">
        <v>158</v>
      </c>
      <c r="E586" s="223" t="s">
        <v>796</v>
      </c>
      <c r="F586" s="224" t="s">
        <v>797</v>
      </c>
      <c r="G586" s="225" t="s">
        <v>198</v>
      </c>
      <c r="H586" s="226">
        <v>390.80000000000001</v>
      </c>
      <c r="I586" s="227"/>
      <c r="J586" s="228">
        <f>ROUND(I586*H586,2)</f>
        <v>0</v>
      </c>
      <c r="K586" s="224" t="s">
        <v>162</v>
      </c>
      <c r="L586" s="73"/>
      <c r="M586" s="229" t="s">
        <v>38</v>
      </c>
      <c r="N586" s="230" t="s">
        <v>54</v>
      </c>
      <c r="O586" s="48"/>
      <c r="P586" s="231">
        <f>O586*H586</f>
        <v>0</v>
      </c>
      <c r="Q586" s="231">
        <v>0.0077000000000000002</v>
      </c>
      <c r="R586" s="231">
        <f>Q586*H586</f>
        <v>3.0091600000000001</v>
      </c>
      <c r="S586" s="231">
        <v>0</v>
      </c>
      <c r="T586" s="232">
        <f>S586*H586</f>
        <v>0</v>
      </c>
      <c r="AR586" s="24" t="s">
        <v>295</v>
      </c>
      <c r="AT586" s="24" t="s">
        <v>158</v>
      </c>
      <c r="AU586" s="24" t="s">
        <v>92</v>
      </c>
      <c r="AY586" s="24" t="s">
        <v>155</v>
      </c>
      <c r="BE586" s="233">
        <f>IF(N586="základní",J586,0)</f>
        <v>0</v>
      </c>
      <c r="BF586" s="233">
        <f>IF(N586="snížená",J586,0)</f>
        <v>0</v>
      </c>
      <c r="BG586" s="233">
        <f>IF(N586="zákl. přenesená",J586,0)</f>
        <v>0</v>
      </c>
      <c r="BH586" s="233">
        <f>IF(N586="sníž. přenesená",J586,0)</f>
        <v>0</v>
      </c>
      <c r="BI586" s="233">
        <f>IF(N586="nulová",J586,0)</f>
        <v>0</v>
      </c>
      <c r="BJ586" s="24" t="s">
        <v>25</v>
      </c>
      <c r="BK586" s="233">
        <f>ROUND(I586*H586,2)</f>
        <v>0</v>
      </c>
      <c r="BL586" s="24" t="s">
        <v>295</v>
      </c>
      <c r="BM586" s="24" t="s">
        <v>798</v>
      </c>
    </row>
    <row r="587" s="1" customFormat="1">
      <c r="B587" s="47"/>
      <c r="C587" s="75"/>
      <c r="D587" s="234" t="s">
        <v>165</v>
      </c>
      <c r="E587" s="75"/>
      <c r="F587" s="235" t="s">
        <v>799</v>
      </c>
      <c r="G587" s="75"/>
      <c r="H587" s="75"/>
      <c r="I587" s="192"/>
      <c r="J587" s="75"/>
      <c r="K587" s="75"/>
      <c r="L587" s="73"/>
      <c r="M587" s="236"/>
      <c r="N587" s="48"/>
      <c r="O587" s="48"/>
      <c r="P587" s="48"/>
      <c r="Q587" s="48"/>
      <c r="R587" s="48"/>
      <c r="S587" s="48"/>
      <c r="T587" s="96"/>
      <c r="AT587" s="24" t="s">
        <v>165</v>
      </c>
      <c r="AU587" s="24" t="s">
        <v>92</v>
      </c>
    </row>
    <row r="588" s="11" customFormat="1">
      <c r="B588" s="237"/>
      <c r="C588" s="238"/>
      <c r="D588" s="234" t="s">
        <v>167</v>
      </c>
      <c r="E588" s="239" t="s">
        <v>38</v>
      </c>
      <c r="F588" s="240" t="s">
        <v>168</v>
      </c>
      <c r="G588" s="238"/>
      <c r="H588" s="239" t="s">
        <v>38</v>
      </c>
      <c r="I588" s="241"/>
      <c r="J588" s="238"/>
      <c r="K588" s="238"/>
      <c r="L588" s="242"/>
      <c r="M588" s="243"/>
      <c r="N588" s="244"/>
      <c r="O588" s="244"/>
      <c r="P588" s="244"/>
      <c r="Q588" s="244"/>
      <c r="R588" s="244"/>
      <c r="S588" s="244"/>
      <c r="T588" s="245"/>
      <c r="AT588" s="246" t="s">
        <v>167</v>
      </c>
      <c r="AU588" s="246" t="s">
        <v>92</v>
      </c>
      <c r="AV588" s="11" t="s">
        <v>25</v>
      </c>
      <c r="AW588" s="11" t="s">
        <v>46</v>
      </c>
      <c r="AX588" s="11" t="s">
        <v>83</v>
      </c>
      <c r="AY588" s="246" t="s">
        <v>155</v>
      </c>
    </row>
    <row r="589" s="12" customFormat="1">
      <c r="B589" s="247"/>
      <c r="C589" s="248"/>
      <c r="D589" s="234" t="s">
        <v>167</v>
      </c>
      <c r="E589" s="249" t="s">
        <v>38</v>
      </c>
      <c r="F589" s="250" t="s">
        <v>334</v>
      </c>
      <c r="G589" s="248"/>
      <c r="H589" s="251">
        <v>74</v>
      </c>
      <c r="I589" s="252"/>
      <c r="J589" s="248"/>
      <c r="K589" s="248"/>
      <c r="L589" s="253"/>
      <c r="M589" s="254"/>
      <c r="N589" s="255"/>
      <c r="O589" s="255"/>
      <c r="P589" s="255"/>
      <c r="Q589" s="255"/>
      <c r="R589" s="255"/>
      <c r="S589" s="255"/>
      <c r="T589" s="256"/>
      <c r="AT589" s="257" t="s">
        <v>167</v>
      </c>
      <c r="AU589" s="257" t="s">
        <v>92</v>
      </c>
      <c r="AV589" s="12" t="s">
        <v>92</v>
      </c>
      <c r="AW589" s="12" t="s">
        <v>46</v>
      </c>
      <c r="AX589" s="12" t="s">
        <v>83</v>
      </c>
      <c r="AY589" s="257" t="s">
        <v>155</v>
      </c>
    </row>
    <row r="590" s="11" customFormat="1">
      <c r="B590" s="237"/>
      <c r="C590" s="238"/>
      <c r="D590" s="234" t="s">
        <v>167</v>
      </c>
      <c r="E590" s="239" t="s">
        <v>38</v>
      </c>
      <c r="F590" s="240" t="s">
        <v>170</v>
      </c>
      <c r="G590" s="238"/>
      <c r="H590" s="239" t="s">
        <v>38</v>
      </c>
      <c r="I590" s="241"/>
      <c r="J590" s="238"/>
      <c r="K590" s="238"/>
      <c r="L590" s="242"/>
      <c r="M590" s="243"/>
      <c r="N590" s="244"/>
      <c r="O590" s="244"/>
      <c r="P590" s="244"/>
      <c r="Q590" s="244"/>
      <c r="R590" s="244"/>
      <c r="S590" s="244"/>
      <c r="T590" s="245"/>
      <c r="AT590" s="246" t="s">
        <v>167</v>
      </c>
      <c r="AU590" s="246" t="s">
        <v>92</v>
      </c>
      <c r="AV590" s="11" t="s">
        <v>25</v>
      </c>
      <c r="AW590" s="11" t="s">
        <v>46</v>
      </c>
      <c r="AX590" s="11" t="s">
        <v>83</v>
      </c>
      <c r="AY590" s="246" t="s">
        <v>155</v>
      </c>
    </row>
    <row r="591" s="12" customFormat="1">
      <c r="B591" s="247"/>
      <c r="C591" s="248"/>
      <c r="D591" s="234" t="s">
        <v>167</v>
      </c>
      <c r="E591" s="249" t="s">
        <v>38</v>
      </c>
      <c r="F591" s="250" t="s">
        <v>335</v>
      </c>
      <c r="G591" s="248"/>
      <c r="H591" s="251">
        <v>61.700000000000003</v>
      </c>
      <c r="I591" s="252"/>
      <c r="J591" s="248"/>
      <c r="K591" s="248"/>
      <c r="L591" s="253"/>
      <c r="M591" s="254"/>
      <c r="N591" s="255"/>
      <c r="O591" s="255"/>
      <c r="P591" s="255"/>
      <c r="Q591" s="255"/>
      <c r="R591" s="255"/>
      <c r="S591" s="255"/>
      <c r="T591" s="256"/>
      <c r="AT591" s="257" t="s">
        <v>167</v>
      </c>
      <c r="AU591" s="257" t="s">
        <v>92</v>
      </c>
      <c r="AV591" s="12" t="s">
        <v>92</v>
      </c>
      <c r="AW591" s="12" t="s">
        <v>46</v>
      </c>
      <c r="AX591" s="12" t="s">
        <v>83</v>
      </c>
      <c r="AY591" s="257" t="s">
        <v>155</v>
      </c>
    </row>
    <row r="592" s="11" customFormat="1">
      <c r="B592" s="237"/>
      <c r="C592" s="238"/>
      <c r="D592" s="234" t="s">
        <v>167</v>
      </c>
      <c r="E592" s="239" t="s">
        <v>38</v>
      </c>
      <c r="F592" s="240" t="s">
        <v>328</v>
      </c>
      <c r="G592" s="238"/>
      <c r="H592" s="239" t="s">
        <v>38</v>
      </c>
      <c r="I592" s="241"/>
      <c r="J592" s="238"/>
      <c r="K592" s="238"/>
      <c r="L592" s="242"/>
      <c r="M592" s="243"/>
      <c r="N592" s="244"/>
      <c r="O592" s="244"/>
      <c r="P592" s="244"/>
      <c r="Q592" s="244"/>
      <c r="R592" s="244"/>
      <c r="S592" s="244"/>
      <c r="T592" s="245"/>
      <c r="AT592" s="246" t="s">
        <v>167</v>
      </c>
      <c r="AU592" s="246" t="s">
        <v>92</v>
      </c>
      <c r="AV592" s="11" t="s">
        <v>25</v>
      </c>
      <c r="AW592" s="11" t="s">
        <v>46</v>
      </c>
      <c r="AX592" s="11" t="s">
        <v>83</v>
      </c>
      <c r="AY592" s="246" t="s">
        <v>155</v>
      </c>
    </row>
    <row r="593" s="12" customFormat="1">
      <c r="B593" s="247"/>
      <c r="C593" s="248"/>
      <c r="D593" s="234" t="s">
        <v>167</v>
      </c>
      <c r="E593" s="249" t="s">
        <v>38</v>
      </c>
      <c r="F593" s="250" t="s">
        <v>329</v>
      </c>
      <c r="G593" s="248"/>
      <c r="H593" s="251">
        <v>255.09999999999999</v>
      </c>
      <c r="I593" s="252"/>
      <c r="J593" s="248"/>
      <c r="K593" s="248"/>
      <c r="L593" s="253"/>
      <c r="M593" s="254"/>
      <c r="N593" s="255"/>
      <c r="O593" s="255"/>
      <c r="P593" s="255"/>
      <c r="Q593" s="255"/>
      <c r="R593" s="255"/>
      <c r="S593" s="255"/>
      <c r="T593" s="256"/>
      <c r="AT593" s="257" t="s">
        <v>167</v>
      </c>
      <c r="AU593" s="257" t="s">
        <v>92</v>
      </c>
      <c r="AV593" s="12" t="s">
        <v>92</v>
      </c>
      <c r="AW593" s="12" t="s">
        <v>46</v>
      </c>
      <c r="AX593" s="12" t="s">
        <v>83</v>
      </c>
      <c r="AY593" s="257" t="s">
        <v>155</v>
      </c>
    </row>
    <row r="594" s="13" customFormat="1">
      <c r="B594" s="258"/>
      <c r="C594" s="259"/>
      <c r="D594" s="234" t="s">
        <v>167</v>
      </c>
      <c r="E594" s="260" t="s">
        <v>38</v>
      </c>
      <c r="F594" s="261" t="s">
        <v>177</v>
      </c>
      <c r="G594" s="259"/>
      <c r="H594" s="262">
        <v>390.80000000000001</v>
      </c>
      <c r="I594" s="263"/>
      <c r="J594" s="259"/>
      <c r="K594" s="259"/>
      <c r="L594" s="264"/>
      <c r="M594" s="265"/>
      <c r="N594" s="266"/>
      <c r="O594" s="266"/>
      <c r="P594" s="266"/>
      <c r="Q594" s="266"/>
      <c r="R594" s="266"/>
      <c r="S594" s="266"/>
      <c r="T594" s="267"/>
      <c r="AT594" s="268" t="s">
        <v>167</v>
      </c>
      <c r="AU594" s="268" t="s">
        <v>92</v>
      </c>
      <c r="AV594" s="13" t="s">
        <v>163</v>
      </c>
      <c r="AW594" s="13" t="s">
        <v>46</v>
      </c>
      <c r="AX594" s="13" t="s">
        <v>25</v>
      </c>
      <c r="AY594" s="268" t="s">
        <v>155</v>
      </c>
    </row>
    <row r="595" s="1" customFormat="1" ht="34.2" customHeight="1">
      <c r="B595" s="47"/>
      <c r="C595" s="222" t="s">
        <v>800</v>
      </c>
      <c r="D595" s="222" t="s">
        <v>158</v>
      </c>
      <c r="E595" s="223" t="s">
        <v>801</v>
      </c>
      <c r="F595" s="224" t="s">
        <v>802</v>
      </c>
      <c r="G595" s="225" t="s">
        <v>198</v>
      </c>
      <c r="H595" s="226">
        <v>390.80000000000001</v>
      </c>
      <c r="I595" s="227"/>
      <c r="J595" s="228">
        <f>ROUND(I595*H595,2)</f>
        <v>0</v>
      </c>
      <c r="K595" s="224" t="s">
        <v>162</v>
      </c>
      <c r="L595" s="73"/>
      <c r="M595" s="229" t="s">
        <v>38</v>
      </c>
      <c r="N595" s="230" t="s">
        <v>54</v>
      </c>
      <c r="O595" s="48"/>
      <c r="P595" s="231">
        <f>O595*H595</f>
        <v>0</v>
      </c>
      <c r="Q595" s="231">
        <v>0.0019300000000000001</v>
      </c>
      <c r="R595" s="231">
        <f>Q595*H595</f>
        <v>0.75424400000000003</v>
      </c>
      <c r="S595" s="231">
        <v>0</v>
      </c>
      <c r="T595" s="232">
        <f>S595*H595</f>
        <v>0</v>
      </c>
      <c r="AR595" s="24" t="s">
        <v>295</v>
      </c>
      <c r="AT595" s="24" t="s">
        <v>158</v>
      </c>
      <c r="AU595" s="24" t="s">
        <v>92</v>
      </c>
      <c r="AY595" s="24" t="s">
        <v>155</v>
      </c>
      <c r="BE595" s="233">
        <f>IF(N595="základní",J595,0)</f>
        <v>0</v>
      </c>
      <c r="BF595" s="233">
        <f>IF(N595="snížená",J595,0)</f>
        <v>0</v>
      </c>
      <c r="BG595" s="233">
        <f>IF(N595="zákl. přenesená",J595,0)</f>
        <v>0</v>
      </c>
      <c r="BH595" s="233">
        <f>IF(N595="sníž. přenesená",J595,0)</f>
        <v>0</v>
      </c>
      <c r="BI595" s="233">
        <f>IF(N595="nulová",J595,0)</f>
        <v>0</v>
      </c>
      <c r="BJ595" s="24" t="s">
        <v>25</v>
      </c>
      <c r="BK595" s="233">
        <f>ROUND(I595*H595,2)</f>
        <v>0</v>
      </c>
      <c r="BL595" s="24" t="s">
        <v>295</v>
      </c>
      <c r="BM595" s="24" t="s">
        <v>803</v>
      </c>
    </row>
    <row r="596" s="1" customFormat="1">
      <c r="B596" s="47"/>
      <c r="C596" s="75"/>
      <c r="D596" s="234" t="s">
        <v>165</v>
      </c>
      <c r="E596" s="75"/>
      <c r="F596" s="235" t="s">
        <v>799</v>
      </c>
      <c r="G596" s="75"/>
      <c r="H596" s="75"/>
      <c r="I596" s="192"/>
      <c r="J596" s="75"/>
      <c r="K596" s="75"/>
      <c r="L596" s="73"/>
      <c r="M596" s="236"/>
      <c r="N596" s="48"/>
      <c r="O596" s="48"/>
      <c r="P596" s="48"/>
      <c r="Q596" s="48"/>
      <c r="R596" s="48"/>
      <c r="S596" s="48"/>
      <c r="T596" s="96"/>
      <c r="AT596" s="24" t="s">
        <v>165</v>
      </c>
      <c r="AU596" s="24" t="s">
        <v>92</v>
      </c>
    </row>
    <row r="597" s="1" customFormat="1" ht="34.2" customHeight="1">
      <c r="B597" s="47"/>
      <c r="C597" s="222" t="s">
        <v>804</v>
      </c>
      <c r="D597" s="222" t="s">
        <v>158</v>
      </c>
      <c r="E597" s="223" t="s">
        <v>805</v>
      </c>
      <c r="F597" s="224" t="s">
        <v>806</v>
      </c>
      <c r="G597" s="225" t="s">
        <v>161</v>
      </c>
      <c r="H597" s="226">
        <v>6.3789999999999996</v>
      </c>
      <c r="I597" s="227"/>
      <c r="J597" s="228">
        <f>ROUND(I597*H597,2)</f>
        <v>0</v>
      </c>
      <c r="K597" s="224" t="s">
        <v>162</v>
      </c>
      <c r="L597" s="73"/>
      <c r="M597" s="229" t="s">
        <v>38</v>
      </c>
      <c r="N597" s="230" t="s">
        <v>54</v>
      </c>
      <c r="O597" s="48"/>
      <c r="P597" s="231">
        <f>O597*H597</f>
        <v>0</v>
      </c>
      <c r="Q597" s="231">
        <v>0</v>
      </c>
      <c r="R597" s="231">
        <f>Q597*H597</f>
        <v>0</v>
      </c>
      <c r="S597" s="231">
        <v>0</v>
      </c>
      <c r="T597" s="232">
        <f>S597*H597</f>
        <v>0</v>
      </c>
      <c r="AR597" s="24" t="s">
        <v>295</v>
      </c>
      <c r="AT597" s="24" t="s">
        <v>158</v>
      </c>
      <c r="AU597" s="24" t="s">
        <v>92</v>
      </c>
      <c r="AY597" s="24" t="s">
        <v>155</v>
      </c>
      <c r="BE597" s="233">
        <f>IF(N597="základní",J597,0)</f>
        <v>0</v>
      </c>
      <c r="BF597" s="233">
        <f>IF(N597="snížená",J597,0)</f>
        <v>0</v>
      </c>
      <c r="BG597" s="233">
        <f>IF(N597="zákl. přenesená",J597,0)</f>
        <v>0</v>
      </c>
      <c r="BH597" s="233">
        <f>IF(N597="sníž. přenesená",J597,0)</f>
        <v>0</v>
      </c>
      <c r="BI597" s="233">
        <f>IF(N597="nulová",J597,0)</f>
        <v>0</v>
      </c>
      <c r="BJ597" s="24" t="s">
        <v>25</v>
      </c>
      <c r="BK597" s="233">
        <f>ROUND(I597*H597,2)</f>
        <v>0</v>
      </c>
      <c r="BL597" s="24" t="s">
        <v>295</v>
      </c>
      <c r="BM597" s="24" t="s">
        <v>807</v>
      </c>
    </row>
    <row r="598" s="1" customFormat="1">
      <c r="B598" s="47"/>
      <c r="C598" s="75"/>
      <c r="D598" s="234" t="s">
        <v>165</v>
      </c>
      <c r="E598" s="75"/>
      <c r="F598" s="235" t="s">
        <v>808</v>
      </c>
      <c r="G598" s="75"/>
      <c r="H598" s="75"/>
      <c r="I598" s="192"/>
      <c r="J598" s="75"/>
      <c r="K598" s="75"/>
      <c r="L598" s="73"/>
      <c r="M598" s="236"/>
      <c r="N598" s="48"/>
      <c r="O598" s="48"/>
      <c r="P598" s="48"/>
      <c r="Q598" s="48"/>
      <c r="R598" s="48"/>
      <c r="S598" s="48"/>
      <c r="T598" s="96"/>
      <c r="AT598" s="24" t="s">
        <v>165</v>
      </c>
      <c r="AU598" s="24" t="s">
        <v>92</v>
      </c>
    </row>
    <row r="599" s="10" customFormat="1" ht="29.88" customHeight="1">
      <c r="B599" s="206"/>
      <c r="C599" s="207"/>
      <c r="D599" s="208" t="s">
        <v>82</v>
      </c>
      <c r="E599" s="220" t="s">
        <v>809</v>
      </c>
      <c r="F599" s="220" t="s">
        <v>810</v>
      </c>
      <c r="G599" s="207"/>
      <c r="H599" s="207"/>
      <c r="I599" s="210"/>
      <c r="J599" s="221">
        <f>BK599</f>
        <v>0</v>
      </c>
      <c r="K599" s="207"/>
      <c r="L599" s="212"/>
      <c r="M599" s="213"/>
      <c r="N599" s="214"/>
      <c r="O599" s="214"/>
      <c r="P599" s="215">
        <f>SUM(P600:P602)</f>
        <v>0</v>
      </c>
      <c r="Q599" s="214"/>
      <c r="R599" s="215">
        <f>SUM(R600:R602)</f>
        <v>0.00070400000000000009</v>
      </c>
      <c r="S599" s="214"/>
      <c r="T599" s="216">
        <f>SUM(T600:T602)</f>
        <v>0</v>
      </c>
      <c r="AR599" s="217" t="s">
        <v>92</v>
      </c>
      <c r="AT599" s="218" t="s">
        <v>82</v>
      </c>
      <c r="AU599" s="218" t="s">
        <v>25</v>
      </c>
      <c r="AY599" s="217" t="s">
        <v>155</v>
      </c>
      <c r="BK599" s="219">
        <f>SUM(BK600:BK602)</f>
        <v>0</v>
      </c>
    </row>
    <row r="600" s="1" customFormat="1" ht="14.4" customHeight="1">
      <c r="B600" s="47"/>
      <c r="C600" s="222" t="s">
        <v>811</v>
      </c>
      <c r="D600" s="222" t="s">
        <v>158</v>
      </c>
      <c r="E600" s="223" t="s">
        <v>812</v>
      </c>
      <c r="F600" s="224" t="s">
        <v>813</v>
      </c>
      <c r="G600" s="225" t="s">
        <v>214</v>
      </c>
      <c r="H600" s="226">
        <v>1.6000000000000001</v>
      </c>
      <c r="I600" s="227"/>
      <c r="J600" s="228">
        <f>ROUND(I600*H600,2)</f>
        <v>0</v>
      </c>
      <c r="K600" s="224" t="s">
        <v>162</v>
      </c>
      <c r="L600" s="73"/>
      <c r="M600" s="229" t="s">
        <v>38</v>
      </c>
      <c r="N600" s="230" t="s">
        <v>54</v>
      </c>
      <c r="O600" s="48"/>
      <c r="P600" s="231">
        <f>O600*H600</f>
        <v>0</v>
      </c>
      <c r="Q600" s="231">
        <v>4.0000000000000003E-05</v>
      </c>
      <c r="R600" s="231">
        <f>Q600*H600</f>
        <v>6.4000000000000011E-05</v>
      </c>
      <c r="S600" s="231">
        <v>0</v>
      </c>
      <c r="T600" s="232">
        <f>S600*H600</f>
        <v>0</v>
      </c>
      <c r="AR600" s="24" t="s">
        <v>295</v>
      </c>
      <c r="AT600" s="24" t="s">
        <v>158</v>
      </c>
      <c r="AU600" s="24" t="s">
        <v>92</v>
      </c>
      <c r="AY600" s="24" t="s">
        <v>155</v>
      </c>
      <c r="BE600" s="233">
        <f>IF(N600="základní",J600,0)</f>
        <v>0</v>
      </c>
      <c r="BF600" s="233">
        <f>IF(N600="snížená",J600,0)</f>
        <v>0</v>
      </c>
      <c r="BG600" s="233">
        <f>IF(N600="zákl. přenesená",J600,0)</f>
        <v>0</v>
      </c>
      <c r="BH600" s="233">
        <f>IF(N600="sníž. přenesená",J600,0)</f>
        <v>0</v>
      </c>
      <c r="BI600" s="233">
        <f>IF(N600="nulová",J600,0)</f>
        <v>0</v>
      </c>
      <c r="BJ600" s="24" t="s">
        <v>25</v>
      </c>
      <c r="BK600" s="233">
        <f>ROUND(I600*H600,2)</f>
        <v>0</v>
      </c>
      <c r="BL600" s="24" t="s">
        <v>295</v>
      </c>
      <c r="BM600" s="24" t="s">
        <v>814</v>
      </c>
    </row>
    <row r="601" s="1" customFormat="1">
      <c r="B601" s="47"/>
      <c r="C601" s="75"/>
      <c r="D601" s="234" t="s">
        <v>165</v>
      </c>
      <c r="E601" s="75"/>
      <c r="F601" s="235" t="s">
        <v>815</v>
      </c>
      <c r="G601" s="75"/>
      <c r="H601" s="75"/>
      <c r="I601" s="192"/>
      <c r="J601" s="75"/>
      <c r="K601" s="75"/>
      <c r="L601" s="73"/>
      <c r="M601" s="236"/>
      <c r="N601" s="48"/>
      <c r="O601" s="48"/>
      <c r="P601" s="48"/>
      <c r="Q601" s="48"/>
      <c r="R601" s="48"/>
      <c r="S601" s="48"/>
      <c r="T601" s="96"/>
      <c r="AT601" s="24" t="s">
        <v>165</v>
      </c>
      <c r="AU601" s="24" t="s">
        <v>92</v>
      </c>
    </row>
    <row r="602" s="1" customFormat="1" ht="14.4" customHeight="1">
      <c r="B602" s="47"/>
      <c r="C602" s="269" t="s">
        <v>816</v>
      </c>
      <c r="D602" s="269" t="s">
        <v>178</v>
      </c>
      <c r="E602" s="270" t="s">
        <v>817</v>
      </c>
      <c r="F602" s="271" t="s">
        <v>818</v>
      </c>
      <c r="G602" s="272" t="s">
        <v>214</v>
      </c>
      <c r="H602" s="273">
        <v>1.6000000000000001</v>
      </c>
      <c r="I602" s="274"/>
      <c r="J602" s="275">
        <f>ROUND(I602*H602,2)</f>
        <v>0</v>
      </c>
      <c r="K602" s="271" t="s">
        <v>38</v>
      </c>
      <c r="L602" s="276"/>
      <c r="M602" s="277" t="s">
        <v>38</v>
      </c>
      <c r="N602" s="278" t="s">
        <v>54</v>
      </c>
      <c r="O602" s="48"/>
      <c r="P602" s="231">
        <f>O602*H602</f>
        <v>0</v>
      </c>
      <c r="Q602" s="231">
        <v>0.00040000000000000002</v>
      </c>
      <c r="R602" s="231">
        <f>Q602*H602</f>
        <v>0.00064000000000000005</v>
      </c>
      <c r="S602" s="231">
        <v>0</v>
      </c>
      <c r="T602" s="232">
        <f>S602*H602</f>
        <v>0</v>
      </c>
      <c r="AR602" s="24" t="s">
        <v>388</v>
      </c>
      <c r="AT602" s="24" t="s">
        <v>178</v>
      </c>
      <c r="AU602" s="24" t="s">
        <v>92</v>
      </c>
      <c r="AY602" s="24" t="s">
        <v>155</v>
      </c>
      <c r="BE602" s="233">
        <f>IF(N602="základní",J602,0)</f>
        <v>0</v>
      </c>
      <c r="BF602" s="233">
        <f>IF(N602="snížená",J602,0)</f>
        <v>0</v>
      </c>
      <c r="BG602" s="233">
        <f>IF(N602="zákl. přenesená",J602,0)</f>
        <v>0</v>
      </c>
      <c r="BH602" s="233">
        <f>IF(N602="sníž. přenesená",J602,0)</f>
        <v>0</v>
      </c>
      <c r="BI602" s="233">
        <f>IF(N602="nulová",J602,0)</f>
        <v>0</v>
      </c>
      <c r="BJ602" s="24" t="s">
        <v>25</v>
      </c>
      <c r="BK602" s="233">
        <f>ROUND(I602*H602,2)</f>
        <v>0</v>
      </c>
      <c r="BL602" s="24" t="s">
        <v>295</v>
      </c>
      <c r="BM602" s="24" t="s">
        <v>819</v>
      </c>
    </row>
    <row r="603" s="10" customFormat="1" ht="29.88" customHeight="1">
      <c r="B603" s="206"/>
      <c r="C603" s="207"/>
      <c r="D603" s="208" t="s">
        <v>82</v>
      </c>
      <c r="E603" s="220" t="s">
        <v>820</v>
      </c>
      <c r="F603" s="220" t="s">
        <v>821</v>
      </c>
      <c r="G603" s="207"/>
      <c r="H603" s="207"/>
      <c r="I603" s="210"/>
      <c r="J603" s="221">
        <f>BK603</f>
        <v>0</v>
      </c>
      <c r="K603" s="207"/>
      <c r="L603" s="212"/>
      <c r="M603" s="213"/>
      <c r="N603" s="214"/>
      <c r="O603" s="214"/>
      <c r="P603" s="215">
        <f>SUM(P604:P659)</f>
        <v>0</v>
      </c>
      <c r="Q603" s="214"/>
      <c r="R603" s="215">
        <f>SUM(R604:R659)</f>
        <v>1.5783585174999999</v>
      </c>
      <c r="S603" s="214"/>
      <c r="T603" s="216">
        <f>SUM(T604:T659)</f>
        <v>0</v>
      </c>
      <c r="AR603" s="217" t="s">
        <v>92</v>
      </c>
      <c r="AT603" s="218" t="s">
        <v>82</v>
      </c>
      <c r="AU603" s="218" t="s">
        <v>25</v>
      </c>
      <c r="AY603" s="217" t="s">
        <v>155</v>
      </c>
      <c r="BK603" s="219">
        <f>SUM(BK604:BK659)</f>
        <v>0</v>
      </c>
    </row>
    <row r="604" s="1" customFormat="1" ht="14.4" customHeight="1">
      <c r="B604" s="47"/>
      <c r="C604" s="222" t="s">
        <v>822</v>
      </c>
      <c r="D604" s="222" t="s">
        <v>158</v>
      </c>
      <c r="E604" s="223" t="s">
        <v>823</v>
      </c>
      <c r="F604" s="224" t="s">
        <v>824</v>
      </c>
      <c r="G604" s="225" t="s">
        <v>214</v>
      </c>
      <c r="H604" s="226">
        <v>193.93000000000001</v>
      </c>
      <c r="I604" s="227"/>
      <c r="J604" s="228">
        <f>ROUND(I604*H604,2)</f>
        <v>0</v>
      </c>
      <c r="K604" s="224" t="s">
        <v>162</v>
      </c>
      <c r="L604" s="73"/>
      <c r="M604" s="229" t="s">
        <v>38</v>
      </c>
      <c r="N604" s="230" t="s">
        <v>54</v>
      </c>
      <c r="O604" s="48"/>
      <c r="P604" s="231">
        <f>O604*H604</f>
        <v>0</v>
      </c>
      <c r="Q604" s="231">
        <v>2.0000000000000002E-05</v>
      </c>
      <c r="R604" s="231">
        <f>Q604*H604</f>
        <v>0.0038786000000000003</v>
      </c>
      <c r="S604" s="231">
        <v>0</v>
      </c>
      <c r="T604" s="232">
        <f>S604*H604</f>
        <v>0</v>
      </c>
      <c r="AR604" s="24" t="s">
        <v>295</v>
      </c>
      <c r="AT604" s="24" t="s">
        <v>158</v>
      </c>
      <c r="AU604" s="24" t="s">
        <v>92</v>
      </c>
      <c r="AY604" s="24" t="s">
        <v>155</v>
      </c>
      <c r="BE604" s="233">
        <f>IF(N604="základní",J604,0)</f>
        <v>0</v>
      </c>
      <c r="BF604" s="233">
        <f>IF(N604="snížená",J604,0)</f>
        <v>0</v>
      </c>
      <c r="BG604" s="233">
        <f>IF(N604="zákl. přenesená",J604,0)</f>
        <v>0</v>
      </c>
      <c r="BH604" s="233">
        <f>IF(N604="sníž. přenesená",J604,0)</f>
        <v>0</v>
      </c>
      <c r="BI604" s="233">
        <f>IF(N604="nulová",J604,0)</f>
        <v>0</v>
      </c>
      <c r="BJ604" s="24" t="s">
        <v>25</v>
      </c>
      <c r="BK604" s="233">
        <f>ROUND(I604*H604,2)</f>
        <v>0</v>
      </c>
      <c r="BL604" s="24" t="s">
        <v>295</v>
      </c>
      <c r="BM604" s="24" t="s">
        <v>825</v>
      </c>
    </row>
    <row r="605" s="11" customFormat="1">
      <c r="B605" s="237"/>
      <c r="C605" s="238"/>
      <c r="D605" s="234" t="s">
        <v>167</v>
      </c>
      <c r="E605" s="239" t="s">
        <v>38</v>
      </c>
      <c r="F605" s="240" t="s">
        <v>172</v>
      </c>
      <c r="G605" s="238"/>
      <c r="H605" s="239" t="s">
        <v>38</v>
      </c>
      <c r="I605" s="241"/>
      <c r="J605" s="238"/>
      <c r="K605" s="238"/>
      <c r="L605" s="242"/>
      <c r="M605" s="243"/>
      <c r="N605" s="244"/>
      <c r="O605" s="244"/>
      <c r="P605" s="244"/>
      <c r="Q605" s="244"/>
      <c r="R605" s="244"/>
      <c r="S605" s="244"/>
      <c r="T605" s="245"/>
      <c r="AT605" s="246" t="s">
        <v>167</v>
      </c>
      <c r="AU605" s="246" t="s">
        <v>92</v>
      </c>
      <c r="AV605" s="11" t="s">
        <v>25</v>
      </c>
      <c r="AW605" s="11" t="s">
        <v>46</v>
      </c>
      <c r="AX605" s="11" t="s">
        <v>83</v>
      </c>
      <c r="AY605" s="246" t="s">
        <v>155</v>
      </c>
    </row>
    <row r="606" s="12" customFormat="1">
      <c r="B606" s="247"/>
      <c r="C606" s="248"/>
      <c r="D606" s="234" t="s">
        <v>167</v>
      </c>
      <c r="E606" s="249" t="s">
        <v>38</v>
      </c>
      <c r="F606" s="250" t="s">
        <v>826</v>
      </c>
      <c r="G606" s="248"/>
      <c r="H606" s="251">
        <v>46.969999999999999</v>
      </c>
      <c r="I606" s="252"/>
      <c r="J606" s="248"/>
      <c r="K606" s="248"/>
      <c r="L606" s="253"/>
      <c r="M606" s="254"/>
      <c r="N606" s="255"/>
      <c r="O606" s="255"/>
      <c r="P606" s="255"/>
      <c r="Q606" s="255"/>
      <c r="R606" s="255"/>
      <c r="S606" s="255"/>
      <c r="T606" s="256"/>
      <c r="AT606" s="257" t="s">
        <v>167</v>
      </c>
      <c r="AU606" s="257" t="s">
        <v>92</v>
      </c>
      <c r="AV606" s="12" t="s">
        <v>92</v>
      </c>
      <c r="AW606" s="12" t="s">
        <v>46</v>
      </c>
      <c r="AX606" s="12" t="s">
        <v>83</v>
      </c>
      <c r="AY606" s="257" t="s">
        <v>155</v>
      </c>
    </row>
    <row r="607" s="11" customFormat="1">
      <c r="B607" s="237"/>
      <c r="C607" s="238"/>
      <c r="D607" s="234" t="s">
        <v>167</v>
      </c>
      <c r="E607" s="239" t="s">
        <v>38</v>
      </c>
      <c r="F607" s="240" t="s">
        <v>827</v>
      </c>
      <c r="G607" s="238"/>
      <c r="H607" s="239" t="s">
        <v>38</v>
      </c>
      <c r="I607" s="241"/>
      <c r="J607" s="238"/>
      <c r="K607" s="238"/>
      <c r="L607" s="242"/>
      <c r="M607" s="243"/>
      <c r="N607" s="244"/>
      <c r="O607" s="244"/>
      <c r="P607" s="244"/>
      <c r="Q607" s="244"/>
      <c r="R607" s="244"/>
      <c r="S607" s="244"/>
      <c r="T607" s="245"/>
      <c r="AT607" s="246" t="s">
        <v>167</v>
      </c>
      <c r="AU607" s="246" t="s">
        <v>92</v>
      </c>
      <c r="AV607" s="11" t="s">
        <v>25</v>
      </c>
      <c r="AW607" s="11" t="s">
        <v>46</v>
      </c>
      <c r="AX607" s="11" t="s">
        <v>83</v>
      </c>
      <c r="AY607" s="246" t="s">
        <v>155</v>
      </c>
    </row>
    <row r="608" s="12" customFormat="1">
      <c r="B608" s="247"/>
      <c r="C608" s="248"/>
      <c r="D608" s="234" t="s">
        <v>167</v>
      </c>
      <c r="E608" s="249" t="s">
        <v>38</v>
      </c>
      <c r="F608" s="250" t="s">
        <v>828</v>
      </c>
      <c r="G608" s="248"/>
      <c r="H608" s="251">
        <v>140.91</v>
      </c>
      <c r="I608" s="252"/>
      <c r="J608" s="248"/>
      <c r="K608" s="248"/>
      <c r="L608" s="253"/>
      <c r="M608" s="254"/>
      <c r="N608" s="255"/>
      <c r="O608" s="255"/>
      <c r="P608" s="255"/>
      <c r="Q608" s="255"/>
      <c r="R608" s="255"/>
      <c r="S608" s="255"/>
      <c r="T608" s="256"/>
      <c r="AT608" s="257" t="s">
        <v>167</v>
      </c>
      <c r="AU608" s="257" t="s">
        <v>92</v>
      </c>
      <c r="AV608" s="12" t="s">
        <v>92</v>
      </c>
      <c r="AW608" s="12" t="s">
        <v>46</v>
      </c>
      <c r="AX608" s="12" t="s">
        <v>83</v>
      </c>
      <c r="AY608" s="257" t="s">
        <v>155</v>
      </c>
    </row>
    <row r="609" s="11" customFormat="1">
      <c r="B609" s="237"/>
      <c r="C609" s="238"/>
      <c r="D609" s="234" t="s">
        <v>167</v>
      </c>
      <c r="E609" s="239" t="s">
        <v>38</v>
      </c>
      <c r="F609" s="240" t="s">
        <v>176</v>
      </c>
      <c r="G609" s="238"/>
      <c r="H609" s="239" t="s">
        <v>38</v>
      </c>
      <c r="I609" s="241"/>
      <c r="J609" s="238"/>
      <c r="K609" s="238"/>
      <c r="L609" s="242"/>
      <c r="M609" s="243"/>
      <c r="N609" s="244"/>
      <c r="O609" s="244"/>
      <c r="P609" s="244"/>
      <c r="Q609" s="244"/>
      <c r="R609" s="244"/>
      <c r="S609" s="244"/>
      <c r="T609" s="245"/>
      <c r="AT609" s="246" t="s">
        <v>167</v>
      </c>
      <c r="AU609" s="246" t="s">
        <v>92</v>
      </c>
      <c r="AV609" s="11" t="s">
        <v>25</v>
      </c>
      <c r="AW609" s="11" t="s">
        <v>46</v>
      </c>
      <c r="AX609" s="11" t="s">
        <v>83</v>
      </c>
      <c r="AY609" s="246" t="s">
        <v>155</v>
      </c>
    </row>
    <row r="610" s="12" customFormat="1">
      <c r="B610" s="247"/>
      <c r="C610" s="248"/>
      <c r="D610" s="234" t="s">
        <v>167</v>
      </c>
      <c r="E610" s="249" t="s">
        <v>38</v>
      </c>
      <c r="F610" s="250" t="s">
        <v>829</v>
      </c>
      <c r="G610" s="248"/>
      <c r="H610" s="251">
        <v>6.0499999999999998</v>
      </c>
      <c r="I610" s="252"/>
      <c r="J610" s="248"/>
      <c r="K610" s="248"/>
      <c r="L610" s="253"/>
      <c r="M610" s="254"/>
      <c r="N610" s="255"/>
      <c r="O610" s="255"/>
      <c r="P610" s="255"/>
      <c r="Q610" s="255"/>
      <c r="R610" s="255"/>
      <c r="S610" s="255"/>
      <c r="T610" s="256"/>
      <c r="AT610" s="257" t="s">
        <v>167</v>
      </c>
      <c r="AU610" s="257" t="s">
        <v>92</v>
      </c>
      <c r="AV610" s="12" t="s">
        <v>92</v>
      </c>
      <c r="AW610" s="12" t="s">
        <v>46</v>
      </c>
      <c r="AX610" s="12" t="s">
        <v>83</v>
      </c>
      <c r="AY610" s="257" t="s">
        <v>155</v>
      </c>
    </row>
    <row r="611" s="13" customFormat="1">
      <c r="B611" s="258"/>
      <c r="C611" s="259"/>
      <c r="D611" s="234" t="s">
        <v>167</v>
      </c>
      <c r="E611" s="260" t="s">
        <v>38</v>
      </c>
      <c r="F611" s="261" t="s">
        <v>177</v>
      </c>
      <c r="G611" s="259"/>
      <c r="H611" s="262">
        <v>193.93000000000001</v>
      </c>
      <c r="I611" s="263"/>
      <c r="J611" s="259"/>
      <c r="K611" s="259"/>
      <c r="L611" s="264"/>
      <c r="M611" s="265"/>
      <c r="N611" s="266"/>
      <c r="O611" s="266"/>
      <c r="P611" s="266"/>
      <c r="Q611" s="266"/>
      <c r="R611" s="266"/>
      <c r="S611" s="266"/>
      <c r="T611" s="267"/>
      <c r="AT611" s="268" t="s">
        <v>167</v>
      </c>
      <c r="AU611" s="268" t="s">
        <v>92</v>
      </c>
      <c r="AV611" s="13" t="s">
        <v>163</v>
      </c>
      <c r="AW611" s="13" t="s">
        <v>46</v>
      </c>
      <c r="AX611" s="13" t="s">
        <v>25</v>
      </c>
      <c r="AY611" s="268" t="s">
        <v>155</v>
      </c>
    </row>
    <row r="612" s="1" customFormat="1" ht="22.8" customHeight="1">
      <c r="B612" s="47"/>
      <c r="C612" s="269" t="s">
        <v>830</v>
      </c>
      <c r="D612" s="269" t="s">
        <v>178</v>
      </c>
      <c r="E612" s="270" t="s">
        <v>831</v>
      </c>
      <c r="F612" s="271" t="s">
        <v>832</v>
      </c>
      <c r="G612" s="272" t="s">
        <v>198</v>
      </c>
      <c r="H612" s="273">
        <v>213.32300000000001</v>
      </c>
      <c r="I612" s="274"/>
      <c r="J612" s="275">
        <f>ROUND(I612*H612,2)</f>
        <v>0</v>
      </c>
      <c r="K612" s="271" t="s">
        <v>162</v>
      </c>
      <c r="L612" s="276"/>
      <c r="M612" s="277" t="s">
        <v>38</v>
      </c>
      <c r="N612" s="278" t="s">
        <v>54</v>
      </c>
      <c r="O612" s="48"/>
      <c r="P612" s="231">
        <f>O612*H612</f>
        <v>0</v>
      </c>
      <c r="Q612" s="231">
        <v>0.0025000000000000001</v>
      </c>
      <c r="R612" s="231">
        <f>Q612*H612</f>
        <v>0.53330750000000005</v>
      </c>
      <c r="S612" s="231">
        <v>0</v>
      </c>
      <c r="T612" s="232">
        <f>S612*H612</f>
        <v>0</v>
      </c>
      <c r="AR612" s="24" t="s">
        <v>388</v>
      </c>
      <c r="AT612" s="24" t="s">
        <v>178</v>
      </c>
      <c r="AU612" s="24" t="s">
        <v>92</v>
      </c>
      <c r="AY612" s="24" t="s">
        <v>155</v>
      </c>
      <c r="BE612" s="233">
        <f>IF(N612="základní",J612,0)</f>
        <v>0</v>
      </c>
      <c r="BF612" s="233">
        <f>IF(N612="snížená",J612,0)</f>
        <v>0</v>
      </c>
      <c r="BG612" s="233">
        <f>IF(N612="zákl. přenesená",J612,0)</f>
        <v>0</v>
      </c>
      <c r="BH612" s="233">
        <f>IF(N612="sníž. přenesená",J612,0)</f>
        <v>0</v>
      </c>
      <c r="BI612" s="233">
        <f>IF(N612="nulová",J612,0)</f>
        <v>0</v>
      </c>
      <c r="BJ612" s="24" t="s">
        <v>25</v>
      </c>
      <c r="BK612" s="233">
        <f>ROUND(I612*H612,2)</f>
        <v>0</v>
      </c>
      <c r="BL612" s="24" t="s">
        <v>295</v>
      </c>
      <c r="BM612" s="24" t="s">
        <v>833</v>
      </c>
    </row>
    <row r="613" s="12" customFormat="1">
      <c r="B613" s="247"/>
      <c r="C613" s="248"/>
      <c r="D613" s="234" t="s">
        <v>167</v>
      </c>
      <c r="E613" s="248"/>
      <c r="F613" s="250" t="s">
        <v>834</v>
      </c>
      <c r="G613" s="248"/>
      <c r="H613" s="251">
        <v>213.32300000000001</v>
      </c>
      <c r="I613" s="252"/>
      <c r="J613" s="248"/>
      <c r="K613" s="248"/>
      <c r="L613" s="253"/>
      <c r="M613" s="254"/>
      <c r="N613" s="255"/>
      <c r="O613" s="255"/>
      <c r="P613" s="255"/>
      <c r="Q613" s="255"/>
      <c r="R613" s="255"/>
      <c r="S613" s="255"/>
      <c r="T613" s="256"/>
      <c r="AT613" s="257" t="s">
        <v>167</v>
      </c>
      <c r="AU613" s="257" t="s">
        <v>92</v>
      </c>
      <c r="AV613" s="12" t="s">
        <v>92</v>
      </c>
      <c r="AW613" s="12" t="s">
        <v>6</v>
      </c>
      <c r="AX613" s="12" t="s">
        <v>25</v>
      </c>
      <c r="AY613" s="257" t="s">
        <v>155</v>
      </c>
    </row>
    <row r="614" s="1" customFormat="1" ht="14.4" customHeight="1">
      <c r="B614" s="47"/>
      <c r="C614" s="222" t="s">
        <v>835</v>
      </c>
      <c r="D614" s="222" t="s">
        <v>158</v>
      </c>
      <c r="E614" s="223" t="s">
        <v>836</v>
      </c>
      <c r="F614" s="224" t="s">
        <v>837</v>
      </c>
      <c r="G614" s="225" t="s">
        <v>214</v>
      </c>
      <c r="H614" s="226">
        <v>193.93000000000001</v>
      </c>
      <c r="I614" s="227"/>
      <c r="J614" s="228">
        <f>ROUND(I614*H614,2)</f>
        <v>0</v>
      </c>
      <c r="K614" s="224" t="s">
        <v>162</v>
      </c>
      <c r="L614" s="73"/>
      <c r="M614" s="229" t="s">
        <v>38</v>
      </c>
      <c r="N614" s="230" t="s">
        <v>54</v>
      </c>
      <c r="O614" s="48"/>
      <c r="P614" s="231">
        <f>O614*H614</f>
        <v>0</v>
      </c>
      <c r="Q614" s="231">
        <v>1.275E-05</v>
      </c>
      <c r="R614" s="231">
        <f>Q614*H614</f>
        <v>0.0024726075000000001</v>
      </c>
      <c r="S614" s="231">
        <v>0</v>
      </c>
      <c r="T614" s="232">
        <f>S614*H614</f>
        <v>0</v>
      </c>
      <c r="AR614" s="24" t="s">
        <v>295</v>
      </c>
      <c r="AT614" s="24" t="s">
        <v>158</v>
      </c>
      <c r="AU614" s="24" t="s">
        <v>92</v>
      </c>
      <c r="AY614" s="24" t="s">
        <v>155</v>
      </c>
      <c r="BE614" s="233">
        <f>IF(N614="základní",J614,0)</f>
        <v>0</v>
      </c>
      <c r="BF614" s="233">
        <f>IF(N614="snížená",J614,0)</f>
        <v>0</v>
      </c>
      <c r="BG614" s="233">
        <f>IF(N614="zákl. přenesená",J614,0)</f>
        <v>0</v>
      </c>
      <c r="BH614" s="233">
        <f>IF(N614="sníž. přenesená",J614,0)</f>
        <v>0</v>
      </c>
      <c r="BI614" s="233">
        <f>IF(N614="nulová",J614,0)</f>
        <v>0</v>
      </c>
      <c r="BJ614" s="24" t="s">
        <v>25</v>
      </c>
      <c r="BK614" s="233">
        <f>ROUND(I614*H614,2)</f>
        <v>0</v>
      </c>
      <c r="BL614" s="24" t="s">
        <v>295</v>
      </c>
      <c r="BM614" s="24" t="s">
        <v>838</v>
      </c>
    </row>
    <row r="615" s="1" customFormat="1" ht="14.4" customHeight="1">
      <c r="B615" s="47"/>
      <c r="C615" s="269" t="s">
        <v>839</v>
      </c>
      <c r="D615" s="269" t="s">
        <v>178</v>
      </c>
      <c r="E615" s="270" t="s">
        <v>840</v>
      </c>
      <c r="F615" s="271" t="s">
        <v>841</v>
      </c>
      <c r="G615" s="272" t="s">
        <v>345</v>
      </c>
      <c r="H615" s="273">
        <v>85.328999999999994</v>
      </c>
      <c r="I615" s="274"/>
      <c r="J615" s="275">
        <f>ROUND(I615*H615,2)</f>
        <v>0</v>
      </c>
      <c r="K615" s="271" t="s">
        <v>162</v>
      </c>
      <c r="L615" s="276"/>
      <c r="M615" s="277" t="s">
        <v>38</v>
      </c>
      <c r="N615" s="278" t="s">
        <v>54</v>
      </c>
      <c r="O615" s="48"/>
      <c r="P615" s="231">
        <f>O615*H615</f>
        <v>0</v>
      </c>
      <c r="Q615" s="231">
        <v>0.00014999999999999999</v>
      </c>
      <c r="R615" s="231">
        <f>Q615*H615</f>
        <v>0.012799349999999998</v>
      </c>
      <c r="S615" s="231">
        <v>0</v>
      </c>
      <c r="T615" s="232">
        <f>S615*H615</f>
        <v>0</v>
      </c>
      <c r="AR615" s="24" t="s">
        <v>388</v>
      </c>
      <c r="AT615" s="24" t="s">
        <v>178</v>
      </c>
      <c r="AU615" s="24" t="s">
        <v>92</v>
      </c>
      <c r="AY615" s="24" t="s">
        <v>155</v>
      </c>
      <c r="BE615" s="233">
        <f>IF(N615="základní",J615,0)</f>
        <v>0</v>
      </c>
      <c r="BF615" s="233">
        <f>IF(N615="snížená",J615,0)</f>
        <v>0</v>
      </c>
      <c r="BG615" s="233">
        <f>IF(N615="zákl. přenesená",J615,0)</f>
        <v>0</v>
      </c>
      <c r="BH615" s="233">
        <f>IF(N615="sníž. přenesená",J615,0)</f>
        <v>0</v>
      </c>
      <c r="BI615" s="233">
        <f>IF(N615="nulová",J615,0)</f>
        <v>0</v>
      </c>
      <c r="BJ615" s="24" t="s">
        <v>25</v>
      </c>
      <c r="BK615" s="233">
        <f>ROUND(I615*H615,2)</f>
        <v>0</v>
      </c>
      <c r="BL615" s="24" t="s">
        <v>295</v>
      </c>
      <c r="BM615" s="24" t="s">
        <v>842</v>
      </c>
    </row>
    <row r="616" s="1" customFormat="1">
      <c r="B616" s="47"/>
      <c r="C616" s="75"/>
      <c r="D616" s="234" t="s">
        <v>183</v>
      </c>
      <c r="E616" s="75"/>
      <c r="F616" s="235" t="s">
        <v>843</v>
      </c>
      <c r="G616" s="75"/>
      <c r="H616" s="75"/>
      <c r="I616" s="192"/>
      <c r="J616" s="75"/>
      <c r="K616" s="75"/>
      <c r="L616" s="73"/>
      <c r="M616" s="236"/>
      <c r="N616" s="48"/>
      <c r="O616" s="48"/>
      <c r="P616" s="48"/>
      <c r="Q616" s="48"/>
      <c r="R616" s="48"/>
      <c r="S616" s="48"/>
      <c r="T616" s="96"/>
      <c r="AT616" s="24" t="s">
        <v>183</v>
      </c>
      <c r="AU616" s="24" t="s">
        <v>92</v>
      </c>
    </row>
    <row r="617" s="11" customFormat="1">
      <c r="B617" s="237"/>
      <c r="C617" s="238"/>
      <c r="D617" s="234" t="s">
        <v>167</v>
      </c>
      <c r="E617" s="239" t="s">
        <v>38</v>
      </c>
      <c r="F617" s="240" t="s">
        <v>844</v>
      </c>
      <c r="G617" s="238"/>
      <c r="H617" s="239" t="s">
        <v>38</v>
      </c>
      <c r="I617" s="241"/>
      <c r="J617" s="238"/>
      <c r="K617" s="238"/>
      <c r="L617" s="242"/>
      <c r="M617" s="243"/>
      <c r="N617" s="244"/>
      <c r="O617" s="244"/>
      <c r="P617" s="244"/>
      <c r="Q617" s="244"/>
      <c r="R617" s="244"/>
      <c r="S617" s="244"/>
      <c r="T617" s="245"/>
      <c r="AT617" s="246" t="s">
        <v>167</v>
      </c>
      <c r="AU617" s="246" t="s">
        <v>92</v>
      </c>
      <c r="AV617" s="11" t="s">
        <v>25</v>
      </c>
      <c r="AW617" s="11" t="s">
        <v>46</v>
      </c>
      <c r="AX617" s="11" t="s">
        <v>83</v>
      </c>
      <c r="AY617" s="246" t="s">
        <v>155</v>
      </c>
    </row>
    <row r="618" s="12" customFormat="1">
      <c r="B618" s="247"/>
      <c r="C618" s="248"/>
      <c r="D618" s="234" t="s">
        <v>167</v>
      </c>
      <c r="E618" s="249" t="s">
        <v>38</v>
      </c>
      <c r="F618" s="250" t="s">
        <v>845</v>
      </c>
      <c r="G618" s="248"/>
      <c r="H618" s="251">
        <v>77.572000000000003</v>
      </c>
      <c r="I618" s="252"/>
      <c r="J618" s="248"/>
      <c r="K618" s="248"/>
      <c r="L618" s="253"/>
      <c r="M618" s="254"/>
      <c r="N618" s="255"/>
      <c r="O618" s="255"/>
      <c r="P618" s="255"/>
      <c r="Q618" s="255"/>
      <c r="R618" s="255"/>
      <c r="S618" s="255"/>
      <c r="T618" s="256"/>
      <c r="AT618" s="257" t="s">
        <v>167</v>
      </c>
      <c r="AU618" s="257" t="s">
        <v>92</v>
      </c>
      <c r="AV618" s="12" t="s">
        <v>92</v>
      </c>
      <c r="AW618" s="12" t="s">
        <v>46</v>
      </c>
      <c r="AX618" s="12" t="s">
        <v>25</v>
      </c>
      <c r="AY618" s="257" t="s">
        <v>155</v>
      </c>
    </row>
    <row r="619" s="12" customFormat="1">
      <c r="B619" s="247"/>
      <c r="C619" s="248"/>
      <c r="D619" s="234" t="s">
        <v>167</v>
      </c>
      <c r="E619" s="248"/>
      <c r="F619" s="250" t="s">
        <v>846</v>
      </c>
      <c r="G619" s="248"/>
      <c r="H619" s="251">
        <v>85.328999999999994</v>
      </c>
      <c r="I619" s="252"/>
      <c r="J619" s="248"/>
      <c r="K619" s="248"/>
      <c r="L619" s="253"/>
      <c r="M619" s="254"/>
      <c r="N619" s="255"/>
      <c r="O619" s="255"/>
      <c r="P619" s="255"/>
      <c r="Q619" s="255"/>
      <c r="R619" s="255"/>
      <c r="S619" s="255"/>
      <c r="T619" s="256"/>
      <c r="AT619" s="257" t="s">
        <v>167</v>
      </c>
      <c r="AU619" s="257" t="s">
        <v>92</v>
      </c>
      <c r="AV619" s="12" t="s">
        <v>92</v>
      </c>
      <c r="AW619" s="12" t="s">
        <v>6</v>
      </c>
      <c r="AX619" s="12" t="s">
        <v>25</v>
      </c>
      <c r="AY619" s="257" t="s">
        <v>155</v>
      </c>
    </row>
    <row r="620" s="1" customFormat="1" ht="14.4" customHeight="1">
      <c r="B620" s="47"/>
      <c r="C620" s="222" t="s">
        <v>847</v>
      </c>
      <c r="D620" s="222" t="s">
        <v>158</v>
      </c>
      <c r="E620" s="223" t="s">
        <v>848</v>
      </c>
      <c r="F620" s="224" t="s">
        <v>849</v>
      </c>
      <c r="G620" s="225" t="s">
        <v>214</v>
      </c>
      <c r="H620" s="226">
        <v>193.93000000000001</v>
      </c>
      <c r="I620" s="227"/>
      <c r="J620" s="228">
        <f>ROUND(I620*H620,2)</f>
        <v>0</v>
      </c>
      <c r="K620" s="224" t="s">
        <v>162</v>
      </c>
      <c r="L620" s="73"/>
      <c r="M620" s="229" t="s">
        <v>38</v>
      </c>
      <c r="N620" s="230" t="s">
        <v>54</v>
      </c>
      <c r="O620" s="48"/>
      <c r="P620" s="231">
        <f>O620*H620</f>
        <v>0</v>
      </c>
      <c r="Q620" s="231">
        <v>0</v>
      </c>
      <c r="R620" s="231">
        <f>Q620*H620</f>
        <v>0</v>
      </c>
      <c r="S620" s="231">
        <v>0</v>
      </c>
      <c r="T620" s="232">
        <f>S620*H620</f>
        <v>0</v>
      </c>
      <c r="AR620" s="24" t="s">
        <v>295</v>
      </c>
      <c r="AT620" s="24" t="s">
        <v>158</v>
      </c>
      <c r="AU620" s="24" t="s">
        <v>92</v>
      </c>
      <c r="AY620" s="24" t="s">
        <v>155</v>
      </c>
      <c r="BE620" s="233">
        <f>IF(N620="základní",J620,0)</f>
        <v>0</v>
      </c>
      <c r="BF620" s="233">
        <f>IF(N620="snížená",J620,0)</f>
        <v>0</v>
      </c>
      <c r="BG620" s="233">
        <f>IF(N620="zákl. přenesená",J620,0)</f>
        <v>0</v>
      </c>
      <c r="BH620" s="233">
        <f>IF(N620="sníž. přenesená",J620,0)</f>
        <v>0</v>
      </c>
      <c r="BI620" s="233">
        <f>IF(N620="nulová",J620,0)</f>
        <v>0</v>
      </c>
      <c r="BJ620" s="24" t="s">
        <v>25</v>
      </c>
      <c r="BK620" s="233">
        <f>ROUND(I620*H620,2)</f>
        <v>0</v>
      </c>
      <c r="BL620" s="24" t="s">
        <v>295</v>
      </c>
      <c r="BM620" s="24" t="s">
        <v>850</v>
      </c>
    </row>
    <row r="621" s="1" customFormat="1" ht="14.4" customHeight="1">
      <c r="B621" s="47"/>
      <c r="C621" s="269" t="s">
        <v>851</v>
      </c>
      <c r="D621" s="269" t="s">
        <v>178</v>
      </c>
      <c r="E621" s="270" t="s">
        <v>852</v>
      </c>
      <c r="F621" s="271" t="s">
        <v>853</v>
      </c>
      <c r="G621" s="272" t="s">
        <v>214</v>
      </c>
      <c r="H621" s="273">
        <v>193.93000000000001</v>
      </c>
      <c r="I621" s="274"/>
      <c r="J621" s="275">
        <f>ROUND(I621*H621,2)</f>
        <v>0</v>
      </c>
      <c r="K621" s="271" t="s">
        <v>351</v>
      </c>
      <c r="L621" s="276"/>
      <c r="M621" s="277" t="s">
        <v>38</v>
      </c>
      <c r="N621" s="278" t="s">
        <v>54</v>
      </c>
      <c r="O621" s="48"/>
      <c r="P621" s="231">
        <f>O621*H621</f>
        <v>0</v>
      </c>
      <c r="Q621" s="231">
        <v>0</v>
      </c>
      <c r="R621" s="231">
        <f>Q621*H621</f>
        <v>0</v>
      </c>
      <c r="S621" s="231">
        <v>0</v>
      </c>
      <c r="T621" s="232">
        <f>S621*H621</f>
        <v>0</v>
      </c>
      <c r="AR621" s="24" t="s">
        <v>388</v>
      </c>
      <c r="AT621" s="24" t="s">
        <v>178</v>
      </c>
      <c r="AU621" s="24" t="s">
        <v>92</v>
      </c>
      <c r="AY621" s="24" t="s">
        <v>155</v>
      </c>
      <c r="BE621" s="233">
        <f>IF(N621="základní",J621,0)</f>
        <v>0</v>
      </c>
      <c r="BF621" s="233">
        <f>IF(N621="snížená",J621,0)</f>
        <v>0</v>
      </c>
      <c r="BG621" s="233">
        <f>IF(N621="zákl. přenesená",J621,0)</f>
        <v>0</v>
      </c>
      <c r="BH621" s="233">
        <f>IF(N621="sníž. přenesená",J621,0)</f>
        <v>0</v>
      </c>
      <c r="BI621" s="233">
        <f>IF(N621="nulová",J621,0)</f>
        <v>0</v>
      </c>
      <c r="BJ621" s="24" t="s">
        <v>25</v>
      </c>
      <c r="BK621" s="233">
        <f>ROUND(I621*H621,2)</f>
        <v>0</v>
      </c>
      <c r="BL621" s="24" t="s">
        <v>295</v>
      </c>
      <c r="BM621" s="24" t="s">
        <v>854</v>
      </c>
    </row>
    <row r="622" s="1" customFormat="1" ht="22.8" customHeight="1">
      <c r="B622" s="47"/>
      <c r="C622" s="222" t="s">
        <v>855</v>
      </c>
      <c r="D622" s="222" t="s">
        <v>158</v>
      </c>
      <c r="E622" s="223" t="s">
        <v>856</v>
      </c>
      <c r="F622" s="224" t="s">
        <v>857</v>
      </c>
      <c r="G622" s="225" t="s">
        <v>198</v>
      </c>
      <c r="H622" s="226">
        <v>255.09999999999999</v>
      </c>
      <c r="I622" s="227"/>
      <c r="J622" s="228">
        <f>ROUND(I622*H622,2)</f>
        <v>0</v>
      </c>
      <c r="K622" s="224" t="s">
        <v>162</v>
      </c>
      <c r="L622" s="73"/>
      <c r="M622" s="229" t="s">
        <v>38</v>
      </c>
      <c r="N622" s="230" t="s">
        <v>54</v>
      </c>
      <c r="O622" s="48"/>
      <c r="P622" s="231">
        <f>O622*H622</f>
        <v>0</v>
      </c>
      <c r="Q622" s="231">
        <v>0.00029999999999999997</v>
      </c>
      <c r="R622" s="231">
        <f>Q622*H622</f>
        <v>0.076529999999999987</v>
      </c>
      <c r="S622" s="231">
        <v>0</v>
      </c>
      <c r="T622" s="232">
        <f>S622*H622</f>
        <v>0</v>
      </c>
      <c r="AR622" s="24" t="s">
        <v>295</v>
      </c>
      <c r="AT622" s="24" t="s">
        <v>158</v>
      </c>
      <c r="AU622" s="24" t="s">
        <v>92</v>
      </c>
      <c r="AY622" s="24" t="s">
        <v>155</v>
      </c>
      <c r="BE622" s="233">
        <f>IF(N622="základní",J622,0)</f>
        <v>0</v>
      </c>
      <c r="BF622" s="233">
        <f>IF(N622="snížená",J622,0)</f>
        <v>0</v>
      </c>
      <c r="BG622" s="233">
        <f>IF(N622="zákl. přenesená",J622,0)</f>
        <v>0</v>
      </c>
      <c r="BH622" s="233">
        <f>IF(N622="sníž. přenesená",J622,0)</f>
        <v>0</v>
      </c>
      <c r="BI622" s="233">
        <f>IF(N622="nulová",J622,0)</f>
        <v>0</v>
      </c>
      <c r="BJ622" s="24" t="s">
        <v>25</v>
      </c>
      <c r="BK622" s="233">
        <f>ROUND(I622*H622,2)</f>
        <v>0</v>
      </c>
      <c r="BL622" s="24" t="s">
        <v>295</v>
      </c>
      <c r="BM622" s="24" t="s">
        <v>858</v>
      </c>
    </row>
    <row r="623" s="11" customFormat="1">
      <c r="B623" s="237"/>
      <c r="C623" s="238"/>
      <c r="D623" s="234" t="s">
        <v>167</v>
      </c>
      <c r="E623" s="239" t="s">
        <v>38</v>
      </c>
      <c r="F623" s="240" t="s">
        <v>859</v>
      </c>
      <c r="G623" s="238"/>
      <c r="H623" s="239" t="s">
        <v>38</v>
      </c>
      <c r="I623" s="241"/>
      <c r="J623" s="238"/>
      <c r="K623" s="238"/>
      <c r="L623" s="242"/>
      <c r="M623" s="243"/>
      <c r="N623" s="244"/>
      <c r="O623" s="244"/>
      <c r="P623" s="244"/>
      <c r="Q623" s="244"/>
      <c r="R623" s="244"/>
      <c r="S623" s="244"/>
      <c r="T623" s="245"/>
      <c r="AT623" s="246" t="s">
        <v>167</v>
      </c>
      <c r="AU623" s="246" t="s">
        <v>92</v>
      </c>
      <c r="AV623" s="11" t="s">
        <v>25</v>
      </c>
      <c r="AW623" s="11" t="s">
        <v>46</v>
      </c>
      <c r="AX623" s="11" t="s">
        <v>83</v>
      </c>
      <c r="AY623" s="246" t="s">
        <v>155</v>
      </c>
    </row>
    <row r="624" s="12" customFormat="1">
      <c r="B624" s="247"/>
      <c r="C624" s="248"/>
      <c r="D624" s="234" t="s">
        <v>167</v>
      </c>
      <c r="E624" s="249" t="s">
        <v>38</v>
      </c>
      <c r="F624" s="250" t="s">
        <v>860</v>
      </c>
      <c r="G624" s="248"/>
      <c r="H624" s="251">
        <v>246.80000000000001</v>
      </c>
      <c r="I624" s="252"/>
      <c r="J624" s="248"/>
      <c r="K624" s="248"/>
      <c r="L624" s="253"/>
      <c r="M624" s="254"/>
      <c r="N624" s="255"/>
      <c r="O624" s="255"/>
      <c r="P624" s="255"/>
      <c r="Q624" s="255"/>
      <c r="R624" s="255"/>
      <c r="S624" s="255"/>
      <c r="T624" s="256"/>
      <c r="AT624" s="257" t="s">
        <v>167</v>
      </c>
      <c r="AU624" s="257" t="s">
        <v>92</v>
      </c>
      <c r="AV624" s="12" t="s">
        <v>92</v>
      </c>
      <c r="AW624" s="12" t="s">
        <v>46</v>
      </c>
      <c r="AX624" s="12" t="s">
        <v>83</v>
      </c>
      <c r="AY624" s="257" t="s">
        <v>155</v>
      </c>
    </row>
    <row r="625" s="11" customFormat="1">
      <c r="B625" s="237"/>
      <c r="C625" s="238"/>
      <c r="D625" s="234" t="s">
        <v>167</v>
      </c>
      <c r="E625" s="239" t="s">
        <v>38</v>
      </c>
      <c r="F625" s="240" t="s">
        <v>176</v>
      </c>
      <c r="G625" s="238"/>
      <c r="H625" s="239" t="s">
        <v>38</v>
      </c>
      <c r="I625" s="241"/>
      <c r="J625" s="238"/>
      <c r="K625" s="238"/>
      <c r="L625" s="242"/>
      <c r="M625" s="243"/>
      <c r="N625" s="244"/>
      <c r="O625" s="244"/>
      <c r="P625" s="244"/>
      <c r="Q625" s="244"/>
      <c r="R625" s="244"/>
      <c r="S625" s="244"/>
      <c r="T625" s="245"/>
      <c r="AT625" s="246" t="s">
        <v>167</v>
      </c>
      <c r="AU625" s="246" t="s">
        <v>92</v>
      </c>
      <c r="AV625" s="11" t="s">
        <v>25</v>
      </c>
      <c r="AW625" s="11" t="s">
        <v>46</v>
      </c>
      <c r="AX625" s="11" t="s">
        <v>83</v>
      </c>
      <c r="AY625" s="246" t="s">
        <v>155</v>
      </c>
    </row>
    <row r="626" s="12" customFormat="1">
      <c r="B626" s="247"/>
      <c r="C626" s="248"/>
      <c r="D626" s="234" t="s">
        <v>167</v>
      </c>
      <c r="E626" s="249" t="s">
        <v>38</v>
      </c>
      <c r="F626" s="250" t="s">
        <v>861</v>
      </c>
      <c r="G626" s="248"/>
      <c r="H626" s="251">
        <v>8.3000000000000007</v>
      </c>
      <c r="I626" s="252"/>
      <c r="J626" s="248"/>
      <c r="K626" s="248"/>
      <c r="L626" s="253"/>
      <c r="M626" s="254"/>
      <c r="N626" s="255"/>
      <c r="O626" s="255"/>
      <c r="P626" s="255"/>
      <c r="Q626" s="255"/>
      <c r="R626" s="255"/>
      <c r="S626" s="255"/>
      <c r="T626" s="256"/>
      <c r="AT626" s="257" t="s">
        <v>167</v>
      </c>
      <c r="AU626" s="257" t="s">
        <v>92</v>
      </c>
      <c r="AV626" s="12" t="s">
        <v>92</v>
      </c>
      <c r="AW626" s="12" t="s">
        <v>46</v>
      </c>
      <c r="AX626" s="12" t="s">
        <v>83</v>
      </c>
      <c r="AY626" s="257" t="s">
        <v>155</v>
      </c>
    </row>
    <row r="627" s="13" customFormat="1">
      <c r="B627" s="258"/>
      <c r="C627" s="259"/>
      <c r="D627" s="234" t="s">
        <v>167</v>
      </c>
      <c r="E627" s="260" t="s">
        <v>38</v>
      </c>
      <c r="F627" s="261" t="s">
        <v>177</v>
      </c>
      <c r="G627" s="259"/>
      <c r="H627" s="262">
        <v>255.09999999999999</v>
      </c>
      <c r="I627" s="263"/>
      <c r="J627" s="259"/>
      <c r="K627" s="259"/>
      <c r="L627" s="264"/>
      <c r="M627" s="265"/>
      <c r="N627" s="266"/>
      <c r="O627" s="266"/>
      <c r="P627" s="266"/>
      <c r="Q627" s="266"/>
      <c r="R627" s="266"/>
      <c r="S627" s="266"/>
      <c r="T627" s="267"/>
      <c r="AT627" s="268" t="s">
        <v>167</v>
      </c>
      <c r="AU627" s="268" t="s">
        <v>92</v>
      </c>
      <c r="AV627" s="13" t="s">
        <v>163</v>
      </c>
      <c r="AW627" s="13" t="s">
        <v>46</v>
      </c>
      <c r="AX627" s="13" t="s">
        <v>25</v>
      </c>
      <c r="AY627" s="268" t="s">
        <v>155</v>
      </c>
    </row>
    <row r="628" s="1" customFormat="1" ht="22.8" customHeight="1">
      <c r="B628" s="47"/>
      <c r="C628" s="269" t="s">
        <v>862</v>
      </c>
      <c r="D628" s="269" t="s">
        <v>178</v>
      </c>
      <c r="E628" s="270" t="s">
        <v>863</v>
      </c>
      <c r="F628" s="271" t="s">
        <v>864</v>
      </c>
      <c r="G628" s="272" t="s">
        <v>198</v>
      </c>
      <c r="H628" s="273">
        <v>280.61000000000001</v>
      </c>
      <c r="I628" s="274"/>
      <c r="J628" s="275">
        <f>ROUND(I628*H628,2)</f>
        <v>0</v>
      </c>
      <c r="K628" s="271" t="s">
        <v>351</v>
      </c>
      <c r="L628" s="276"/>
      <c r="M628" s="277" t="s">
        <v>38</v>
      </c>
      <c r="N628" s="278" t="s">
        <v>54</v>
      </c>
      <c r="O628" s="48"/>
      <c r="P628" s="231">
        <f>O628*H628</f>
        <v>0</v>
      </c>
      <c r="Q628" s="231">
        <v>0.0020999999999999999</v>
      </c>
      <c r="R628" s="231">
        <f>Q628*H628</f>
        <v>0.58928099999999994</v>
      </c>
      <c r="S628" s="231">
        <v>0</v>
      </c>
      <c r="T628" s="232">
        <f>S628*H628</f>
        <v>0</v>
      </c>
      <c r="AR628" s="24" t="s">
        <v>388</v>
      </c>
      <c r="AT628" s="24" t="s">
        <v>178</v>
      </c>
      <c r="AU628" s="24" t="s">
        <v>92</v>
      </c>
      <c r="AY628" s="24" t="s">
        <v>155</v>
      </c>
      <c r="BE628" s="233">
        <f>IF(N628="základní",J628,0)</f>
        <v>0</v>
      </c>
      <c r="BF628" s="233">
        <f>IF(N628="snížená",J628,0)</f>
        <v>0</v>
      </c>
      <c r="BG628" s="233">
        <f>IF(N628="zákl. přenesená",J628,0)</f>
        <v>0</v>
      </c>
      <c r="BH628" s="233">
        <f>IF(N628="sníž. přenesená",J628,0)</f>
        <v>0</v>
      </c>
      <c r="BI628" s="233">
        <f>IF(N628="nulová",J628,0)</f>
        <v>0</v>
      </c>
      <c r="BJ628" s="24" t="s">
        <v>25</v>
      </c>
      <c r="BK628" s="233">
        <f>ROUND(I628*H628,2)</f>
        <v>0</v>
      </c>
      <c r="BL628" s="24" t="s">
        <v>295</v>
      </c>
      <c r="BM628" s="24" t="s">
        <v>865</v>
      </c>
    </row>
    <row r="629" s="12" customFormat="1">
      <c r="B629" s="247"/>
      <c r="C629" s="248"/>
      <c r="D629" s="234" t="s">
        <v>167</v>
      </c>
      <c r="E629" s="248"/>
      <c r="F629" s="250" t="s">
        <v>866</v>
      </c>
      <c r="G629" s="248"/>
      <c r="H629" s="251">
        <v>280.61000000000001</v>
      </c>
      <c r="I629" s="252"/>
      <c r="J629" s="248"/>
      <c r="K629" s="248"/>
      <c r="L629" s="253"/>
      <c r="M629" s="254"/>
      <c r="N629" s="255"/>
      <c r="O629" s="255"/>
      <c r="P629" s="255"/>
      <c r="Q629" s="255"/>
      <c r="R629" s="255"/>
      <c r="S629" s="255"/>
      <c r="T629" s="256"/>
      <c r="AT629" s="257" t="s">
        <v>167</v>
      </c>
      <c r="AU629" s="257" t="s">
        <v>92</v>
      </c>
      <c r="AV629" s="12" t="s">
        <v>92</v>
      </c>
      <c r="AW629" s="12" t="s">
        <v>6</v>
      </c>
      <c r="AX629" s="12" t="s">
        <v>25</v>
      </c>
      <c r="AY629" s="257" t="s">
        <v>155</v>
      </c>
    </row>
    <row r="630" s="1" customFormat="1" ht="14.4" customHeight="1">
      <c r="B630" s="47"/>
      <c r="C630" s="269" t="s">
        <v>867</v>
      </c>
      <c r="D630" s="269" t="s">
        <v>178</v>
      </c>
      <c r="E630" s="270" t="s">
        <v>868</v>
      </c>
      <c r="F630" s="271" t="s">
        <v>869</v>
      </c>
      <c r="G630" s="272" t="s">
        <v>719</v>
      </c>
      <c r="H630" s="273">
        <v>109.797</v>
      </c>
      <c r="I630" s="274"/>
      <c r="J630" s="275">
        <f>ROUND(I630*H630,2)</f>
        <v>0</v>
      </c>
      <c r="K630" s="271" t="s">
        <v>351</v>
      </c>
      <c r="L630" s="276"/>
      <c r="M630" s="277" t="s">
        <v>38</v>
      </c>
      <c r="N630" s="278" t="s">
        <v>54</v>
      </c>
      <c r="O630" s="48"/>
      <c r="P630" s="231">
        <f>O630*H630</f>
        <v>0</v>
      </c>
      <c r="Q630" s="231">
        <v>0.001</v>
      </c>
      <c r="R630" s="231">
        <f>Q630*H630</f>
        <v>0.10979700000000001</v>
      </c>
      <c r="S630" s="231">
        <v>0</v>
      </c>
      <c r="T630" s="232">
        <f>S630*H630</f>
        <v>0</v>
      </c>
      <c r="AR630" s="24" t="s">
        <v>388</v>
      </c>
      <c r="AT630" s="24" t="s">
        <v>178</v>
      </c>
      <c r="AU630" s="24" t="s">
        <v>92</v>
      </c>
      <c r="AY630" s="24" t="s">
        <v>155</v>
      </c>
      <c r="BE630" s="233">
        <f>IF(N630="základní",J630,0)</f>
        <v>0</v>
      </c>
      <c r="BF630" s="233">
        <f>IF(N630="snížená",J630,0)</f>
        <v>0</v>
      </c>
      <c r="BG630" s="233">
        <f>IF(N630="zákl. přenesená",J630,0)</f>
        <v>0</v>
      </c>
      <c r="BH630" s="233">
        <f>IF(N630="sníž. přenesená",J630,0)</f>
        <v>0</v>
      </c>
      <c r="BI630" s="233">
        <f>IF(N630="nulová",J630,0)</f>
        <v>0</v>
      </c>
      <c r="BJ630" s="24" t="s">
        <v>25</v>
      </c>
      <c r="BK630" s="233">
        <f>ROUND(I630*H630,2)</f>
        <v>0</v>
      </c>
      <c r="BL630" s="24" t="s">
        <v>295</v>
      </c>
      <c r="BM630" s="24" t="s">
        <v>870</v>
      </c>
    </row>
    <row r="631" s="12" customFormat="1">
      <c r="B631" s="247"/>
      <c r="C631" s="248"/>
      <c r="D631" s="234" t="s">
        <v>167</v>
      </c>
      <c r="E631" s="249" t="s">
        <v>38</v>
      </c>
      <c r="F631" s="250" t="s">
        <v>871</v>
      </c>
      <c r="G631" s="248"/>
      <c r="H631" s="251">
        <v>109.797</v>
      </c>
      <c r="I631" s="252"/>
      <c r="J631" s="248"/>
      <c r="K631" s="248"/>
      <c r="L631" s="253"/>
      <c r="M631" s="254"/>
      <c r="N631" s="255"/>
      <c r="O631" s="255"/>
      <c r="P631" s="255"/>
      <c r="Q631" s="255"/>
      <c r="R631" s="255"/>
      <c r="S631" s="255"/>
      <c r="T631" s="256"/>
      <c r="AT631" s="257" t="s">
        <v>167</v>
      </c>
      <c r="AU631" s="257" t="s">
        <v>92</v>
      </c>
      <c r="AV631" s="12" t="s">
        <v>92</v>
      </c>
      <c r="AW631" s="12" t="s">
        <v>46</v>
      </c>
      <c r="AX631" s="12" t="s">
        <v>25</v>
      </c>
      <c r="AY631" s="257" t="s">
        <v>155</v>
      </c>
    </row>
    <row r="632" s="1" customFormat="1" ht="22.8" customHeight="1">
      <c r="B632" s="47"/>
      <c r="C632" s="222" t="s">
        <v>872</v>
      </c>
      <c r="D632" s="222" t="s">
        <v>158</v>
      </c>
      <c r="E632" s="223" t="s">
        <v>873</v>
      </c>
      <c r="F632" s="224" t="s">
        <v>874</v>
      </c>
      <c r="G632" s="225" t="s">
        <v>214</v>
      </c>
      <c r="H632" s="226">
        <v>1335.7629999999999</v>
      </c>
      <c r="I632" s="227"/>
      <c r="J632" s="228">
        <f>ROUND(I632*H632,2)</f>
        <v>0</v>
      </c>
      <c r="K632" s="224" t="s">
        <v>162</v>
      </c>
      <c r="L632" s="73"/>
      <c r="M632" s="229" t="s">
        <v>38</v>
      </c>
      <c r="N632" s="230" t="s">
        <v>54</v>
      </c>
      <c r="O632" s="48"/>
      <c r="P632" s="231">
        <f>O632*H632</f>
        <v>0</v>
      </c>
      <c r="Q632" s="231">
        <v>2.0000000000000002E-05</v>
      </c>
      <c r="R632" s="231">
        <f>Q632*H632</f>
        <v>0.026715260000000001</v>
      </c>
      <c r="S632" s="231">
        <v>0</v>
      </c>
      <c r="T632" s="232">
        <f>S632*H632</f>
        <v>0</v>
      </c>
      <c r="AR632" s="24" t="s">
        <v>295</v>
      </c>
      <c r="AT632" s="24" t="s">
        <v>158</v>
      </c>
      <c r="AU632" s="24" t="s">
        <v>92</v>
      </c>
      <c r="AY632" s="24" t="s">
        <v>155</v>
      </c>
      <c r="BE632" s="233">
        <f>IF(N632="základní",J632,0)</f>
        <v>0</v>
      </c>
      <c r="BF632" s="233">
        <f>IF(N632="snížená",J632,0)</f>
        <v>0</v>
      </c>
      <c r="BG632" s="233">
        <f>IF(N632="zákl. přenesená",J632,0)</f>
        <v>0</v>
      </c>
      <c r="BH632" s="233">
        <f>IF(N632="sníž. přenesená",J632,0)</f>
        <v>0</v>
      </c>
      <c r="BI632" s="233">
        <f>IF(N632="nulová",J632,0)</f>
        <v>0</v>
      </c>
      <c r="BJ632" s="24" t="s">
        <v>25</v>
      </c>
      <c r="BK632" s="233">
        <f>ROUND(I632*H632,2)</f>
        <v>0</v>
      </c>
      <c r="BL632" s="24" t="s">
        <v>295</v>
      </c>
      <c r="BM632" s="24" t="s">
        <v>875</v>
      </c>
    </row>
    <row r="633" s="11" customFormat="1">
      <c r="B633" s="237"/>
      <c r="C633" s="238"/>
      <c r="D633" s="234" t="s">
        <v>167</v>
      </c>
      <c r="E633" s="239" t="s">
        <v>38</v>
      </c>
      <c r="F633" s="240" t="s">
        <v>876</v>
      </c>
      <c r="G633" s="238"/>
      <c r="H633" s="239" t="s">
        <v>38</v>
      </c>
      <c r="I633" s="241"/>
      <c r="J633" s="238"/>
      <c r="K633" s="238"/>
      <c r="L633" s="242"/>
      <c r="M633" s="243"/>
      <c r="N633" s="244"/>
      <c r="O633" s="244"/>
      <c r="P633" s="244"/>
      <c r="Q633" s="244"/>
      <c r="R633" s="244"/>
      <c r="S633" s="244"/>
      <c r="T633" s="245"/>
      <c r="AT633" s="246" t="s">
        <v>167</v>
      </c>
      <c r="AU633" s="246" t="s">
        <v>92</v>
      </c>
      <c r="AV633" s="11" t="s">
        <v>25</v>
      </c>
      <c r="AW633" s="11" t="s">
        <v>46</v>
      </c>
      <c r="AX633" s="11" t="s">
        <v>83</v>
      </c>
      <c r="AY633" s="246" t="s">
        <v>155</v>
      </c>
    </row>
    <row r="634" s="12" customFormat="1">
      <c r="B634" s="247"/>
      <c r="C634" s="248"/>
      <c r="D634" s="234" t="s">
        <v>167</v>
      </c>
      <c r="E634" s="249" t="s">
        <v>38</v>
      </c>
      <c r="F634" s="250" t="s">
        <v>877</v>
      </c>
      <c r="G634" s="248"/>
      <c r="H634" s="251">
        <v>1020.4</v>
      </c>
      <c r="I634" s="252"/>
      <c r="J634" s="248"/>
      <c r="K634" s="248"/>
      <c r="L634" s="253"/>
      <c r="M634" s="254"/>
      <c r="N634" s="255"/>
      <c r="O634" s="255"/>
      <c r="P634" s="255"/>
      <c r="Q634" s="255"/>
      <c r="R634" s="255"/>
      <c r="S634" s="255"/>
      <c r="T634" s="256"/>
      <c r="AT634" s="257" t="s">
        <v>167</v>
      </c>
      <c r="AU634" s="257" t="s">
        <v>92</v>
      </c>
      <c r="AV634" s="12" t="s">
        <v>92</v>
      </c>
      <c r="AW634" s="12" t="s">
        <v>46</v>
      </c>
      <c r="AX634" s="12" t="s">
        <v>83</v>
      </c>
      <c r="AY634" s="257" t="s">
        <v>155</v>
      </c>
    </row>
    <row r="635" s="11" customFormat="1">
      <c r="B635" s="237"/>
      <c r="C635" s="238"/>
      <c r="D635" s="234" t="s">
        <v>167</v>
      </c>
      <c r="E635" s="239" t="s">
        <v>38</v>
      </c>
      <c r="F635" s="240" t="s">
        <v>878</v>
      </c>
      <c r="G635" s="238"/>
      <c r="H635" s="239" t="s">
        <v>38</v>
      </c>
      <c r="I635" s="241"/>
      <c r="J635" s="238"/>
      <c r="K635" s="238"/>
      <c r="L635" s="242"/>
      <c r="M635" s="243"/>
      <c r="N635" s="244"/>
      <c r="O635" s="244"/>
      <c r="P635" s="244"/>
      <c r="Q635" s="244"/>
      <c r="R635" s="244"/>
      <c r="S635" s="244"/>
      <c r="T635" s="245"/>
      <c r="AT635" s="246" t="s">
        <v>167</v>
      </c>
      <c r="AU635" s="246" t="s">
        <v>92</v>
      </c>
      <c r="AV635" s="11" t="s">
        <v>25</v>
      </c>
      <c r="AW635" s="11" t="s">
        <v>46</v>
      </c>
      <c r="AX635" s="11" t="s">
        <v>83</v>
      </c>
      <c r="AY635" s="246" t="s">
        <v>155</v>
      </c>
    </row>
    <row r="636" s="12" customFormat="1">
      <c r="B636" s="247"/>
      <c r="C636" s="248"/>
      <c r="D636" s="234" t="s">
        <v>167</v>
      </c>
      <c r="E636" s="249" t="s">
        <v>38</v>
      </c>
      <c r="F636" s="250" t="s">
        <v>879</v>
      </c>
      <c r="G636" s="248"/>
      <c r="H636" s="251">
        <v>193.93000000000001</v>
      </c>
      <c r="I636" s="252"/>
      <c r="J636" s="248"/>
      <c r="K636" s="248"/>
      <c r="L636" s="253"/>
      <c r="M636" s="254"/>
      <c r="N636" s="255"/>
      <c r="O636" s="255"/>
      <c r="P636" s="255"/>
      <c r="Q636" s="255"/>
      <c r="R636" s="255"/>
      <c r="S636" s="255"/>
      <c r="T636" s="256"/>
      <c r="AT636" s="257" t="s">
        <v>167</v>
      </c>
      <c r="AU636" s="257" t="s">
        <v>92</v>
      </c>
      <c r="AV636" s="12" t="s">
        <v>92</v>
      </c>
      <c r="AW636" s="12" t="s">
        <v>46</v>
      </c>
      <c r="AX636" s="12" t="s">
        <v>83</v>
      </c>
      <c r="AY636" s="257" t="s">
        <v>155</v>
      </c>
    </row>
    <row r="637" s="14" customFormat="1">
      <c r="B637" s="279"/>
      <c r="C637" s="280"/>
      <c r="D637" s="234" t="s">
        <v>167</v>
      </c>
      <c r="E637" s="281" t="s">
        <v>38</v>
      </c>
      <c r="F637" s="282" t="s">
        <v>561</v>
      </c>
      <c r="G637" s="280"/>
      <c r="H637" s="283">
        <v>1214.3299999999999</v>
      </c>
      <c r="I637" s="284"/>
      <c r="J637" s="280"/>
      <c r="K637" s="280"/>
      <c r="L637" s="285"/>
      <c r="M637" s="286"/>
      <c r="N637" s="287"/>
      <c r="O637" s="287"/>
      <c r="P637" s="287"/>
      <c r="Q637" s="287"/>
      <c r="R637" s="287"/>
      <c r="S637" s="287"/>
      <c r="T637" s="288"/>
      <c r="AT637" s="289" t="s">
        <v>167</v>
      </c>
      <c r="AU637" s="289" t="s">
        <v>92</v>
      </c>
      <c r="AV637" s="14" t="s">
        <v>156</v>
      </c>
      <c r="AW637" s="14" t="s">
        <v>46</v>
      </c>
      <c r="AX637" s="14" t="s">
        <v>83</v>
      </c>
      <c r="AY637" s="289" t="s">
        <v>155</v>
      </c>
    </row>
    <row r="638" s="11" customFormat="1">
      <c r="B638" s="237"/>
      <c r="C638" s="238"/>
      <c r="D638" s="234" t="s">
        <v>167</v>
      </c>
      <c r="E638" s="239" t="s">
        <v>38</v>
      </c>
      <c r="F638" s="240" t="s">
        <v>880</v>
      </c>
      <c r="G638" s="238"/>
      <c r="H638" s="239" t="s">
        <v>38</v>
      </c>
      <c r="I638" s="241"/>
      <c r="J638" s="238"/>
      <c r="K638" s="238"/>
      <c r="L638" s="242"/>
      <c r="M638" s="243"/>
      <c r="N638" s="244"/>
      <c r="O638" s="244"/>
      <c r="P638" s="244"/>
      <c r="Q638" s="244"/>
      <c r="R638" s="244"/>
      <c r="S638" s="244"/>
      <c r="T638" s="245"/>
      <c r="AT638" s="246" t="s">
        <v>167</v>
      </c>
      <c r="AU638" s="246" t="s">
        <v>92</v>
      </c>
      <c r="AV638" s="11" t="s">
        <v>25</v>
      </c>
      <c r="AW638" s="11" t="s">
        <v>46</v>
      </c>
      <c r="AX638" s="11" t="s">
        <v>83</v>
      </c>
      <c r="AY638" s="246" t="s">
        <v>155</v>
      </c>
    </row>
    <row r="639" s="12" customFormat="1">
      <c r="B639" s="247"/>
      <c r="C639" s="248"/>
      <c r="D639" s="234" t="s">
        <v>167</v>
      </c>
      <c r="E639" s="249" t="s">
        <v>38</v>
      </c>
      <c r="F639" s="250" t="s">
        <v>881</v>
      </c>
      <c r="G639" s="248"/>
      <c r="H639" s="251">
        <v>121.43300000000001</v>
      </c>
      <c r="I639" s="252"/>
      <c r="J639" s="248"/>
      <c r="K639" s="248"/>
      <c r="L639" s="253"/>
      <c r="M639" s="254"/>
      <c r="N639" s="255"/>
      <c r="O639" s="255"/>
      <c r="P639" s="255"/>
      <c r="Q639" s="255"/>
      <c r="R639" s="255"/>
      <c r="S639" s="255"/>
      <c r="T639" s="256"/>
      <c r="AT639" s="257" t="s">
        <v>167</v>
      </c>
      <c r="AU639" s="257" t="s">
        <v>92</v>
      </c>
      <c r="AV639" s="12" t="s">
        <v>92</v>
      </c>
      <c r="AW639" s="12" t="s">
        <v>46</v>
      </c>
      <c r="AX639" s="12" t="s">
        <v>83</v>
      </c>
      <c r="AY639" s="257" t="s">
        <v>155</v>
      </c>
    </row>
    <row r="640" s="13" customFormat="1">
      <c r="B640" s="258"/>
      <c r="C640" s="259"/>
      <c r="D640" s="234" t="s">
        <v>167</v>
      </c>
      <c r="E640" s="260" t="s">
        <v>38</v>
      </c>
      <c r="F640" s="261" t="s">
        <v>177</v>
      </c>
      <c r="G640" s="259"/>
      <c r="H640" s="262">
        <v>1335.7629999999999</v>
      </c>
      <c r="I640" s="263"/>
      <c r="J640" s="259"/>
      <c r="K640" s="259"/>
      <c r="L640" s="264"/>
      <c r="M640" s="265"/>
      <c r="N640" s="266"/>
      <c r="O640" s="266"/>
      <c r="P640" s="266"/>
      <c r="Q640" s="266"/>
      <c r="R640" s="266"/>
      <c r="S640" s="266"/>
      <c r="T640" s="267"/>
      <c r="AT640" s="268" t="s">
        <v>167</v>
      </c>
      <c r="AU640" s="268" t="s">
        <v>92</v>
      </c>
      <c r="AV640" s="13" t="s">
        <v>163</v>
      </c>
      <c r="AW640" s="13" t="s">
        <v>46</v>
      </c>
      <c r="AX640" s="13" t="s">
        <v>25</v>
      </c>
      <c r="AY640" s="268" t="s">
        <v>155</v>
      </c>
    </row>
    <row r="641" s="1" customFormat="1" ht="14.4" customHeight="1">
      <c r="B641" s="47"/>
      <c r="C641" s="269" t="s">
        <v>882</v>
      </c>
      <c r="D641" s="269" t="s">
        <v>178</v>
      </c>
      <c r="E641" s="270" t="s">
        <v>883</v>
      </c>
      <c r="F641" s="271" t="s">
        <v>884</v>
      </c>
      <c r="G641" s="272" t="s">
        <v>214</v>
      </c>
      <c r="H641" s="273">
        <v>1335.7629999999999</v>
      </c>
      <c r="I641" s="274"/>
      <c r="J641" s="275">
        <f>ROUND(I641*H641,2)</f>
        <v>0</v>
      </c>
      <c r="K641" s="271" t="s">
        <v>351</v>
      </c>
      <c r="L641" s="276"/>
      <c r="M641" s="277" t="s">
        <v>38</v>
      </c>
      <c r="N641" s="278" t="s">
        <v>54</v>
      </c>
      <c r="O641" s="48"/>
      <c r="P641" s="231">
        <f>O641*H641</f>
        <v>0</v>
      </c>
      <c r="Q641" s="231">
        <v>0.00010000000000000001</v>
      </c>
      <c r="R641" s="231">
        <f>Q641*H641</f>
        <v>0.13357630000000001</v>
      </c>
      <c r="S641" s="231">
        <v>0</v>
      </c>
      <c r="T641" s="232">
        <f>S641*H641</f>
        <v>0</v>
      </c>
      <c r="AR641" s="24" t="s">
        <v>388</v>
      </c>
      <c r="AT641" s="24" t="s">
        <v>178</v>
      </c>
      <c r="AU641" s="24" t="s">
        <v>92</v>
      </c>
      <c r="AY641" s="24" t="s">
        <v>155</v>
      </c>
      <c r="BE641" s="233">
        <f>IF(N641="základní",J641,0)</f>
        <v>0</v>
      </c>
      <c r="BF641" s="233">
        <f>IF(N641="snížená",J641,0)</f>
        <v>0</v>
      </c>
      <c r="BG641" s="233">
        <f>IF(N641="zákl. přenesená",J641,0)</f>
        <v>0</v>
      </c>
      <c r="BH641" s="233">
        <f>IF(N641="sníž. přenesená",J641,0)</f>
        <v>0</v>
      </c>
      <c r="BI641" s="233">
        <f>IF(N641="nulová",J641,0)</f>
        <v>0</v>
      </c>
      <c r="BJ641" s="24" t="s">
        <v>25</v>
      </c>
      <c r="BK641" s="233">
        <f>ROUND(I641*H641,2)</f>
        <v>0</v>
      </c>
      <c r="BL641" s="24" t="s">
        <v>295</v>
      </c>
      <c r="BM641" s="24" t="s">
        <v>885</v>
      </c>
    </row>
    <row r="642" s="1" customFormat="1" ht="14.4" customHeight="1">
      <c r="B642" s="47"/>
      <c r="C642" s="222" t="s">
        <v>886</v>
      </c>
      <c r="D642" s="222" t="s">
        <v>158</v>
      </c>
      <c r="E642" s="223" t="s">
        <v>887</v>
      </c>
      <c r="F642" s="224" t="s">
        <v>888</v>
      </c>
      <c r="G642" s="225" t="s">
        <v>214</v>
      </c>
      <c r="H642" s="226">
        <v>1335.7629999999999</v>
      </c>
      <c r="I642" s="227"/>
      <c r="J642" s="228">
        <f>ROUND(I642*H642,2)</f>
        <v>0</v>
      </c>
      <c r="K642" s="224" t="s">
        <v>351</v>
      </c>
      <c r="L642" s="73"/>
      <c r="M642" s="229" t="s">
        <v>38</v>
      </c>
      <c r="N642" s="230" t="s">
        <v>54</v>
      </c>
      <c r="O642" s="48"/>
      <c r="P642" s="231">
        <f>O642*H642</f>
        <v>0</v>
      </c>
      <c r="Q642" s="231">
        <v>0</v>
      </c>
      <c r="R642" s="231">
        <f>Q642*H642</f>
        <v>0</v>
      </c>
      <c r="S642" s="231">
        <v>0</v>
      </c>
      <c r="T642" s="232">
        <f>S642*H642</f>
        <v>0</v>
      </c>
      <c r="AR642" s="24" t="s">
        <v>295</v>
      </c>
      <c r="AT642" s="24" t="s">
        <v>158</v>
      </c>
      <c r="AU642" s="24" t="s">
        <v>92</v>
      </c>
      <c r="AY642" s="24" t="s">
        <v>155</v>
      </c>
      <c r="BE642" s="233">
        <f>IF(N642="základní",J642,0)</f>
        <v>0</v>
      </c>
      <c r="BF642" s="233">
        <f>IF(N642="snížená",J642,0)</f>
        <v>0</v>
      </c>
      <c r="BG642" s="233">
        <f>IF(N642="zákl. přenesená",J642,0)</f>
        <v>0</v>
      </c>
      <c r="BH642" s="233">
        <f>IF(N642="sníž. přenesená",J642,0)</f>
        <v>0</v>
      </c>
      <c r="BI642" s="233">
        <f>IF(N642="nulová",J642,0)</f>
        <v>0</v>
      </c>
      <c r="BJ642" s="24" t="s">
        <v>25</v>
      </c>
      <c r="BK642" s="233">
        <f>ROUND(I642*H642,2)</f>
        <v>0</v>
      </c>
      <c r="BL642" s="24" t="s">
        <v>295</v>
      </c>
      <c r="BM642" s="24" t="s">
        <v>889</v>
      </c>
    </row>
    <row r="643" s="1" customFormat="1" ht="14.4" customHeight="1">
      <c r="B643" s="47"/>
      <c r="C643" s="222" t="s">
        <v>890</v>
      </c>
      <c r="D643" s="222" t="s">
        <v>158</v>
      </c>
      <c r="E643" s="223" t="s">
        <v>891</v>
      </c>
      <c r="F643" s="224" t="s">
        <v>892</v>
      </c>
      <c r="G643" s="225" t="s">
        <v>198</v>
      </c>
      <c r="H643" s="226">
        <v>390.80000000000001</v>
      </c>
      <c r="I643" s="227"/>
      <c r="J643" s="228">
        <f>ROUND(I643*H643,2)</f>
        <v>0</v>
      </c>
      <c r="K643" s="224" t="s">
        <v>162</v>
      </c>
      <c r="L643" s="73"/>
      <c r="M643" s="229" t="s">
        <v>38</v>
      </c>
      <c r="N643" s="230" t="s">
        <v>54</v>
      </c>
      <c r="O643" s="48"/>
      <c r="P643" s="231">
        <f>O643*H643</f>
        <v>0</v>
      </c>
      <c r="Q643" s="231">
        <v>0</v>
      </c>
      <c r="R643" s="231">
        <f>Q643*H643</f>
        <v>0</v>
      </c>
      <c r="S643" s="231">
        <v>0</v>
      </c>
      <c r="T643" s="232">
        <f>S643*H643</f>
        <v>0</v>
      </c>
      <c r="AR643" s="24" t="s">
        <v>295</v>
      </c>
      <c r="AT643" s="24" t="s">
        <v>158</v>
      </c>
      <c r="AU643" s="24" t="s">
        <v>92</v>
      </c>
      <c r="AY643" s="24" t="s">
        <v>155</v>
      </c>
      <c r="BE643" s="233">
        <f>IF(N643="základní",J643,0)</f>
        <v>0</v>
      </c>
      <c r="BF643" s="233">
        <f>IF(N643="snížená",J643,0)</f>
        <v>0</v>
      </c>
      <c r="BG643" s="233">
        <f>IF(N643="zákl. přenesená",J643,0)</f>
        <v>0</v>
      </c>
      <c r="BH643" s="233">
        <f>IF(N643="sníž. přenesená",J643,0)</f>
        <v>0</v>
      </c>
      <c r="BI643" s="233">
        <f>IF(N643="nulová",J643,0)</f>
        <v>0</v>
      </c>
      <c r="BJ643" s="24" t="s">
        <v>25</v>
      </c>
      <c r="BK643" s="233">
        <f>ROUND(I643*H643,2)</f>
        <v>0</v>
      </c>
      <c r="BL643" s="24" t="s">
        <v>295</v>
      </c>
      <c r="BM643" s="24" t="s">
        <v>893</v>
      </c>
    </row>
    <row r="644" s="1" customFormat="1">
      <c r="B644" s="47"/>
      <c r="C644" s="75"/>
      <c r="D644" s="234" t="s">
        <v>165</v>
      </c>
      <c r="E644" s="75"/>
      <c r="F644" s="235" t="s">
        <v>894</v>
      </c>
      <c r="G644" s="75"/>
      <c r="H644" s="75"/>
      <c r="I644" s="192"/>
      <c r="J644" s="75"/>
      <c r="K644" s="75"/>
      <c r="L644" s="73"/>
      <c r="M644" s="236"/>
      <c r="N644" s="48"/>
      <c r="O644" s="48"/>
      <c r="P644" s="48"/>
      <c r="Q644" s="48"/>
      <c r="R644" s="48"/>
      <c r="S644" s="48"/>
      <c r="T644" s="96"/>
      <c r="AT644" s="24" t="s">
        <v>165</v>
      </c>
      <c r="AU644" s="24" t="s">
        <v>92</v>
      </c>
    </row>
    <row r="645" s="11" customFormat="1">
      <c r="B645" s="237"/>
      <c r="C645" s="238"/>
      <c r="D645" s="234" t="s">
        <v>167</v>
      </c>
      <c r="E645" s="239" t="s">
        <v>38</v>
      </c>
      <c r="F645" s="240" t="s">
        <v>168</v>
      </c>
      <c r="G645" s="238"/>
      <c r="H645" s="239" t="s">
        <v>38</v>
      </c>
      <c r="I645" s="241"/>
      <c r="J645" s="238"/>
      <c r="K645" s="238"/>
      <c r="L645" s="242"/>
      <c r="M645" s="243"/>
      <c r="N645" s="244"/>
      <c r="O645" s="244"/>
      <c r="P645" s="244"/>
      <c r="Q645" s="244"/>
      <c r="R645" s="244"/>
      <c r="S645" s="244"/>
      <c r="T645" s="245"/>
      <c r="AT645" s="246" t="s">
        <v>167</v>
      </c>
      <c r="AU645" s="246" t="s">
        <v>92</v>
      </c>
      <c r="AV645" s="11" t="s">
        <v>25</v>
      </c>
      <c r="AW645" s="11" t="s">
        <v>46</v>
      </c>
      <c r="AX645" s="11" t="s">
        <v>83</v>
      </c>
      <c r="AY645" s="246" t="s">
        <v>155</v>
      </c>
    </row>
    <row r="646" s="12" customFormat="1">
      <c r="B646" s="247"/>
      <c r="C646" s="248"/>
      <c r="D646" s="234" t="s">
        <v>167</v>
      </c>
      <c r="E646" s="249" t="s">
        <v>38</v>
      </c>
      <c r="F646" s="250" t="s">
        <v>334</v>
      </c>
      <c r="G646" s="248"/>
      <c r="H646" s="251">
        <v>74</v>
      </c>
      <c r="I646" s="252"/>
      <c r="J646" s="248"/>
      <c r="K646" s="248"/>
      <c r="L646" s="253"/>
      <c r="M646" s="254"/>
      <c r="N646" s="255"/>
      <c r="O646" s="255"/>
      <c r="P646" s="255"/>
      <c r="Q646" s="255"/>
      <c r="R646" s="255"/>
      <c r="S646" s="255"/>
      <c r="T646" s="256"/>
      <c r="AT646" s="257" t="s">
        <v>167</v>
      </c>
      <c r="AU646" s="257" t="s">
        <v>92</v>
      </c>
      <c r="AV646" s="12" t="s">
        <v>92</v>
      </c>
      <c r="AW646" s="12" t="s">
        <v>46</v>
      </c>
      <c r="AX646" s="12" t="s">
        <v>83</v>
      </c>
      <c r="AY646" s="257" t="s">
        <v>155</v>
      </c>
    </row>
    <row r="647" s="11" customFormat="1">
      <c r="B647" s="237"/>
      <c r="C647" s="238"/>
      <c r="D647" s="234" t="s">
        <v>167</v>
      </c>
      <c r="E647" s="239" t="s">
        <v>38</v>
      </c>
      <c r="F647" s="240" t="s">
        <v>170</v>
      </c>
      <c r="G647" s="238"/>
      <c r="H647" s="239" t="s">
        <v>38</v>
      </c>
      <c r="I647" s="241"/>
      <c r="J647" s="238"/>
      <c r="K647" s="238"/>
      <c r="L647" s="242"/>
      <c r="M647" s="243"/>
      <c r="N647" s="244"/>
      <c r="O647" s="244"/>
      <c r="P647" s="244"/>
      <c r="Q647" s="244"/>
      <c r="R647" s="244"/>
      <c r="S647" s="244"/>
      <c r="T647" s="245"/>
      <c r="AT647" s="246" t="s">
        <v>167</v>
      </c>
      <c r="AU647" s="246" t="s">
        <v>92</v>
      </c>
      <c r="AV647" s="11" t="s">
        <v>25</v>
      </c>
      <c r="AW647" s="11" t="s">
        <v>46</v>
      </c>
      <c r="AX647" s="11" t="s">
        <v>83</v>
      </c>
      <c r="AY647" s="246" t="s">
        <v>155</v>
      </c>
    </row>
    <row r="648" s="12" customFormat="1">
      <c r="B648" s="247"/>
      <c r="C648" s="248"/>
      <c r="D648" s="234" t="s">
        <v>167</v>
      </c>
      <c r="E648" s="249" t="s">
        <v>38</v>
      </c>
      <c r="F648" s="250" t="s">
        <v>335</v>
      </c>
      <c r="G648" s="248"/>
      <c r="H648" s="251">
        <v>61.700000000000003</v>
      </c>
      <c r="I648" s="252"/>
      <c r="J648" s="248"/>
      <c r="K648" s="248"/>
      <c r="L648" s="253"/>
      <c r="M648" s="254"/>
      <c r="N648" s="255"/>
      <c r="O648" s="255"/>
      <c r="P648" s="255"/>
      <c r="Q648" s="255"/>
      <c r="R648" s="255"/>
      <c r="S648" s="255"/>
      <c r="T648" s="256"/>
      <c r="AT648" s="257" t="s">
        <v>167</v>
      </c>
      <c r="AU648" s="257" t="s">
        <v>92</v>
      </c>
      <c r="AV648" s="12" t="s">
        <v>92</v>
      </c>
      <c r="AW648" s="12" t="s">
        <v>46</v>
      </c>
      <c r="AX648" s="12" t="s">
        <v>83</v>
      </c>
      <c r="AY648" s="257" t="s">
        <v>155</v>
      </c>
    </row>
    <row r="649" s="11" customFormat="1">
      <c r="B649" s="237"/>
      <c r="C649" s="238"/>
      <c r="D649" s="234" t="s">
        <v>167</v>
      </c>
      <c r="E649" s="239" t="s">
        <v>38</v>
      </c>
      <c r="F649" s="240" t="s">
        <v>328</v>
      </c>
      <c r="G649" s="238"/>
      <c r="H649" s="239" t="s">
        <v>38</v>
      </c>
      <c r="I649" s="241"/>
      <c r="J649" s="238"/>
      <c r="K649" s="238"/>
      <c r="L649" s="242"/>
      <c r="M649" s="243"/>
      <c r="N649" s="244"/>
      <c r="O649" s="244"/>
      <c r="P649" s="244"/>
      <c r="Q649" s="244"/>
      <c r="R649" s="244"/>
      <c r="S649" s="244"/>
      <c r="T649" s="245"/>
      <c r="AT649" s="246" t="s">
        <v>167</v>
      </c>
      <c r="AU649" s="246" t="s">
        <v>92</v>
      </c>
      <c r="AV649" s="11" t="s">
        <v>25</v>
      </c>
      <c r="AW649" s="11" t="s">
        <v>46</v>
      </c>
      <c r="AX649" s="11" t="s">
        <v>83</v>
      </c>
      <c r="AY649" s="246" t="s">
        <v>155</v>
      </c>
    </row>
    <row r="650" s="12" customFormat="1">
      <c r="B650" s="247"/>
      <c r="C650" s="248"/>
      <c r="D650" s="234" t="s">
        <v>167</v>
      </c>
      <c r="E650" s="249" t="s">
        <v>38</v>
      </c>
      <c r="F650" s="250" t="s">
        <v>329</v>
      </c>
      <c r="G650" s="248"/>
      <c r="H650" s="251">
        <v>255.09999999999999</v>
      </c>
      <c r="I650" s="252"/>
      <c r="J650" s="248"/>
      <c r="K650" s="248"/>
      <c r="L650" s="253"/>
      <c r="M650" s="254"/>
      <c r="N650" s="255"/>
      <c r="O650" s="255"/>
      <c r="P650" s="255"/>
      <c r="Q650" s="255"/>
      <c r="R650" s="255"/>
      <c r="S650" s="255"/>
      <c r="T650" s="256"/>
      <c r="AT650" s="257" t="s">
        <v>167</v>
      </c>
      <c r="AU650" s="257" t="s">
        <v>92</v>
      </c>
      <c r="AV650" s="12" t="s">
        <v>92</v>
      </c>
      <c r="AW650" s="12" t="s">
        <v>46</v>
      </c>
      <c r="AX650" s="12" t="s">
        <v>83</v>
      </c>
      <c r="AY650" s="257" t="s">
        <v>155</v>
      </c>
    </row>
    <row r="651" s="13" customFormat="1">
      <c r="B651" s="258"/>
      <c r="C651" s="259"/>
      <c r="D651" s="234" t="s">
        <v>167</v>
      </c>
      <c r="E651" s="260" t="s">
        <v>38</v>
      </c>
      <c r="F651" s="261" t="s">
        <v>177</v>
      </c>
      <c r="G651" s="259"/>
      <c r="H651" s="262">
        <v>390.80000000000001</v>
      </c>
      <c r="I651" s="263"/>
      <c r="J651" s="259"/>
      <c r="K651" s="259"/>
      <c r="L651" s="264"/>
      <c r="M651" s="265"/>
      <c r="N651" s="266"/>
      <c r="O651" s="266"/>
      <c r="P651" s="266"/>
      <c r="Q651" s="266"/>
      <c r="R651" s="266"/>
      <c r="S651" s="266"/>
      <c r="T651" s="267"/>
      <c r="AT651" s="268" t="s">
        <v>167</v>
      </c>
      <c r="AU651" s="268" t="s">
        <v>92</v>
      </c>
      <c r="AV651" s="13" t="s">
        <v>163</v>
      </c>
      <c r="AW651" s="13" t="s">
        <v>46</v>
      </c>
      <c r="AX651" s="13" t="s">
        <v>25</v>
      </c>
      <c r="AY651" s="268" t="s">
        <v>155</v>
      </c>
    </row>
    <row r="652" s="1" customFormat="1" ht="22.8" customHeight="1">
      <c r="B652" s="47"/>
      <c r="C652" s="222" t="s">
        <v>895</v>
      </c>
      <c r="D652" s="222" t="s">
        <v>158</v>
      </c>
      <c r="E652" s="223" t="s">
        <v>896</v>
      </c>
      <c r="F652" s="224" t="s">
        <v>897</v>
      </c>
      <c r="G652" s="225" t="s">
        <v>198</v>
      </c>
      <c r="H652" s="226">
        <v>255.09999999999999</v>
      </c>
      <c r="I652" s="227"/>
      <c r="J652" s="228">
        <f>ROUND(I652*H652,2)</f>
        <v>0</v>
      </c>
      <c r="K652" s="224" t="s">
        <v>162</v>
      </c>
      <c r="L652" s="73"/>
      <c r="M652" s="229" t="s">
        <v>38</v>
      </c>
      <c r="N652" s="230" t="s">
        <v>54</v>
      </c>
      <c r="O652" s="48"/>
      <c r="P652" s="231">
        <f>O652*H652</f>
        <v>0</v>
      </c>
      <c r="Q652" s="231">
        <v>3.0000000000000001E-05</v>
      </c>
      <c r="R652" s="231">
        <f>Q652*H652</f>
        <v>0.0076530000000000001</v>
      </c>
      <c r="S652" s="231">
        <v>0</v>
      </c>
      <c r="T652" s="232">
        <f>S652*H652</f>
        <v>0</v>
      </c>
      <c r="AR652" s="24" t="s">
        <v>295</v>
      </c>
      <c r="AT652" s="24" t="s">
        <v>158</v>
      </c>
      <c r="AU652" s="24" t="s">
        <v>92</v>
      </c>
      <c r="AY652" s="24" t="s">
        <v>155</v>
      </c>
      <c r="BE652" s="233">
        <f>IF(N652="základní",J652,0)</f>
        <v>0</v>
      </c>
      <c r="BF652" s="233">
        <f>IF(N652="snížená",J652,0)</f>
        <v>0</v>
      </c>
      <c r="BG652" s="233">
        <f>IF(N652="zákl. přenesená",J652,0)</f>
        <v>0</v>
      </c>
      <c r="BH652" s="233">
        <f>IF(N652="sníž. přenesená",J652,0)</f>
        <v>0</v>
      </c>
      <c r="BI652" s="233">
        <f>IF(N652="nulová",J652,0)</f>
        <v>0</v>
      </c>
      <c r="BJ652" s="24" t="s">
        <v>25</v>
      </c>
      <c r="BK652" s="233">
        <f>ROUND(I652*H652,2)</f>
        <v>0</v>
      </c>
      <c r="BL652" s="24" t="s">
        <v>295</v>
      </c>
      <c r="BM652" s="24" t="s">
        <v>898</v>
      </c>
    </row>
    <row r="653" s="1" customFormat="1">
      <c r="B653" s="47"/>
      <c r="C653" s="75"/>
      <c r="D653" s="234" t="s">
        <v>165</v>
      </c>
      <c r="E653" s="75"/>
      <c r="F653" s="235" t="s">
        <v>894</v>
      </c>
      <c r="G653" s="75"/>
      <c r="H653" s="75"/>
      <c r="I653" s="192"/>
      <c r="J653" s="75"/>
      <c r="K653" s="75"/>
      <c r="L653" s="73"/>
      <c r="M653" s="236"/>
      <c r="N653" s="48"/>
      <c r="O653" s="48"/>
      <c r="P653" s="48"/>
      <c r="Q653" s="48"/>
      <c r="R653" s="48"/>
      <c r="S653" s="48"/>
      <c r="T653" s="96"/>
      <c r="AT653" s="24" t="s">
        <v>165</v>
      </c>
      <c r="AU653" s="24" t="s">
        <v>92</v>
      </c>
    </row>
    <row r="654" s="1" customFormat="1" ht="14.4" customHeight="1">
      <c r="B654" s="47"/>
      <c r="C654" s="269" t="s">
        <v>899</v>
      </c>
      <c r="D654" s="269" t="s">
        <v>178</v>
      </c>
      <c r="E654" s="270" t="s">
        <v>900</v>
      </c>
      <c r="F654" s="271" t="s">
        <v>901</v>
      </c>
      <c r="G654" s="272" t="s">
        <v>719</v>
      </c>
      <c r="H654" s="273">
        <v>76.530000000000001</v>
      </c>
      <c r="I654" s="274"/>
      <c r="J654" s="275">
        <f>ROUND(I654*H654,2)</f>
        <v>0</v>
      </c>
      <c r="K654" s="271" t="s">
        <v>351</v>
      </c>
      <c r="L654" s="276"/>
      <c r="M654" s="277" t="s">
        <v>38</v>
      </c>
      <c r="N654" s="278" t="s">
        <v>54</v>
      </c>
      <c r="O654" s="48"/>
      <c r="P654" s="231">
        <f>O654*H654</f>
        <v>0</v>
      </c>
      <c r="Q654" s="231">
        <v>0.001</v>
      </c>
      <c r="R654" s="231">
        <f>Q654*H654</f>
        <v>0.076530000000000001</v>
      </c>
      <c r="S654" s="231">
        <v>0</v>
      </c>
      <c r="T654" s="232">
        <f>S654*H654</f>
        <v>0</v>
      </c>
      <c r="AR654" s="24" t="s">
        <v>388</v>
      </c>
      <c r="AT654" s="24" t="s">
        <v>178</v>
      </c>
      <c r="AU654" s="24" t="s">
        <v>92</v>
      </c>
      <c r="AY654" s="24" t="s">
        <v>155</v>
      </c>
      <c r="BE654" s="233">
        <f>IF(N654="základní",J654,0)</f>
        <v>0</v>
      </c>
      <c r="BF654" s="233">
        <f>IF(N654="snížená",J654,0)</f>
        <v>0</v>
      </c>
      <c r="BG654" s="233">
        <f>IF(N654="zákl. přenesená",J654,0)</f>
        <v>0</v>
      </c>
      <c r="BH654" s="233">
        <f>IF(N654="sníž. přenesená",J654,0)</f>
        <v>0</v>
      </c>
      <c r="BI654" s="233">
        <f>IF(N654="nulová",J654,0)</f>
        <v>0</v>
      </c>
      <c r="BJ654" s="24" t="s">
        <v>25</v>
      </c>
      <c r="BK654" s="233">
        <f>ROUND(I654*H654,2)</f>
        <v>0</v>
      </c>
      <c r="BL654" s="24" t="s">
        <v>295</v>
      </c>
      <c r="BM654" s="24" t="s">
        <v>902</v>
      </c>
    </row>
    <row r="655" s="12" customFormat="1">
      <c r="B655" s="247"/>
      <c r="C655" s="248"/>
      <c r="D655" s="234" t="s">
        <v>167</v>
      </c>
      <c r="E655" s="249" t="s">
        <v>38</v>
      </c>
      <c r="F655" s="250" t="s">
        <v>903</v>
      </c>
      <c r="G655" s="248"/>
      <c r="H655" s="251">
        <v>76.530000000000001</v>
      </c>
      <c r="I655" s="252"/>
      <c r="J655" s="248"/>
      <c r="K655" s="248"/>
      <c r="L655" s="253"/>
      <c r="M655" s="254"/>
      <c r="N655" s="255"/>
      <c r="O655" s="255"/>
      <c r="P655" s="255"/>
      <c r="Q655" s="255"/>
      <c r="R655" s="255"/>
      <c r="S655" s="255"/>
      <c r="T655" s="256"/>
      <c r="AT655" s="257" t="s">
        <v>167</v>
      </c>
      <c r="AU655" s="257" t="s">
        <v>92</v>
      </c>
      <c r="AV655" s="12" t="s">
        <v>92</v>
      </c>
      <c r="AW655" s="12" t="s">
        <v>46</v>
      </c>
      <c r="AX655" s="12" t="s">
        <v>25</v>
      </c>
      <c r="AY655" s="257" t="s">
        <v>155</v>
      </c>
    </row>
    <row r="656" s="1" customFormat="1" ht="14.4" customHeight="1">
      <c r="B656" s="47"/>
      <c r="C656" s="222" t="s">
        <v>904</v>
      </c>
      <c r="D656" s="222" t="s">
        <v>158</v>
      </c>
      <c r="E656" s="223" t="s">
        <v>905</v>
      </c>
      <c r="F656" s="224" t="s">
        <v>906</v>
      </c>
      <c r="G656" s="225" t="s">
        <v>214</v>
      </c>
      <c r="H656" s="226">
        <v>193.93000000000001</v>
      </c>
      <c r="I656" s="227"/>
      <c r="J656" s="228">
        <f>ROUND(I656*H656,2)</f>
        <v>0</v>
      </c>
      <c r="K656" s="224" t="s">
        <v>162</v>
      </c>
      <c r="L656" s="73"/>
      <c r="M656" s="229" t="s">
        <v>38</v>
      </c>
      <c r="N656" s="230" t="s">
        <v>54</v>
      </c>
      <c r="O656" s="48"/>
      <c r="P656" s="231">
        <f>O656*H656</f>
        <v>0</v>
      </c>
      <c r="Q656" s="231">
        <v>3.0000000000000001E-05</v>
      </c>
      <c r="R656" s="231">
        <f>Q656*H656</f>
        <v>0.0058179</v>
      </c>
      <c r="S656" s="231">
        <v>0</v>
      </c>
      <c r="T656" s="232">
        <f>S656*H656</f>
        <v>0</v>
      </c>
      <c r="AR656" s="24" t="s">
        <v>295</v>
      </c>
      <c r="AT656" s="24" t="s">
        <v>158</v>
      </c>
      <c r="AU656" s="24" t="s">
        <v>92</v>
      </c>
      <c r="AY656" s="24" t="s">
        <v>155</v>
      </c>
      <c r="BE656" s="233">
        <f>IF(N656="základní",J656,0)</f>
        <v>0</v>
      </c>
      <c r="BF656" s="233">
        <f>IF(N656="snížená",J656,0)</f>
        <v>0</v>
      </c>
      <c r="BG656" s="233">
        <f>IF(N656="zákl. přenesená",J656,0)</f>
        <v>0</v>
      </c>
      <c r="BH656" s="233">
        <f>IF(N656="sníž. přenesená",J656,0)</f>
        <v>0</v>
      </c>
      <c r="BI656" s="233">
        <f>IF(N656="nulová",J656,0)</f>
        <v>0</v>
      </c>
      <c r="BJ656" s="24" t="s">
        <v>25</v>
      </c>
      <c r="BK656" s="233">
        <f>ROUND(I656*H656,2)</f>
        <v>0</v>
      </c>
      <c r="BL656" s="24" t="s">
        <v>295</v>
      </c>
      <c r="BM656" s="24" t="s">
        <v>907</v>
      </c>
    </row>
    <row r="657" s="1" customFormat="1">
      <c r="B657" s="47"/>
      <c r="C657" s="75"/>
      <c r="D657" s="234" t="s">
        <v>165</v>
      </c>
      <c r="E657" s="75"/>
      <c r="F657" s="235" t="s">
        <v>908</v>
      </c>
      <c r="G657" s="75"/>
      <c r="H657" s="75"/>
      <c r="I657" s="192"/>
      <c r="J657" s="75"/>
      <c r="K657" s="75"/>
      <c r="L657" s="73"/>
      <c r="M657" s="236"/>
      <c r="N657" s="48"/>
      <c r="O657" s="48"/>
      <c r="P657" s="48"/>
      <c r="Q657" s="48"/>
      <c r="R657" s="48"/>
      <c r="S657" s="48"/>
      <c r="T657" s="96"/>
      <c r="AT657" s="24" t="s">
        <v>165</v>
      </c>
      <c r="AU657" s="24" t="s">
        <v>92</v>
      </c>
    </row>
    <row r="658" s="1" customFormat="1" ht="34.2" customHeight="1">
      <c r="B658" s="47"/>
      <c r="C658" s="222" t="s">
        <v>909</v>
      </c>
      <c r="D658" s="222" t="s">
        <v>158</v>
      </c>
      <c r="E658" s="223" t="s">
        <v>910</v>
      </c>
      <c r="F658" s="224" t="s">
        <v>911</v>
      </c>
      <c r="G658" s="225" t="s">
        <v>161</v>
      </c>
      <c r="H658" s="226">
        <v>1.5780000000000001</v>
      </c>
      <c r="I658" s="227"/>
      <c r="J658" s="228">
        <f>ROUND(I658*H658,2)</f>
        <v>0</v>
      </c>
      <c r="K658" s="224" t="s">
        <v>162</v>
      </c>
      <c r="L658" s="73"/>
      <c r="M658" s="229" t="s">
        <v>38</v>
      </c>
      <c r="N658" s="230" t="s">
        <v>54</v>
      </c>
      <c r="O658" s="48"/>
      <c r="P658" s="231">
        <f>O658*H658</f>
        <v>0</v>
      </c>
      <c r="Q658" s="231">
        <v>0</v>
      </c>
      <c r="R658" s="231">
        <f>Q658*H658</f>
        <v>0</v>
      </c>
      <c r="S658" s="231">
        <v>0</v>
      </c>
      <c r="T658" s="232">
        <f>S658*H658</f>
        <v>0</v>
      </c>
      <c r="AR658" s="24" t="s">
        <v>295</v>
      </c>
      <c r="AT658" s="24" t="s">
        <v>158</v>
      </c>
      <c r="AU658" s="24" t="s">
        <v>92</v>
      </c>
      <c r="AY658" s="24" t="s">
        <v>155</v>
      </c>
      <c r="BE658" s="233">
        <f>IF(N658="základní",J658,0)</f>
        <v>0</v>
      </c>
      <c r="BF658" s="233">
        <f>IF(N658="snížená",J658,0)</f>
        <v>0</v>
      </c>
      <c r="BG658" s="233">
        <f>IF(N658="zákl. přenesená",J658,0)</f>
        <v>0</v>
      </c>
      <c r="BH658" s="233">
        <f>IF(N658="sníž. přenesená",J658,0)</f>
        <v>0</v>
      </c>
      <c r="BI658" s="233">
        <f>IF(N658="nulová",J658,0)</f>
        <v>0</v>
      </c>
      <c r="BJ658" s="24" t="s">
        <v>25</v>
      </c>
      <c r="BK658" s="233">
        <f>ROUND(I658*H658,2)</f>
        <v>0</v>
      </c>
      <c r="BL658" s="24" t="s">
        <v>295</v>
      </c>
      <c r="BM658" s="24" t="s">
        <v>912</v>
      </c>
    </row>
    <row r="659" s="1" customFormat="1">
      <c r="B659" s="47"/>
      <c r="C659" s="75"/>
      <c r="D659" s="234" t="s">
        <v>165</v>
      </c>
      <c r="E659" s="75"/>
      <c r="F659" s="235" t="s">
        <v>613</v>
      </c>
      <c r="G659" s="75"/>
      <c r="H659" s="75"/>
      <c r="I659" s="192"/>
      <c r="J659" s="75"/>
      <c r="K659" s="75"/>
      <c r="L659" s="73"/>
      <c r="M659" s="236"/>
      <c r="N659" s="48"/>
      <c r="O659" s="48"/>
      <c r="P659" s="48"/>
      <c r="Q659" s="48"/>
      <c r="R659" s="48"/>
      <c r="S659" s="48"/>
      <c r="T659" s="96"/>
      <c r="AT659" s="24" t="s">
        <v>165</v>
      </c>
      <c r="AU659" s="24" t="s">
        <v>92</v>
      </c>
    </row>
    <row r="660" s="10" customFormat="1" ht="29.88" customHeight="1">
      <c r="B660" s="206"/>
      <c r="C660" s="207"/>
      <c r="D660" s="208" t="s">
        <v>82</v>
      </c>
      <c r="E660" s="220" t="s">
        <v>913</v>
      </c>
      <c r="F660" s="220" t="s">
        <v>914</v>
      </c>
      <c r="G660" s="207"/>
      <c r="H660" s="207"/>
      <c r="I660" s="210"/>
      <c r="J660" s="221">
        <f>BK660</f>
        <v>0</v>
      </c>
      <c r="K660" s="207"/>
      <c r="L660" s="212"/>
      <c r="M660" s="213"/>
      <c r="N660" s="214"/>
      <c r="O660" s="214"/>
      <c r="P660" s="215">
        <f>SUM(P661:P695)</f>
        <v>0</v>
      </c>
      <c r="Q660" s="214"/>
      <c r="R660" s="215">
        <f>SUM(R661:R695)</f>
        <v>0.39806658</v>
      </c>
      <c r="S660" s="214"/>
      <c r="T660" s="216">
        <f>SUM(T661:T695)</f>
        <v>0</v>
      </c>
      <c r="AR660" s="217" t="s">
        <v>92</v>
      </c>
      <c r="AT660" s="218" t="s">
        <v>82</v>
      </c>
      <c r="AU660" s="218" t="s">
        <v>25</v>
      </c>
      <c r="AY660" s="217" t="s">
        <v>155</v>
      </c>
      <c r="BK660" s="219">
        <f>SUM(BK661:BK695)</f>
        <v>0</v>
      </c>
    </row>
    <row r="661" s="1" customFormat="1" ht="22.8" customHeight="1">
      <c r="B661" s="47"/>
      <c r="C661" s="222" t="s">
        <v>915</v>
      </c>
      <c r="D661" s="222" t="s">
        <v>158</v>
      </c>
      <c r="E661" s="223" t="s">
        <v>916</v>
      </c>
      <c r="F661" s="224" t="s">
        <v>917</v>
      </c>
      <c r="G661" s="225" t="s">
        <v>198</v>
      </c>
      <c r="H661" s="226">
        <v>20.629000000000001</v>
      </c>
      <c r="I661" s="227"/>
      <c r="J661" s="228">
        <f>ROUND(I661*H661,2)</f>
        <v>0</v>
      </c>
      <c r="K661" s="224" t="s">
        <v>162</v>
      </c>
      <c r="L661" s="73"/>
      <c r="M661" s="229" t="s">
        <v>38</v>
      </c>
      <c r="N661" s="230" t="s">
        <v>54</v>
      </c>
      <c r="O661" s="48"/>
      <c r="P661" s="231">
        <f>O661*H661</f>
        <v>0</v>
      </c>
      <c r="Q661" s="231">
        <v>0.00012</v>
      </c>
      <c r="R661" s="231">
        <f>Q661*H661</f>
        <v>0.0024754800000000004</v>
      </c>
      <c r="S661" s="231">
        <v>0</v>
      </c>
      <c r="T661" s="232">
        <f>S661*H661</f>
        <v>0</v>
      </c>
      <c r="AR661" s="24" t="s">
        <v>295</v>
      </c>
      <c r="AT661" s="24" t="s">
        <v>158</v>
      </c>
      <c r="AU661" s="24" t="s">
        <v>92</v>
      </c>
      <c r="AY661" s="24" t="s">
        <v>155</v>
      </c>
      <c r="BE661" s="233">
        <f>IF(N661="základní",J661,0)</f>
        <v>0</v>
      </c>
      <c r="BF661" s="233">
        <f>IF(N661="snížená",J661,0)</f>
        <v>0</v>
      </c>
      <c r="BG661" s="233">
        <f>IF(N661="zákl. přenesená",J661,0)</f>
        <v>0</v>
      </c>
      <c r="BH661" s="233">
        <f>IF(N661="sníž. přenesená",J661,0)</f>
        <v>0</v>
      </c>
      <c r="BI661" s="233">
        <f>IF(N661="nulová",J661,0)</f>
        <v>0</v>
      </c>
      <c r="BJ661" s="24" t="s">
        <v>25</v>
      </c>
      <c r="BK661" s="233">
        <f>ROUND(I661*H661,2)</f>
        <v>0</v>
      </c>
      <c r="BL661" s="24" t="s">
        <v>295</v>
      </c>
      <c r="BM661" s="24" t="s">
        <v>918</v>
      </c>
    </row>
    <row r="662" s="11" customFormat="1">
      <c r="B662" s="237"/>
      <c r="C662" s="238"/>
      <c r="D662" s="234" t="s">
        <v>167</v>
      </c>
      <c r="E662" s="239" t="s">
        <v>38</v>
      </c>
      <c r="F662" s="240" t="s">
        <v>919</v>
      </c>
      <c r="G662" s="238"/>
      <c r="H662" s="239" t="s">
        <v>38</v>
      </c>
      <c r="I662" s="241"/>
      <c r="J662" s="238"/>
      <c r="K662" s="238"/>
      <c r="L662" s="242"/>
      <c r="M662" s="243"/>
      <c r="N662" s="244"/>
      <c r="O662" s="244"/>
      <c r="P662" s="244"/>
      <c r="Q662" s="244"/>
      <c r="R662" s="244"/>
      <c r="S662" s="244"/>
      <c r="T662" s="245"/>
      <c r="AT662" s="246" t="s">
        <v>167</v>
      </c>
      <c r="AU662" s="246" t="s">
        <v>92</v>
      </c>
      <c r="AV662" s="11" t="s">
        <v>25</v>
      </c>
      <c r="AW662" s="11" t="s">
        <v>46</v>
      </c>
      <c r="AX662" s="11" t="s">
        <v>83</v>
      </c>
      <c r="AY662" s="246" t="s">
        <v>155</v>
      </c>
    </row>
    <row r="663" s="12" customFormat="1">
      <c r="B663" s="247"/>
      <c r="C663" s="248"/>
      <c r="D663" s="234" t="s">
        <v>167</v>
      </c>
      <c r="E663" s="249" t="s">
        <v>38</v>
      </c>
      <c r="F663" s="250" t="s">
        <v>920</v>
      </c>
      <c r="G663" s="248"/>
      <c r="H663" s="251">
        <v>3.931</v>
      </c>
      <c r="I663" s="252"/>
      <c r="J663" s="248"/>
      <c r="K663" s="248"/>
      <c r="L663" s="253"/>
      <c r="M663" s="254"/>
      <c r="N663" s="255"/>
      <c r="O663" s="255"/>
      <c r="P663" s="255"/>
      <c r="Q663" s="255"/>
      <c r="R663" s="255"/>
      <c r="S663" s="255"/>
      <c r="T663" s="256"/>
      <c r="AT663" s="257" t="s">
        <v>167</v>
      </c>
      <c r="AU663" s="257" t="s">
        <v>92</v>
      </c>
      <c r="AV663" s="12" t="s">
        <v>92</v>
      </c>
      <c r="AW663" s="12" t="s">
        <v>46</v>
      </c>
      <c r="AX663" s="12" t="s">
        <v>83</v>
      </c>
      <c r="AY663" s="257" t="s">
        <v>155</v>
      </c>
    </row>
    <row r="664" s="12" customFormat="1">
      <c r="B664" s="247"/>
      <c r="C664" s="248"/>
      <c r="D664" s="234" t="s">
        <v>167</v>
      </c>
      <c r="E664" s="249" t="s">
        <v>38</v>
      </c>
      <c r="F664" s="250" t="s">
        <v>921</v>
      </c>
      <c r="G664" s="248"/>
      <c r="H664" s="251">
        <v>13.098000000000001</v>
      </c>
      <c r="I664" s="252"/>
      <c r="J664" s="248"/>
      <c r="K664" s="248"/>
      <c r="L664" s="253"/>
      <c r="M664" s="254"/>
      <c r="N664" s="255"/>
      <c r="O664" s="255"/>
      <c r="P664" s="255"/>
      <c r="Q664" s="255"/>
      <c r="R664" s="255"/>
      <c r="S664" s="255"/>
      <c r="T664" s="256"/>
      <c r="AT664" s="257" t="s">
        <v>167</v>
      </c>
      <c r="AU664" s="257" t="s">
        <v>92</v>
      </c>
      <c r="AV664" s="12" t="s">
        <v>92</v>
      </c>
      <c r="AW664" s="12" t="s">
        <v>46</v>
      </c>
      <c r="AX664" s="12" t="s">
        <v>83</v>
      </c>
      <c r="AY664" s="257" t="s">
        <v>155</v>
      </c>
    </row>
    <row r="665" s="12" customFormat="1">
      <c r="B665" s="247"/>
      <c r="C665" s="248"/>
      <c r="D665" s="234" t="s">
        <v>167</v>
      </c>
      <c r="E665" s="249" t="s">
        <v>38</v>
      </c>
      <c r="F665" s="250" t="s">
        <v>922</v>
      </c>
      <c r="G665" s="248"/>
      <c r="H665" s="251">
        <v>3.6000000000000001</v>
      </c>
      <c r="I665" s="252"/>
      <c r="J665" s="248"/>
      <c r="K665" s="248"/>
      <c r="L665" s="253"/>
      <c r="M665" s="254"/>
      <c r="N665" s="255"/>
      <c r="O665" s="255"/>
      <c r="P665" s="255"/>
      <c r="Q665" s="255"/>
      <c r="R665" s="255"/>
      <c r="S665" s="255"/>
      <c r="T665" s="256"/>
      <c r="AT665" s="257" t="s">
        <v>167</v>
      </c>
      <c r="AU665" s="257" t="s">
        <v>92</v>
      </c>
      <c r="AV665" s="12" t="s">
        <v>92</v>
      </c>
      <c r="AW665" s="12" t="s">
        <v>46</v>
      </c>
      <c r="AX665" s="12" t="s">
        <v>83</v>
      </c>
      <c r="AY665" s="257" t="s">
        <v>155</v>
      </c>
    </row>
    <row r="666" s="13" customFormat="1">
      <c r="B666" s="258"/>
      <c r="C666" s="259"/>
      <c r="D666" s="234" t="s">
        <v>167</v>
      </c>
      <c r="E666" s="260" t="s">
        <v>38</v>
      </c>
      <c r="F666" s="261" t="s">
        <v>177</v>
      </c>
      <c r="G666" s="259"/>
      <c r="H666" s="262">
        <v>20.629000000000001</v>
      </c>
      <c r="I666" s="263"/>
      <c r="J666" s="259"/>
      <c r="K666" s="259"/>
      <c r="L666" s="264"/>
      <c r="M666" s="265"/>
      <c r="N666" s="266"/>
      <c r="O666" s="266"/>
      <c r="P666" s="266"/>
      <c r="Q666" s="266"/>
      <c r="R666" s="266"/>
      <c r="S666" s="266"/>
      <c r="T666" s="267"/>
      <c r="AT666" s="268" t="s">
        <v>167</v>
      </c>
      <c r="AU666" s="268" t="s">
        <v>92</v>
      </c>
      <c r="AV666" s="13" t="s">
        <v>163</v>
      </c>
      <c r="AW666" s="13" t="s">
        <v>46</v>
      </c>
      <c r="AX666" s="13" t="s">
        <v>25</v>
      </c>
      <c r="AY666" s="268" t="s">
        <v>155</v>
      </c>
    </row>
    <row r="667" s="1" customFormat="1" ht="22.8" customHeight="1">
      <c r="B667" s="47"/>
      <c r="C667" s="222" t="s">
        <v>923</v>
      </c>
      <c r="D667" s="222" t="s">
        <v>158</v>
      </c>
      <c r="E667" s="223" t="s">
        <v>924</v>
      </c>
      <c r="F667" s="224" t="s">
        <v>925</v>
      </c>
      <c r="G667" s="225" t="s">
        <v>198</v>
      </c>
      <c r="H667" s="226">
        <v>648.50999999999999</v>
      </c>
      <c r="I667" s="227"/>
      <c r="J667" s="228">
        <f>ROUND(I667*H667,2)</f>
        <v>0</v>
      </c>
      <c r="K667" s="224" t="s">
        <v>162</v>
      </c>
      <c r="L667" s="73"/>
      <c r="M667" s="229" t="s">
        <v>38</v>
      </c>
      <c r="N667" s="230" t="s">
        <v>54</v>
      </c>
      <c r="O667" s="48"/>
      <c r="P667" s="231">
        <f>O667*H667</f>
        <v>0</v>
      </c>
      <c r="Q667" s="231">
        <v>0.00020000000000000001</v>
      </c>
      <c r="R667" s="231">
        <f>Q667*H667</f>
        <v>0.12970200000000001</v>
      </c>
      <c r="S667" s="231">
        <v>0</v>
      </c>
      <c r="T667" s="232">
        <f>S667*H667</f>
        <v>0</v>
      </c>
      <c r="AR667" s="24" t="s">
        <v>295</v>
      </c>
      <c r="AT667" s="24" t="s">
        <v>158</v>
      </c>
      <c r="AU667" s="24" t="s">
        <v>92</v>
      </c>
      <c r="AY667" s="24" t="s">
        <v>155</v>
      </c>
      <c r="BE667" s="233">
        <f>IF(N667="základní",J667,0)</f>
        <v>0</v>
      </c>
      <c r="BF667" s="233">
        <f>IF(N667="snížená",J667,0)</f>
        <v>0</v>
      </c>
      <c r="BG667" s="233">
        <f>IF(N667="zákl. přenesená",J667,0)</f>
        <v>0</v>
      </c>
      <c r="BH667" s="233">
        <f>IF(N667="sníž. přenesená",J667,0)</f>
        <v>0</v>
      </c>
      <c r="BI667" s="233">
        <f>IF(N667="nulová",J667,0)</f>
        <v>0</v>
      </c>
      <c r="BJ667" s="24" t="s">
        <v>25</v>
      </c>
      <c r="BK667" s="233">
        <f>ROUND(I667*H667,2)</f>
        <v>0</v>
      </c>
      <c r="BL667" s="24" t="s">
        <v>295</v>
      </c>
      <c r="BM667" s="24" t="s">
        <v>926</v>
      </c>
    </row>
    <row r="668" s="11" customFormat="1">
      <c r="B668" s="237"/>
      <c r="C668" s="238"/>
      <c r="D668" s="234" t="s">
        <v>167</v>
      </c>
      <c r="E668" s="239" t="s">
        <v>38</v>
      </c>
      <c r="F668" s="240" t="s">
        <v>168</v>
      </c>
      <c r="G668" s="238"/>
      <c r="H668" s="239" t="s">
        <v>38</v>
      </c>
      <c r="I668" s="241"/>
      <c r="J668" s="238"/>
      <c r="K668" s="238"/>
      <c r="L668" s="242"/>
      <c r="M668" s="243"/>
      <c r="N668" s="244"/>
      <c r="O668" s="244"/>
      <c r="P668" s="244"/>
      <c r="Q668" s="244"/>
      <c r="R668" s="244"/>
      <c r="S668" s="244"/>
      <c r="T668" s="245"/>
      <c r="AT668" s="246" t="s">
        <v>167</v>
      </c>
      <c r="AU668" s="246" t="s">
        <v>92</v>
      </c>
      <c r="AV668" s="11" t="s">
        <v>25</v>
      </c>
      <c r="AW668" s="11" t="s">
        <v>46</v>
      </c>
      <c r="AX668" s="11" t="s">
        <v>83</v>
      </c>
      <c r="AY668" s="246" t="s">
        <v>155</v>
      </c>
    </row>
    <row r="669" s="12" customFormat="1">
      <c r="B669" s="247"/>
      <c r="C669" s="248"/>
      <c r="D669" s="234" t="s">
        <v>167</v>
      </c>
      <c r="E669" s="249" t="s">
        <v>38</v>
      </c>
      <c r="F669" s="250" t="s">
        <v>927</v>
      </c>
      <c r="G669" s="248"/>
      <c r="H669" s="251">
        <v>30.524999999999999</v>
      </c>
      <c r="I669" s="252"/>
      <c r="J669" s="248"/>
      <c r="K669" s="248"/>
      <c r="L669" s="253"/>
      <c r="M669" s="254"/>
      <c r="N669" s="255"/>
      <c r="O669" s="255"/>
      <c r="P669" s="255"/>
      <c r="Q669" s="255"/>
      <c r="R669" s="255"/>
      <c r="S669" s="255"/>
      <c r="T669" s="256"/>
      <c r="AT669" s="257" t="s">
        <v>167</v>
      </c>
      <c r="AU669" s="257" t="s">
        <v>92</v>
      </c>
      <c r="AV669" s="12" t="s">
        <v>92</v>
      </c>
      <c r="AW669" s="12" t="s">
        <v>46</v>
      </c>
      <c r="AX669" s="12" t="s">
        <v>83</v>
      </c>
      <c r="AY669" s="257" t="s">
        <v>155</v>
      </c>
    </row>
    <row r="670" s="12" customFormat="1">
      <c r="B670" s="247"/>
      <c r="C670" s="248"/>
      <c r="D670" s="234" t="s">
        <v>167</v>
      </c>
      <c r="E670" s="249" t="s">
        <v>38</v>
      </c>
      <c r="F670" s="250" t="s">
        <v>928</v>
      </c>
      <c r="G670" s="248"/>
      <c r="H670" s="251">
        <v>56.009999999999998</v>
      </c>
      <c r="I670" s="252"/>
      <c r="J670" s="248"/>
      <c r="K670" s="248"/>
      <c r="L670" s="253"/>
      <c r="M670" s="254"/>
      <c r="N670" s="255"/>
      <c r="O670" s="255"/>
      <c r="P670" s="255"/>
      <c r="Q670" s="255"/>
      <c r="R670" s="255"/>
      <c r="S670" s="255"/>
      <c r="T670" s="256"/>
      <c r="AT670" s="257" t="s">
        <v>167</v>
      </c>
      <c r="AU670" s="257" t="s">
        <v>92</v>
      </c>
      <c r="AV670" s="12" t="s">
        <v>92</v>
      </c>
      <c r="AW670" s="12" t="s">
        <v>46</v>
      </c>
      <c r="AX670" s="12" t="s">
        <v>83</v>
      </c>
      <c r="AY670" s="257" t="s">
        <v>155</v>
      </c>
    </row>
    <row r="671" s="12" customFormat="1">
      <c r="B671" s="247"/>
      <c r="C671" s="248"/>
      <c r="D671" s="234" t="s">
        <v>167</v>
      </c>
      <c r="E671" s="249" t="s">
        <v>38</v>
      </c>
      <c r="F671" s="250" t="s">
        <v>929</v>
      </c>
      <c r="G671" s="248"/>
      <c r="H671" s="251">
        <v>26.175000000000001</v>
      </c>
      <c r="I671" s="252"/>
      <c r="J671" s="248"/>
      <c r="K671" s="248"/>
      <c r="L671" s="253"/>
      <c r="M671" s="254"/>
      <c r="N671" s="255"/>
      <c r="O671" s="255"/>
      <c r="P671" s="255"/>
      <c r="Q671" s="255"/>
      <c r="R671" s="255"/>
      <c r="S671" s="255"/>
      <c r="T671" s="256"/>
      <c r="AT671" s="257" t="s">
        <v>167</v>
      </c>
      <c r="AU671" s="257" t="s">
        <v>92</v>
      </c>
      <c r="AV671" s="12" t="s">
        <v>92</v>
      </c>
      <c r="AW671" s="12" t="s">
        <v>46</v>
      </c>
      <c r="AX671" s="12" t="s">
        <v>83</v>
      </c>
      <c r="AY671" s="257" t="s">
        <v>155</v>
      </c>
    </row>
    <row r="672" s="11" customFormat="1">
      <c r="B672" s="237"/>
      <c r="C672" s="238"/>
      <c r="D672" s="234" t="s">
        <v>167</v>
      </c>
      <c r="E672" s="239" t="s">
        <v>38</v>
      </c>
      <c r="F672" s="240" t="s">
        <v>170</v>
      </c>
      <c r="G672" s="238"/>
      <c r="H672" s="239" t="s">
        <v>38</v>
      </c>
      <c r="I672" s="241"/>
      <c r="J672" s="238"/>
      <c r="K672" s="238"/>
      <c r="L672" s="242"/>
      <c r="M672" s="243"/>
      <c r="N672" s="244"/>
      <c r="O672" s="244"/>
      <c r="P672" s="244"/>
      <c r="Q672" s="244"/>
      <c r="R672" s="244"/>
      <c r="S672" s="244"/>
      <c r="T672" s="245"/>
      <c r="AT672" s="246" t="s">
        <v>167</v>
      </c>
      <c r="AU672" s="246" t="s">
        <v>92</v>
      </c>
      <c r="AV672" s="11" t="s">
        <v>25</v>
      </c>
      <c r="AW672" s="11" t="s">
        <v>46</v>
      </c>
      <c r="AX672" s="11" t="s">
        <v>83</v>
      </c>
      <c r="AY672" s="246" t="s">
        <v>155</v>
      </c>
    </row>
    <row r="673" s="12" customFormat="1">
      <c r="B673" s="247"/>
      <c r="C673" s="248"/>
      <c r="D673" s="234" t="s">
        <v>167</v>
      </c>
      <c r="E673" s="249" t="s">
        <v>38</v>
      </c>
      <c r="F673" s="250" t="s">
        <v>930</v>
      </c>
      <c r="G673" s="248"/>
      <c r="H673" s="251">
        <v>23.399999999999999</v>
      </c>
      <c r="I673" s="252"/>
      <c r="J673" s="248"/>
      <c r="K673" s="248"/>
      <c r="L673" s="253"/>
      <c r="M673" s="254"/>
      <c r="N673" s="255"/>
      <c r="O673" s="255"/>
      <c r="P673" s="255"/>
      <c r="Q673" s="255"/>
      <c r="R673" s="255"/>
      <c r="S673" s="255"/>
      <c r="T673" s="256"/>
      <c r="AT673" s="257" t="s">
        <v>167</v>
      </c>
      <c r="AU673" s="257" t="s">
        <v>92</v>
      </c>
      <c r="AV673" s="12" t="s">
        <v>92</v>
      </c>
      <c r="AW673" s="12" t="s">
        <v>46</v>
      </c>
      <c r="AX673" s="12" t="s">
        <v>83</v>
      </c>
      <c r="AY673" s="257" t="s">
        <v>155</v>
      </c>
    </row>
    <row r="674" s="12" customFormat="1">
      <c r="B674" s="247"/>
      <c r="C674" s="248"/>
      <c r="D674" s="234" t="s">
        <v>167</v>
      </c>
      <c r="E674" s="249" t="s">
        <v>38</v>
      </c>
      <c r="F674" s="250" t="s">
        <v>931</v>
      </c>
      <c r="G674" s="248"/>
      <c r="H674" s="251">
        <v>56.174999999999997</v>
      </c>
      <c r="I674" s="252"/>
      <c r="J674" s="248"/>
      <c r="K674" s="248"/>
      <c r="L674" s="253"/>
      <c r="M674" s="254"/>
      <c r="N674" s="255"/>
      <c r="O674" s="255"/>
      <c r="P674" s="255"/>
      <c r="Q674" s="255"/>
      <c r="R674" s="255"/>
      <c r="S674" s="255"/>
      <c r="T674" s="256"/>
      <c r="AT674" s="257" t="s">
        <v>167</v>
      </c>
      <c r="AU674" s="257" t="s">
        <v>92</v>
      </c>
      <c r="AV674" s="12" t="s">
        <v>92</v>
      </c>
      <c r="AW674" s="12" t="s">
        <v>46</v>
      </c>
      <c r="AX674" s="12" t="s">
        <v>83</v>
      </c>
      <c r="AY674" s="257" t="s">
        <v>155</v>
      </c>
    </row>
    <row r="675" s="12" customFormat="1">
      <c r="B675" s="247"/>
      <c r="C675" s="248"/>
      <c r="D675" s="234" t="s">
        <v>167</v>
      </c>
      <c r="E675" s="249" t="s">
        <v>38</v>
      </c>
      <c r="F675" s="250" t="s">
        <v>929</v>
      </c>
      <c r="G675" s="248"/>
      <c r="H675" s="251">
        <v>26.175000000000001</v>
      </c>
      <c r="I675" s="252"/>
      <c r="J675" s="248"/>
      <c r="K675" s="248"/>
      <c r="L675" s="253"/>
      <c r="M675" s="254"/>
      <c r="N675" s="255"/>
      <c r="O675" s="255"/>
      <c r="P675" s="255"/>
      <c r="Q675" s="255"/>
      <c r="R675" s="255"/>
      <c r="S675" s="255"/>
      <c r="T675" s="256"/>
      <c r="AT675" s="257" t="s">
        <v>167</v>
      </c>
      <c r="AU675" s="257" t="s">
        <v>92</v>
      </c>
      <c r="AV675" s="12" t="s">
        <v>92</v>
      </c>
      <c r="AW675" s="12" t="s">
        <v>46</v>
      </c>
      <c r="AX675" s="12" t="s">
        <v>83</v>
      </c>
      <c r="AY675" s="257" t="s">
        <v>155</v>
      </c>
    </row>
    <row r="676" s="11" customFormat="1">
      <c r="B676" s="237"/>
      <c r="C676" s="238"/>
      <c r="D676" s="234" t="s">
        <v>167</v>
      </c>
      <c r="E676" s="239" t="s">
        <v>38</v>
      </c>
      <c r="F676" s="240" t="s">
        <v>172</v>
      </c>
      <c r="G676" s="238"/>
      <c r="H676" s="239" t="s">
        <v>38</v>
      </c>
      <c r="I676" s="241"/>
      <c r="J676" s="238"/>
      <c r="K676" s="238"/>
      <c r="L676" s="242"/>
      <c r="M676" s="243"/>
      <c r="N676" s="244"/>
      <c r="O676" s="244"/>
      <c r="P676" s="244"/>
      <c r="Q676" s="244"/>
      <c r="R676" s="244"/>
      <c r="S676" s="244"/>
      <c r="T676" s="245"/>
      <c r="AT676" s="246" t="s">
        <v>167</v>
      </c>
      <c r="AU676" s="246" t="s">
        <v>92</v>
      </c>
      <c r="AV676" s="11" t="s">
        <v>25</v>
      </c>
      <c r="AW676" s="11" t="s">
        <v>46</v>
      </c>
      <c r="AX676" s="11" t="s">
        <v>83</v>
      </c>
      <c r="AY676" s="246" t="s">
        <v>155</v>
      </c>
    </row>
    <row r="677" s="12" customFormat="1">
      <c r="B677" s="247"/>
      <c r="C677" s="248"/>
      <c r="D677" s="234" t="s">
        <v>167</v>
      </c>
      <c r="E677" s="249" t="s">
        <v>38</v>
      </c>
      <c r="F677" s="250" t="s">
        <v>930</v>
      </c>
      <c r="G677" s="248"/>
      <c r="H677" s="251">
        <v>23.399999999999999</v>
      </c>
      <c r="I677" s="252"/>
      <c r="J677" s="248"/>
      <c r="K677" s="248"/>
      <c r="L677" s="253"/>
      <c r="M677" s="254"/>
      <c r="N677" s="255"/>
      <c r="O677" s="255"/>
      <c r="P677" s="255"/>
      <c r="Q677" s="255"/>
      <c r="R677" s="255"/>
      <c r="S677" s="255"/>
      <c r="T677" s="256"/>
      <c r="AT677" s="257" t="s">
        <v>167</v>
      </c>
      <c r="AU677" s="257" t="s">
        <v>92</v>
      </c>
      <c r="AV677" s="12" t="s">
        <v>92</v>
      </c>
      <c r="AW677" s="12" t="s">
        <v>46</v>
      </c>
      <c r="AX677" s="12" t="s">
        <v>83</v>
      </c>
      <c r="AY677" s="257" t="s">
        <v>155</v>
      </c>
    </row>
    <row r="678" s="12" customFormat="1">
      <c r="B678" s="247"/>
      <c r="C678" s="248"/>
      <c r="D678" s="234" t="s">
        <v>167</v>
      </c>
      <c r="E678" s="249" t="s">
        <v>38</v>
      </c>
      <c r="F678" s="250" t="s">
        <v>931</v>
      </c>
      <c r="G678" s="248"/>
      <c r="H678" s="251">
        <v>56.174999999999997</v>
      </c>
      <c r="I678" s="252"/>
      <c r="J678" s="248"/>
      <c r="K678" s="248"/>
      <c r="L678" s="253"/>
      <c r="M678" s="254"/>
      <c r="N678" s="255"/>
      <c r="O678" s="255"/>
      <c r="P678" s="255"/>
      <c r="Q678" s="255"/>
      <c r="R678" s="255"/>
      <c r="S678" s="255"/>
      <c r="T678" s="256"/>
      <c r="AT678" s="257" t="s">
        <v>167</v>
      </c>
      <c r="AU678" s="257" t="s">
        <v>92</v>
      </c>
      <c r="AV678" s="12" t="s">
        <v>92</v>
      </c>
      <c r="AW678" s="12" t="s">
        <v>46</v>
      </c>
      <c r="AX678" s="12" t="s">
        <v>83</v>
      </c>
      <c r="AY678" s="257" t="s">
        <v>155</v>
      </c>
    </row>
    <row r="679" s="12" customFormat="1">
      <c r="B679" s="247"/>
      <c r="C679" s="248"/>
      <c r="D679" s="234" t="s">
        <v>167</v>
      </c>
      <c r="E679" s="249" t="s">
        <v>38</v>
      </c>
      <c r="F679" s="250" t="s">
        <v>929</v>
      </c>
      <c r="G679" s="248"/>
      <c r="H679" s="251">
        <v>26.175000000000001</v>
      </c>
      <c r="I679" s="252"/>
      <c r="J679" s="248"/>
      <c r="K679" s="248"/>
      <c r="L679" s="253"/>
      <c r="M679" s="254"/>
      <c r="N679" s="255"/>
      <c r="O679" s="255"/>
      <c r="P679" s="255"/>
      <c r="Q679" s="255"/>
      <c r="R679" s="255"/>
      <c r="S679" s="255"/>
      <c r="T679" s="256"/>
      <c r="AT679" s="257" t="s">
        <v>167</v>
      </c>
      <c r="AU679" s="257" t="s">
        <v>92</v>
      </c>
      <c r="AV679" s="12" t="s">
        <v>92</v>
      </c>
      <c r="AW679" s="12" t="s">
        <v>46</v>
      </c>
      <c r="AX679" s="12" t="s">
        <v>83</v>
      </c>
      <c r="AY679" s="257" t="s">
        <v>155</v>
      </c>
    </row>
    <row r="680" s="11" customFormat="1">
      <c r="B680" s="237"/>
      <c r="C680" s="238"/>
      <c r="D680" s="234" t="s">
        <v>167</v>
      </c>
      <c r="E680" s="239" t="s">
        <v>38</v>
      </c>
      <c r="F680" s="240" t="s">
        <v>173</v>
      </c>
      <c r="G680" s="238"/>
      <c r="H680" s="239" t="s">
        <v>38</v>
      </c>
      <c r="I680" s="241"/>
      <c r="J680" s="238"/>
      <c r="K680" s="238"/>
      <c r="L680" s="242"/>
      <c r="M680" s="243"/>
      <c r="N680" s="244"/>
      <c r="O680" s="244"/>
      <c r="P680" s="244"/>
      <c r="Q680" s="244"/>
      <c r="R680" s="244"/>
      <c r="S680" s="244"/>
      <c r="T680" s="245"/>
      <c r="AT680" s="246" t="s">
        <v>167</v>
      </c>
      <c r="AU680" s="246" t="s">
        <v>92</v>
      </c>
      <c r="AV680" s="11" t="s">
        <v>25</v>
      </c>
      <c r="AW680" s="11" t="s">
        <v>46</v>
      </c>
      <c r="AX680" s="11" t="s">
        <v>83</v>
      </c>
      <c r="AY680" s="246" t="s">
        <v>155</v>
      </c>
    </row>
    <row r="681" s="12" customFormat="1">
      <c r="B681" s="247"/>
      <c r="C681" s="248"/>
      <c r="D681" s="234" t="s">
        <v>167</v>
      </c>
      <c r="E681" s="249" t="s">
        <v>38</v>
      </c>
      <c r="F681" s="250" t="s">
        <v>930</v>
      </c>
      <c r="G681" s="248"/>
      <c r="H681" s="251">
        <v>23.399999999999999</v>
      </c>
      <c r="I681" s="252"/>
      <c r="J681" s="248"/>
      <c r="K681" s="248"/>
      <c r="L681" s="253"/>
      <c r="M681" s="254"/>
      <c r="N681" s="255"/>
      <c r="O681" s="255"/>
      <c r="P681" s="255"/>
      <c r="Q681" s="255"/>
      <c r="R681" s="255"/>
      <c r="S681" s="255"/>
      <c r="T681" s="256"/>
      <c r="AT681" s="257" t="s">
        <v>167</v>
      </c>
      <c r="AU681" s="257" t="s">
        <v>92</v>
      </c>
      <c r="AV681" s="12" t="s">
        <v>92</v>
      </c>
      <c r="AW681" s="12" t="s">
        <v>46</v>
      </c>
      <c r="AX681" s="12" t="s">
        <v>83</v>
      </c>
      <c r="AY681" s="257" t="s">
        <v>155</v>
      </c>
    </row>
    <row r="682" s="12" customFormat="1">
      <c r="B682" s="247"/>
      <c r="C682" s="248"/>
      <c r="D682" s="234" t="s">
        <v>167</v>
      </c>
      <c r="E682" s="249" t="s">
        <v>38</v>
      </c>
      <c r="F682" s="250" t="s">
        <v>931</v>
      </c>
      <c r="G682" s="248"/>
      <c r="H682" s="251">
        <v>56.174999999999997</v>
      </c>
      <c r="I682" s="252"/>
      <c r="J682" s="248"/>
      <c r="K682" s="248"/>
      <c r="L682" s="253"/>
      <c r="M682" s="254"/>
      <c r="N682" s="255"/>
      <c r="O682" s="255"/>
      <c r="P682" s="255"/>
      <c r="Q682" s="255"/>
      <c r="R682" s="255"/>
      <c r="S682" s="255"/>
      <c r="T682" s="256"/>
      <c r="AT682" s="257" t="s">
        <v>167</v>
      </c>
      <c r="AU682" s="257" t="s">
        <v>92</v>
      </c>
      <c r="AV682" s="12" t="s">
        <v>92</v>
      </c>
      <c r="AW682" s="12" t="s">
        <v>46</v>
      </c>
      <c r="AX682" s="12" t="s">
        <v>83</v>
      </c>
      <c r="AY682" s="257" t="s">
        <v>155</v>
      </c>
    </row>
    <row r="683" s="12" customFormat="1">
      <c r="B683" s="247"/>
      <c r="C683" s="248"/>
      <c r="D683" s="234" t="s">
        <v>167</v>
      </c>
      <c r="E683" s="249" t="s">
        <v>38</v>
      </c>
      <c r="F683" s="250" t="s">
        <v>929</v>
      </c>
      <c r="G683" s="248"/>
      <c r="H683" s="251">
        <v>26.175000000000001</v>
      </c>
      <c r="I683" s="252"/>
      <c r="J683" s="248"/>
      <c r="K683" s="248"/>
      <c r="L683" s="253"/>
      <c r="M683" s="254"/>
      <c r="N683" s="255"/>
      <c r="O683" s="255"/>
      <c r="P683" s="255"/>
      <c r="Q683" s="255"/>
      <c r="R683" s="255"/>
      <c r="S683" s="255"/>
      <c r="T683" s="256"/>
      <c r="AT683" s="257" t="s">
        <v>167</v>
      </c>
      <c r="AU683" s="257" t="s">
        <v>92</v>
      </c>
      <c r="AV683" s="12" t="s">
        <v>92</v>
      </c>
      <c r="AW683" s="12" t="s">
        <v>46</v>
      </c>
      <c r="AX683" s="12" t="s">
        <v>83</v>
      </c>
      <c r="AY683" s="257" t="s">
        <v>155</v>
      </c>
    </row>
    <row r="684" s="11" customFormat="1">
      <c r="B684" s="237"/>
      <c r="C684" s="238"/>
      <c r="D684" s="234" t="s">
        <v>167</v>
      </c>
      <c r="E684" s="239" t="s">
        <v>38</v>
      </c>
      <c r="F684" s="240" t="s">
        <v>174</v>
      </c>
      <c r="G684" s="238"/>
      <c r="H684" s="239" t="s">
        <v>38</v>
      </c>
      <c r="I684" s="241"/>
      <c r="J684" s="238"/>
      <c r="K684" s="238"/>
      <c r="L684" s="242"/>
      <c r="M684" s="243"/>
      <c r="N684" s="244"/>
      <c r="O684" s="244"/>
      <c r="P684" s="244"/>
      <c r="Q684" s="244"/>
      <c r="R684" s="244"/>
      <c r="S684" s="244"/>
      <c r="T684" s="245"/>
      <c r="AT684" s="246" t="s">
        <v>167</v>
      </c>
      <c r="AU684" s="246" t="s">
        <v>92</v>
      </c>
      <c r="AV684" s="11" t="s">
        <v>25</v>
      </c>
      <c r="AW684" s="11" t="s">
        <v>46</v>
      </c>
      <c r="AX684" s="11" t="s">
        <v>83</v>
      </c>
      <c r="AY684" s="246" t="s">
        <v>155</v>
      </c>
    </row>
    <row r="685" s="12" customFormat="1">
      <c r="B685" s="247"/>
      <c r="C685" s="248"/>
      <c r="D685" s="234" t="s">
        <v>167</v>
      </c>
      <c r="E685" s="249" t="s">
        <v>38</v>
      </c>
      <c r="F685" s="250" t="s">
        <v>930</v>
      </c>
      <c r="G685" s="248"/>
      <c r="H685" s="251">
        <v>23.399999999999999</v>
      </c>
      <c r="I685" s="252"/>
      <c r="J685" s="248"/>
      <c r="K685" s="248"/>
      <c r="L685" s="253"/>
      <c r="M685" s="254"/>
      <c r="N685" s="255"/>
      <c r="O685" s="255"/>
      <c r="P685" s="255"/>
      <c r="Q685" s="255"/>
      <c r="R685" s="255"/>
      <c r="S685" s="255"/>
      <c r="T685" s="256"/>
      <c r="AT685" s="257" t="s">
        <v>167</v>
      </c>
      <c r="AU685" s="257" t="s">
        <v>92</v>
      </c>
      <c r="AV685" s="12" t="s">
        <v>92</v>
      </c>
      <c r="AW685" s="12" t="s">
        <v>46</v>
      </c>
      <c r="AX685" s="12" t="s">
        <v>83</v>
      </c>
      <c r="AY685" s="257" t="s">
        <v>155</v>
      </c>
    </row>
    <row r="686" s="12" customFormat="1">
      <c r="B686" s="247"/>
      <c r="C686" s="248"/>
      <c r="D686" s="234" t="s">
        <v>167</v>
      </c>
      <c r="E686" s="249" t="s">
        <v>38</v>
      </c>
      <c r="F686" s="250" t="s">
        <v>931</v>
      </c>
      <c r="G686" s="248"/>
      <c r="H686" s="251">
        <v>56.174999999999997</v>
      </c>
      <c r="I686" s="252"/>
      <c r="J686" s="248"/>
      <c r="K686" s="248"/>
      <c r="L686" s="253"/>
      <c r="M686" s="254"/>
      <c r="N686" s="255"/>
      <c r="O686" s="255"/>
      <c r="P686" s="255"/>
      <c r="Q686" s="255"/>
      <c r="R686" s="255"/>
      <c r="S686" s="255"/>
      <c r="T686" s="256"/>
      <c r="AT686" s="257" t="s">
        <v>167</v>
      </c>
      <c r="AU686" s="257" t="s">
        <v>92</v>
      </c>
      <c r="AV686" s="12" t="s">
        <v>92</v>
      </c>
      <c r="AW686" s="12" t="s">
        <v>46</v>
      </c>
      <c r="AX686" s="12" t="s">
        <v>83</v>
      </c>
      <c r="AY686" s="257" t="s">
        <v>155</v>
      </c>
    </row>
    <row r="687" s="12" customFormat="1">
      <c r="B687" s="247"/>
      <c r="C687" s="248"/>
      <c r="D687" s="234" t="s">
        <v>167</v>
      </c>
      <c r="E687" s="249" t="s">
        <v>38</v>
      </c>
      <c r="F687" s="250" t="s">
        <v>929</v>
      </c>
      <c r="G687" s="248"/>
      <c r="H687" s="251">
        <v>26.175000000000001</v>
      </c>
      <c r="I687" s="252"/>
      <c r="J687" s="248"/>
      <c r="K687" s="248"/>
      <c r="L687" s="253"/>
      <c r="M687" s="254"/>
      <c r="N687" s="255"/>
      <c r="O687" s="255"/>
      <c r="P687" s="255"/>
      <c r="Q687" s="255"/>
      <c r="R687" s="255"/>
      <c r="S687" s="255"/>
      <c r="T687" s="256"/>
      <c r="AT687" s="257" t="s">
        <v>167</v>
      </c>
      <c r="AU687" s="257" t="s">
        <v>92</v>
      </c>
      <c r="AV687" s="12" t="s">
        <v>92</v>
      </c>
      <c r="AW687" s="12" t="s">
        <v>46</v>
      </c>
      <c r="AX687" s="12" t="s">
        <v>83</v>
      </c>
      <c r="AY687" s="257" t="s">
        <v>155</v>
      </c>
    </row>
    <row r="688" s="11" customFormat="1">
      <c r="B688" s="237"/>
      <c r="C688" s="238"/>
      <c r="D688" s="234" t="s">
        <v>167</v>
      </c>
      <c r="E688" s="239" t="s">
        <v>38</v>
      </c>
      <c r="F688" s="240" t="s">
        <v>175</v>
      </c>
      <c r="G688" s="238"/>
      <c r="H688" s="239" t="s">
        <v>38</v>
      </c>
      <c r="I688" s="241"/>
      <c r="J688" s="238"/>
      <c r="K688" s="238"/>
      <c r="L688" s="242"/>
      <c r="M688" s="243"/>
      <c r="N688" s="244"/>
      <c r="O688" s="244"/>
      <c r="P688" s="244"/>
      <c r="Q688" s="244"/>
      <c r="R688" s="244"/>
      <c r="S688" s="244"/>
      <c r="T688" s="245"/>
      <c r="AT688" s="246" t="s">
        <v>167</v>
      </c>
      <c r="AU688" s="246" t="s">
        <v>92</v>
      </c>
      <c r="AV688" s="11" t="s">
        <v>25</v>
      </c>
      <c r="AW688" s="11" t="s">
        <v>46</v>
      </c>
      <c r="AX688" s="11" t="s">
        <v>83</v>
      </c>
      <c r="AY688" s="246" t="s">
        <v>155</v>
      </c>
    </row>
    <row r="689" s="12" customFormat="1">
      <c r="B689" s="247"/>
      <c r="C689" s="248"/>
      <c r="D689" s="234" t="s">
        <v>167</v>
      </c>
      <c r="E689" s="249" t="s">
        <v>38</v>
      </c>
      <c r="F689" s="250" t="s">
        <v>930</v>
      </c>
      <c r="G689" s="248"/>
      <c r="H689" s="251">
        <v>23.399999999999999</v>
      </c>
      <c r="I689" s="252"/>
      <c r="J689" s="248"/>
      <c r="K689" s="248"/>
      <c r="L689" s="253"/>
      <c r="M689" s="254"/>
      <c r="N689" s="255"/>
      <c r="O689" s="255"/>
      <c r="P689" s="255"/>
      <c r="Q689" s="255"/>
      <c r="R689" s="255"/>
      <c r="S689" s="255"/>
      <c r="T689" s="256"/>
      <c r="AT689" s="257" t="s">
        <v>167</v>
      </c>
      <c r="AU689" s="257" t="s">
        <v>92</v>
      </c>
      <c r="AV689" s="12" t="s">
        <v>92</v>
      </c>
      <c r="AW689" s="12" t="s">
        <v>46</v>
      </c>
      <c r="AX689" s="12" t="s">
        <v>83</v>
      </c>
      <c r="AY689" s="257" t="s">
        <v>155</v>
      </c>
    </row>
    <row r="690" s="12" customFormat="1">
      <c r="B690" s="247"/>
      <c r="C690" s="248"/>
      <c r="D690" s="234" t="s">
        <v>167</v>
      </c>
      <c r="E690" s="249" t="s">
        <v>38</v>
      </c>
      <c r="F690" s="250" t="s">
        <v>931</v>
      </c>
      <c r="G690" s="248"/>
      <c r="H690" s="251">
        <v>56.174999999999997</v>
      </c>
      <c r="I690" s="252"/>
      <c r="J690" s="248"/>
      <c r="K690" s="248"/>
      <c r="L690" s="253"/>
      <c r="M690" s="254"/>
      <c r="N690" s="255"/>
      <c r="O690" s="255"/>
      <c r="P690" s="255"/>
      <c r="Q690" s="255"/>
      <c r="R690" s="255"/>
      <c r="S690" s="255"/>
      <c r="T690" s="256"/>
      <c r="AT690" s="257" t="s">
        <v>167</v>
      </c>
      <c r="AU690" s="257" t="s">
        <v>92</v>
      </c>
      <c r="AV690" s="12" t="s">
        <v>92</v>
      </c>
      <c r="AW690" s="12" t="s">
        <v>46</v>
      </c>
      <c r="AX690" s="12" t="s">
        <v>83</v>
      </c>
      <c r="AY690" s="257" t="s">
        <v>155</v>
      </c>
    </row>
    <row r="691" s="12" customFormat="1">
      <c r="B691" s="247"/>
      <c r="C691" s="248"/>
      <c r="D691" s="234" t="s">
        <v>167</v>
      </c>
      <c r="E691" s="249" t="s">
        <v>38</v>
      </c>
      <c r="F691" s="250" t="s">
        <v>929</v>
      </c>
      <c r="G691" s="248"/>
      <c r="H691" s="251">
        <v>26.175000000000001</v>
      </c>
      <c r="I691" s="252"/>
      <c r="J691" s="248"/>
      <c r="K691" s="248"/>
      <c r="L691" s="253"/>
      <c r="M691" s="254"/>
      <c r="N691" s="255"/>
      <c r="O691" s="255"/>
      <c r="P691" s="255"/>
      <c r="Q691" s="255"/>
      <c r="R691" s="255"/>
      <c r="S691" s="255"/>
      <c r="T691" s="256"/>
      <c r="AT691" s="257" t="s">
        <v>167</v>
      </c>
      <c r="AU691" s="257" t="s">
        <v>92</v>
      </c>
      <c r="AV691" s="12" t="s">
        <v>92</v>
      </c>
      <c r="AW691" s="12" t="s">
        <v>46</v>
      </c>
      <c r="AX691" s="12" t="s">
        <v>83</v>
      </c>
      <c r="AY691" s="257" t="s">
        <v>155</v>
      </c>
    </row>
    <row r="692" s="11" customFormat="1">
      <c r="B692" s="237"/>
      <c r="C692" s="238"/>
      <c r="D692" s="234" t="s">
        <v>167</v>
      </c>
      <c r="E692" s="239" t="s">
        <v>38</v>
      </c>
      <c r="F692" s="240" t="s">
        <v>176</v>
      </c>
      <c r="G692" s="238"/>
      <c r="H692" s="239" t="s">
        <v>38</v>
      </c>
      <c r="I692" s="241"/>
      <c r="J692" s="238"/>
      <c r="K692" s="238"/>
      <c r="L692" s="242"/>
      <c r="M692" s="243"/>
      <c r="N692" s="244"/>
      <c r="O692" s="244"/>
      <c r="P692" s="244"/>
      <c r="Q692" s="244"/>
      <c r="R692" s="244"/>
      <c r="S692" s="244"/>
      <c r="T692" s="245"/>
      <c r="AT692" s="246" t="s">
        <v>167</v>
      </c>
      <c r="AU692" s="246" t="s">
        <v>92</v>
      </c>
      <c r="AV692" s="11" t="s">
        <v>25</v>
      </c>
      <c r="AW692" s="11" t="s">
        <v>46</v>
      </c>
      <c r="AX692" s="11" t="s">
        <v>83</v>
      </c>
      <c r="AY692" s="246" t="s">
        <v>155</v>
      </c>
    </row>
    <row r="693" s="12" customFormat="1">
      <c r="B693" s="247"/>
      <c r="C693" s="248"/>
      <c r="D693" s="234" t="s">
        <v>167</v>
      </c>
      <c r="E693" s="249" t="s">
        <v>38</v>
      </c>
      <c r="F693" s="250" t="s">
        <v>932</v>
      </c>
      <c r="G693" s="248"/>
      <c r="H693" s="251">
        <v>7.0499999999999998</v>
      </c>
      <c r="I693" s="252"/>
      <c r="J693" s="248"/>
      <c r="K693" s="248"/>
      <c r="L693" s="253"/>
      <c r="M693" s="254"/>
      <c r="N693" s="255"/>
      <c r="O693" s="255"/>
      <c r="P693" s="255"/>
      <c r="Q693" s="255"/>
      <c r="R693" s="255"/>
      <c r="S693" s="255"/>
      <c r="T693" s="256"/>
      <c r="AT693" s="257" t="s">
        <v>167</v>
      </c>
      <c r="AU693" s="257" t="s">
        <v>92</v>
      </c>
      <c r="AV693" s="12" t="s">
        <v>92</v>
      </c>
      <c r="AW693" s="12" t="s">
        <v>46</v>
      </c>
      <c r="AX693" s="12" t="s">
        <v>83</v>
      </c>
      <c r="AY693" s="257" t="s">
        <v>155</v>
      </c>
    </row>
    <row r="694" s="13" customFormat="1">
      <c r="B694" s="258"/>
      <c r="C694" s="259"/>
      <c r="D694" s="234" t="s">
        <v>167</v>
      </c>
      <c r="E694" s="260" t="s">
        <v>38</v>
      </c>
      <c r="F694" s="261" t="s">
        <v>177</v>
      </c>
      <c r="G694" s="259"/>
      <c r="H694" s="262">
        <v>648.50999999999999</v>
      </c>
      <c r="I694" s="263"/>
      <c r="J694" s="259"/>
      <c r="K694" s="259"/>
      <c r="L694" s="264"/>
      <c r="M694" s="265"/>
      <c r="N694" s="266"/>
      <c r="O694" s="266"/>
      <c r="P694" s="266"/>
      <c r="Q694" s="266"/>
      <c r="R694" s="266"/>
      <c r="S694" s="266"/>
      <c r="T694" s="267"/>
      <c r="AT694" s="268" t="s">
        <v>167</v>
      </c>
      <c r="AU694" s="268" t="s">
        <v>92</v>
      </c>
      <c r="AV694" s="13" t="s">
        <v>163</v>
      </c>
      <c r="AW694" s="13" t="s">
        <v>46</v>
      </c>
      <c r="AX694" s="13" t="s">
        <v>25</v>
      </c>
      <c r="AY694" s="268" t="s">
        <v>155</v>
      </c>
    </row>
    <row r="695" s="1" customFormat="1" ht="34.2" customHeight="1">
      <c r="B695" s="47"/>
      <c r="C695" s="222" t="s">
        <v>933</v>
      </c>
      <c r="D695" s="222" t="s">
        <v>158</v>
      </c>
      <c r="E695" s="223" t="s">
        <v>934</v>
      </c>
      <c r="F695" s="224" t="s">
        <v>935</v>
      </c>
      <c r="G695" s="225" t="s">
        <v>198</v>
      </c>
      <c r="H695" s="226">
        <v>648.50999999999999</v>
      </c>
      <c r="I695" s="227"/>
      <c r="J695" s="228">
        <f>ROUND(I695*H695,2)</f>
        <v>0</v>
      </c>
      <c r="K695" s="224" t="s">
        <v>162</v>
      </c>
      <c r="L695" s="73"/>
      <c r="M695" s="229" t="s">
        <v>38</v>
      </c>
      <c r="N695" s="230" t="s">
        <v>54</v>
      </c>
      <c r="O695" s="48"/>
      <c r="P695" s="231">
        <f>O695*H695</f>
        <v>0</v>
      </c>
      <c r="Q695" s="231">
        <v>0.00040999999999999999</v>
      </c>
      <c r="R695" s="231">
        <f>Q695*H695</f>
        <v>0.26588909999999999</v>
      </c>
      <c r="S695" s="231">
        <v>0</v>
      </c>
      <c r="T695" s="232">
        <f>S695*H695</f>
        <v>0</v>
      </c>
      <c r="AR695" s="24" t="s">
        <v>295</v>
      </c>
      <c r="AT695" s="24" t="s">
        <v>158</v>
      </c>
      <c r="AU695" s="24" t="s">
        <v>92</v>
      </c>
      <c r="AY695" s="24" t="s">
        <v>155</v>
      </c>
      <c r="BE695" s="233">
        <f>IF(N695="základní",J695,0)</f>
        <v>0</v>
      </c>
      <c r="BF695" s="233">
        <f>IF(N695="snížená",J695,0)</f>
        <v>0</v>
      </c>
      <c r="BG695" s="233">
        <f>IF(N695="zákl. přenesená",J695,0)</f>
        <v>0</v>
      </c>
      <c r="BH695" s="233">
        <f>IF(N695="sníž. přenesená",J695,0)</f>
        <v>0</v>
      </c>
      <c r="BI695" s="233">
        <f>IF(N695="nulová",J695,0)</f>
        <v>0</v>
      </c>
      <c r="BJ695" s="24" t="s">
        <v>25</v>
      </c>
      <c r="BK695" s="233">
        <f>ROUND(I695*H695,2)</f>
        <v>0</v>
      </c>
      <c r="BL695" s="24" t="s">
        <v>295</v>
      </c>
      <c r="BM695" s="24" t="s">
        <v>936</v>
      </c>
    </row>
    <row r="696" s="10" customFormat="1" ht="29.88" customHeight="1">
      <c r="B696" s="206"/>
      <c r="C696" s="207"/>
      <c r="D696" s="208" t="s">
        <v>82</v>
      </c>
      <c r="E696" s="220" t="s">
        <v>937</v>
      </c>
      <c r="F696" s="220" t="s">
        <v>938</v>
      </c>
      <c r="G696" s="207"/>
      <c r="H696" s="207"/>
      <c r="I696" s="210"/>
      <c r="J696" s="221">
        <f>BK696</f>
        <v>0</v>
      </c>
      <c r="K696" s="207"/>
      <c r="L696" s="212"/>
      <c r="M696" s="213"/>
      <c r="N696" s="214"/>
      <c r="O696" s="214"/>
      <c r="P696" s="215">
        <f>SUM(P697:P809)</f>
        <v>0</v>
      </c>
      <c r="Q696" s="214"/>
      <c r="R696" s="215">
        <f>SUM(R697:R809)</f>
        <v>2.1544997633749996</v>
      </c>
      <c r="S696" s="214"/>
      <c r="T696" s="216">
        <f>SUM(T697:T809)</f>
        <v>0.45303214000000003</v>
      </c>
      <c r="AR696" s="217" t="s">
        <v>92</v>
      </c>
      <c r="AT696" s="218" t="s">
        <v>82</v>
      </c>
      <c r="AU696" s="218" t="s">
        <v>25</v>
      </c>
      <c r="AY696" s="217" t="s">
        <v>155</v>
      </c>
      <c r="BK696" s="219">
        <f>SUM(BK697:BK809)</f>
        <v>0</v>
      </c>
    </row>
    <row r="697" s="1" customFormat="1" ht="14.4" customHeight="1">
      <c r="B697" s="47"/>
      <c r="C697" s="222" t="s">
        <v>939</v>
      </c>
      <c r="D697" s="222" t="s">
        <v>158</v>
      </c>
      <c r="E697" s="223" t="s">
        <v>940</v>
      </c>
      <c r="F697" s="224" t="s">
        <v>941</v>
      </c>
      <c r="G697" s="225" t="s">
        <v>198</v>
      </c>
      <c r="H697" s="226">
        <v>787.06100000000004</v>
      </c>
      <c r="I697" s="227"/>
      <c r="J697" s="228">
        <f>ROUND(I697*H697,2)</f>
        <v>0</v>
      </c>
      <c r="K697" s="224" t="s">
        <v>162</v>
      </c>
      <c r="L697" s="73"/>
      <c r="M697" s="229" t="s">
        <v>38</v>
      </c>
      <c r="N697" s="230" t="s">
        <v>54</v>
      </c>
      <c r="O697" s="48"/>
      <c r="P697" s="231">
        <f>O697*H697</f>
        <v>0</v>
      </c>
      <c r="Q697" s="231">
        <v>0.001</v>
      </c>
      <c r="R697" s="231">
        <f>Q697*H697</f>
        <v>0.78706100000000001</v>
      </c>
      <c r="S697" s="231">
        <v>0.00031</v>
      </c>
      <c r="T697" s="232">
        <f>S697*H697</f>
        <v>0.24398891</v>
      </c>
      <c r="AR697" s="24" t="s">
        <v>295</v>
      </c>
      <c r="AT697" s="24" t="s">
        <v>158</v>
      </c>
      <c r="AU697" s="24" t="s">
        <v>92</v>
      </c>
      <c r="AY697" s="24" t="s">
        <v>155</v>
      </c>
      <c r="BE697" s="233">
        <f>IF(N697="základní",J697,0)</f>
        <v>0</v>
      </c>
      <c r="BF697" s="233">
        <f>IF(N697="snížená",J697,0)</f>
        <v>0</v>
      </c>
      <c r="BG697" s="233">
        <f>IF(N697="zákl. přenesená",J697,0)</f>
        <v>0</v>
      </c>
      <c r="BH697" s="233">
        <f>IF(N697="sníž. přenesená",J697,0)</f>
        <v>0</v>
      </c>
      <c r="BI697" s="233">
        <f>IF(N697="nulová",J697,0)</f>
        <v>0</v>
      </c>
      <c r="BJ697" s="24" t="s">
        <v>25</v>
      </c>
      <c r="BK697" s="233">
        <f>ROUND(I697*H697,2)</f>
        <v>0</v>
      </c>
      <c r="BL697" s="24" t="s">
        <v>295</v>
      </c>
      <c r="BM697" s="24" t="s">
        <v>942</v>
      </c>
    </row>
    <row r="698" s="1" customFormat="1">
      <c r="B698" s="47"/>
      <c r="C698" s="75"/>
      <c r="D698" s="234" t="s">
        <v>165</v>
      </c>
      <c r="E698" s="75"/>
      <c r="F698" s="235" t="s">
        <v>943</v>
      </c>
      <c r="G698" s="75"/>
      <c r="H698" s="75"/>
      <c r="I698" s="192"/>
      <c r="J698" s="75"/>
      <c r="K698" s="75"/>
      <c r="L698" s="73"/>
      <c r="M698" s="236"/>
      <c r="N698" s="48"/>
      <c r="O698" s="48"/>
      <c r="P698" s="48"/>
      <c r="Q698" s="48"/>
      <c r="R698" s="48"/>
      <c r="S698" s="48"/>
      <c r="T698" s="96"/>
      <c r="AT698" s="24" t="s">
        <v>165</v>
      </c>
      <c r="AU698" s="24" t="s">
        <v>92</v>
      </c>
    </row>
    <row r="699" s="11" customFormat="1">
      <c r="B699" s="237"/>
      <c r="C699" s="238"/>
      <c r="D699" s="234" t="s">
        <v>167</v>
      </c>
      <c r="E699" s="239" t="s">
        <v>38</v>
      </c>
      <c r="F699" s="240" t="s">
        <v>168</v>
      </c>
      <c r="G699" s="238"/>
      <c r="H699" s="239" t="s">
        <v>38</v>
      </c>
      <c r="I699" s="241"/>
      <c r="J699" s="238"/>
      <c r="K699" s="238"/>
      <c r="L699" s="242"/>
      <c r="M699" s="243"/>
      <c r="N699" s="244"/>
      <c r="O699" s="244"/>
      <c r="P699" s="244"/>
      <c r="Q699" s="244"/>
      <c r="R699" s="244"/>
      <c r="S699" s="244"/>
      <c r="T699" s="245"/>
      <c r="AT699" s="246" t="s">
        <v>167</v>
      </c>
      <c r="AU699" s="246" t="s">
        <v>92</v>
      </c>
      <c r="AV699" s="11" t="s">
        <v>25</v>
      </c>
      <c r="AW699" s="11" t="s">
        <v>46</v>
      </c>
      <c r="AX699" s="11" t="s">
        <v>83</v>
      </c>
      <c r="AY699" s="246" t="s">
        <v>155</v>
      </c>
    </row>
    <row r="700" s="12" customFormat="1">
      <c r="B700" s="247"/>
      <c r="C700" s="248"/>
      <c r="D700" s="234" t="s">
        <v>167</v>
      </c>
      <c r="E700" s="249" t="s">
        <v>38</v>
      </c>
      <c r="F700" s="250" t="s">
        <v>944</v>
      </c>
      <c r="G700" s="248"/>
      <c r="H700" s="251">
        <v>143.75899999999999</v>
      </c>
      <c r="I700" s="252"/>
      <c r="J700" s="248"/>
      <c r="K700" s="248"/>
      <c r="L700" s="253"/>
      <c r="M700" s="254"/>
      <c r="N700" s="255"/>
      <c r="O700" s="255"/>
      <c r="P700" s="255"/>
      <c r="Q700" s="255"/>
      <c r="R700" s="255"/>
      <c r="S700" s="255"/>
      <c r="T700" s="256"/>
      <c r="AT700" s="257" t="s">
        <v>167</v>
      </c>
      <c r="AU700" s="257" t="s">
        <v>92</v>
      </c>
      <c r="AV700" s="12" t="s">
        <v>92</v>
      </c>
      <c r="AW700" s="12" t="s">
        <v>46</v>
      </c>
      <c r="AX700" s="12" t="s">
        <v>83</v>
      </c>
      <c r="AY700" s="257" t="s">
        <v>155</v>
      </c>
    </row>
    <row r="701" s="11" customFormat="1">
      <c r="B701" s="237"/>
      <c r="C701" s="238"/>
      <c r="D701" s="234" t="s">
        <v>167</v>
      </c>
      <c r="E701" s="239" t="s">
        <v>38</v>
      </c>
      <c r="F701" s="240" t="s">
        <v>170</v>
      </c>
      <c r="G701" s="238"/>
      <c r="H701" s="239" t="s">
        <v>38</v>
      </c>
      <c r="I701" s="241"/>
      <c r="J701" s="238"/>
      <c r="K701" s="238"/>
      <c r="L701" s="242"/>
      <c r="M701" s="243"/>
      <c r="N701" s="244"/>
      <c r="O701" s="244"/>
      <c r="P701" s="244"/>
      <c r="Q701" s="244"/>
      <c r="R701" s="244"/>
      <c r="S701" s="244"/>
      <c r="T701" s="245"/>
      <c r="AT701" s="246" t="s">
        <v>167</v>
      </c>
      <c r="AU701" s="246" t="s">
        <v>92</v>
      </c>
      <c r="AV701" s="11" t="s">
        <v>25</v>
      </c>
      <c r="AW701" s="11" t="s">
        <v>46</v>
      </c>
      <c r="AX701" s="11" t="s">
        <v>83</v>
      </c>
      <c r="AY701" s="246" t="s">
        <v>155</v>
      </c>
    </row>
    <row r="702" s="12" customFormat="1">
      <c r="B702" s="247"/>
      <c r="C702" s="248"/>
      <c r="D702" s="234" t="s">
        <v>167</v>
      </c>
      <c r="E702" s="249" t="s">
        <v>38</v>
      </c>
      <c r="F702" s="250" t="s">
        <v>945</v>
      </c>
      <c r="G702" s="248"/>
      <c r="H702" s="251">
        <v>110.47799999999999</v>
      </c>
      <c r="I702" s="252"/>
      <c r="J702" s="248"/>
      <c r="K702" s="248"/>
      <c r="L702" s="253"/>
      <c r="M702" s="254"/>
      <c r="N702" s="255"/>
      <c r="O702" s="255"/>
      <c r="P702" s="255"/>
      <c r="Q702" s="255"/>
      <c r="R702" s="255"/>
      <c r="S702" s="255"/>
      <c r="T702" s="256"/>
      <c r="AT702" s="257" t="s">
        <v>167</v>
      </c>
      <c r="AU702" s="257" t="s">
        <v>92</v>
      </c>
      <c r="AV702" s="12" t="s">
        <v>92</v>
      </c>
      <c r="AW702" s="12" t="s">
        <v>46</v>
      </c>
      <c r="AX702" s="12" t="s">
        <v>83</v>
      </c>
      <c r="AY702" s="257" t="s">
        <v>155</v>
      </c>
    </row>
    <row r="703" s="11" customFormat="1">
      <c r="B703" s="237"/>
      <c r="C703" s="238"/>
      <c r="D703" s="234" t="s">
        <v>167</v>
      </c>
      <c r="E703" s="239" t="s">
        <v>38</v>
      </c>
      <c r="F703" s="240" t="s">
        <v>172</v>
      </c>
      <c r="G703" s="238"/>
      <c r="H703" s="239" t="s">
        <v>38</v>
      </c>
      <c r="I703" s="241"/>
      <c r="J703" s="238"/>
      <c r="K703" s="238"/>
      <c r="L703" s="242"/>
      <c r="M703" s="243"/>
      <c r="N703" s="244"/>
      <c r="O703" s="244"/>
      <c r="P703" s="244"/>
      <c r="Q703" s="244"/>
      <c r="R703" s="244"/>
      <c r="S703" s="244"/>
      <c r="T703" s="245"/>
      <c r="AT703" s="246" t="s">
        <v>167</v>
      </c>
      <c r="AU703" s="246" t="s">
        <v>92</v>
      </c>
      <c r="AV703" s="11" t="s">
        <v>25</v>
      </c>
      <c r="AW703" s="11" t="s">
        <v>46</v>
      </c>
      <c r="AX703" s="11" t="s">
        <v>83</v>
      </c>
      <c r="AY703" s="246" t="s">
        <v>155</v>
      </c>
    </row>
    <row r="704" s="12" customFormat="1">
      <c r="B704" s="247"/>
      <c r="C704" s="248"/>
      <c r="D704" s="234" t="s">
        <v>167</v>
      </c>
      <c r="E704" s="249" t="s">
        <v>38</v>
      </c>
      <c r="F704" s="250" t="s">
        <v>946</v>
      </c>
      <c r="G704" s="248"/>
      <c r="H704" s="251">
        <v>121.71299999999999</v>
      </c>
      <c r="I704" s="252"/>
      <c r="J704" s="248"/>
      <c r="K704" s="248"/>
      <c r="L704" s="253"/>
      <c r="M704" s="254"/>
      <c r="N704" s="255"/>
      <c r="O704" s="255"/>
      <c r="P704" s="255"/>
      <c r="Q704" s="255"/>
      <c r="R704" s="255"/>
      <c r="S704" s="255"/>
      <c r="T704" s="256"/>
      <c r="AT704" s="257" t="s">
        <v>167</v>
      </c>
      <c r="AU704" s="257" t="s">
        <v>92</v>
      </c>
      <c r="AV704" s="12" t="s">
        <v>92</v>
      </c>
      <c r="AW704" s="12" t="s">
        <v>46</v>
      </c>
      <c r="AX704" s="12" t="s">
        <v>83</v>
      </c>
      <c r="AY704" s="257" t="s">
        <v>155</v>
      </c>
    </row>
    <row r="705" s="11" customFormat="1">
      <c r="B705" s="237"/>
      <c r="C705" s="238"/>
      <c r="D705" s="234" t="s">
        <v>167</v>
      </c>
      <c r="E705" s="239" t="s">
        <v>38</v>
      </c>
      <c r="F705" s="240" t="s">
        <v>173</v>
      </c>
      <c r="G705" s="238"/>
      <c r="H705" s="239" t="s">
        <v>38</v>
      </c>
      <c r="I705" s="241"/>
      <c r="J705" s="238"/>
      <c r="K705" s="238"/>
      <c r="L705" s="242"/>
      <c r="M705" s="243"/>
      <c r="N705" s="244"/>
      <c r="O705" s="244"/>
      <c r="P705" s="244"/>
      <c r="Q705" s="244"/>
      <c r="R705" s="244"/>
      <c r="S705" s="244"/>
      <c r="T705" s="245"/>
      <c r="AT705" s="246" t="s">
        <v>167</v>
      </c>
      <c r="AU705" s="246" t="s">
        <v>92</v>
      </c>
      <c r="AV705" s="11" t="s">
        <v>25</v>
      </c>
      <c r="AW705" s="11" t="s">
        <v>46</v>
      </c>
      <c r="AX705" s="11" t="s">
        <v>83</v>
      </c>
      <c r="AY705" s="246" t="s">
        <v>155</v>
      </c>
    </row>
    <row r="706" s="12" customFormat="1">
      <c r="B706" s="247"/>
      <c r="C706" s="248"/>
      <c r="D706" s="234" t="s">
        <v>167</v>
      </c>
      <c r="E706" s="249" t="s">
        <v>38</v>
      </c>
      <c r="F706" s="250" t="s">
        <v>945</v>
      </c>
      <c r="G706" s="248"/>
      <c r="H706" s="251">
        <v>110.47799999999999</v>
      </c>
      <c r="I706" s="252"/>
      <c r="J706" s="248"/>
      <c r="K706" s="248"/>
      <c r="L706" s="253"/>
      <c r="M706" s="254"/>
      <c r="N706" s="255"/>
      <c r="O706" s="255"/>
      <c r="P706" s="255"/>
      <c r="Q706" s="255"/>
      <c r="R706" s="255"/>
      <c r="S706" s="255"/>
      <c r="T706" s="256"/>
      <c r="AT706" s="257" t="s">
        <v>167</v>
      </c>
      <c r="AU706" s="257" t="s">
        <v>92</v>
      </c>
      <c r="AV706" s="12" t="s">
        <v>92</v>
      </c>
      <c r="AW706" s="12" t="s">
        <v>46</v>
      </c>
      <c r="AX706" s="12" t="s">
        <v>83</v>
      </c>
      <c r="AY706" s="257" t="s">
        <v>155</v>
      </c>
    </row>
    <row r="707" s="11" customFormat="1">
      <c r="B707" s="237"/>
      <c r="C707" s="238"/>
      <c r="D707" s="234" t="s">
        <v>167</v>
      </c>
      <c r="E707" s="239" t="s">
        <v>38</v>
      </c>
      <c r="F707" s="240" t="s">
        <v>174</v>
      </c>
      <c r="G707" s="238"/>
      <c r="H707" s="239" t="s">
        <v>38</v>
      </c>
      <c r="I707" s="241"/>
      <c r="J707" s="238"/>
      <c r="K707" s="238"/>
      <c r="L707" s="242"/>
      <c r="M707" s="243"/>
      <c r="N707" s="244"/>
      <c r="O707" s="244"/>
      <c r="P707" s="244"/>
      <c r="Q707" s="244"/>
      <c r="R707" s="244"/>
      <c r="S707" s="244"/>
      <c r="T707" s="245"/>
      <c r="AT707" s="246" t="s">
        <v>167</v>
      </c>
      <c r="AU707" s="246" t="s">
        <v>92</v>
      </c>
      <c r="AV707" s="11" t="s">
        <v>25</v>
      </c>
      <c r="AW707" s="11" t="s">
        <v>46</v>
      </c>
      <c r="AX707" s="11" t="s">
        <v>83</v>
      </c>
      <c r="AY707" s="246" t="s">
        <v>155</v>
      </c>
    </row>
    <row r="708" s="12" customFormat="1">
      <c r="B708" s="247"/>
      <c r="C708" s="248"/>
      <c r="D708" s="234" t="s">
        <v>167</v>
      </c>
      <c r="E708" s="249" t="s">
        <v>38</v>
      </c>
      <c r="F708" s="250" t="s">
        <v>945</v>
      </c>
      <c r="G708" s="248"/>
      <c r="H708" s="251">
        <v>110.47799999999999</v>
      </c>
      <c r="I708" s="252"/>
      <c r="J708" s="248"/>
      <c r="K708" s="248"/>
      <c r="L708" s="253"/>
      <c r="M708" s="254"/>
      <c r="N708" s="255"/>
      <c r="O708" s="255"/>
      <c r="P708" s="255"/>
      <c r="Q708" s="255"/>
      <c r="R708" s="255"/>
      <c r="S708" s="255"/>
      <c r="T708" s="256"/>
      <c r="AT708" s="257" t="s">
        <v>167</v>
      </c>
      <c r="AU708" s="257" t="s">
        <v>92</v>
      </c>
      <c r="AV708" s="12" t="s">
        <v>92</v>
      </c>
      <c r="AW708" s="12" t="s">
        <v>46</v>
      </c>
      <c r="AX708" s="12" t="s">
        <v>83</v>
      </c>
      <c r="AY708" s="257" t="s">
        <v>155</v>
      </c>
    </row>
    <row r="709" s="11" customFormat="1">
      <c r="B709" s="237"/>
      <c r="C709" s="238"/>
      <c r="D709" s="234" t="s">
        <v>167</v>
      </c>
      <c r="E709" s="239" t="s">
        <v>38</v>
      </c>
      <c r="F709" s="240" t="s">
        <v>175</v>
      </c>
      <c r="G709" s="238"/>
      <c r="H709" s="239" t="s">
        <v>38</v>
      </c>
      <c r="I709" s="241"/>
      <c r="J709" s="238"/>
      <c r="K709" s="238"/>
      <c r="L709" s="242"/>
      <c r="M709" s="243"/>
      <c r="N709" s="244"/>
      <c r="O709" s="244"/>
      <c r="P709" s="244"/>
      <c r="Q709" s="244"/>
      <c r="R709" s="244"/>
      <c r="S709" s="244"/>
      <c r="T709" s="245"/>
      <c r="AT709" s="246" t="s">
        <v>167</v>
      </c>
      <c r="AU709" s="246" t="s">
        <v>92</v>
      </c>
      <c r="AV709" s="11" t="s">
        <v>25</v>
      </c>
      <c r="AW709" s="11" t="s">
        <v>46</v>
      </c>
      <c r="AX709" s="11" t="s">
        <v>83</v>
      </c>
      <c r="AY709" s="246" t="s">
        <v>155</v>
      </c>
    </row>
    <row r="710" s="12" customFormat="1">
      <c r="B710" s="247"/>
      <c r="C710" s="248"/>
      <c r="D710" s="234" t="s">
        <v>167</v>
      </c>
      <c r="E710" s="249" t="s">
        <v>38</v>
      </c>
      <c r="F710" s="250" t="s">
        <v>947</v>
      </c>
      <c r="G710" s="248"/>
      <c r="H710" s="251">
        <v>146.05500000000001</v>
      </c>
      <c r="I710" s="252"/>
      <c r="J710" s="248"/>
      <c r="K710" s="248"/>
      <c r="L710" s="253"/>
      <c r="M710" s="254"/>
      <c r="N710" s="255"/>
      <c r="O710" s="255"/>
      <c r="P710" s="255"/>
      <c r="Q710" s="255"/>
      <c r="R710" s="255"/>
      <c r="S710" s="255"/>
      <c r="T710" s="256"/>
      <c r="AT710" s="257" t="s">
        <v>167</v>
      </c>
      <c r="AU710" s="257" t="s">
        <v>92</v>
      </c>
      <c r="AV710" s="12" t="s">
        <v>92</v>
      </c>
      <c r="AW710" s="12" t="s">
        <v>46</v>
      </c>
      <c r="AX710" s="12" t="s">
        <v>83</v>
      </c>
      <c r="AY710" s="257" t="s">
        <v>155</v>
      </c>
    </row>
    <row r="711" s="11" customFormat="1">
      <c r="B711" s="237"/>
      <c r="C711" s="238"/>
      <c r="D711" s="234" t="s">
        <v>167</v>
      </c>
      <c r="E711" s="239" t="s">
        <v>38</v>
      </c>
      <c r="F711" s="240" t="s">
        <v>176</v>
      </c>
      <c r="G711" s="238"/>
      <c r="H711" s="239" t="s">
        <v>38</v>
      </c>
      <c r="I711" s="241"/>
      <c r="J711" s="238"/>
      <c r="K711" s="238"/>
      <c r="L711" s="242"/>
      <c r="M711" s="243"/>
      <c r="N711" s="244"/>
      <c r="O711" s="244"/>
      <c r="P711" s="244"/>
      <c r="Q711" s="244"/>
      <c r="R711" s="244"/>
      <c r="S711" s="244"/>
      <c r="T711" s="245"/>
      <c r="AT711" s="246" t="s">
        <v>167</v>
      </c>
      <c r="AU711" s="246" t="s">
        <v>92</v>
      </c>
      <c r="AV711" s="11" t="s">
        <v>25</v>
      </c>
      <c r="AW711" s="11" t="s">
        <v>46</v>
      </c>
      <c r="AX711" s="11" t="s">
        <v>83</v>
      </c>
      <c r="AY711" s="246" t="s">
        <v>155</v>
      </c>
    </row>
    <row r="712" s="12" customFormat="1">
      <c r="B712" s="247"/>
      <c r="C712" s="248"/>
      <c r="D712" s="234" t="s">
        <v>167</v>
      </c>
      <c r="E712" s="249" t="s">
        <v>38</v>
      </c>
      <c r="F712" s="250" t="s">
        <v>948</v>
      </c>
      <c r="G712" s="248"/>
      <c r="H712" s="251">
        <v>44.100000000000001</v>
      </c>
      <c r="I712" s="252"/>
      <c r="J712" s="248"/>
      <c r="K712" s="248"/>
      <c r="L712" s="253"/>
      <c r="M712" s="254"/>
      <c r="N712" s="255"/>
      <c r="O712" s="255"/>
      <c r="P712" s="255"/>
      <c r="Q712" s="255"/>
      <c r="R712" s="255"/>
      <c r="S712" s="255"/>
      <c r="T712" s="256"/>
      <c r="AT712" s="257" t="s">
        <v>167</v>
      </c>
      <c r="AU712" s="257" t="s">
        <v>92</v>
      </c>
      <c r="AV712" s="12" t="s">
        <v>92</v>
      </c>
      <c r="AW712" s="12" t="s">
        <v>46</v>
      </c>
      <c r="AX712" s="12" t="s">
        <v>83</v>
      </c>
      <c r="AY712" s="257" t="s">
        <v>155</v>
      </c>
    </row>
    <row r="713" s="13" customFormat="1">
      <c r="B713" s="258"/>
      <c r="C713" s="259"/>
      <c r="D713" s="234" t="s">
        <v>167</v>
      </c>
      <c r="E713" s="260" t="s">
        <v>38</v>
      </c>
      <c r="F713" s="261" t="s">
        <v>177</v>
      </c>
      <c r="G713" s="259"/>
      <c r="H713" s="262">
        <v>787.06100000000004</v>
      </c>
      <c r="I713" s="263"/>
      <c r="J713" s="259"/>
      <c r="K713" s="259"/>
      <c r="L713" s="264"/>
      <c r="M713" s="265"/>
      <c r="N713" s="266"/>
      <c r="O713" s="266"/>
      <c r="P713" s="266"/>
      <c r="Q713" s="266"/>
      <c r="R713" s="266"/>
      <c r="S713" s="266"/>
      <c r="T713" s="267"/>
      <c r="AT713" s="268" t="s">
        <v>167</v>
      </c>
      <c r="AU713" s="268" t="s">
        <v>92</v>
      </c>
      <c r="AV713" s="13" t="s">
        <v>163</v>
      </c>
      <c r="AW713" s="13" t="s">
        <v>46</v>
      </c>
      <c r="AX713" s="13" t="s">
        <v>25</v>
      </c>
      <c r="AY713" s="268" t="s">
        <v>155</v>
      </c>
    </row>
    <row r="714" s="1" customFormat="1" ht="14.4" customHeight="1">
      <c r="B714" s="47"/>
      <c r="C714" s="222" t="s">
        <v>949</v>
      </c>
      <c r="D714" s="222" t="s">
        <v>158</v>
      </c>
      <c r="E714" s="223" t="s">
        <v>950</v>
      </c>
      <c r="F714" s="224" t="s">
        <v>951</v>
      </c>
      <c r="G714" s="225" t="s">
        <v>198</v>
      </c>
      <c r="H714" s="226">
        <v>674.33299999999997</v>
      </c>
      <c r="I714" s="227"/>
      <c r="J714" s="228">
        <f>ROUND(I714*H714,2)</f>
        <v>0</v>
      </c>
      <c r="K714" s="224" t="s">
        <v>162</v>
      </c>
      <c r="L714" s="73"/>
      <c r="M714" s="229" t="s">
        <v>38</v>
      </c>
      <c r="N714" s="230" t="s">
        <v>54</v>
      </c>
      <c r="O714" s="48"/>
      <c r="P714" s="231">
        <f>O714*H714</f>
        <v>0</v>
      </c>
      <c r="Q714" s="231">
        <v>0.001</v>
      </c>
      <c r="R714" s="231">
        <f>Q714*H714</f>
        <v>0.67433299999999996</v>
      </c>
      <c r="S714" s="231">
        <v>0.00031</v>
      </c>
      <c r="T714" s="232">
        <f>S714*H714</f>
        <v>0.20904323</v>
      </c>
      <c r="AR714" s="24" t="s">
        <v>295</v>
      </c>
      <c r="AT714" s="24" t="s">
        <v>158</v>
      </c>
      <c r="AU714" s="24" t="s">
        <v>92</v>
      </c>
      <c r="AY714" s="24" t="s">
        <v>155</v>
      </c>
      <c r="BE714" s="233">
        <f>IF(N714="základní",J714,0)</f>
        <v>0</v>
      </c>
      <c r="BF714" s="233">
        <f>IF(N714="snížená",J714,0)</f>
        <v>0</v>
      </c>
      <c r="BG714" s="233">
        <f>IF(N714="zákl. přenesená",J714,0)</f>
        <v>0</v>
      </c>
      <c r="BH714" s="233">
        <f>IF(N714="sníž. přenesená",J714,0)</f>
        <v>0</v>
      </c>
      <c r="BI714" s="233">
        <f>IF(N714="nulová",J714,0)</f>
        <v>0</v>
      </c>
      <c r="BJ714" s="24" t="s">
        <v>25</v>
      </c>
      <c r="BK714" s="233">
        <f>ROUND(I714*H714,2)</f>
        <v>0</v>
      </c>
      <c r="BL714" s="24" t="s">
        <v>295</v>
      </c>
      <c r="BM714" s="24" t="s">
        <v>952</v>
      </c>
    </row>
    <row r="715" s="1" customFormat="1">
      <c r="B715" s="47"/>
      <c r="C715" s="75"/>
      <c r="D715" s="234" t="s">
        <v>165</v>
      </c>
      <c r="E715" s="75"/>
      <c r="F715" s="235" t="s">
        <v>943</v>
      </c>
      <c r="G715" s="75"/>
      <c r="H715" s="75"/>
      <c r="I715" s="192"/>
      <c r="J715" s="75"/>
      <c r="K715" s="75"/>
      <c r="L715" s="73"/>
      <c r="M715" s="236"/>
      <c r="N715" s="48"/>
      <c r="O715" s="48"/>
      <c r="P715" s="48"/>
      <c r="Q715" s="48"/>
      <c r="R715" s="48"/>
      <c r="S715" s="48"/>
      <c r="T715" s="96"/>
      <c r="AT715" s="24" t="s">
        <v>165</v>
      </c>
      <c r="AU715" s="24" t="s">
        <v>92</v>
      </c>
    </row>
    <row r="716" s="11" customFormat="1">
      <c r="B716" s="237"/>
      <c r="C716" s="238"/>
      <c r="D716" s="234" t="s">
        <v>167</v>
      </c>
      <c r="E716" s="239" t="s">
        <v>38</v>
      </c>
      <c r="F716" s="240" t="s">
        <v>168</v>
      </c>
      <c r="G716" s="238"/>
      <c r="H716" s="239" t="s">
        <v>38</v>
      </c>
      <c r="I716" s="241"/>
      <c r="J716" s="238"/>
      <c r="K716" s="238"/>
      <c r="L716" s="242"/>
      <c r="M716" s="243"/>
      <c r="N716" s="244"/>
      <c r="O716" s="244"/>
      <c r="P716" s="244"/>
      <c r="Q716" s="244"/>
      <c r="R716" s="244"/>
      <c r="S716" s="244"/>
      <c r="T716" s="245"/>
      <c r="AT716" s="246" t="s">
        <v>167</v>
      </c>
      <c r="AU716" s="246" t="s">
        <v>92</v>
      </c>
      <c r="AV716" s="11" t="s">
        <v>25</v>
      </c>
      <c r="AW716" s="11" t="s">
        <v>46</v>
      </c>
      <c r="AX716" s="11" t="s">
        <v>83</v>
      </c>
      <c r="AY716" s="246" t="s">
        <v>155</v>
      </c>
    </row>
    <row r="717" s="12" customFormat="1">
      <c r="B717" s="247"/>
      <c r="C717" s="248"/>
      <c r="D717" s="234" t="s">
        <v>167</v>
      </c>
      <c r="E717" s="249" t="s">
        <v>38</v>
      </c>
      <c r="F717" s="250" t="s">
        <v>953</v>
      </c>
      <c r="G717" s="248"/>
      <c r="H717" s="251">
        <v>78.347999999999999</v>
      </c>
      <c r="I717" s="252"/>
      <c r="J717" s="248"/>
      <c r="K717" s="248"/>
      <c r="L717" s="253"/>
      <c r="M717" s="254"/>
      <c r="N717" s="255"/>
      <c r="O717" s="255"/>
      <c r="P717" s="255"/>
      <c r="Q717" s="255"/>
      <c r="R717" s="255"/>
      <c r="S717" s="255"/>
      <c r="T717" s="256"/>
      <c r="AT717" s="257" t="s">
        <v>167</v>
      </c>
      <c r="AU717" s="257" t="s">
        <v>92</v>
      </c>
      <c r="AV717" s="12" t="s">
        <v>92</v>
      </c>
      <c r="AW717" s="12" t="s">
        <v>46</v>
      </c>
      <c r="AX717" s="12" t="s">
        <v>83</v>
      </c>
      <c r="AY717" s="257" t="s">
        <v>155</v>
      </c>
    </row>
    <row r="718" s="12" customFormat="1">
      <c r="B718" s="247"/>
      <c r="C718" s="248"/>
      <c r="D718" s="234" t="s">
        <v>167</v>
      </c>
      <c r="E718" s="249" t="s">
        <v>38</v>
      </c>
      <c r="F718" s="250" t="s">
        <v>954</v>
      </c>
      <c r="G718" s="248"/>
      <c r="H718" s="251">
        <v>67.183000000000007</v>
      </c>
      <c r="I718" s="252"/>
      <c r="J718" s="248"/>
      <c r="K718" s="248"/>
      <c r="L718" s="253"/>
      <c r="M718" s="254"/>
      <c r="N718" s="255"/>
      <c r="O718" s="255"/>
      <c r="P718" s="255"/>
      <c r="Q718" s="255"/>
      <c r="R718" s="255"/>
      <c r="S718" s="255"/>
      <c r="T718" s="256"/>
      <c r="AT718" s="257" t="s">
        <v>167</v>
      </c>
      <c r="AU718" s="257" t="s">
        <v>92</v>
      </c>
      <c r="AV718" s="12" t="s">
        <v>92</v>
      </c>
      <c r="AW718" s="12" t="s">
        <v>46</v>
      </c>
      <c r="AX718" s="12" t="s">
        <v>83</v>
      </c>
      <c r="AY718" s="257" t="s">
        <v>155</v>
      </c>
    </row>
    <row r="719" s="11" customFormat="1">
      <c r="B719" s="237"/>
      <c r="C719" s="238"/>
      <c r="D719" s="234" t="s">
        <v>167</v>
      </c>
      <c r="E719" s="239" t="s">
        <v>38</v>
      </c>
      <c r="F719" s="240" t="s">
        <v>170</v>
      </c>
      <c r="G719" s="238"/>
      <c r="H719" s="239" t="s">
        <v>38</v>
      </c>
      <c r="I719" s="241"/>
      <c r="J719" s="238"/>
      <c r="K719" s="238"/>
      <c r="L719" s="242"/>
      <c r="M719" s="243"/>
      <c r="N719" s="244"/>
      <c r="O719" s="244"/>
      <c r="P719" s="244"/>
      <c r="Q719" s="244"/>
      <c r="R719" s="244"/>
      <c r="S719" s="244"/>
      <c r="T719" s="245"/>
      <c r="AT719" s="246" t="s">
        <v>167</v>
      </c>
      <c r="AU719" s="246" t="s">
        <v>92</v>
      </c>
      <c r="AV719" s="11" t="s">
        <v>25</v>
      </c>
      <c r="AW719" s="11" t="s">
        <v>46</v>
      </c>
      <c r="AX719" s="11" t="s">
        <v>83</v>
      </c>
      <c r="AY719" s="246" t="s">
        <v>155</v>
      </c>
    </row>
    <row r="720" s="12" customFormat="1">
      <c r="B720" s="247"/>
      <c r="C720" s="248"/>
      <c r="D720" s="234" t="s">
        <v>167</v>
      </c>
      <c r="E720" s="249" t="s">
        <v>38</v>
      </c>
      <c r="F720" s="250" t="s">
        <v>955</v>
      </c>
      <c r="G720" s="248"/>
      <c r="H720" s="251">
        <v>46.020000000000003</v>
      </c>
      <c r="I720" s="252"/>
      <c r="J720" s="248"/>
      <c r="K720" s="248"/>
      <c r="L720" s="253"/>
      <c r="M720" s="254"/>
      <c r="N720" s="255"/>
      <c r="O720" s="255"/>
      <c r="P720" s="255"/>
      <c r="Q720" s="255"/>
      <c r="R720" s="255"/>
      <c r="S720" s="255"/>
      <c r="T720" s="256"/>
      <c r="AT720" s="257" t="s">
        <v>167</v>
      </c>
      <c r="AU720" s="257" t="s">
        <v>92</v>
      </c>
      <c r="AV720" s="12" t="s">
        <v>92</v>
      </c>
      <c r="AW720" s="12" t="s">
        <v>46</v>
      </c>
      <c r="AX720" s="12" t="s">
        <v>83</v>
      </c>
      <c r="AY720" s="257" t="s">
        <v>155</v>
      </c>
    </row>
    <row r="721" s="12" customFormat="1">
      <c r="B721" s="247"/>
      <c r="C721" s="248"/>
      <c r="D721" s="234" t="s">
        <v>167</v>
      </c>
      <c r="E721" s="249" t="s">
        <v>38</v>
      </c>
      <c r="F721" s="250" t="s">
        <v>956</v>
      </c>
      <c r="G721" s="248"/>
      <c r="H721" s="251">
        <v>51.478000000000002</v>
      </c>
      <c r="I721" s="252"/>
      <c r="J721" s="248"/>
      <c r="K721" s="248"/>
      <c r="L721" s="253"/>
      <c r="M721" s="254"/>
      <c r="N721" s="255"/>
      <c r="O721" s="255"/>
      <c r="P721" s="255"/>
      <c r="Q721" s="255"/>
      <c r="R721" s="255"/>
      <c r="S721" s="255"/>
      <c r="T721" s="256"/>
      <c r="AT721" s="257" t="s">
        <v>167</v>
      </c>
      <c r="AU721" s="257" t="s">
        <v>92</v>
      </c>
      <c r="AV721" s="12" t="s">
        <v>92</v>
      </c>
      <c r="AW721" s="12" t="s">
        <v>46</v>
      </c>
      <c r="AX721" s="12" t="s">
        <v>83</v>
      </c>
      <c r="AY721" s="257" t="s">
        <v>155</v>
      </c>
    </row>
    <row r="722" s="11" customFormat="1">
      <c r="B722" s="237"/>
      <c r="C722" s="238"/>
      <c r="D722" s="234" t="s">
        <v>167</v>
      </c>
      <c r="E722" s="239" t="s">
        <v>38</v>
      </c>
      <c r="F722" s="240" t="s">
        <v>172</v>
      </c>
      <c r="G722" s="238"/>
      <c r="H722" s="239" t="s">
        <v>38</v>
      </c>
      <c r="I722" s="241"/>
      <c r="J722" s="238"/>
      <c r="K722" s="238"/>
      <c r="L722" s="242"/>
      <c r="M722" s="243"/>
      <c r="N722" s="244"/>
      <c r="O722" s="244"/>
      <c r="P722" s="244"/>
      <c r="Q722" s="244"/>
      <c r="R722" s="244"/>
      <c r="S722" s="244"/>
      <c r="T722" s="245"/>
      <c r="AT722" s="246" t="s">
        <v>167</v>
      </c>
      <c r="AU722" s="246" t="s">
        <v>92</v>
      </c>
      <c r="AV722" s="11" t="s">
        <v>25</v>
      </c>
      <c r="AW722" s="11" t="s">
        <v>46</v>
      </c>
      <c r="AX722" s="11" t="s">
        <v>83</v>
      </c>
      <c r="AY722" s="246" t="s">
        <v>155</v>
      </c>
    </row>
    <row r="723" s="12" customFormat="1">
      <c r="B723" s="247"/>
      <c r="C723" s="248"/>
      <c r="D723" s="234" t="s">
        <v>167</v>
      </c>
      <c r="E723" s="249" t="s">
        <v>38</v>
      </c>
      <c r="F723" s="250" t="s">
        <v>957</v>
      </c>
      <c r="G723" s="248"/>
      <c r="H723" s="251">
        <v>50.700000000000003</v>
      </c>
      <c r="I723" s="252"/>
      <c r="J723" s="248"/>
      <c r="K723" s="248"/>
      <c r="L723" s="253"/>
      <c r="M723" s="254"/>
      <c r="N723" s="255"/>
      <c r="O723" s="255"/>
      <c r="P723" s="255"/>
      <c r="Q723" s="255"/>
      <c r="R723" s="255"/>
      <c r="S723" s="255"/>
      <c r="T723" s="256"/>
      <c r="AT723" s="257" t="s">
        <v>167</v>
      </c>
      <c r="AU723" s="257" t="s">
        <v>92</v>
      </c>
      <c r="AV723" s="12" t="s">
        <v>92</v>
      </c>
      <c r="AW723" s="12" t="s">
        <v>46</v>
      </c>
      <c r="AX723" s="12" t="s">
        <v>83</v>
      </c>
      <c r="AY723" s="257" t="s">
        <v>155</v>
      </c>
    </row>
    <row r="724" s="12" customFormat="1">
      <c r="B724" s="247"/>
      <c r="C724" s="248"/>
      <c r="D724" s="234" t="s">
        <v>167</v>
      </c>
      <c r="E724" s="249" t="s">
        <v>38</v>
      </c>
      <c r="F724" s="250" t="s">
        <v>958</v>
      </c>
      <c r="G724" s="248"/>
      <c r="H724" s="251">
        <v>56.713000000000001</v>
      </c>
      <c r="I724" s="252"/>
      <c r="J724" s="248"/>
      <c r="K724" s="248"/>
      <c r="L724" s="253"/>
      <c r="M724" s="254"/>
      <c r="N724" s="255"/>
      <c r="O724" s="255"/>
      <c r="P724" s="255"/>
      <c r="Q724" s="255"/>
      <c r="R724" s="255"/>
      <c r="S724" s="255"/>
      <c r="T724" s="256"/>
      <c r="AT724" s="257" t="s">
        <v>167</v>
      </c>
      <c r="AU724" s="257" t="s">
        <v>92</v>
      </c>
      <c r="AV724" s="12" t="s">
        <v>92</v>
      </c>
      <c r="AW724" s="12" t="s">
        <v>46</v>
      </c>
      <c r="AX724" s="12" t="s">
        <v>83</v>
      </c>
      <c r="AY724" s="257" t="s">
        <v>155</v>
      </c>
    </row>
    <row r="725" s="11" customFormat="1">
      <c r="B725" s="237"/>
      <c r="C725" s="238"/>
      <c r="D725" s="234" t="s">
        <v>167</v>
      </c>
      <c r="E725" s="239" t="s">
        <v>38</v>
      </c>
      <c r="F725" s="240" t="s">
        <v>173</v>
      </c>
      <c r="G725" s="238"/>
      <c r="H725" s="239" t="s">
        <v>38</v>
      </c>
      <c r="I725" s="241"/>
      <c r="J725" s="238"/>
      <c r="K725" s="238"/>
      <c r="L725" s="242"/>
      <c r="M725" s="243"/>
      <c r="N725" s="244"/>
      <c r="O725" s="244"/>
      <c r="P725" s="244"/>
      <c r="Q725" s="244"/>
      <c r="R725" s="244"/>
      <c r="S725" s="244"/>
      <c r="T725" s="245"/>
      <c r="AT725" s="246" t="s">
        <v>167</v>
      </c>
      <c r="AU725" s="246" t="s">
        <v>92</v>
      </c>
      <c r="AV725" s="11" t="s">
        <v>25</v>
      </c>
      <c r="AW725" s="11" t="s">
        <v>46</v>
      </c>
      <c r="AX725" s="11" t="s">
        <v>83</v>
      </c>
      <c r="AY725" s="246" t="s">
        <v>155</v>
      </c>
    </row>
    <row r="726" s="12" customFormat="1">
      <c r="B726" s="247"/>
      <c r="C726" s="248"/>
      <c r="D726" s="234" t="s">
        <v>167</v>
      </c>
      <c r="E726" s="249" t="s">
        <v>38</v>
      </c>
      <c r="F726" s="250" t="s">
        <v>959</v>
      </c>
      <c r="G726" s="248"/>
      <c r="H726" s="251">
        <v>46.020000000000003</v>
      </c>
      <c r="I726" s="252"/>
      <c r="J726" s="248"/>
      <c r="K726" s="248"/>
      <c r="L726" s="253"/>
      <c r="M726" s="254"/>
      <c r="N726" s="255"/>
      <c r="O726" s="255"/>
      <c r="P726" s="255"/>
      <c r="Q726" s="255"/>
      <c r="R726" s="255"/>
      <c r="S726" s="255"/>
      <c r="T726" s="256"/>
      <c r="AT726" s="257" t="s">
        <v>167</v>
      </c>
      <c r="AU726" s="257" t="s">
        <v>92</v>
      </c>
      <c r="AV726" s="12" t="s">
        <v>92</v>
      </c>
      <c r="AW726" s="12" t="s">
        <v>46</v>
      </c>
      <c r="AX726" s="12" t="s">
        <v>83</v>
      </c>
      <c r="AY726" s="257" t="s">
        <v>155</v>
      </c>
    </row>
    <row r="727" s="12" customFormat="1">
      <c r="B727" s="247"/>
      <c r="C727" s="248"/>
      <c r="D727" s="234" t="s">
        <v>167</v>
      </c>
      <c r="E727" s="249" t="s">
        <v>38</v>
      </c>
      <c r="F727" s="250" t="s">
        <v>956</v>
      </c>
      <c r="G727" s="248"/>
      <c r="H727" s="251">
        <v>51.478000000000002</v>
      </c>
      <c r="I727" s="252"/>
      <c r="J727" s="248"/>
      <c r="K727" s="248"/>
      <c r="L727" s="253"/>
      <c r="M727" s="254"/>
      <c r="N727" s="255"/>
      <c r="O727" s="255"/>
      <c r="P727" s="255"/>
      <c r="Q727" s="255"/>
      <c r="R727" s="255"/>
      <c r="S727" s="255"/>
      <c r="T727" s="256"/>
      <c r="AT727" s="257" t="s">
        <v>167</v>
      </c>
      <c r="AU727" s="257" t="s">
        <v>92</v>
      </c>
      <c r="AV727" s="12" t="s">
        <v>92</v>
      </c>
      <c r="AW727" s="12" t="s">
        <v>46</v>
      </c>
      <c r="AX727" s="12" t="s">
        <v>83</v>
      </c>
      <c r="AY727" s="257" t="s">
        <v>155</v>
      </c>
    </row>
    <row r="728" s="11" customFormat="1">
      <c r="B728" s="237"/>
      <c r="C728" s="238"/>
      <c r="D728" s="234" t="s">
        <v>167</v>
      </c>
      <c r="E728" s="239" t="s">
        <v>38</v>
      </c>
      <c r="F728" s="240" t="s">
        <v>174</v>
      </c>
      <c r="G728" s="238"/>
      <c r="H728" s="239" t="s">
        <v>38</v>
      </c>
      <c r="I728" s="241"/>
      <c r="J728" s="238"/>
      <c r="K728" s="238"/>
      <c r="L728" s="242"/>
      <c r="M728" s="243"/>
      <c r="N728" s="244"/>
      <c r="O728" s="244"/>
      <c r="P728" s="244"/>
      <c r="Q728" s="244"/>
      <c r="R728" s="244"/>
      <c r="S728" s="244"/>
      <c r="T728" s="245"/>
      <c r="AT728" s="246" t="s">
        <v>167</v>
      </c>
      <c r="AU728" s="246" t="s">
        <v>92</v>
      </c>
      <c r="AV728" s="11" t="s">
        <v>25</v>
      </c>
      <c r="AW728" s="11" t="s">
        <v>46</v>
      </c>
      <c r="AX728" s="11" t="s">
        <v>83</v>
      </c>
      <c r="AY728" s="246" t="s">
        <v>155</v>
      </c>
    </row>
    <row r="729" s="12" customFormat="1">
      <c r="B729" s="247"/>
      <c r="C729" s="248"/>
      <c r="D729" s="234" t="s">
        <v>167</v>
      </c>
      <c r="E729" s="249" t="s">
        <v>38</v>
      </c>
      <c r="F729" s="250" t="s">
        <v>959</v>
      </c>
      <c r="G729" s="248"/>
      <c r="H729" s="251">
        <v>46.020000000000003</v>
      </c>
      <c r="I729" s="252"/>
      <c r="J729" s="248"/>
      <c r="K729" s="248"/>
      <c r="L729" s="253"/>
      <c r="M729" s="254"/>
      <c r="N729" s="255"/>
      <c r="O729" s="255"/>
      <c r="P729" s="255"/>
      <c r="Q729" s="255"/>
      <c r="R729" s="255"/>
      <c r="S729" s="255"/>
      <c r="T729" s="256"/>
      <c r="AT729" s="257" t="s">
        <v>167</v>
      </c>
      <c r="AU729" s="257" t="s">
        <v>92</v>
      </c>
      <c r="AV729" s="12" t="s">
        <v>92</v>
      </c>
      <c r="AW729" s="12" t="s">
        <v>46</v>
      </c>
      <c r="AX729" s="12" t="s">
        <v>83</v>
      </c>
      <c r="AY729" s="257" t="s">
        <v>155</v>
      </c>
    </row>
    <row r="730" s="12" customFormat="1">
      <c r="B730" s="247"/>
      <c r="C730" s="248"/>
      <c r="D730" s="234" t="s">
        <v>167</v>
      </c>
      <c r="E730" s="249" t="s">
        <v>38</v>
      </c>
      <c r="F730" s="250" t="s">
        <v>956</v>
      </c>
      <c r="G730" s="248"/>
      <c r="H730" s="251">
        <v>51.478000000000002</v>
      </c>
      <c r="I730" s="252"/>
      <c r="J730" s="248"/>
      <c r="K730" s="248"/>
      <c r="L730" s="253"/>
      <c r="M730" s="254"/>
      <c r="N730" s="255"/>
      <c r="O730" s="255"/>
      <c r="P730" s="255"/>
      <c r="Q730" s="255"/>
      <c r="R730" s="255"/>
      <c r="S730" s="255"/>
      <c r="T730" s="256"/>
      <c r="AT730" s="257" t="s">
        <v>167</v>
      </c>
      <c r="AU730" s="257" t="s">
        <v>92</v>
      </c>
      <c r="AV730" s="12" t="s">
        <v>92</v>
      </c>
      <c r="AW730" s="12" t="s">
        <v>46</v>
      </c>
      <c r="AX730" s="12" t="s">
        <v>83</v>
      </c>
      <c r="AY730" s="257" t="s">
        <v>155</v>
      </c>
    </row>
    <row r="731" s="11" customFormat="1">
      <c r="B731" s="237"/>
      <c r="C731" s="238"/>
      <c r="D731" s="234" t="s">
        <v>167</v>
      </c>
      <c r="E731" s="239" t="s">
        <v>38</v>
      </c>
      <c r="F731" s="240" t="s">
        <v>175</v>
      </c>
      <c r="G731" s="238"/>
      <c r="H731" s="239" t="s">
        <v>38</v>
      </c>
      <c r="I731" s="241"/>
      <c r="J731" s="238"/>
      <c r="K731" s="238"/>
      <c r="L731" s="242"/>
      <c r="M731" s="243"/>
      <c r="N731" s="244"/>
      <c r="O731" s="244"/>
      <c r="P731" s="244"/>
      <c r="Q731" s="244"/>
      <c r="R731" s="244"/>
      <c r="S731" s="244"/>
      <c r="T731" s="245"/>
      <c r="AT731" s="246" t="s">
        <v>167</v>
      </c>
      <c r="AU731" s="246" t="s">
        <v>92</v>
      </c>
      <c r="AV731" s="11" t="s">
        <v>25</v>
      </c>
      <c r="AW731" s="11" t="s">
        <v>46</v>
      </c>
      <c r="AX731" s="11" t="s">
        <v>83</v>
      </c>
      <c r="AY731" s="246" t="s">
        <v>155</v>
      </c>
    </row>
    <row r="732" s="12" customFormat="1">
      <c r="B732" s="247"/>
      <c r="C732" s="248"/>
      <c r="D732" s="234" t="s">
        <v>167</v>
      </c>
      <c r="E732" s="249" t="s">
        <v>38</v>
      </c>
      <c r="F732" s="250" t="s">
        <v>960</v>
      </c>
      <c r="G732" s="248"/>
      <c r="H732" s="251">
        <v>60.840000000000003</v>
      </c>
      <c r="I732" s="252"/>
      <c r="J732" s="248"/>
      <c r="K732" s="248"/>
      <c r="L732" s="253"/>
      <c r="M732" s="254"/>
      <c r="N732" s="255"/>
      <c r="O732" s="255"/>
      <c r="P732" s="255"/>
      <c r="Q732" s="255"/>
      <c r="R732" s="255"/>
      <c r="S732" s="255"/>
      <c r="T732" s="256"/>
      <c r="AT732" s="257" t="s">
        <v>167</v>
      </c>
      <c r="AU732" s="257" t="s">
        <v>92</v>
      </c>
      <c r="AV732" s="12" t="s">
        <v>92</v>
      </c>
      <c r="AW732" s="12" t="s">
        <v>46</v>
      </c>
      <c r="AX732" s="12" t="s">
        <v>83</v>
      </c>
      <c r="AY732" s="257" t="s">
        <v>155</v>
      </c>
    </row>
    <row r="733" s="12" customFormat="1">
      <c r="B733" s="247"/>
      <c r="C733" s="248"/>
      <c r="D733" s="234" t="s">
        <v>167</v>
      </c>
      <c r="E733" s="249" t="s">
        <v>38</v>
      </c>
      <c r="F733" s="250" t="s">
        <v>961</v>
      </c>
      <c r="G733" s="248"/>
      <c r="H733" s="251">
        <v>68.055000000000007</v>
      </c>
      <c r="I733" s="252"/>
      <c r="J733" s="248"/>
      <c r="K733" s="248"/>
      <c r="L733" s="253"/>
      <c r="M733" s="254"/>
      <c r="N733" s="255"/>
      <c r="O733" s="255"/>
      <c r="P733" s="255"/>
      <c r="Q733" s="255"/>
      <c r="R733" s="255"/>
      <c r="S733" s="255"/>
      <c r="T733" s="256"/>
      <c r="AT733" s="257" t="s">
        <v>167</v>
      </c>
      <c r="AU733" s="257" t="s">
        <v>92</v>
      </c>
      <c r="AV733" s="12" t="s">
        <v>92</v>
      </c>
      <c r="AW733" s="12" t="s">
        <v>46</v>
      </c>
      <c r="AX733" s="12" t="s">
        <v>83</v>
      </c>
      <c r="AY733" s="257" t="s">
        <v>155</v>
      </c>
    </row>
    <row r="734" s="13" customFormat="1">
      <c r="B734" s="258"/>
      <c r="C734" s="259"/>
      <c r="D734" s="234" t="s">
        <v>167</v>
      </c>
      <c r="E734" s="260" t="s">
        <v>38</v>
      </c>
      <c r="F734" s="261" t="s">
        <v>177</v>
      </c>
      <c r="G734" s="259"/>
      <c r="H734" s="262">
        <v>674.33299999999997</v>
      </c>
      <c r="I734" s="263"/>
      <c r="J734" s="259"/>
      <c r="K734" s="259"/>
      <c r="L734" s="264"/>
      <c r="M734" s="265"/>
      <c r="N734" s="266"/>
      <c r="O734" s="266"/>
      <c r="P734" s="266"/>
      <c r="Q734" s="266"/>
      <c r="R734" s="266"/>
      <c r="S734" s="266"/>
      <c r="T734" s="267"/>
      <c r="AT734" s="268" t="s">
        <v>167</v>
      </c>
      <c r="AU734" s="268" t="s">
        <v>92</v>
      </c>
      <c r="AV734" s="13" t="s">
        <v>163</v>
      </c>
      <c r="AW734" s="13" t="s">
        <v>46</v>
      </c>
      <c r="AX734" s="13" t="s">
        <v>25</v>
      </c>
      <c r="AY734" s="268" t="s">
        <v>155</v>
      </c>
    </row>
    <row r="735" s="1" customFormat="1" ht="22.8" customHeight="1">
      <c r="B735" s="47"/>
      <c r="C735" s="222" t="s">
        <v>962</v>
      </c>
      <c r="D735" s="222" t="s">
        <v>158</v>
      </c>
      <c r="E735" s="223" t="s">
        <v>963</v>
      </c>
      <c r="F735" s="224" t="s">
        <v>964</v>
      </c>
      <c r="G735" s="225" t="s">
        <v>198</v>
      </c>
      <c r="H735" s="226">
        <v>1461.394</v>
      </c>
      <c r="I735" s="227"/>
      <c r="J735" s="228">
        <f>ROUND(I735*H735,2)</f>
        <v>0</v>
      </c>
      <c r="K735" s="224" t="s">
        <v>162</v>
      </c>
      <c r="L735" s="73"/>
      <c r="M735" s="229" t="s">
        <v>38</v>
      </c>
      <c r="N735" s="230" t="s">
        <v>54</v>
      </c>
      <c r="O735" s="48"/>
      <c r="P735" s="231">
        <f>O735*H735</f>
        <v>0</v>
      </c>
      <c r="Q735" s="231">
        <v>0.00020120000000000001</v>
      </c>
      <c r="R735" s="231">
        <f>Q735*H735</f>
        <v>0.2940324728</v>
      </c>
      <c r="S735" s="231">
        <v>0</v>
      </c>
      <c r="T735" s="232">
        <f>S735*H735</f>
        <v>0</v>
      </c>
      <c r="AR735" s="24" t="s">
        <v>295</v>
      </c>
      <c r="AT735" s="24" t="s">
        <v>158</v>
      </c>
      <c r="AU735" s="24" t="s">
        <v>92</v>
      </c>
      <c r="AY735" s="24" t="s">
        <v>155</v>
      </c>
      <c r="BE735" s="233">
        <f>IF(N735="základní",J735,0)</f>
        <v>0</v>
      </c>
      <c r="BF735" s="233">
        <f>IF(N735="snížená",J735,0)</f>
        <v>0</v>
      </c>
      <c r="BG735" s="233">
        <f>IF(N735="zákl. přenesená",J735,0)</f>
        <v>0</v>
      </c>
      <c r="BH735" s="233">
        <f>IF(N735="sníž. přenesená",J735,0)</f>
        <v>0</v>
      </c>
      <c r="BI735" s="233">
        <f>IF(N735="nulová",J735,0)</f>
        <v>0</v>
      </c>
      <c r="BJ735" s="24" t="s">
        <v>25</v>
      </c>
      <c r="BK735" s="233">
        <f>ROUND(I735*H735,2)</f>
        <v>0</v>
      </c>
      <c r="BL735" s="24" t="s">
        <v>295</v>
      </c>
      <c r="BM735" s="24" t="s">
        <v>965</v>
      </c>
    </row>
    <row r="736" s="12" customFormat="1">
      <c r="B736" s="247"/>
      <c r="C736" s="248"/>
      <c r="D736" s="234" t="s">
        <v>167</v>
      </c>
      <c r="E736" s="249" t="s">
        <v>38</v>
      </c>
      <c r="F736" s="250" t="s">
        <v>299</v>
      </c>
      <c r="G736" s="248"/>
      <c r="H736" s="251">
        <v>1461.394</v>
      </c>
      <c r="I736" s="252"/>
      <c r="J736" s="248"/>
      <c r="K736" s="248"/>
      <c r="L736" s="253"/>
      <c r="M736" s="254"/>
      <c r="N736" s="255"/>
      <c r="O736" s="255"/>
      <c r="P736" s="255"/>
      <c r="Q736" s="255"/>
      <c r="R736" s="255"/>
      <c r="S736" s="255"/>
      <c r="T736" s="256"/>
      <c r="AT736" s="257" t="s">
        <v>167</v>
      </c>
      <c r="AU736" s="257" t="s">
        <v>92</v>
      </c>
      <c r="AV736" s="12" t="s">
        <v>92</v>
      </c>
      <c r="AW736" s="12" t="s">
        <v>46</v>
      </c>
      <c r="AX736" s="12" t="s">
        <v>25</v>
      </c>
      <c r="AY736" s="257" t="s">
        <v>155</v>
      </c>
    </row>
    <row r="737" s="1" customFormat="1" ht="22.8" customHeight="1">
      <c r="B737" s="47"/>
      <c r="C737" s="222" t="s">
        <v>966</v>
      </c>
      <c r="D737" s="222" t="s">
        <v>158</v>
      </c>
      <c r="E737" s="223" t="s">
        <v>967</v>
      </c>
      <c r="F737" s="224" t="s">
        <v>968</v>
      </c>
      <c r="G737" s="225" t="s">
        <v>198</v>
      </c>
      <c r="H737" s="226">
        <v>497.66500000000002</v>
      </c>
      <c r="I737" s="227"/>
      <c r="J737" s="228">
        <f>ROUND(I737*H737,2)</f>
        <v>0</v>
      </c>
      <c r="K737" s="224" t="s">
        <v>162</v>
      </c>
      <c r="L737" s="73"/>
      <c r="M737" s="229" t="s">
        <v>38</v>
      </c>
      <c r="N737" s="230" t="s">
        <v>54</v>
      </c>
      <c r="O737" s="48"/>
      <c r="P737" s="231">
        <f>O737*H737</f>
        <v>0</v>
      </c>
      <c r="Q737" s="231">
        <v>1.2775000000000001E-05</v>
      </c>
      <c r="R737" s="231">
        <f>Q737*H737</f>
        <v>0.0063576703750000008</v>
      </c>
      <c r="S737" s="231">
        <v>0</v>
      </c>
      <c r="T737" s="232">
        <f>S737*H737</f>
        <v>0</v>
      </c>
      <c r="AR737" s="24" t="s">
        <v>295</v>
      </c>
      <c r="AT737" s="24" t="s">
        <v>158</v>
      </c>
      <c r="AU737" s="24" t="s">
        <v>92</v>
      </c>
      <c r="AY737" s="24" t="s">
        <v>155</v>
      </c>
      <c r="BE737" s="233">
        <f>IF(N737="základní",J737,0)</f>
        <v>0</v>
      </c>
      <c r="BF737" s="233">
        <f>IF(N737="snížená",J737,0)</f>
        <v>0</v>
      </c>
      <c r="BG737" s="233">
        <f>IF(N737="zákl. přenesená",J737,0)</f>
        <v>0</v>
      </c>
      <c r="BH737" s="233">
        <f>IF(N737="sníž. přenesená",J737,0)</f>
        <v>0</v>
      </c>
      <c r="BI737" s="233">
        <f>IF(N737="nulová",J737,0)</f>
        <v>0</v>
      </c>
      <c r="BJ737" s="24" t="s">
        <v>25</v>
      </c>
      <c r="BK737" s="233">
        <f>ROUND(I737*H737,2)</f>
        <v>0</v>
      </c>
      <c r="BL737" s="24" t="s">
        <v>295</v>
      </c>
      <c r="BM737" s="24" t="s">
        <v>969</v>
      </c>
    </row>
    <row r="738" s="11" customFormat="1">
      <c r="B738" s="237"/>
      <c r="C738" s="238"/>
      <c r="D738" s="234" t="s">
        <v>167</v>
      </c>
      <c r="E738" s="239" t="s">
        <v>38</v>
      </c>
      <c r="F738" s="240" t="s">
        <v>168</v>
      </c>
      <c r="G738" s="238"/>
      <c r="H738" s="239" t="s">
        <v>38</v>
      </c>
      <c r="I738" s="241"/>
      <c r="J738" s="238"/>
      <c r="K738" s="238"/>
      <c r="L738" s="242"/>
      <c r="M738" s="243"/>
      <c r="N738" s="244"/>
      <c r="O738" s="244"/>
      <c r="P738" s="244"/>
      <c r="Q738" s="244"/>
      <c r="R738" s="244"/>
      <c r="S738" s="244"/>
      <c r="T738" s="245"/>
      <c r="AT738" s="246" t="s">
        <v>167</v>
      </c>
      <c r="AU738" s="246" t="s">
        <v>92</v>
      </c>
      <c r="AV738" s="11" t="s">
        <v>25</v>
      </c>
      <c r="AW738" s="11" t="s">
        <v>46</v>
      </c>
      <c r="AX738" s="11" t="s">
        <v>83</v>
      </c>
      <c r="AY738" s="246" t="s">
        <v>155</v>
      </c>
    </row>
    <row r="739" s="12" customFormat="1">
      <c r="B739" s="247"/>
      <c r="C739" s="248"/>
      <c r="D739" s="234" t="s">
        <v>167</v>
      </c>
      <c r="E739" s="249" t="s">
        <v>38</v>
      </c>
      <c r="F739" s="250" t="s">
        <v>970</v>
      </c>
      <c r="G739" s="248"/>
      <c r="H739" s="251">
        <v>63.015000000000001</v>
      </c>
      <c r="I739" s="252"/>
      <c r="J739" s="248"/>
      <c r="K739" s="248"/>
      <c r="L739" s="253"/>
      <c r="M739" s="254"/>
      <c r="N739" s="255"/>
      <c r="O739" s="255"/>
      <c r="P739" s="255"/>
      <c r="Q739" s="255"/>
      <c r="R739" s="255"/>
      <c r="S739" s="255"/>
      <c r="T739" s="256"/>
      <c r="AT739" s="257" t="s">
        <v>167</v>
      </c>
      <c r="AU739" s="257" t="s">
        <v>92</v>
      </c>
      <c r="AV739" s="12" t="s">
        <v>92</v>
      </c>
      <c r="AW739" s="12" t="s">
        <v>46</v>
      </c>
      <c r="AX739" s="12" t="s">
        <v>83</v>
      </c>
      <c r="AY739" s="257" t="s">
        <v>155</v>
      </c>
    </row>
    <row r="740" s="11" customFormat="1">
      <c r="B740" s="237"/>
      <c r="C740" s="238"/>
      <c r="D740" s="234" t="s">
        <v>167</v>
      </c>
      <c r="E740" s="239" t="s">
        <v>38</v>
      </c>
      <c r="F740" s="240" t="s">
        <v>170</v>
      </c>
      <c r="G740" s="238"/>
      <c r="H740" s="239" t="s">
        <v>38</v>
      </c>
      <c r="I740" s="241"/>
      <c r="J740" s="238"/>
      <c r="K740" s="238"/>
      <c r="L740" s="242"/>
      <c r="M740" s="243"/>
      <c r="N740" s="244"/>
      <c r="O740" s="244"/>
      <c r="P740" s="244"/>
      <c r="Q740" s="244"/>
      <c r="R740" s="244"/>
      <c r="S740" s="244"/>
      <c r="T740" s="245"/>
      <c r="AT740" s="246" t="s">
        <v>167</v>
      </c>
      <c r="AU740" s="246" t="s">
        <v>92</v>
      </c>
      <c r="AV740" s="11" t="s">
        <v>25</v>
      </c>
      <c r="AW740" s="11" t="s">
        <v>46</v>
      </c>
      <c r="AX740" s="11" t="s">
        <v>83</v>
      </c>
      <c r="AY740" s="246" t="s">
        <v>155</v>
      </c>
    </row>
    <row r="741" s="12" customFormat="1">
      <c r="B741" s="247"/>
      <c r="C741" s="248"/>
      <c r="D741" s="234" t="s">
        <v>167</v>
      </c>
      <c r="E741" s="249" t="s">
        <v>38</v>
      </c>
      <c r="F741" s="250" t="s">
        <v>971</v>
      </c>
      <c r="G741" s="248"/>
      <c r="H741" s="251">
        <v>84.370000000000005</v>
      </c>
      <c r="I741" s="252"/>
      <c r="J741" s="248"/>
      <c r="K741" s="248"/>
      <c r="L741" s="253"/>
      <c r="M741" s="254"/>
      <c r="N741" s="255"/>
      <c r="O741" s="255"/>
      <c r="P741" s="255"/>
      <c r="Q741" s="255"/>
      <c r="R741" s="255"/>
      <c r="S741" s="255"/>
      <c r="T741" s="256"/>
      <c r="AT741" s="257" t="s">
        <v>167</v>
      </c>
      <c r="AU741" s="257" t="s">
        <v>92</v>
      </c>
      <c r="AV741" s="12" t="s">
        <v>92</v>
      </c>
      <c r="AW741" s="12" t="s">
        <v>46</v>
      </c>
      <c r="AX741" s="12" t="s">
        <v>83</v>
      </c>
      <c r="AY741" s="257" t="s">
        <v>155</v>
      </c>
    </row>
    <row r="742" s="11" customFormat="1">
      <c r="B742" s="237"/>
      <c r="C742" s="238"/>
      <c r="D742" s="234" t="s">
        <v>167</v>
      </c>
      <c r="E742" s="239" t="s">
        <v>38</v>
      </c>
      <c r="F742" s="240" t="s">
        <v>172</v>
      </c>
      <c r="G742" s="238"/>
      <c r="H742" s="239" t="s">
        <v>38</v>
      </c>
      <c r="I742" s="241"/>
      <c r="J742" s="238"/>
      <c r="K742" s="238"/>
      <c r="L742" s="242"/>
      <c r="M742" s="243"/>
      <c r="N742" s="244"/>
      <c r="O742" s="244"/>
      <c r="P742" s="244"/>
      <c r="Q742" s="244"/>
      <c r="R742" s="244"/>
      <c r="S742" s="244"/>
      <c r="T742" s="245"/>
      <c r="AT742" s="246" t="s">
        <v>167</v>
      </c>
      <c r="AU742" s="246" t="s">
        <v>92</v>
      </c>
      <c r="AV742" s="11" t="s">
        <v>25</v>
      </c>
      <c r="AW742" s="11" t="s">
        <v>46</v>
      </c>
      <c r="AX742" s="11" t="s">
        <v>83</v>
      </c>
      <c r="AY742" s="246" t="s">
        <v>155</v>
      </c>
    </row>
    <row r="743" s="12" customFormat="1">
      <c r="B743" s="247"/>
      <c r="C743" s="248"/>
      <c r="D743" s="234" t="s">
        <v>167</v>
      </c>
      <c r="E743" s="249" t="s">
        <v>38</v>
      </c>
      <c r="F743" s="250" t="s">
        <v>971</v>
      </c>
      <c r="G743" s="248"/>
      <c r="H743" s="251">
        <v>84.370000000000005</v>
      </c>
      <c r="I743" s="252"/>
      <c r="J743" s="248"/>
      <c r="K743" s="248"/>
      <c r="L743" s="253"/>
      <c r="M743" s="254"/>
      <c r="N743" s="255"/>
      <c r="O743" s="255"/>
      <c r="P743" s="255"/>
      <c r="Q743" s="255"/>
      <c r="R743" s="255"/>
      <c r="S743" s="255"/>
      <c r="T743" s="256"/>
      <c r="AT743" s="257" t="s">
        <v>167</v>
      </c>
      <c r="AU743" s="257" t="s">
        <v>92</v>
      </c>
      <c r="AV743" s="12" t="s">
        <v>92</v>
      </c>
      <c r="AW743" s="12" t="s">
        <v>46</v>
      </c>
      <c r="AX743" s="12" t="s">
        <v>83</v>
      </c>
      <c r="AY743" s="257" t="s">
        <v>155</v>
      </c>
    </row>
    <row r="744" s="11" customFormat="1">
      <c r="B744" s="237"/>
      <c r="C744" s="238"/>
      <c r="D744" s="234" t="s">
        <v>167</v>
      </c>
      <c r="E744" s="239" t="s">
        <v>38</v>
      </c>
      <c r="F744" s="240" t="s">
        <v>827</v>
      </c>
      <c r="G744" s="238"/>
      <c r="H744" s="239" t="s">
        <v>38</v>
      </c>
      <c r="I744" s="241"/>
      <c r="J744" s="238"/>
      <c r="K744" s="238"/>
      <c r="L744" s="242"/>
      <c r="M744" s="243"/>
      <c r="N744" s="244"/>
      <c r="O744" s="244"/>
      <c r="P744" s="244"/>
      <c r="Q744" s="244"/>
      <c r="R744" s="244"/>
      <c r="S744" s="244"/>
      <c r="T744" s="245"/>
      <c r="AT744" s="246" t="s">
        <v>167</v>
      </c>
      <c r="AU744" s="246" t="s">
        <v>92</v>
      </c>
      <c r="AV744" s="11" t="s">
        <v>25</v>
      </c>
      <c r="AW744" s="11" t="s">
        <v>46</v>
      </c>
      <c r="AX744" s="11" t="s">
        <v>83</v>
      </c>
      <c r="AY744" s="246" t="s">
        <v>155</v>
      </c>
    </row>
    <row r="745" s="12" customFormat="1">
      <c r="B745" s="247"/>
      <c r="C745" s="248"/>
      <c r="D745" s="234" t="s">
        <v>167</v>
      </c>
      <c r="E745" s="249" t="s">
        <v>38</v>
      </c>
      <c r="F745" s="250" t="s">
        <v>972</v>
      </c>
      <c r="G745" s="248"/>
      <c r="H745" s="251">
        <v>253.11000000000001</v>
      </c>
      <c r="I745" s="252"/>
      <c r="J745" s="248"/>
      <c r="K745" s="248"/>
      <c r="L745" s="253"/>
      <c r="M745" s="254"/>
      <c r="N745" s="255"/>
      <c r="O745" s="255"/>
      <c r="P745" s="255"/>
      <c r="Q745" s="255"/>
      <c r="R745" s="255"/>
      <c r="S745" s="255"/>
      <c r="T745" s="256"/>
      <c r="AT745" s="257" t="s">
        <v>167</v>
      </c>
      <c r="AU745" s="257" t="s">
        <v>92</v>
      </c>
      <c r="AV745" s="12" t="s">
        <v>92</v>
      </c>
      <c r="AW745" s="12" t="s">
        <v>46</v>
      </c>
      <c r="AX745" s="12" t="s">
        <v>83</v>
      </c>
      <c r="AY745" s="257" t="s">
        <v>155</v>
      </c>
    </row>
    <row r="746" s="11" customFormat="1">
      <c r="B746" s="237"/>
      <c r="C746" s="238"/>
      <c r="D746" s="234" t="s">
        <v>167</v>
      </c>
      <c r="E746" s="239" t="s">
        <v>38</v>
      </c>
      <c r="F746" s="240" t="s">
        <v>176</v>
      </c>
      <c r="G746" s="238"/>
      <c r="H746" s="239" t="s">
        <v>38</v>
      </c>
      <c r="I746" s="241"/>
      <c r="J746" s="238"/>
      <c r="K746" s="238"/>
      <c r="L746" s="242"/>
      <c r="M746" s="243"/>
      <c r="N746" s="244"/>
      <c r="O746" s="244"/>
      <c r="P746" s="244"/>
      <c r="Q746" s="244"/>
      <c r="R746" s="244"/>
      <c r="S746" s="244"/>
      <c r="T746" s="245"/>
      <c r="AT746" s="246" t="s">
        <v>167</v>
      </c>
      <c r="AU746" s="246" t="s">
        <v>92</v>
      </c>
      <c r="AV746" s="11" t="s">
        <v>25</v>
      </c>
      <c r="AW746" s="11" t="s">
        <v>46</v>
      </c>
      <c r="AX746" s="11" t="s">
        <v>83</v>
      </c>
      <c r="AY746" s="246" t="s">
        <v>155</v>
      </c>
    </row>
    <row r="747" s="12" customFormat="1">
      <c r="B747" s="247"/>
      <c r="C747" s="248"/>
      <c r="D747" s="234" t="s">
        <v>167</v>
      </c>
      <c r="E747" s="249" t="s">
        <v>38</v>
      </c>
      <c r="F747" s="250" t="s">
        <v>973</v>
      </c>
      <c r="G747" s="248"/>
      <c r="H747" s="251">
        <v>12.800000000000001</v>
      </c>
      <c r="I747" s="252"/>
      <c r="J747" s="248"/>
      <c r="K747" s="248"/>
      <c r="L747" s="253"/>
      <c r="M747" s="254"/>
      <c r="N747" s="255"/>
      <c r="O747" s="255"/>
      <c r="P747" s="255"/>
      <c r="Q747" s="255"/>
      <c r="R747" s="255"/>
      <c r="S747" s="255"/>
      <c r="T747" s="256"/>
      <c r="AT747" s="257" t="s">
        <v>167</v>
      </c>
      <c r="AU747" s="257" t="s">
        <v>92</v>
      </c>
      <c r="AV747" s="12" t="s">
        <v>92</v>
      </c>
      <c r="AW747" s="12" t="s">
        <v>46</v>
      </c>
      <c r="AX747" s="12" t="s">
        <v>83</v>
      </c>
      <c r="AY747" s="257" t="s">
        <v>155</v>
      </c>
    </row>
    <row r="748" s="13" customFormat="1">
      <c r="B748" s="258"/>
      <c r="C748" s="259"/>
      <c r="D748" s="234" t="s">
        <v>167</v>
      </c>
      <c r="E748" s="260" t="s">
        <v>38</v>
      </c>
      <c r="F748" s="261" t="s">
        <v>177</v>
      </c>
      <c r="G748" s="259"/>
      <c r="H748" s="262">
        <v>497.66500000000002</v>
      </c>
      <c r="I748" s="263"/>
      <c r="J748" s="259"/>
      <c r="K748" s="259"/>
      <c r="L748" s="264"/>
      <c r="M748" s="265"/>
      <c r="N748" s="266"/>
      <c r="O748" s="266"/>
      <c r="P748" s="266"/>
      <c r="Q748" s="266"/>
      <c r="R748" s="266"/>
      <c r="S748" s="266"/>
      <c r="T748" s="267"/>
      <c r="AT748" s="268" t="s">
        <v>167</v>
      </c>
      <c r="AU748" s="268" t="s">
        <v>92</v>
      </c>
      <c r="AV748" s="13" t="s">
        <v>163</v>
      </c>
      <c r="AW748" s="13" t="s">
        <v>46</v>
      </c>
      <c r="AX748" s="13" t="s">
        <v>25</v>
      </c>
      <c r="AY748" s="268" t="s">
        <v>155</v>
      </c>
    </row>
    <row r="749" s="1" customFormat="1" ht="22.8" customHeight="1">
      <c r="B749" s="47"/>
      <c r="C749" s="222" t="s">
        <v>974</v>
      </c>
      <c r="D749" s="222" t="s">
        <v>158</v>
      </c>
      <c r="E749" s="223" t="s">
        <v>975</v>
      </c>
      <c r="F749" s="224" t="s">
        <v>976</v>
      </c>
      <c r="G749" s="225" t="s">
        <v>198</v>
      </c>
      <c r="H749" s="226">
        <v>577</v>
      </c>
      <c r="I749" s="227"/>
      <c r="J749" s="228">
        <f>ROUND(I749*H749,2)</f>
        <v>0</v>
      </c>
      <c r="K749" s="224" t="s">
        <v>162</v>
      </c>
      <c r="L749" s="73"/>
      <c r="M749" s="229" t="s">
        <v>38</v>
      </c>
      <c r="N749" s="230" t="s">
        <v>54</v>
      </c>
      <c r="O749" s="48"/>
      <c r="P749" s="231">
        <f>O749*H749</f>
        <v>0</v>
      </c>
      <c r="Q749" s="231">
        <v>1.1875000000000001E-05</v>
      </c>
      <c r="R749" s="231">
        <f>Q749*H749</f>
        <v>0.0068518750000000003</v>
      </c>
      <c r="S749" s="231">
        <v>0</v>
      </c>
      <c r="T749" s="232">
        <f>S749*H749</f>
        <v>0</v>
      </c>
      <c r="AR749" s="24" t="s">
        <v>295</v>
      </c>
      <c r="AT749" s="24" t="s">
        <v>158</v>
      </c>
      <c r="AU749" s="24" t="s">
        <v>92</v>
      </c>
      <c r="AY749" s="24" t="s">
        <v>155</v>
      </c>
      <c r="BE749" s="233">
        <f>IF(N749="základní",J749,0)</f>
        <v>0</v>
      </c>
      <c r="BF749" s="233">
        <f>IF(N749="snížená",J749,0)</f>
        <v>0</v>
      </c>
      <c r="BG749" s="233">
        <f>IF(N749="zákl. přenesená",J749,0)</f>
        <v>0</v>
      </c>
      <c r="BH749" s="233">
        <f>IF(N749="sníž. přenesená",J749,0)</f>
        <v>0</v>
      </c>
      <c r="BI749" s="233">
        <f>IF(N749="nulová",J749,0)</f>
        <v>0</v>
      </c>
      <c r="BJ749" s="24" t="s">
        <v>25</v>
      </c>
      <c r="BK749" s="233">
        <f>ROUND(I749*H749,2)</f>
        <v>0</v>
      </c>
      <c r="BL749" s="24" t="s">
        <v>295</v>
      </c>
      <c r="BM749" s="24" t="s">
        <v>977</v>
      </c>
    </row>
    <row r="750" s="11" customFormat="1">
      <c r="B750" s="237"/>
      <c r="C750" s="238"/>
      <c r="D750" s="234" t="s">
        <v>167</v>
      </c>
      <c r="E750" s="239" t="s">
        <v>38</v>
      </c>
      <c r="F750" s="240" t="s">
        <v>168</v>
      </c>
      <c r="G750" s="238"/>
      <c r="H750" s="239" t="s">
        <v>38</v>
      </c>
      <c r="I750" s="241"/>
      <c r="J750" s="238"/>
      <c r="K750" s="238"/>
      <c r="L750" s="242"/>
      <c r="M750" s="243"/>
      <c r="N750" s="244"/>
      <c r="O750" s="244"/>
      <c r="P750" s="244"/>
      <c r="Q750" s="244"/>
      <c r="R750" s="244"/>
      <c r="S750" s="244"/>
      <c r="T750" s="245"/>
      <c r="AT750" s="246" t="s">
        <v>167</v>
      </c>
      <c r="AU750" s="246" t="s">
        <v>92</v>
      </c>
      <c r="AV750" s="11" t="s">
        <v>25</v>
      </c>
      <c r="AW750" s="11" t="s">
        <v>46</v>
      </c>
      <c r="AX750" s="11" t="s">
        <v>83</v>
      </c>
      <c r="AY750" s="246" t="s">
        <v>155</v>
      </c>
    </row>
    <row r="751" s="12" customFormat="1">
      <c r="B751" s="247"/>
      <c r="C751" s="248"/>
      <c r="D751" s="234" t="s">
        <v>167</v>
      </c>
      <c r="E751" s="249" t="s">
        <v>38</v>
      </c>
      <c r="F751" s="250" t="s">
        <v>978</v>
      </c>
      <c r="G751" s="248"/>
      <c r="H751" s="251">
        <v>125.2</v>
      </c>
      <c r="I751" s="252"/>
      <c r="J751" s="248"/>
      <c r="K751" s="248"/>
      <c r="L751" s="253"/>
      <c r="M751" s="254"/>
      <c r="N751" s="255"/>
      <c r="O751" s="255"/>
      <c r="P751" s="255"/>
      <c r="Q751" s="255"/>
      <c r="R751" s="255"/>
      <c r="S751" s="255"/>
      <c r="T751" s="256"/>
      <c r="AT751" s="257" t="s">
        <v>167</v>
      </c>
      <c r="AU751" s="257" t="s">
        <v>92</v>
      </c>
      <c r="AV751" s="12" t="s">
        <v>92</v>
      </c>
      <c r="AW751" s="12" t="s">
        <v>46</v>
      </c>
      <c r="AX751" s="12" t="s">
        <v>83</v>
      </c>
      <c r="AY751" s="257" t="s">
        <v>155</v>
      </c>
    </row>
    <row r="752" s="11" customFormat="1">
      <c r="B752" s="237"/>
      <c r="C752" s="238"/>
      <c r="D752" s="234" t="s">
        <v>167</v>
      </c>
      <c r="E752" s="239" t="s">
        <v>38</v>
      </c>
      <c r="F752" s="240" t="s">
        <v>170</v>
      </c>
      <c r="G752" s="238"/>
      <c r="H752" s="239" t="s">
        <v>38</v>
      </c>
      <c r="I752" s="241"/>
      <c r="J752" s="238"/>
      <c r="K752" s="238"/>
      <c r="L752" s="242"/>
      <c r="M752" s="243"/>
      <c r="N752" s="244"/>
      <c r="O752" s="244"/>
      <c r="P752" s="244"/>
      <c r="Q752" s="244"/>
      <c r="R752" s="244"/>
      <c r="S752" s="244"/>
      <c r="T752" s="245"/>
      <c r="AT752" s="246" t="s">
        <v>167</v>
      </c>
      <c r="AU752" s="246" t="s">
        <v>92</v>
      </c>
      <c r="AV752" s="11" t="s">
        <v>25</v>
      </c>
      <c r="AW752" s="11" t="s">
        <v>46</v>
      </c>
      <c r="AX752" s="11" t="s">
        <v>83</v>
      </c>
      <c r="AY752" s="246" t="s">
        <v>155</v>
      </c>
    </row>
    <row r="753" s="12" customFormat="1">
      <c r="B753" s="247"/>
      <c r="C753" s="248"/>
      <c r="D753" s="234" t="s">
        <v>167</v>
      </c>
      <c r="E753" s="249" t="s">
        <v>38</v>
      </c>
      <c r="F753" s="250" t="s">
        <v>979</v>
      </c>
      <c r="G753" s="248"/>
      <c r="H753" s="251">
        <v>88.700000000000003</v>
      </c>
      <c r="I753" s="252"/>
      <c r="J753" s="248"/>
      <c r="K753" s="248"/>
      <c r="L753" s="253"/>
      <c r="M753" s="254"/>
      <c r="N753" s="255"/>
      <c r="O753" s="255"/>
      <c r="P753" s="255"/>
      <c r="Q753" s="255"/>
      <c r="R753" s="255"/>
      <c r="S753" s="255"/>
      <c r="T753" s="256"/>
      <c r="AT753" s="257" t="s">
        <v>167</v>
      </c>
      <c r="AU753" s="257" t="s">
        <v>92</v>
      </c>
      <c r="AV753" s="12" t="s">
        <v>92</v>
      </c>
      <c r="AW753" s="12" t="s">
        <v>46</v>
      </c>
      <c r="AX753" s="12" t="s">
        <v>83</v>
      </c>
      <c r="AY753" s="257" t="s">
        <v>155</v>
      </c>
    </row>
    <row r="754" s="11" customFormat="1">
      <c r="B754" s="237"/>
      <c r="C754" s="238"/>
      <c r="D754" s="234" t="s">
        <v>167</v>
      </c>
      <c r="E754" s="239" t="s">
        <v>38</v>
      </c>
      <c r="F754" s="240" t="s">
        <v>980</v>
      </c>
      <c r="G754" s="238"/>
      <c r="H754" s="239" t="s">
        <v>38</v>
      </c>
      <c r="I754" s="241"/>
      <c r="J754" s="238"/>
      <c r="K754" s="238"/>
      <c r="L754" s="242"/>
      <c r="M754" s="243"/>
      <c r="N754" s="244"/>
      <c r="O754" s="244"/>
      <c r="P754" s="244"/>
      <c r="Q754" s="244"/>
      <c r="R754" s="244"/>
      <c r="S754" s="244"/>
      <c r="T754" s="245"/>
      <c r="AT754" s="246" t="s">
        <v>167</v>
      </c>
      <c r="AU754" s="246" t="s">
        <v>92</v>
      </c>
      <c r="AV754" s="11" t="s">
        <v>25</v>
      </c>
      <c r="AW754" s="11" t="s">
        <v>46</v>
      </c>
      <c r="AX754" s="11" t="s">
        <v>83</v>
      </c>
      <c r="AY754" s="246" t="s">
        <v>155</v>
      </c>
    </row>
    <row r="755" s="12" customFormat="1">
      <c r="B755" s="247"/>
      <c r="C755" s="248"/>
      <c r="D755" s="234" t="s">
        <v>167</v>
      </c>
      <c r="E755" s="249" t="s">
        <v>38</v>
      </c>
      <c r="F755" s="250" t="s">
        <v>981</v>
      </c>
      <c r="G755" s="248"/>
      <c r="H755" s="251">
        <v>354.80000000000001</v>
      </c>
      <c r="I755" s="252"/>
      <c r="J755" s="248"/>
      <c r="K755" s="248"/>
      <c r="L755" s="253"/>
      <c r="M755" s="254"/>
      <c r="N755" s="255"/>
      <c r="O755" s="255"/>
      <c r="P755" s="255"/>
      <c r="Q755" s="255"/>
      <c r="R755" s="255"/>
      <c r="S755" s="255"/>
      <c r="T755" s="256"/>
      <c r="AT755" s="257" t="s">
        <v>167</v>
      </c>
      <c r="AU755" s="257" t="s">
        <v>92</v>
      </c>
      <c r="AV755" s="12" t="s">
        <v>92</v>
      </c>
      <c r="AW755" s="12" t="s">
        <v>46</v>
      </c>
      <c r="AX755" s="12" t="s">
        <v>83</v>
      </c>
      <c r="AY755" s="257" t="s">
        <v>155</v>
      </c>
    </row>
    <row r="756" s="11" customFormat="1">
      <c r="B756" s="237"/>
      <c r="C756" s="238"/>
      <c r="D756" s="234" t="s">
        <v>167</v>
      </c>
      <c r="E756" s="239" t="s">
        <v>38</v>
      </c>
      <c r="F756" s="240" t="s">
        <v>176</v>
      </c>
      <c r="G756" s="238"/>
      <c r="H756" s="239" t="s">
        <v>38</v>
      </c>
      <c r="I756" s="241"/>
      <c r="J756" s="238"/>
      <c r="K756" s="238"/>
      <c r="L756" s="242"/>
      <c r="M756" s="243"/>
      <c r="N756" s="244"/>
      <c r="O756" s="244"/>
      <c r="P756" s="244"/>
      <c r="Q756" s="244"/>
      <c r="R756" s="244"/>
      <c r="S756" s="244"/>
      <c r="T756" s="245"/>
      <c r="AT756" s="246" t="s">
        <v>167</v>
      </c>
      <c r="AU756" s="246" t="s">
        <v>92</v>
      </c>
      <c r="AV756" s="11" t="s">
        <v>25</v>
      </c>
      <c r="AW756" s="11" t="s">
        <v>46</v>
      </c>
      <c r="AX756" s="11" t="s">
        <v>83</v>
      </c>
      <c r="AY756" s="246" t="s">
        <v>155</v>
      </c>
    </row>
    <row r="757" s="12" customFormat="1">
      <c r="B757" s="247"/>
      <c r="C757" s="248"/>
      <c r="D757" s="234" t="s">
        <v>167</v>
      </c>
      <c r="E757" s="249" t="s">
        <v>38</v>
      </c>
      <c r="F757" s="250" t="s">
        <v>861</v>
      </c>
      <c r="G757" s="248"/>
      <c r="H757" s="251">
        <v>8.3000000000000007</v>
      </c>
      <c r="I757" s="252"/>
      <c r="J757" s="248"/>
      <c r="K757" s="248"/>
      <c r="L757" s="253"/>
      <c r="M757" s="254"/>
      <c r="N757" s="255"/>
      <c r="O757" s="255"/>
      <c r="P757" s="255"/>
      <c r="Q757" s="255"/>
      <c r="R757" s="255"/>
      <c r="S757" s="255"/>
      <c r="T757" s="256"/>
      <c r="AT757" s="257" t="s">
        <v>167</v>
      </c>
      <c r="AU757" s="257" t="s">
        <v>92</v>
      </c>
      <c r="AV757" s="12" t="s">
        <v>92</v>
      </c>
      <c r="AW757" s="12" t="s">
        <v>46</v>
      </c>
      <c r="AX757" s="12" t="s">
        <v>83</v>
      </c>
      <c r="AY757" s="257" t="s">
        <v>155</v>
      </c>
    </row>
    <row r="758" s="13" customFormat="1">
      <c r="B758" s="258"/>
      <c r="C758" s="259"/>
      <c r="D758" s="234" t="s">
        <v>167</v>
      </c>
      <c r="E758" s="260" t="s">
        <v>38</v>
      </c>
      <c r="F758" s="261" t="s">
        <v>177</v>
      </c>
      <c r="G758" s="259"/>
      <c r="H758" s="262">
        <v>577</v>
      </c>
      <c r="I758" s="263"/>
      <c r="J758" s="259"/>
      <c r="K758" s="259"/>
      <c r="L758" s="264"/>
      <c r="M758" s="265"/>
      <c r="N758" s="266"/>
      <c r="O758" s="266"/>
      <c r="P758" s="266"/>
      <c r="Q758" s="266"/>
      <c r="R758" s="266"/>
      <c r="S758" s="266"/>
      <c r="T758" s="267"/>
      <c r="AT758" s="268" t="s">
        <v>167</v>
      </c>
      <c r="AU758" s="268" t="s">
        <v>92</v>
      </c>
      <c r="AV758" s="13" t="s">
        <v>163</v>
      </c>
      <c r="AW758" s="13" t="s">
        <v>46</v>
      </c>
      <c r="AX758" s="13" t="s">
        <v>25</v>
      </c>
      <c r="AY758" s="268" t="s">
        <v>155</v>
      </c>
    </row>
    <row r="759" s="1" customFormat="1" ht="22.8" customHeight="1">
      <c r="B759" s="47"/>
      <c r="C759" s="222" t="s">
        <v>982</v>
      </c>
      <c r="D759" s="222" t="s">
        <v>158</v>
      </c>
      <c r="E759" s="223" t="s">
        <v>983</v>
      </c>
      <c r="F759" s="224" t="s">
        <v>984</v>
      </c>
      <c r="G759" s="225" t="s">
        <v>198</v>
      </c>
      <c r="H759" s="226">
        <v>268</v>
      </c>
      <c r="I759" s="227"/>
      <c r="J759" s="228">
        <f>ROUND(I759*H759,2)</f>
        <v>0</v>
      </c>
      <c r="K759" s="224" t="s">
        <v>162</v>
      </c>
      <c r="L759" s="73"/>
      <c r="M759" s="229" t="s">
        <v>38</v>
      </c>
      <c r="N759" s="230" t="s">
        <v>54</v>
      </c>
      <c r="O759" s="48"/>
      <c r="P759" s="231">
        <f>O759*H759</f>
        <v>0</v>
      </c>
      <c r="Q759" s="231">
        <v>1.33E-05</v>
      </c>
      <c r="R759" s="231">
        <f>Q759*H759</f>
        <v>0.0035644000000000001</v>
      </c>
      <c r="S759" s="231">
        <v>0</v>
      </c>
      <c r="T759" s="232">
        <f>S759*H759</f>
        <v>0</v>
      </c>
      <c r="AR759" s="24" t="s">
        <v>295</v>
      </c>
      <c r="AT759" s="24" t="s">
        <v>158</v>
      </c>
      <c r="AU759" s="24" t="s">
        <v>92</v>
      </c>
      <c r="AY759" s="24" t="s">
        <v>155</v>
      </c>
      <c r="BE759" s="233">
        <f>IF(N759="základní",J759,0)</f>
        <v>0</v>
      </c>
      <c r="BF759" s="233">
        <f>IF(N759="snížená",J759,0)</f>
        <v>0</v>
      </c>
      <c r="BG759" s="233">
        <f>IF(N759="zákl. přenesená",J759,0)</f>
        <v>0</v>
      </c>
      <c r="BH759" s="233">
        <f>IF(N759="sníž. přenesená",J759,0)</f>
        <v>0</v>
      </c>
      <c r="BI759" s="233">
        <f>IF(N759="nulová",J759,0)</f>
        <v>0</v>
      </c>
      <c r="BJ759" s="24" t="s">
        <v>25</v>
      </c>
      <c r="BK759" s="233">
        <f>ROUND(I759*H759,2)</f>
        <v>0</v>
      </c>
      <c r="BL759" s="24" t="s">
        <v>295</v>
      </c>
      <c r="BM759" s="24" t="s">
        <v>985</v>
      </c>
    </row>
    <row r="760" s="11" customFormat="1">
      <c r="B760" s="237"/>
      <c r="C760" s="238"/>
      <c r="D760" s="234" t="s">
        <v>167</v>
      </c>
      <c r="E760" s="239" t="s">
        <v>38</v>
      </c>
      <c r="F760" s="240" t="s">
        <v>168</v>
      </c>
      <c r="G760" s="238"/>
      <c r="H760" s="239" t="s">
        <v>38</v>
      </c>
      <c r="I760" s="241"/>
      <c r="J760" s="238"/>
      <c r="K760" s="238"/>
      <c r="L760" s="242"/>
      <c r="M760" s="243"/>
      <c r="N760" s="244"/>
      <c r="O760" s="244"/>
      <c r="P760" s="244"/>
      <c r="Q760" s="244"/>
      <c r="R760" s="244"/>
      <c r="S760" s="244"/>
      <c r="T760" s="245"/>
      <c r="AT760" s="246" t="s">
        <v>167</v>
      </c>
      <c r="AU760" s="246" t="s">
        <v>92</v>
      </c>
      <c r="AV760" s="11" t="s">
        <v>25</v>
      </c>
      <c r="AW760" s="11" t="s">
        <v>46</v>
      </c>
      <c r="AX760" s="11" t="s">
        <v>83</v>
      </c>
      <c r="AY760" s="246" t="s">
        <v>155</v>
      </c>
    </row>
    <row r="761" s="12" customFormat="1">
      <c r="B761" s="247"/>
      <c r="C761" s="248"/>
      <c r="D761" s="234" t="s">
        <v>167</v>
      </c>
      <c r="E761" s="249" t="s">
        <v>38</v>
      </c>
      <c r="F761" s="250" t="s">
        <v>986</v>
      </c>
      <c r="G761" s="248"/>
      <c r="H761" s="251">
        <v>41.5</v>
      </c>
      <c r="I761" s="252"/>
      <c r="J761" s="248"/>
      <c r="K761" s="248"/>
      <c r="L761" s="253"/>
      <c r="M761" s="254"/>
      <c r="N761" s="255"/>
      <c r="O761" s="255"/>
      <c r="P761" s="255"/>
      <c r="Q761" s="255"/>
      <c r="R761" s="255"/>
      <c r="S761" s="255"/>
      <c r="T761" s="256"/>
      <c r="AT761" s="257" t="s">
        <v>167</v>
      </c>
      <c r="AU761" s="257" t="s">
        <v>92</v>
      </c>
      <c r="AV761" s="12" t="s">
        <v>92</v>
      </c>
      <c r="AW761" s="12" t="s">
        <v>46</v>
      </c>
      <c r="AX761" s="12" t="s">
        <v>83</v>
      </c>
      <c r="AY761" s="257" t="s">
        <v>155</v>
      </c>
    </row>
    <row r="762" s="11" customFormat="1">
      <c r="B762" s="237"/>
      <c r="C762" s="238"/>
      <c r="D762" s="234" t="s">
        <v>167</v>
      </c>
      <c r="E762" s="239" t="s">
        <v>38</v>
      </c>
      <c r="F762" s="240" t="s">
        <v>170</v>
      </c>
      <c r="G762" s="238"/>
      <c r="H762" s="239" t="s">
        <v>38</v>
      </c>
      <c r="I762" s="241"/>
      <c r="J762" s="238"/>
      <c r="K762" s="238"/>
      <c r="L762" s="242"/>
      <c r="M762" s="243"/>
      <c r="N762" s="244"/>
      <c r="O762" s="244"/>
      <c r="P762" s="244"/>
      <c r="Q762" s="244"/>
      <c r="R762" s="244"/>
      <c r="S762" s="244"/>
      <c r="T762" s="245"/>
      <c r="AT762" s="246" t="s">
        <v>167</v>
      </c>
      <c r="AU762" s="246" t="s">
        <v>92</v>
      </c>
      <c r="AV762" s="11" t="s">
        <v>25</v>
      </c>
      <c r="AW762" s="11" t="s">
        <v>46</v>
      </c>
      <c r="AX762" s="11" t="s">
        <v>83</v>
      </c>
      <c r="AY762" s="246" t="s">
        <v>155</v>
      </c>
    </row>
    <row r="763" s="12" customFormat="1">
      <c r="B763" s="247"/>
      <c r="C763" s="248"/>
      <c r="D763" s="234" t="s">
        <v>167</v>
      </c>
      <c r="E763" s="249" t="s">
        <v>38</v>
      </c>
      <c r="F763" s="250" t="s">
        <v>986</v>
      </c>
      <c r="G763" s="248"/>
      <c r="H763" s="251">
        <v>41.5</v>
      </c>
      <c r="I763" s="252"/>
      <c r="J763" s="248"/>
      <c r="K763" s="248"/>
      <c r="L763" s="253"/>
      <c r="M763" s="254"/>
      <c r="N763" s="255"/>
      <c r="O763" s="255"/>
      <c r="P763" s="255"/>
      <c r="Q763" s="255"/>
      <c r="R763" s="255"/>
      <c r="S763" s="255"/>
      <c r="T763" s="256"/>
      <c r="AT763" s="257" t="s">
        <v>167</v>
      </c>
      <c r="AU763" s="257" t="s">
        <v>92</v>
      </c>
      <c r="AV763" s="12" t="s">
        <v>92</v>
      </c>
      <c r="AW763" s="12" t="s">
        <v>46</v>
      </c>
      <c r="AX763" s="12" t="s">
        <v>83</v>
      </c>
      <c r="AY763" s="257" t="s">
        <v>155</v>
      </c>
    </row>
    <row r="764" s="11" customFormat="1">
      <c r="B764" s="237"/>
      <c r="C764" s="238"/>
      <c r="D764" s="234" t="s">
        <v>167</v>
      </c>
      <c r="E764" s="239" t="s">
        <v>38</v>
      </c>
      <c r="F764" s="240" t="s">
        <v>394</v>
      </c>
      <c r="G764" s="238"/>
      <c r="H764" s="239" t="s">
        <v>38</v>
      </c>
      <c r="I764" s="241"/>
      <c r="J764" s="238"/>
      <c r="K764" s="238"/>
      <c r="L764" s="242"/>
      <c r="M764" s="243"/>
      <c r="N764" s="244"/>
      <c r="O764" s="244"/>
      <c r="P764" s="244"/>
      <c r="Q764" s="244"/>
      <c r="R764" s="244"/>
      <c r="S764" s="244"/>
      <c r="T764" s="245"/>
      <c r="AT764" s="246" t="s">
        <v>167</v>
      </c>
      <c r="AU764" s="246" t="s">
        <v>92</v>
      </c>
      <c r="AV764" s="11" t="s">
        <v>25</v>
      </c>
      <c r="AW764" s="11" t="s">
        <v>46</v>
      </c>
      <c r="AX764" s="11" t="s">
        <v>83</v>
      </c>
      <c r="AY764" s="246" t="s">
        <v>155</v>
      </c>
    </row>
    <row r="765" s="12" customFormat="1">
      <c r="B765" s="247"/>
      <c r="C765" s="248"/>
      <c r="D765" s="234" t="s">
        <v>167</v>
      </c>
      <c r="E765" s="249" t="s">
        <v>38</v>
      </c>
      <c r="F765" s="250" t="s">
        <v>987</v>
      </c>
      <c r="G765" s="248"/>
      <c r="H765" s="251">
        <v>166</v>
      </c>
      <c r="I765" s="252"/>
      <c r="J765" s="248"/>
      <c r="K765" s="248"/>
      <c r="L765" s="253"/>
      <c r="M765" s="254"/>
      <c r="N765" s="255"/>
      <c r="O765" s="255"/>
      <c r="P765" s="255"/>
      <c r="Q765" s="255"/>
      <c r="R765" s="255"/>
      <c r="S765" s="255"/>
      <c r="T765" s="256"/>
      <c r="AT765" s="257" t="s">
        <v>167</v>
      </c>
      <c r="AU765" s="257" t="s">
        <v>92</v>
      </c>
      <c r="AV765" s="12" t="s">
        <v>92</v>
      </c>
      <c r="AW765" s="12" t="s">
        <v>46</v>
      </c>
      <c r="AX765" s="12" t="s">
        <v>83</v>
      </c>
      <c r="AY765" s="257" t="s">
        <v>155</v>
      </c>
    </row>
    <row r="766" s="11" customFormat="1">
      <c r="B766" s="237"/>
      <c r="C766" s="238"/>
      <c r="D766" s="234" t="s">
        <v>167</v>
      </c>
      <c r="E766" s="239" t="s">
        <v>38</v>
      </c>
      <c r="F766" s="240" t="s">
        <v>988</v>
      </c>
      <c r="G766" s="238"/>
      <c r="H766" s="239" t="s">
        <v>38</v>
      </c>
      <c r="I766" s="241"/>
      <c r="J766" s="238"/>
      <c r="K766" s="238"/>
      <c r="L766" s="242"/>
      <c r="M766" s="243"/>
      <c r="N766" s="244"/>
      <c r="O766" s="244"/>
      <c r="P766" s="244"/>
      <c r="Q766" s="244"/>
      <c r="R766" s="244"/>
      <c r="S766" s="244"/>
      <c r="T766" s="245"/>
      <c r="AT766" s="246" t="s">
        <v>167</v>
      </c>
      <c r="AU766" s="246" t="s">
        <v>92</v>
      </c>
      <c r="AV766" s="11" t="s">
        <v>25</v>
      </c>
      <c r="AW766" s="11" t="s">
        <v>46</v>
      </c>
      <c r="AX766" s="11" t="s">
        <v>83</v>
      </c>
      <c r="AY766" s="246" t="s">
        <v>155</v>
      </c>
    </row>
    <row r="767" s="12" customFormat="1">
      <c r="B767" s="247"/>
      <c r="C767" s="248"/>
      <c r="D767" s="234" t="s">
        <v>167</v>
      </c>
      <c r="E767" s="249" t="s">
        <v>38</v>
      </c>
      <c r="F767" s="250" t="s">
        <v>989</v>
      </c>
      <c r="G767" s="248"/>
      <c r="H767" s="251">
        <v>19</v>
      </c>
      <c r="I767" s="252"/>
      <c r="J767" s="248"/>
      <c r="K767" s="248"/>
      <c r="L767" s="253"/>
      <c r="M767" s="254"/>
      <c r="N767" s="255"/>
      <c r="O767" s="255"/>
      <c r="P767" s="255"/>
      <c r="Q767" s="255"/>
      <c r="R767" s="255"/>
      <c r="S767" s="255"/>
      <c r="T767" s="256"/>
      <c r="AT767" s="257" t="s">
        <v>167</v>
      </c>
      <c r="AU767" s="257" t="s">
        <v>92</v>
      </c>
      <c r="AV767" s="12" t="s">
        <v>92</v>
      </c>
      <c r="AW767" s="12" t="s">
        <v>46</v>
      </c>
      <c r="AX767" s="12" t="s">
        <v>83</v>
      </c>
      <c r="AY767" s="257" t="s">
        <v>155</v>
      </c>
    </row>
    <row r="768" s="13" customFormat="1">
      <c r="B768" s="258"/>
      <c r="C768" s="259"/>
      <c r="D768" s="234" t="s">
        <v>167</v>
      </c>
      <c r="E768" s="260" t="s">
        <v>38</v>
      </c>
      <c r="F768" s="261" t="s">
        <v>177</v>
      </c>
      <c r="G768" s="259"/>
      <c r="H768" s="262">
        <v>268</v>
      </c>
      <c r="I768" s="263"/>
      <c r="J768" s="259"/>
      <c r="K768" s="259"/>
      <c r="L768" s="264"/>
      <c r="M768" s="265"/>
      <c r="N768" s="266"/>
      <c r="O768" s="266"/>
      <c r="P768" s="266"/>
      <c r="Q768" s="266"/>
      <c r="R768" s="266"/>
      <c r="S768" s="266"/>
      <c r="T768" s="267"/>
      <c r="AT768" s="268" t="s">
        <v>167</v>
      </c>
      <c r="AU768" s="268" t="s">
        <v>92</v>
      </c>
      <c r="AV768" s="13" t="s">
        <v>163</v>
      </c>
      <c r="AW768" s="13" t="s">
        <v>46</v>
      </c>
      <c r="AX768" s="13" t="s">
        <v>25</v>
      </c>
      <c r="AY768" s="268" t="s">
        <v>155</v>
      </c>
    </row>
    <row r="769" s="1" customFormat="1" ht="34.2" customHeight="1">
      <c r="B769" s="47"/>
      <c r="C769" s="222" t="s">
        <v>990</v>
      </c>
      <c r="D769" s="222" t="s">
        <v>158</v>
      </c>
      <c r="E769" s="223" t="s">
        <v>991</v>
      </c>
      <c r="F769" s="224" t="s">
        <v>992</v>
      </c>
      <c r="G769" s="225" t="s">
        <v>198</v>
      </c>
      <c r="H769" s="226">
        <v>443.12599999999998</v>
      </c>
      <c r="I769" s="227"/>
      <c r="J769" s="228">
        <f>ROUND(I769*H769,2)</f>
        <v>0</v>
      </c>
      <c r="K769" s="224" t="s">
        <v>162</v>
      </c>
      <c r="L769" s="73"/>
      <c r="M769" s="229" t="s">
        <v>38</v>
      </c>
      <c r="N769" s="230" t="s">
        <v>54</v>
      </c>
      <c r="O769" s="48"/>
      <c r="P769" s="231">
        <f>O769*H769</f>
        <v>0</v>
      </c>
      <c r="Q769" s="231">
        <v>0.00028600000000000001</v>
      </c>
      <c r="R769" s="231">
        <f>Q769*H769</f>
        <v>0.12673403599999999</v>
      </c>
      <c r="S769" s="231">
        <v>0</v>
      </c>
      <c r="T769" s="232">
        <f>S769*H769</f>
        <v>0</v>
      </c>
      <c r="AR769" s="24" t="s">
        <v>295</v>
      </c>
      <c r="AT769" s="24" t="s">
        <v>158</v>
      </c>
      <c r="AU769" s="24" t="s">
        <v>92</v>
      </c>
      <c r="AY769" s="24" t="s">
        <v>155</v>
      </c>
      <c r="BE769" s="233">
        <f>IF(N769="základní",J769,0)</f>
        <v>0</v>
      </c>
      <c r="BF769" s="233">
        <f>IF(N769="snížená",J769,0)</f>
        <v>0</v>
      </c>
      <c r="BG769" s="233">
        <f>IF(N769="zákl. přenesená",J769,0)</f>
        <v>0</v>
      </c>
      <c r="BH769" s="233">
        <f>IF(N769="sníž. přenesená",J769,0)</f>
        <v>0</v>
      </c>
      <c r="BI769" s="233">
        <f>IF(N769="nulová",J769,0)</f>
        <v>0</v>
      </c>
      <c r="BJ769" s="24" t="s">
        <v>25</v>
      </c>
      <c r="BK769" s="233">
        <f>ROUND(I769*H769,2)</f>
        <v>0</v>
      </c>
      <c r="BL769" s="24" t="s">
        <v>295</v>
      </c>
      <c r="BM769" s="24" t="s">
        <v>993</v>
      </c>
    </row>
    <row r="770" s="12" customFormat="1">
      <c r="B770" s="247"/>
      <c r="C770" s="248"/>
      <c r="D770" s="234" t="s">
        <v>167</v>
      </c>
      <c r="E770" s="249" t="s">
        <v>38</v>
      </c>
      <c r="F770" s="250" t="s">
        <v>994</v>
      </c>
      <c r="G770" s="248"/>
      <c r="H770" s="251">
        <v>787.06100000000004</v>
      </c>
      <c r="I770" s="252"/>
      <c r="J770" s="248"/>
      <c r="K770" s="248"/>
      <c r="L770" s="253"/>
      <c r="M770" s="254"/>
      <c r="N770" s="255"/>
      <c r="O770" s="255"/>
      <c r="P770" s="255"/>
      <c r="Q770" s="255"/>
      <c r="R770" s="255"/>
      <c r="S770" s="255"/>
      <c r="T770" s="256"/>
      <c r="AT770" s="257" t="s">
        <v>167</v>
      </c>
      <c r="AU770" s="257" t="s">
        <v>92</v>
      </c>
      <c r="AV770" s="12" t="s">
        <v>92</v>
      </c>
      <c r="AW770" s="12" t="s">
        <v>46</v>
      </c>
      <c r="AX770" s="12" t="s">
        <v>83</v>
      </c>
      <c r="AY770" s="257" t="s">
        <v>155</v>
      </c>
    </row>
    <row r="771" s="11" customFormat="1">
      <c r="B771" s="237"/>
      <c r="C771" s="238"/>
      <c r="D771" s="234" t="s">
        <v>167</v>
      </c>
      <c r="E771" s="239" t="s">
        <v>38</v>
      </c>
      <c r="F771" s="240" t="s">
        <v>168</v>
      </c>
      <c r="G771" s="238"/>
      <c r="H771" s="239" t="s">
        <v>38</v>
      </c>
      <c r="I771" s="241"/>
      <c r="J771" s="238"/>
      <c r="K771" s="238"/>
      <c r="L771" s="242"/>
      <c r="M771" s="243"/>
      <c r="N771" s="244"/>
      <c r="O771" s="244"/>
      <c r="P771" s="244"/>
      <c r="Q771" s="244"/>
      <c r="R771" s="244"/>
      <c r="S771" s="244"/>
      <c r="T771" s="245"/>
      <c r="AT771" s="246" t="s">
        <v>167</v>
      </c>
      <c r="AU771" s="246" t="s">
        <v>92</v>
      </c>
      <c r="AV771" s="11" t="s">
        <v>25</v>
      </c>
      <c r="AW771" s="11" t="s">
        <v>46</v>
      </c>
      <c r="AX771" s="11" t="s">
        <v>83</v>
      </c>
      <c r="AY771" s="246" t="s">
        <v>155</v>
      </c>
    </row>
    <row r="772" s="12" customFormat="1">
      <c r="B772" s="247"/>
      <c r="C772" s="248"/>
      <c r="D772" s="234" t="s">
        <v>167</v>
      </c>
      <c r="E772" s="249" t="s">
        <v>38</v>
      </c>
      <c r="F772" s="250" t="s">
        <v>995</v>
      </c>
      <c r="G772" s="248"/>
      <c r="H772" s="251">
        <v>-56.009999999999998</v>
      </c>
      <c r="I772" s="252"/>
      <c r="J772" s="248"/>
      <c r="K772" s="248"/>
      <c r="L772" s="253"/>
      <c r="M772" s="254"/>
      <c r="N772" s="255"/>
      <c r="O772" s="255"/>
      <c r="P772" s="255"/>
      <c r="Q772" s="255"/>
      <c r="R772" s="255"/>
      <c r="S772" s="255"/>
      <c r="T772" s="256"/>
      <c r="AT772" s="257" t="s">
        <v>167</v>
      </c>
      <c r="AU772" s="257" t="s">
        <v>92</v>
      </c>
      <c r="AV772" s="12" t="s">
        <v>92</v>
      </c>
      <c r="AW772" s="12" t="s">
        <v>46</v>
      </c>
      <c r="AX772" s="12" t="s">
        <v>83</v>
      </c>
      <c r="AY772" s="257" t="s">
        <v>155</v>
      </c>
    </row>
    <row r="773" s="11" customFormat="1">
      <c r="B773" s="237"/>
      <c r="C773" s="238"/>
      <c r="D773" s="234" t="s">
        <v>167</v>
      </c>
      <c r="E773" s="239" t="s">
        <v>38</v>
      </c>
      <c r="F773" s="240" t="s">
        <v>170</v>
      </c>
      <c r="G773" s="238"/>
      <c r="H773" s="239" t="s">
        <v>38</v>
      </c>
      <c r="I773" s="241"/>
      <c r="J773" s="238"/>
      <c r="K773" s="238"/>
      <c r="L773" s="242"/>
      <c r="M773" s="243"/>
      <c r="N773" s="244"/>
      <c r="O773" s="244"/>
      <c r="P773" s="244"/>
      <c r="Q773" s="244"/>
      <c r="R773" s="244"/>
      <c r="S773" s="244"/>
      <c r="T773" s="245"/>
      <c r="AT773" s="246" t="s">
        <v>167</v>
      </c>
      <c r="AU773" s="246" t="s">
        <v>92</v>
      </c>
      <c r="AV773" s="11" t="s">
        <v>25</v>
      </c>
      <c r="AW773" s="11" t="s">
        <v>46</v>
      </c>
      <c r="AX773" s="11" t="s">
        <v>83</v>
      </c>
      <c r="AY773" s="246" t="s">
        <v>155</v>
      </c>
    </row>
    <row r="774" s="12" customFormat="1">
      <c r="B774" s="247"/>
      <c r="C774" s="248"/>
      <c r="D774" s="234" t="s">
        <v>167</v>
      </c>
      <c r="E774" s="249" t="s">
        <v>38</v>
      </c>
      <c r="F774" s="250" t="s">
        <v>996</v>
      </c>
      <c r="G774" s="248"/>
      <c r="H774" s="251">
        <v>-56.174999999999997</v>
      </c>
      <c r="I774" s="252"/>
      <c r="J774" s="248"/>
      <c r="K774" s="248"/>
      <c r="L774" s="253"/>
      <c r="M774" s="254"/>
      <c r="N774" s="255"/>
      <c r="O774" s="255"/>
      <c r="P774" s="255"/>
      <c r="Q774" s="255"/>
      <c r="R774" s="255"/>
      <c r="S774" s="255"/>
      <c r="T774" s="256"/>
      <c r="AT774" s="257" t="s">
        <v>167</v>
      </c>
      <c r="AU774" s="257" t="s">
        <v>92</v>
      </c>
      <c r="AV774" s="12" t="s">
        <v>92</v>
      </c>
      <c r="AW774" s="12" t="s">
        <v>46</v>
      </c>
      <c r="AX774" s="12" t="s">
        <v>83</v>
      </c>
      <c r="AY774" s="257" t="s">
        <v>155</v>
      </c>
    </row>
    <row r="775" s="11" customFormat="1">
      <c r="B775" s="237"/>
      <c r="C775" s="238"/>
      <c r="D775" s="234" t="s">
        <v>167</v>
      </c>
      <c r="E775" s="239" t="s">
        <v>38</v>
      </c>
      <c r="F775" s="240" t="s">
        <v>172</v>
      </c>
      <c r="G775" s="238"/>
      <c r="H775" s="239" t="s">
        <v>38</v>
      </c>
      <c r="I775" s="241"/>
      <c r="J775" s="238"/>
      <c r="K775" s="238"/>
      <c r="L775" s="242"/>
      <c r="M775" s="243"/>
      <c r="N775" s="244"/>
      <c r="O775" s="244"/>
      <c r="P775" s="244"/>
      <c r="Q775" s="244"/>
      <c r="R775" s="244"/>
      <c r="S775" s="244"/>
      <c r="T775" s="245"/>
      <c r="AT775" s="246" t="s">
        <v>167</v>
      </c>
      <c r="AU775" s="246" t="s">
        <v>92</v>
      </c>
      <c r="AV775" s="11" t="s">
        <v>25</v>
      </c>
      <c r="AW775" s="11" t="s">
        <v>46</v>
      </c>
      <c r="AX775" s="11" t="s">
        <v>83</v>
      </c>
      <c r="AY775" s="246" t="s">
        <v>155</v>
      </c>
    </row>
    <row r="776" s="12" customFormat="1">
      <c r="B776" s="247"/>
      <c r="C776" s="248"/>
      <c r="D776" s="234" t="s">
        <v>167</v>
      </c>
      <c r="E776" s="249" t="s">
        <v>38</v>
      </c>
      <c r="F776" s="250" t="s">
        <v>996</v>
      </c>
      <c r="G776" s="248"/>
      <c r="H776" s="251">
        <v>-56.174999999999997</v>
      </c>
      <c r="I776" s="252"/>
      <c r="J776" s="248"/>
      <c r="K776" s="248"/>
      <c r="L776" s="253"/>
      <c r="M776" s="254"/>
      <c r="N776" s="255"/>
      <c r="O776" s="255"/>
      <c r="P776" s="255"/>
      <c r="Q776" s="255"/>
      <c r="R776" s="255"/>
      <c r="S776" s="255"/>
      <c r="T776" s="256"/>
      <c r="AT776" s="257" t="s">
        <v>167</v>
      </c>
      <c r="AU776" s="257" t="s">
        <v>92</v>
      </c>
      <c r="AV776" s="12" t="s">
        <v>92</v>
      </c>
      <c r="AW776" s="12" t="s">
        <v>46</v>
      </c>
      <c r="AX776" s="12" t="s">
        <v>83</v>
      </c>
      <c r="AY776" s="257" t="s">
        <v>155</v>
      </c>
    </row>
    <row r="777" s="11" customFormat="1">
      <c r="B777" s="237"/>
      <c r="C777" s="238"/>
      <c r="D777" s="234" t="s">
        <v>167</v>
      </c>
      <c r="E777" s="239" t="s">
        <v>38</v>
      </c>
      <c r="F777" s="240" t="s">
        <v>173</v>
      </c>
      <c r="G777" s="238"/>
      <c r="H777" s="239" t="s">
        <v>38</v>
      </c>
      <c r="I777" s="241"/>
      <c r="J777" s="238"/>
      <c r="K777" s="238"/>
      <c r="L777" s="242"/>
      <c r="M777" s="243"/>
      <c r="N777" s="244"/>
      <c r="O777" s="244"/>
      <c r="P777" s="244"/>
      <c r="Q777" s="244"/>
      <c r="R777" s="244"/>
      <c r="S777" s="244"/>
      <c r="T777" s="245"/>
      <c r="AT777" s="246" t="s">
        <v>167</v>
      </c>
      <c r="AU777" s="246" t="s">
        <v>92</v>
      </c>
      <c r="AV777" s="11" t="s">
        <v>25</v>
      </c>
      <c r="AW777" s="11" t="s">
        <v>46</v>
      </c>
      <c r="AX777" s="11" t="s">
        <v>83</v>
      </c>
      <c r="AY777" s="246" t="s">
        <v>155</v>
      </c>
    </row>
    <row r="778" s="12" customFormat="1">
      <c r="B778" s="247"/>
      <c r="C778" s="248"/>
      <c r="D778" s="234" t="s">
        <v>167</v>
      </c>
      <c r="E778" s="249" t="s">
        <v>38</v>
      </c>
      <c r="F778" s="250" t="s">
        <v>996</v>
      </c>
      <c r="G778" s="248"/>
      <c r="H778" s="251">
        <v>-56.174999999999997</v>
      </c>
      <c r="I778" s="252"/>
      <c r="J778" s="248"/>
      <c r="K778" s="248"/>
      <c r="L778" s="253"/>
      <c r="M778" s="254"/>
      <c r="N778" s="255"/>
      <c r="O778" s="255"/>
      <c r="P778" s="255"/>
      <c r="Q778" s="255"/>
      <c r="R778" s="255"/>
      <c r="S778" s="255"/>
      <c r="T778" s="256"/>
      <c r="AT778" s="257" t="s">
        <v>167</v>
      </c>
      <c r="AU778" s="257" t="s">
        <v>92</v>
      </c>
      <c r="AV778" s="12" t="s">
        <v>92</v>
      </c>
      <c r="AW778" s="12" t="s">
        <v>46</v>
      </c>
      <c r="AX778" s="12" t="s">
        <v>83</v>
      </c>
      <c r="AY778" s="257" t="s">
        <v>155</v>
      </c>
    </row>
    <row r="779" s="11" customFormat="1">
      <c r="B779" s="237"/>
      <c r="C779" s="238"/>
      <c r="D779" s="234" t="s">
        <v>167</v>
      </c>
      <c r="E779" s="239" t="s">
        <v>38</v>
      </c>
      <c r="F779" s="240" t="s">
        <v>174</v>
      </c>
      <c r="G779" s="238"/>
      <c r="H779" s="239" t="s">
        <v>38</v>
      </c>
      <c r="I779" s="241"/>
      <c r="J779" s="238"/>
      <c r="K779" s="238"/>
      <c r="L779" s="242"/>
      <c r="M779" s="243"/>
      <c r="N779" s="244"/>
      <c r="O779" s="244"/>
      <c r="P779" s="244"/>
      <c r="Q779" s="244"/>
      <c r="R779" s="244"/>
      <c r="S779" s="244"/>
      <c r="T779" s="245"/>
      <c r="AT779" s="246" t="s">
        <v>167</v>
      </c>
      <c r="AU779" s="246" t="s">
        <v>92</v>
      </c>
      <c r="AV779" s="11" t="s">
        <v>25</v>
      </c>
      <c r="AW779" s="11" t="s">
        <v>46</v>
      </c>
      <c r="AX779" s="11" t="s">
        <v>83</v>
      </c>
      <c r="AY779" s="246" t="s">
        <v>155</v>
      </c>
    </row>
    <row r="780" s="12" customFormat="1">
      <c r="B780" s="247"/>
      <c r="C780" s="248"/>
      <c r="D780" s="234" t="s">
        <v>167</v>
      </c>
      <c r="E780" s="249" t="s">
        <v>38</v>
      </c>
      <c r="F780" s="250" t="s">
        <v>996</v>
      </c>
      <c r="G780" s="248"/>
      <c r="H780" s="251">
        <v>-56.174999999999997</v>
      </c>
      <c r="I780" s="252"/>
      <c r="J780" s="248"/>
      <c r="K780" s="248"/>
      <c r="L780" s="253"/>
      <c r="M780" s="254"/>
      <c r="N780" s="255"/>
      <c r="O780" s="255"/>
      <c r="P780" s="255"/>
      <c r="Q780" s="255"/>
      <c r="R780" s="255"/>
      <c r="S780" s="255"/>
      <c r="T780" s="256"/>
      <c r="AT780" s="257" t="s">
        <v>167</v>
      </c>
      <c r="AU780" s="257" t="s">
        <v>92</v>
      </c>
      <c r="AV780" s="12" t="s">
        <v>92</v>
      </c>
      <c r="AW780" s="12" t="s">
        <v>46</v>
      </c>
      <c r="AX780" s="12" t="s">
        <v>83</v>
      </c>
      <c r="AY780" s="257" t="s">
        <v>155</v>
      </c>
    </row>
    <row r="781" s="11" customFormat="1">
      <c r="B781" s="237"/>
      <c r="C781" s="238"/>
      <c r="D781" s="234" t="s">
        <v>167</v>
      </c>
      <c r="E781" s="239" t="s">
        <v>38</v>
      </c>
      <c r="F781" s="240" t="s">
        <v>175</v>
      </c>
      <c r="G781" s="238"/>
      <c r="H781" s="239" t="s">
        <v>38</v>
      </c>
      <c r="I781" s="241"/>
      <c r="J781" s="238"/>
      <c r="K781" s="238"/>
      <c r="L781" s="242"/>
      <c r="M781" s="243"/>
      <c r="N781" s="244"/>
      <c r="O781" s="244"/>
      <c r="P781" s="244"/>
      <c r="Q781" s="244"/>
      <c r="R781" s="244"/>
      <c r="S781" s="244"/>
      <c r="T781" s="245"/>
      <c r="AT781" s="246" t="s">
        <v>167</v>
      </c>
      <c r="AU781" s="246" t="s">
        <v>92</v>
      </c>
      <c r="AV781" s="11" t="s">
        <v>25</v>
      </c>
      <c r="AW781" s="11" t="s">
        <v>46</v>
      </c>
      <c r="AX781" s="11" t="s">
        <v>83</v>
      </c>
      <c r="AY781" s="246" t="s">
        <v>155</v>
      </c>
    </row>
    <row r="782" s="12" customFormat="1">
      <c r="B782" s="247"/>
      <c r="C782" s="248"/>
      <c r="D782" s="234" t="s">
        <v>167</v>
      </c>
      <c r="E782" s="249" t="s">
        <v>38</v>
      </c>
      <c r="F782" s="250" t="s">
        <v>996</v>
      </c>
      <c r="G782" s="248"/>
      <c r="H782" s="251">
        <v>-56.174999999999997</v>
      </c>
      <c r="I782" s="252"/>
      <c r="J782" s="248"/>
      <c r="K782" s="248"/>
      <c r="L782" s="253"/>
      <c r="M782" s="254"/>
      <c r="N782" s="255"/>
      <c r="O782" s="255"/>
      <c r="P782" s="255"/>
      <c r="Q782" s="255"/>
      <c r="R782" s="255"/>
      <c r="S782" s="255"/>
      <c r="T782" s="256"/>
      <c r="AT782" s="257" t="s">
        <v>167</v>
      </c>
      <c r="AU782" s="257" t="s">
        <v>92</v>
      </c>
      <c r="AV782" s="12" t="s">
        <v>92</v>
      </c>
      <c r="AW782" s="12" t="s">
        <v>46</v>
      </c>
      <c r="AX782" s="12" t="s">
        <v>83</v>
      </c>
      <c r="AY782" s="257" t="s">
        <v>155</v>
      </c>
    </row>
    <row r="783" s="11" customFormat="1">
      <c r="B783" s="237"/>
      <c r="C783" s="238"/>
      <c r="D783" s="234" t="s">
        <v>167</v>
      </c>
      <c r="E783" s="239" t="s">
        <v>38</v>
      </c>
      <c r="F783" s="240" t="s">
        <v>176</v>
      </c>
      <c r="G783" s="238"/>
      <c r="H783" s="239" t="s">
        <v>38</v>
      </c>
      <c r="I783" s="241"/>
      <c r="J783" s="238"/>
      <c r="K783" s="238"/>
      <c r="L783" s="242"/>
      <c r="M783" s="243"/>
      <c r="N783" s="244"/>
      <c r="O783" s="244"/>
      <c r="P783" s="244"/>
      <c r="Q783" s="244"/>
      <c r="R783" s="244"/>
      <c r="S783" s="244"/>
      <c r="T783" s="245"/>
      <c r="AT783" s="246" t="s">
        <v>167</v>
      </c>
      <c r="AU783" s="246" t="s">
        <v>92</v>
      </c>
      <c r="AV783" s="11" t="s">
        <v>25</v>
      </c>
      <c r="AW783" s="11" t="s">
        <v>46</v>
      </c>
      <c r="AX783" s="11" t="s">
        <v>83</v>
      </c>
      <c r="AY783" s="246" t="s">
        <v>155</v>
      </c>
    </row>
    <row r="784" s="12" customFormat="1">
      <c r="B784" s="247"/>
      <c r="C784" s="248"/>
      <c r="D784" s="234" t="s">
        <v>167</v>
      </c>
      <c r="E784" s="249" t="s">
        <v>38</v>
      </c>
      <c r="F784" s="250" t="s">
        <v>997</v>
      </c>
      <c r="G784" s="248"/>
      <c r="H784" s="251">
        <v>-7.0499999999999998</v>
      </c>
      <c r="I784" s="252"/>
      <c r="J784" s="248"/>
      <c r="K784" s="248"/>
      <c r="L784" s="253"/>
      <c r="M784" s="254"/>
      <c r="N784" s="255"/>
      <c r="O784" s="255"/>
      <c r="P784" s="255"/>
      <c r="Q784" s="255"/>
      <c r="R784" s="255"/>
      <c r="S784" s="255"/>
      <c r="T784" s="256"/>
      <c r="AT784" s="257" t="s">
        <v>167</v>
      </c>
      <c r="AU784" s="257" t="s">
        <v>92</v>
      </c>
      <c r="AV784" s="12" t="s">
        <v>92</v>
      </c>
      <c r="AW784" s="12" t="s">
        <v>46</v>
      </c>
      <c r="AX784" s="12" t="s">
        <v>83</v>
      </c>
      <c r="AY784" s="257" t="s">
        <v>155</v>
      </c>
    </row>
    <row r="785" s="13" customFormat="1">
      <c r="B785" s="258"/>
      <c r="C785" s="259"/>
      <c r="D785" s="234" t="s">
        <v>167</v>
      </c>
      <c r="E785" s="260" t="s">
        <v>38</v>
      </c>
      <c r="F785" s="261" t="s">
        <v>177</v>
      </c>
      <c r="G785" s="259"/>
      <c r="H785" s="262">
        <v>443.12599999999998</v>
      </c>
      <c r="I785" s="263"/>
      <c r="J785" s="259"/>
      <c r="K785" s="259"/>
      <c r="L785" s="264"/>
      <c r="M785" s="265"/>
      <c r="N785" s="266"/>
      <c r="O785" s="266"/>
      <c r="P785" s="266"/>
      <c r="Q785" s="266"/>
      <c r="R785" s="266"/>
      <c r="S785" s="266"/>
      <c r="T785" s="267"/>
      <c r="AT785" s="268" t="s">
        <v>167</v>
      </c>
      <c r="AU785" s="268" t="s">
        <v>92</v>
      </c>
      <c r="AV785" s="13" t="s">
        <v>163</v>
      </c>
      <c r="AW785" s="13" t="s">
        <v>46</v>
      </c>
      <c r="AX785" s="13" t="s">
        <v>25</v>
      </c>
      <c r="AY785" s="268" t="s">
        <v>155</v>
      </c>
    </row>
    <row r="786" s="1" customFormat="1" ht="34.2" customHeight="1">
      <c r="B786" s="47"/>
      <c r="C786" s="222" t="s">
        <v>998</v>
      </c>
      <c r="D786" s="222" t="s">
        <v>158</v>
      </c>
      <c r="E786" s="223" t="s">
        <v>999</v>
      </c>
      <c r="F786" s="224" t="s">
        <v>1000</v>
      </c>
      <c r="G786" s="225" t="s">
        <v>198</v>
      </c>
      <c r="H786" s="226">
        <v>369.75799999999998</v>
      </c>
      <c r="I786" s="227"/>
      <c r="J786" s="228">
        <f>ROUND(I786*H786,2)</f>
        <v>0</v>
      </c>
      <c r="K786" s="224" t="s">
        <v>162</v>
      </c>
      <c r="L786" s="73"/>
      <c r="M786" s="229" t="s">
        <v>38</v>
      </c>
      <c r="N786" s="230" t="s">
        <v>54</v>
      </c>
      <c r="O786" s="48"/>
      <c r="P786" s="231">
        <f>O786*H786</f>
        <v>0</v>
      </c>
      <c r="Q786" s="231">
        <v>0.00028600000000000001</v>
      </c>
      <c r="R786" s="231">
        <f>Q786*H786</f>
        <v>0.105750788</v>
      </c>
      <c r="S786" s="231">
        <v>0</v>
      </c>
      <c r="T786" s="232">
        <f>S786*H786</f>
        <v>0</v>
      </c>
      <c r="AR786" s="24" t="s">
        <v>295</v>
      </c>
      <c r="AT786" s="24" t="s">
        <v>158</v>
      </c>
      <c r="AU786" s="24" t="s">
        <v>92</v>
      </c>
      <c r="AY786" s="24" t="s">
        <v>155</v>
      </c>
      <c r="BE786" s="233">
        <f>IF(N786="základní",J786,0)</f>
        <v>0</v>
      </c>
      <c r="BF786" s="233">
        <f>IF(N786="snížená",J786,0)</f>
        <v>0</v>
      </c>
      <c r="BG786" s="233">
        <f>IF(N786="zákl. přenesená",J786,0)</f>
        <v>0</v>
      </c>
      <c r="BH786" s="233">
        <f>IF(N786="sníž. přenesená",J786,0)</f>
        <v>0</v>
      </c>
      <c r="BI786" s="233">
        <f>IF(N786="nulová",J786,0)</f>
        <v>0</v>
      </c>
      <c r="BJ786" s="24" t="s">
        <v>25</v>
      </c>
      <c r="BK786" s="233">
        <f>ROUND(I786*H786,2)</f>
        <v>0</v>
      </c>
      <c r="BL786" s="24" t="s">
        <v>295</v>
      </c>
      <c r="BM786" s="24" t="s">
        <v>1001</v>
      </c>
    </row>
    <row r="787" s="12" customFormat="1">
      <c r="B787" s="247"/>
      <c r="C787" s="248"/>
      <c r="D787" s="234" t="s">
        <v>167</v>
      </c>
      <c r="E787" s="249" t="s">
        <v>38</v>
      </c>
      <c r="F787" s="250" t="s">
        <v>1002</v>
      </c>
      <c r="G787" s="248"/>
      <c r="H787" s="251">
        <v>674.33299999999997</v>
      </c>
      <c r="I787" s="252"/>
      <c r="J787" s="248"/>
      <c r="K787" s="248"/>
      <c r="L787" s="253"/>
      <c r="M787" s="254"/>
      <c r="N787" s="255"/>
      <c r="O787" s="255"/>
      <c r="P787" s="255"/>
      <c r="Q787" s="255"/>
      <c r="R787" s="255"/>
      <c r="S787" s="255"/>
      <c r="T787" s="256"/>
      <c r="AT787" s="257" t="s">
        <v>167</v>
      </c>
      <c r="AU787" s="257" t="s">
        <v>92</v>
      </c>
      <c r="AV787" s="12" t="s">
        <v>92</v>
      </c>
      <c r="AW787" s="12" t="s">
        <v>46</v>
      </c>
      <c r="AX787" s="12" t="s">
        <v>83</v>
      </c>
      <c r="AY787" s="257" t="s">
        <v>155</v>
      </c>
    </row>
    <row r="788" s="11" customFormat="1">
      <c r="B788" s="237"/>
      <c r="C788" s="238"/>
      <c r="D788" s="234" t="s">
        <v>167</v>
      </c>
      <c r="E788" s="239" t="s">
        <v>38</v>
      </c>
      <c r="F788" s="240" t="s">
        <v>168</v>
      </c>
      <c r="G788" s="238"/>
      <c r="H788" s="239" t="s">
        <v>38</v>
      </c>
      <c r="I788" s="241"/>
      <c r="J788" s="238"/>
      <c r="K788" s="238"/>
      <c r="L788" s="242"/>
      <c r="M788" s="243"/>
      <c r="N788" s="244"/>
      <c r="O788" s="244"/>
      <c r="P788" s="244"/>
      <c r="Q788" s="244"/>
      <c r="R788" s="244"/>
      <c r="S788" s="244"/>
      <c r="T788" s="245"/>
      <c r="AT788" s="246" t="s">
        <v>167</v>
      </c>
      <c r="AU788" s="246" t="s">
        <v>92</v>
      </c>
      <c r="AV788" s="11" t="s">
        <v>25</v>
      </c>
      <c r="AW788" s="11" t="s">
        <v>46</v>
      </c>
      <c r="AX788" s="11" t="s">
        <v>83</v>
      </c>
      <c r="AY788" s="246" t="s">
        <v>155</v>
      </c>
    </row>
    <row r="789" s="12" customFormat="1">
      <c r="B789" s="247"/>
      <c r="C789" s="248"/>
      <c r="D789" s="234" t="s">
        <v>167</v>
      </c>
      <c r="E789" s="249" t="s">
        <v>38</v>
      </c>
      <c r="F789" s="250" t="s">
        <v>1003</v>
      </c>
      <c r="G789" s="248"/>
      <c r="H789" s="251">
        <v>-30.524999999999999</v>
      </c>
      <c r="I789" s="252"/>
      <c r="J789" s="248"/>
      <c r="K789" s="248"/>
      <c r="L789" s="253"/>
      <c r="M789" s="254"/>
      <c r="N789" s="255"/>
      <c r="O789" s="255"/>
      <c r="P789" s="255"/>
      <c r="Q789" s="255"/>
      <c r="R789" s="255"/>
      <c r="S789" s="255"/>
      <c r="T789" s="256"/>
      <c r="AT789" s="257" t="s">
        <v>167</v>
      </c>
      <c r="AU789" s="257" t="s">
        <v>92</v>
      </c>
      <c r="AV789" s="12" t="s">
        <v>92</v>
      </c>
      <c r="AW789" s="12" t="s">
        <v>46</v>
      </c>
      <c r="AX789" s="12" t="s">
        <v>83</v>
      </c>
      <c r="AY789" s="257" t="s">
        <v>155</v>
      </c>
    </row>
    <row r="790" s="12" customFormat="1">
      <c r="B790" s="247"/>
      <c r="C790" s="248"/>
      <c r="D790" s="234" t="s">
        <v>167</v>
      </c>
      <c r="E790" s="249" t="s">
        <v>38</v>
      </c>
      <c r="F790" s="250" t="s">
        <v>1004</v>
      </c>
      <c r="G790" s="248"/>
      <c r="H790" s="251">
        <v>-26.175000000000001</v>
      </c>
      <c r="I790" s="252"/>
      <c r="J790" s="248"/>
      <c r="K790" s="248"/>
      <c r="L790" s="253"/>
      <c r="M790" s="254"/>
      <c r="N790" s="255"/>
      <c r="O790" s="255"/>
      <c r="P790" s="255"/>
      <c r="Q790" s="255"/>
      <c r="R790" s="255"/>
      <c r="S790" s="255"/>
      <c r="T790" s="256"/>
      <c r="AT790" s="257" t="s">
        <v>167</v>
      </c>
      <c r="AU790" s="257" t="s">
        <v>92</v>
      </c>
      <c r="AV790" s="12" t="s">
        <v>92</v>
      </c>
      <c r="AW790" s="12" t="s">
        <v>46</v>
      </c>
      <c r="AX790" s="12" t="s">
        <v>83</v>
      </c>
      <c r="AY790" s="257" t="s">
        <v>155</v>
      </c>
    </row>
    <row r="791" s="11" customFormat="1">
      <c r="B791" s="237"/>
      <c r="C791" s="238"/>
      <c r="D791" s="234" t="s">
        <v>167</v>
      </c>
      <c r="E791" s="239" t="s">
        <v>38</v>
      </c>
      <c r="F791" s="240" t="s">
        <v>170</v>
      </c>
      <c r="G791" s="238"/>
      <c r="H791" s="239" t="s">
        <v>38</v>
      </c>
      <c r="I791" s="241"/>
      <c r="J791" s="238"/>
      <c r="K791" s="238"/>
      <c r="L791" s="242"/>
      <c r="M791" s="243"/>
      <c r="N791" s="244"/>
      <c r="O791" s="244"/>
      <c r="P791" s="244"/>
      <c r="Q791" s="244"/>
      <c r="R791" s="244"/>
      <c r="S791" s="244"/>
      <c r="T791" s="245"/>
      <c r="AT791" s="246" t="s">
        <v>167</v>
      </c>
      <c r="AU791" s="246" t="s">
        <v>92</v>
      </c>
      <c r="AV791" s="11" t="s">
        <v>25</v>
      </c>
      <c r="AW791" s="11" t="s">
        <v>46</v>
      </c>
      <c r="AX791" s="11" t="s">
        <v>83</v>
      </c>
      <c r="AY791" s="246" t="s">
        <v>155</v>
      </c>
    </row>
    <row r="792" s="12" customFormat="1">
      <c r="B792" s="247"/>
      <c r="C792" s="248"/>
      <c r="D792" s="234" t="s">
        <v>167</v>
      </c>
      <c r="E792" s="249" t="s">
        <v>38</v>
      </c>
      <c r="F792" s="250" t="s">
        <v>1005</v>
      </c>
      <c r="G792" s="248"/>
      <c r="H792" s="251">
        <v>-23.399999999999999</v>
      </c>
      <c r="I792" s="252"/>
      <c r="J792" s="248"/>
      <c r="K792" s="248"/>
      <c r="L792" s="253"/>
      <c r="M792" s="254"/>
      <c r="N792" s="255"/>
      <c r="O792" s="255"/>
      <c r="P792" s="255"/>
      <c r="Q792" s="255"/>
      <c r="R792" s="255"/>
      <c r="S792" s="255"/>
      <c r="T792" s="256"/>
      <c r="AT792" s="257" t="s">
        <v>167</v>
      </c>
      <c r="AU792" s="257" t="s">
        <v>92</v>
      </c>
      <c r="AV792" s="12" t="s">
        <v>92</v>
      </c>
      <c r="AW792" s="12" t="s">
        <v>46</v>
      </c>
      <c r="AX792" s="12" t="s">
        <v>83</v>
      </c>
      <c r="AY792" s="257" t="s">
        <v>155</v>
      </c>
    </row>
    <row r="793" s="12" customFormat="1">
      <c r="B793" s="247"/>
      <c r="C793" s="248"/>
      <c r="D793" s="234" t="s">
        <v>167</v>
      </c>
      <c r="E793" s="249" t="s">
        <v>38</v>
      </c>
      <c r="F793" s="250" t="s">
        <v>1004</v>
      </c>
      <c r="G793" s="248"/>
      <c r="H793" s="251">
        <v>-26.175000000000001</v>
      </c>
      <c r="I793" s="252"/>
      <c r="J793" s="248"/>
      <c r="K793" s="248"/>
      <c r="L793" s="253"/>
      <c r="M793" s="254"/>
      <c r="N793" s="255"/>
      <c r="O793" s="255"/>
      <c r="P793" s="255"/>
      <c r="Q793" s="255"/>
      <c r="R793" s="255"/>
      <c r="S793" s="255"/>
      <c r="T793" s="256"/>
      <c r="AT793" s="257" t="s">
        <v>167</v>
      </c>
      <c r="AU793" s="257" t="s">
        <v>92</v>
      </c>
      <c r="AV793" s="12" t="s">
        <v>92</v>
      </c>
      <c r="AW793" s="12" t="s">
        <v>46</v>
      </c>
      <c r="AX793" s="12" t="s">
        <v>83</v>
      </c>
      <c r="AY793" s="257" t="s">
        <v>155</v>
      </c>
    </row>
    <row r="794" s="11" customFormat="1">
      <c r="B794" s="237"/>
      <c r="C794" s="238"/>
      <c r="D794" s="234" t="s">
        <v>167</v>
      </c>
      <c r="E794" s="239" t="s">
        <v>38</v>
      </c>
      <c r="F794" s="240" t="s">
        <v>172</v>
      </c>
      <c r="G794" s="238"/>
      <c r="H794" s="239" t="s">
        <v>38</v>
      </c>
      <c r="I794" s="241"/>
      <c r="J794" s="238"/>
      <c r="K794" s="238"/>
      <c r="L794" s="242"/>
      <c r="M794" s="243"/>
      <c r="N794" s="244"/>
      <c r="O794" s="244"/>
      <c r="P794" s="244"/>
      <c r="Q794" s="244"/>
      <c r="R794" s="244"/>
      <c r="S794" s="244"/>
      <c r="T794" s="245"/>
      <c r="AT794" s="246" t="s">
        <v>167</v>
      </c>
      <c r="AU794" s="246" t="s">
        <v>92</v>
      </c>
      <c r="AV794" s="11" t="s">
        <v>25</v>
      </c>
      <c r="AW794" s="11" t="s">
        <v>46</v>
      </c>
      <c r="AX794" s="11" t="s">
        <v>83</v>
      </c>
      <c r="AY794" s="246" t="s">
        <v>155</v>
      </c>
    </row>
    <row r="795" s="12" customFormat="1">
      <c r="B795" s="247"/>
      <c r="C795" s="248"/>
      <c r="D795" s="234" t="s">
        <v>167</v>
      </c>
      <c r="E795" s="249" t="s">
        <v>38</v>
      </c>
      <c r="F795" s="250" t="s">
        <v>1005</v>
      </c>
      <c r="G795" s="248"/>
      <c r="H795" s="251">
        <v>-23.399999999999999</v>
      </c>
      <c r="I795" s="252"/>
      <c r="J795" s="248"/>
      <c r="K795" s="248"/>
      <c r="L795" s="253"/>
      <c r="M795" s="254"/>
      <c r="N795" s="255"/>
      <c r="O795" s="255"/>
      <c r="P795" s="255"/>
      <c r="Q795" s="255"/>
      <c r="R795" s="255"/>
      <c r="S795" s="255"/>
      <c r="T795" s="256"/>
      <c r="AT795" s="257" t="s">
        <v>167</v>
      </c>
      <c r="AU795" s="257" t="s">
        <v>92</v>
      </c>
      <c r="AV795" s="12" t="s">
        <v>92</v>
      </c>
      <c r="AW795" s="12" t="s">
        <v>46</v>
      </c>
      <c r="AX795" s="12" t="s">
        <v>83</v>
      </c>
      <c r="AY795" s="257" t="s">
        <v>155</v>
      </c>
    </row>
    <row r="796" s="12" customFormat="1">
      <c r="B796" s="247"/>
      <c r="C796" s="248"/>
      <c r="D796" s="234" t="s">
        <v>167</v>
      </c>
      <c r="E796" s="249" t="s">
        <v>38</v>
      </c>
      <c r="F796" s="250" t="s">
        <v>1006</v>
      </c>
      <c r="G796" s="248"/>
      <c r="H796" s="251">
        <v>-26.175000000000001</v>
      </c>
      <c r="I796" s="252"/>
      <c r="J796" s="248"/>
      <c r="K796" s="248"/>
      <c r="L796" s="253"/>
      <c r="M796" s="254"/>
      <c r="N796" s="255"/>
      <c r="O796" s="255"/>
      <c r="P796" s="255"/>
      <c r="Q796" s="255"/>
      <c r="R796" s="255"/>
      <c r="S796" s="255"/>
      <c r="T796" s="256"/>
      <c r="AT796" s="257" t="s">
        <v>167</v>
      </c>
      <c r="AU796" s="257" t="s">
        <v>92</v>
      </c>
      <c r="AV796" s="12" t="s">
        <v>92</v>
      </c>
      <c r="AW796" s="12" t="s">
        <v>46</v>
      </c>
      <c r="AX796" s="12" t="s">
        <v>83</v>
      </c>
      <c r="AY796" s="257" t="s">
        <v>155</v>
      </c>
    </row>
    <row r="797" s="11" customFormat="1">
      <c r="B797" s="237"/>
      <c r="C797" s="238"/>
      <c r="D797" s="234" t="s">
        <v>167</v>
      </c>
      <c r="E797" s="239" t="s">
        <v>38</v>
      </c>
      <c r="F797" s="240" t="s">
        <v>173</v>
      </c>
      <c r="G797" s="238"/>
      <c r="H797" s="239" t="s">
        <v>38</v>
      </c>
      <c r="I797" s="241"/>
      <c r="J797" s="238"/>
      <c r="K797" s="238"/>
      <c r="L797" s="242"/>
      <c r="M797" s="243"/>
      <c r="N797" s="244"/>
      <c r="O797" s="244"/>
      <c r="P797" s="244"/>
      <c r="Q797" s="244"/>
      <c r="R797" s="244"/>
      <c r="S797" s="244"/>
      <c r="T797" s="245"/>
      <c r="AT797" s="246" t="s">
        <v>167</v>
      </c>
      <c r="AU797" s="246" t="s">
        <v>92</v>
      </c>
      <c r="AV797" s="11" t="s">
        <v>25</v>
      </c>
      <c r="AW797" s="11" t="s">
        <v>46</v>
      </c>
      <c r="AX797" s="11" t="s">
        <v>83</v>
      </c>
      <c r="AY797" s="246" t="s">
        <v>155</v>
      </c>
    </row>
    <row r="798" s="12" customFormat="1">
      <c r="B798" s="247"/>
      <c r="C798" s="248"/>
      <c r="D798" s="234" t="s">
        <v>167</v>
      </c>
      <c r="E798" s="249" t="s">
        <v>38</v>
      </c>
      <c r="F798" s="250" t="s">
        <v>1007</v>
      </c>
      <c r="G798" s="248"/>
      <c r="H798" s="251">
        <v>-23.399999999999999</v>
      </c>
      <c r="I798" s="252"/>
      <c r="J798" s="248"/>
      <c r="K798" s="248"/>
      <c r="L798" s="253"/>
      <c r="M798" s="254"/>
      <c r="N798" s="255"/>
      <c r="O798" s="255"/>
      <c r="P798" s="255"/>
      <c r="Q798" s="255"/>
      <c r="R798" s="255"/>
      <c r="S798" s="255"/>
      <c r="T798" s="256"/>
      <c r="AT798" s="257" t="s">
        <v>167</v>
      </c>
      <c r="AU798" s="257" t="s">
        <v>92</v>
      </c>
      <c r="AV798" s="12" t="s">
        <v>92</v>
      </c>
      <c r="AW798" s="12" t="s">
        <v>46</v>
      </c>
      <c r="AX798" s="12" t="s">
        <v>83</v>
      </c>
      <c r="AY798" s="257" t="s">
        <v>155</v>
      </c>
    </row>
    <row r="799" s="12" customFormat="1">
      <c r="B799" s="247"/>
      <c r="C799" s="248"/>
      <c r="D799" s="234" t="s">
        <v>167</v>
      </c>
      <c r="E799" s="249" t="s">
        <v>38</v>
      </c>
      <c r="F799" s="250" t="s">
        <v>1004</v>
      </c>
      <c r="G799" s="248"/>
      <c r="H799" s="251">
        <v>-26.175000000000001</v>
      </c>
      <c r="I799" s="252"/>
      <c r="J799" s="248"/>
      <c r="K799" s="248"/>
      <c r="L799" s="253"/>
      <c r="M799" s="254"/>
      <c r="N799" s="255"/>
      <c r="O799" s="255"/>
      <c r="P799" s="255"/>
      <c r="Q799" s="255"/>
      <c r="R799" s="255"/>
      <c r="S799" s="255"/>
      <c r="T799" s="256"/>
      <c r="AT799" s="257" t="s">
        <v>167</v>
      </c>
      <c r="AU799" s="257" t="s">
        <v>92</v>
      </c>
      <c r="AV799" s="12" t="s">
        <v>92</v>
      </c>
      <c r="AW799" s="12" t="s">
        <v>46</v>
      </c>
      <c r="AX799" s="12" t="s">
        <v>83</v>
      </c>
      <c r="AY799" s="257" t="s">
        <v>155</v>
      </c>
    </row>
    <row r="800" s="11" customFormat="1">
      <c r="B800" s="237"/>
      <c r="C800" s="238"/>
      <c r="D800" s="234" t="s">
        <v>167</v>
      </c>
      <c r="E800" s="239" t="s">
        <v>38</v>
      </c>
      <c r="F800" s="240" t="s">
        <v>174</v>
      </c>
      <c r="G800" s="238"/>
      <c r="H800" s="239" t="s">
        <v>38</v>
      </c>
      <c r="I800" s="241"/>
      <c r="J800" s="238"/>
      <c r="K800" s="238"/>
      <c r="L800" s="242"/>
      <c r="M800" s="243"/>
      <c r="N800" s="244"/>
      <c r="O800" s="244"/>
      <c r="P800" s="244"/>
      <c r="Q800" s="244"/>
      <c r="R800" s="244"/>
      <c r="S800" s="244"/>
      <c r="T800" s="245"/>
      <c r="AT800" s="246" t="s">
        <v>167</v>
      </c>
      <c r="AU800" s="246" t="s">
        <v>92</v>
      </c>
      <c r="AV800" s="11" t="s">
        <v>25</v>
      </c>
      <c r="AW800" s="11" t="s">
        <v>46</v>
      </c>
      <c r="AX800" s="11" t="s">
        <v>83</v>
      </c>
      <c r="AY800" s="246" t="s">
        <v>155</v>
      </c>
    </row>
    <row r="801" s="12" customFormat="1">
      <c r="B801" s="247"/>
      <c r="C801" s="248"/>
      <c r="D801" s="234" t="s">
        <v>167</v>
      </c>
      <c r="E801" s="249" t="s">
        <v>38</v>
      </c>
      <c r="F801" s="250" t="s">
        <v>1005</v>
      </c>
      <c r="G801" s="248"/>
      <c r="H801" s="251">
        <v>-23.399999999999999</v>
      </c>
      <c r="I801" s="252"/>
      <c r="J801" s="248"/>
      <c r="K801" s="248"/>
      <c r="L801" s="253"/>
      <c r="M801" s="254"/>
      <c r="N801" s="255"/>
      <c r="O801" s="255"/>
      <c r="P801" s="255"/>
      <c r="Q801" s="255"/>
      <c r="R801" s="255"/>
      <c r="S801" s="255"/>
      <c r="T801" s="256"/>
      <c r="AT801" s="257" t="s">
        <v>167</v>
      </c>
      <c r="AU801" s="257" t="s">
        <v>92</v>
      </c>
      <c r="AV801" s="12" t="s">
        <v>92</v>
      </c>
      <c r="AW801" s="12" t="s">
        <v>46</v>
      </c>
      <c r="AX801" s="12" t="s">
        <v>83</v>
      </c>
      <c r="AY801" s="257" t="s">
        <v>155</v>
      </c>
    </row>
    <row r="802" s="12" customFormat="1">
      <c r="B802" s="247"/>
      <c r="C802" s="248"/>
      <c r="D802" s="234" t="s">
        <v>167</v>
      </c>
      <c r="E802" s="249" t="s">
        <v>38</v>
      </c>
      <c r="F802" s="250" t="s">
        <v>1004</v>
      </c>
      <c r="G802" s="248"/>
      <c r="H802" s="251">
        <v>-26.175000000000001</v>
      </c>
      <c r="I802" s="252"/>
      <c r="J802" s="248"/>
      <c r="K802" s="248"/>
      <c r="L802" s="253"/>
      <c r="M802" s="254"/>
      <c r="N802" s="255"/>
      <c r="O802" s="255"/>
      <c r="P802" s="255"/>
      <c r="Q802" s="255"/>
      <c r="R802" s="255"/>
      <c r="S802" s="255"/>
      <c r="T802" s="256"/>
      <c r="AT802" s="257" t="s">
        <v>167</v>
      </c>
      <c r="AU802" s="257" t="s">
        <v>92</v>
      </c>
      <c r="AV802" s="12" t="s">
        <v>92</v>
      </c>
      <c r="AW802" s="12" t="s">
        <v>46</v>
      </c>
      <c r="AX802" s="12" t="s">
        <v>83</v>
      </c>
      <c r="AY802" s="257" t="s">
        <v>155</v>
      </c>
    </row>
    <row r="803" s="11" customFormat="1">
      <c r="B803" s="237"/>
      <c r="C803" s="238"/>
      <c r="D803" s="234" t="s">
        <v>167</v>
      </c>
      <c r="E803" s="239" t="s">
        <v>38</v>
      </c>
      <c r="F803" s="240" t="s">
        <v>175</v>
      </c>
      <c r="G803" s="238"/>
      <c r="H803" s="239" t="s">
        <v>38</v>
      </c>
      <c r="I803" s="241"/>
      <c r="J803" s="238"/>
      <c r="K803" s="238"/>
      <c r="L803" s="242"/>
      <c r="M803" s="243"/>
      <c r="N803" s="244"/>
      <c r="O803" s="244"/>
      <c r="P803" s="244"/>
      <c r="Q803" s="244"/>
      <c r="R803" s="244"/>
      <c r="S803" s="244"/>
      <c r="T803" s="245"/>
      <c r="AT803" s="246" t="s">
        <v>167</v>
      </c>
      <c r="AU803" s="246" t="s">
        <v>92</v>
      </c>
      <c r="AV803" s="11" t="s">
        <v>25</v>
      </c>
      <c r="AW803" s="11" t="s">
        <v>46</v>
      </c>
      <c r="AX803" s="11" t="s">
        <v>83</v>
      </c>
      <c r="AY803" s="246" t="s">
        <v>155</v>
      </c>
    </row>
    <row r="804" s="12" customFormat="1">
      <c r="B804" s="247"/>
      <c r="C804" s="248"/>
      <c r="D804" s="234" t="s">
        <v>167</v>
      </c>
      <c r="E804" s="249" t="s">
        <v>38</v>
      </c>
      <c r="F804" s="250" t="s">
        <v>1005</v>
      </c>
      <c r="G804" s="248"/>
      <c r="H804" s="251">
        <v>-23.399999999999999</v>
      </c>
      <c r="I804" s="252"/>
      <c r="J804" s="248"/>
      <c r="K804" s="248"/>
      <c r="L804" s="253"/>
      <c r="M804" s="254"/>
      <c r="N804" s="255"/>
      <c r="O804" s="255"/>
      <c r="P804" s="255"/>
      <c r="Q804" s="255"/>
      <c r="R804" s="255"/>
      <c r="S804" s="255"/>
      <c r="T804" s="256"/>
      <c r="AT804" s="257" t="s">
        <v>167</v>
      </c>
      <c r="AU804" s="257" t="s">
        <v>92</v>
      </c>
      <c r="AV804" s="12" t="s">
        <v>92</v>
      </c>
      <c r="AW804" s="12" t="s">
        <v>46</v>
      </c>
      <c r="AX804" s="12" t="s">
        <v>83</v>
      </c>
      <c r="AY804" s="257" t="s">
        <v>155</v>
      </c>
    </row>
    <row r="805" s="12" customFormat="1">
      <c r="B805" s="247"/>
      <c r="C805" s="248"/>
      <c r="D805" s="234" t="s">
        <v>167</v>
      </c>
      <c r="E805" s="249" t="s">
        <v>38</v>
      </c>
      <c r="F805" s="250" t="s">
        <v>1004</v>
      </c>
      <c r="G805" s="248"/>
      <c r="H805" s="251">
        <v>-26.175000000000001</v>
      </c>
      <c r="I805" s="252"/>
      <c r="J805" s="248"/>
      <c r="K805" s="248"/>
      <c r="L805" s="253"/>
      <c r="M805" s="254"/>
      <c r="N805" s="255"/>
      <c r="O805" s="255"/>
      <c r="P805" s="255"/>
      <c r="Q805" s="255"/>
      <c r="R805" s="255"/>
      <c r="S805" s="255"/>
      <c r="T805" s="256"/>
      <c r="AT805" s="257" t="s">
        <v>167</v>
      </c>
      <c r="AU805" s="257" t="s">
        <v>92</v>
      </c>
      <c r="AV805" s="12" t="s">
        <v>92</v>
      </c>
      <c r="AW805" s="12" t="s">
        <v>46</v>
      </c>
      <c r="AX805" s="12" t="s">
        <v>83</v>
      </c>
      <c r="AY805" s="257" t="s">
        <v>155</v>
      </c>
    </row>
    <row r="806" s="13" customFormat="1">
      <c r="B806" s="258"/>
      <c r="C806" s="259"/>
      <c r="D806" s="234" t="s">
        <v>167</v>
      </c>
      <c r="E806" s="260" t="s">
        <v>38</v>
      </c>
      <c r="F806" s="261" t="s">
        <v>177</v>
      </c>
      <c r="G806" s="259"/>
      <c r="H806" s="262">
        <v>369.75799999999998</v>
      </c>
      <c r="I806" s="263"/>
      <c r="J806" s="259"/>
      <c r="K806" s="259"/>
      <c r="L806" s="264"/>
      <c r="M806" s="265"/>
      <c r="N806" s="266"/>
      <c r="O806" s="266"/>
      <c r="P806" s="266"/>
      <c r="Q806" s="266"/>
      <c r="R806" s="266"/>
      <c r="S806" s="266"/>
      <c r="T806" s="267"/>
      <c r="AT806" s="268" t="s">
        <v>167</v>
      </c>
      <c r="AU806" s="268" t="s">
        <v>92</v>
      </c>
      <c r="AV806" s="13" t="s">
        <v>163</v>
      </c>
      <c r="AW806" s="13" t="s">
        <v>46</v>
      </c>
      <c r="AX806" s="13" t="s">
        <v>25</v>
      </c>
      <c r="AY806" s="268" t="s">
        <v>155</v>
      </c>
    </row>
    <row r="807" s="1" customFormat="1" ht="34.2" customHeight="1">
      <c r="B807" s="47"/>
      <c r="C807" s="222" t="s">
        <v>1008</v>
      </c>
      <c r="D807" s="222" t="s">
        <v>158</v>
      </c>
      <c r="E807" s="223" t="s">
        <v>1009</v>
      </c>
      <c r="F807" s="224" t="s">
        <v>1010</v>
      </c>
      <c r="G807" s="225" t="s">
        <v>198</v>
      </c>
      <c r="H807" s="226">
        <v>812.88400000000001</v>
      </c>
      <c r="I807" s="227"/>
      <c r="J807" s="228">
        <f>ROUND(I807*H807,2)</f>
        <v>0</v>
      </c>
      <c r="K807" s="224" t="s">
        <v>162</v>
      </c>
      <c r="L807" s="73"/>
      <c r="M807" s="229" t="s">
        <v>38</v>
      </c>
      <c r="N807" s="230" t="s">
        <v>54</v>
      </c>
      <c r="O807" s="48"/>
      <c r="P807" s="231">
        <f>O807*H807</f>
        <v>0</v>
      </c>
      <c r="Q807" s="231">
        <v>1.43E-05</v>
      </c>
      <c r="R807" s="231">
        <f>Q807*H807</f>
        <v>0.0116242412</v>
      </c>
      <c r="S807" s="231">
        <v>0</v>
      </c>
      <c r="T807" s="232">
        <f>S807*H807</f>
        <v>0</v>
      </c>
      <c r="AR807" s="24" t="s">
        <v>295</v>
      </c>
      <c r="AT807" s="24" t="s">
        <v>158</v>
      </c>
      <c r="AU807" s="24" t="s">
        <v>92</v>
      </c>
      <c r="AY807" s="24" t="s">
        <v>155</v>
      </c>
      <c r="BE807" s="233">
        <f>IF(N807="základní",J807,0)</f>
        <v>0</v>
      </c>
      <c r="BF807" s="233">
        <f>IF(N807="snížená",J807,0)</f>
        <v>0</v>
      </c>
      <c r="BG807" s="233">
        <f>IF(N807="zákl. přenesená",J807,0)</f>
        <v>0</v>
      </c>
      <c r="BH807" s="233">
        <f>IF(N807="sníž. přenesená",J807,0)</f>
        <v>0</v>
      </c>
      <c r="BI807" s="233">
        <f>IF(N807="nulová",J807,0)</f>
        <v>0</v>
      </c>
      <c r="BJ807" s="24" t="s">
        <v>25</v>
      </c>
      <c r="BK807" s="233">
        <f>ROUND(I807*H807,2)</f>
        <v>0</v>
      </c>
      <c r="BL807" s="24" t="s">
        <v>295</v>
      </c>
      <c r="BM807" s="24" t="s">
        <v>1011</v>
      </c>
    </row>
    <row r="808" s="12" customFormat="1">
      <c r="B808" s="247"/>
      <c r="C808" s="248"/>
      <c r="D808" s="234" t="s">
        <v>167</v>
      </c>
      <c r="E808" s="249" t="s">
        <v>38</v>
      </c>
      <c r="F808" s="250" t="s">
        <v>1012</v>
      </c>
      <c r="G808" s="248"/>
      <c r="H808" s="251">
        <v>812.88400000000001</v>
      </c>
      <c r="I808" s="252"/>
      <c r="J808" s="248"/>
      <c r="K808" s="248"/>
      <c r="L808" s="253"/>
      <c r="M808" s="254"/>
      <c r="N808" s="255"/>
      <c r="O808" s="255"/>
      <c r="P808" s="255"/>
      <c r="Q808" s="255"/>
      <c r="R808" s="255"/>
      <c r="S808" s="255"/>
      <c r="T808" s="256"/>
      <c r="AT808" s="257" t="s">
        <v>167</v>
      </c>
      <c r="AU808" s="257" t="s">
        <v>92</v>
      </c>
      <c r="AV808" s="12" t="s">
        <v>92</v>
      </c>
      <c r="AW808" s="12" t="s">
        <v>46</v>
      </c>
      <c r="AX808" s="12" t="s">
        <v>25</v>
      </c>
      <c r="AY808" s="257" t="s">
        <v>155</v>
      </c>
    </row>
    <row r="809" s="1" customFormat="1" ht="14.4" customHeight="1">
      <c r="B809" s="47"/>
      <c r="C809" s="222" t="s">
        <v>1013</v>
      </c>
      <c r="D809" s="222" t="s">
        <v>158</v>
      </c>
      <c r="E809" s="223" t="s">
        <v>1014</v>
      </c>
      <c r="F809" s="224" t="s">
        <v>1015</v>
      </c>
      <c r="G809" s="225" t="s">
        <v>198</v>
      </c>
      <c r="H809" s="226">
        <v>812.88400000000001</v>
      </c>
      <c r="I809" s="227"/>
      <c r="J809" s="228">
        <f>ROUND(I809*H809,2)</f>
        <v>0</v>
      </c>
      <c r="K809" s="224" t="s">
        <v>351</v>
      </c>
      <c r="L809" s="73"/>
      <c r="M809" s="229" t="s">
        <v>38</v>
      </c>
      <c r="N809" s="290" t="s">
        <v>54</v>
      </c>
      <c r="O809" s="291"/>
      <c r="P809" s="292">
        <f>O809*H809</f>
        <v>0</v>
      </c>
      <c r="Q809" s="292">
        <v>0.00017000000000000001</v>
      </c>
      <c r="R809" s="292">
        <f>Q809*H809</f>
        <v>0.13819028</v>
      </c>
      <c r="S809" s="292">
        <v>0</v>
      </c>
      <c r="T809" s="293">
        <f>S809*H809</f>
        <v>0</v>
      </c>
      <c r="AR809" s="24" t="s">
        <v>295</v>
      </c>
      <c r="AT809" s="24" t="s">
        <v>158</v>
      </c>
      <c r="AU809" s="24" t="s">
        <v>92</v>
      </c>
      <c r="AY809" s="24" t="s">
        <v>155</v>
      </c>
      <c r="BE809" s="233">
        <f>IF(N809="základní",J809,0)</f>
        <v>0</v>
      </c>
      <c r="BF809" s="233">
        <f>IF(N809="snížená",J809,0)</f>
        <v>0</v>
      </c>
      <c r="BG809" s="233">
        <f>IF(N809="zákl. přenesená",J809,0)</f>
        <v>0</v>
      </c>
      <c r="BH809" s="233">
        <f>IF(N809="sníž. přenesená",J809,0)</f>
        <v>0</v>
      </c>
      <c r="BI809" s="233">
        <f>IF(N809="nulová",J809,0)</f>
        <v>0</v>
      </c>
      <c r="BJ809" s="24" t="s">
        <v>25</v>
      </c>
      <c r="BK809" s="233">
        <f>ROUND(I809*H809,2)</f>
        <v>0</v>
      </c>
      <c r="BL809" s="24" t="s">
        <v>295</v>
      </c>
      <c r="BM809" s="24" t="s">
        <v>1016</v>
      </c>
    </row>
    <row r="810" s="1" customFormat="1" ht="6.96" customHeight="1">
      <c r="B810" s="68"/>
      <c r="C810" s="69"/>
      <c r="D810" s="69"/>
      <c r="E810" s="69"/>
      <c r="F810" s="69"/>
      <c r="G810" s="69"/>
      <c r="H810" s="69"/>
      <c r="I810" s="167"/>
      <c r="J810" s="69"/>
      <c r="K810" s="69"/>
      <c r="L810" s="73"/>
    </row>
  </sheetData>
  <sheetProtection sheet="1" autoFilter="0" formatColumns="0" formatRows="0" objects="1" scenarios="1" spinCount="100000" saltValue="dX+ySN3EfAyggf5BjQzqJBWLx6StJNIs9ya3xHgqE4JodGop5/eCxMVKC/zLNTG3gqY02X6S7C5iZrpg4n4FMQ==" hashValue="o/MpX8Si5Uvof5PWKtcG/fZen0GVRrCWz0OEA1ASgVpVkm8rpM9QBkDGfyrFjCZP0umh+qxYqlBNMkC44kQyjQ==" algorithmName="SHA-512" password="CC35"/>
  <autoFilter ref="C93:K809"/>
  <mergeCells count="10">
    <mergeCell ref="E7:H7"/>
    <mergeCell ref="E9:H9"/>
    <mergeCell ref="E24:H24"/>
    <mergeCell ref="E45:H45"/>
    <mergeCell ref="E47:H47"/>
    <mergeCell ref="J51:J52"/>
    <mergeCell ref="E84:H84"/>
    <mergeCell ref="E86:H86"/>
    <mergeCell ref="G1:H1"/>
    <mergeCell ref="L2:V2"/>
  </mergeCells>
  <hyperlinks>
    <hyperlink ref="F1:G1" location="C2" display="1) Krycí list soupisu"/>
    <hyperlink ref="G1:H1" location="C54" display="2) Rekapitulace"/>
    <hyperlink ref="J1" location="C93"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7.14" customWidth="1"/>
    <col min="2" max="2" width="1.43" customWidth="1"/>
    <col min="3" max="3" width="3.57" customWidth="1"/>
    <col min="4" max="4" width="3.71" customWidth="1"/>
    <col min="5" max="5" width="14.71" customWidth="1"/>
    <col min="6" max="6" width="64.29" customWidth="1"/>
    <col min="7" max="7" width="7.43" customWidth="1"/>
    <col min="8" max="8" width="9.57" customWidth="1"/>
    <col min="9" max="9" width="10.86" style="137" customWidth="1"/>
    <col min="10" max="10" width="20.14" customWidth="1"/>
    <col min="11" max="11" width="13.29" customWidth="1"/>
    <col min="13" max="13" width="9.14" hidden="1"/>
    <col min="14" max="14" width="9.14" hidden="1"/>
    <col min="15" max="15" width="9.14" hidden="1"/>
    <col min="16" max="16" width="9.14" hidden="1"/>
    <col min="17" max="17" width="9.14" hidden="1"/>
    <col min="18" max="18" width="9.14" hidden="1"/>
    <col min="19" max="19" width="7" hidden="1" customWidth="1"/>
    <col min="20" max="20" width="25.43" hidden="1" customWidth="1"/>
    <col min="21" max="21" width="14" hidden="1" customWidth="1"/>
    <col min="22" max="22" width="10.57" customWidth="1"/>
    <col min="23" max="23" width="14" customWidth="1"/>
    <col min="24" max="24" width="10.57" customWidth="1"/>
    <col min="25" max="25" width="12.86" customWidth="1"/>
    <col min="26" max="26" width="9.43" customWidth="1"/>
    <col min="27" max="27" width="12.86" customWidth="1"/>
    <col min="28" max="28" width="14" customWidth="1"/>
    <col min="29" max="29" width="9.43" customWidth="1"/>
    <col min="30" max="30" width="12.86" customWidth="1"/>
    <col min="31" max="31" width="14" customWidth="1"/>
    <col min="44" max="44" width="9.14" hidden="1"/>
    <col min="45" max="45" width="9.14" hidden="1"/>
    <col min="46" max="46" width="9.14" hidden="1"/>
    <col min="47" max="47" width="9.14" hidden="1"/>
    <col min="48" max="48" width="9.14" hidden="1"/>
    <col min="49" max="49" width="9.14" hidden="1"/>
    <col min="50" max="50" width="9.14" hidden="1"/>
    <col min="51" max="51" width="9.14" hidden="1"/>
    <col min="52" max="52" width="9.14" hidden="1"/>
    <col min="53" max="53" width="9.14" hidden="1"/>
    <col min="54" max="54" width="9.14" hidden="1"/>
    <col min="55" max="55" width="9.14" hidden="1"/>
    <col min="56" max="56" width="9.14" hidden="1"/>
    <col min="57" max="57" width="9.14" hidden="1"/>
    <col min="58" max="58" width="9.14" hidden="1"/>
    <col min="59" max="59" width="9.14" hidden="1"/>
    <col min="60" max="60" width="9.14" hidden="1"/>
    <col min="61" max="61" width="9.14" hidden="1"/>
    <col min="62" max="62" width="9.14" hidden="1"/>
    <col min="63" max="63" width="9.14" hidden="1"/>
    <col min="64" max="64" width="9.14" hidden="1"/>
    <col min="65" max="65" width="9.14" hidden="1"/>
  </cols>
  <sheetData>
    <row r="1" ht="21.84" customHeight="1">
      <c r="A1" s="21"/>
      <c r="B1" s="138"/>
      <c r="C1" s="138"/>
      <c r="D1" s="139" t="s">
        <v>1</v>
      </c>
      <c r="E1" s="138"/>
      <c r="F1" s="140" t="s">
        <v>108</v>
      </c>
      <c r="G1" s="140" t="s">
        <v>109</v>
      </c>
      <c r="H1" s="140"/>
      <c r="I1" s="141"/>
      <c r="J1" s="140" t="s">
        <v>110</v>
      </c>
      <c r="K1" s="139" t="s">
        <v>111</v>
      </c>
      <c r="L1" s="140" t="s">
        <v>112</v>
      </c>
      <c r="M1" s="140"/>
      <c r="N1" s="140"/>
      <c r="O1" s="140"/>
      <c r="P1" s="140"/>
      <c r="Q1" s="140"/>
      <c r="R1" s="140"/>
      <c r="S1" s="140"/>
      <c r="T1" s="14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95</v>
      </c>
    </row>
    <row r="3" ht="6.96" customHeight="1">
      <c r="B3" s="25"/>
      <c r="C3" s="26"/>
      <c r="D3" s="26"/>
      <c r="E3" s="26"/>
      <c r="F3" s="26"/>
      <c r="G3" s="26"/>
      <c r="H3" s="26"/>
      <c r="I3" s="142"/>
      <c r="J3" s="26"/>
      <c r="K3" s="27"/>
      <c r="AT3" s="24" t="s">
        <v>92</v>
      </c>
    </row>
    <row r="4" ht="36.96" customHeight="1">
      <c r="B4" s="28"/>
      <c r="C4" s="29"/>
      <c r="D4" s="30" t="s">
        <v>113</v>
      </c>
      <c r="E4" s="29"/>
      <c r="F4" s="29"/>
      <c r="G4" s="29"/>
      <c r="H4" s="29"/>
      <c r="I4" s="143"/>
      <c r="J4" s="29"/>
      <c r="K4" s="31"/>
      <c r="M4" s="32" t="s">
        <v>12</v>
      </c>
      <c r="AT4" s="24" t="s">
        <v>6</v>
      </c>
    </row>
    <row r="5" ht="6.96" customHeight="1">
      <c r="B5" s="28"/>
      <c r="C5" s="29"/>
      <c r="D5" s="29"/>
      <c r="E5" s="29"/>
      <c r="F5" s="29"/>
      <c r="G5" s="29"/>
      <c r="H5" s="29"/>
      <c r="I5" s="143"/>
      <c r="J5" s="29"/>
      <c r="K5" s="31"/>
    </row>
    <row r="6">
      <c r="B6" s="28"/>
      <c r="C6" s="29"/>
      <c r="D6" s="40" t="s">
        <v>18</v>
      </c>
      <c r="E6" s="29"/>
      <c r="F6" s="29"/>
      <c r="G6" s="29"/>
      <c r="H6" s="29"/>
      <c r="I6" s="143"/>
      <c r="J6" s="29"/>
      <c r="K6" s="31"/>
    </row>
    <row r="7" ht="14.4" customHeight="1">
      <c r="B7" s="28"/>
      <c r="C7" s="29"/>
      <c r="D7" s="29"/>
      <c r="E7" s="144" t="str">
        <f>'Rekapitulace stavby'!K6</f>
        <v>Nemocnice Sokolov, pavilon B, řešení chráněných únikových cest 2.pp - 5.np</v>
      </c>
      <c r="F7" s="40"/>
      <c r="G7" s="40"/>
      <c r="H7" s="40"/>
      <c r="I7" s="143"/>
      <c r="J7" s="29"/>
      <c r="K7" s="31"/>
    </row>
    <row r="8" s="1" customFormat="1">
      <c r="B8" s="47"/>
      <c r="C8" s="48"/>
      <c r="D8" s="40" t="s">
        <v>114</v>
      </c>
      <c r="E8" s="48"/>
      <c r="F8" s="48"/>
      <c r="G8" s="48"/>
      <c r="H8" s="48"/>
      <c r="I8" s="145"/>
      <c r="J8" s="48"/>
      <c r="K8" s="52"/>
    </row>
    <row r="9" s="1" customFormat="1" ht="36.96" customHeight="1">
      <c r="B9" s="47"/>
      <c r="C9" s="48"/>
      <c r="D9" s="48"/>
      <c r="E9" s="146" t="s">
        <v>1017</v>
      </c>
      <c r="F9" s="48"/>
      <c r="G9" s="48"/>
      <c r="H9" s="48"/>
      <c r="I9" s="145"/>
      <c r="J9" s="48"/>
      <c r="K9" s="52"/>
    </row>
    <row r="10" s="1" customFormat="1">
      <c r="B10" s="47"/>
      <c r="C10" s="48"/>
      <c r="D10" s="48"/>
      <c r="E10" s="48"/>
      <c r="F10" s="48"/>
      <c r="G10" s="48"/>
      <c r="H10" s="48"/>
      <c r="I10" s="145"/>
      <c r="J10" s="48"/>
      <c r="K10" s="52"/>
    </row>
    <row r="11" s="1" customFormat="1" ht="14.4" customHeight="1">
      <c r="B11" s="47"/>
      <c r="C11" s="48"/>
      <c r="D11" s="40" t="s">
        <v>21</v>
      </c>
      <c r="E11" s="48"/>
      <c r="F11" s="35" t="s">
        <v>38</v>
      </c>
      <c r="G11" s="48"/>
      <c r="H11" s="48"/>
      <c r="I11" s="147" t="s">
        <v>23</v>
      </c>
      <c r="J11" s="35" t="s">
        <v>38</v>
      </c>
      <c r="K11" s="52"/>
    </row>
    <row r="12" s="1" customFormat="1" ht="14.4" customHeight="1">
      <c r="B12" s="47"/>
      <c r="C12" s="48"/>
      <c r="D12" s="40" t="s">
        <v>26</v>
      </c>
      <c r="E12" s="48"/>
      <c r="F12" s="35" t="s">
        <v>27</v>
      </c>
      <c r="G12" s="48"/>
      <c r="H12" s="48"/>
      <c r="I12" s="147" t="s">
        <v>28</v>
      </c>
      <c r="J12" s="148" t="str">
        <f>'Rekapitulace stavby'!AN8</f>
        <v>10.7.2017</v>
      </c>
      <c r="K12" s="52"/>
    </row>
    <row r="13" s="1" customFormat="1" ht="10.8" customHeight="1">
      <c r="B13" s="47"/>
      <c r="C13" s="48"/>
      <c r="D13" s="48"/>
      <c r="E13" s="48"/>
      <c r="F13" s="48"/>
      <c r="G13" s="48"/>
      <c r="H13" s="48"/>
      <c r="I13" s="145"/>
      <c r="J13" s="48"/>
      <c r="K13" s="52"/>
    </row>
    <row r="14" s="1" customFormat="1" ht="14.4" customHeight="1">
      <c r="B14" s="47"/>
      <c r="C14" s="48"/>
      <c r="D14" s="40" t="s">
        <v>36</v>
      </c>
      <c r="E14" s="48"/>
      <c r="F14" s="48"/>
      <c r="G14" s="48"/>
      <c r="H14" s="48"/>
      <c r="I14" s="147" t="s">
        <v>37</v>
      </c>
      <c r="J14" s="35" t="s">
        <v>38</v>
      </c>
      <c r="K14" s="52"/>
    </row>
    <row r="15" s="1" customFormat="1" ht="18" customHeight="1">
      <c r="B15" s="47"/>
      <c r="C15" s="48"/>
      <c r="D15" s="48"/>
      <c r="E15" s="35" t="s">
        <v>39</v>
      </c>
      <c r="F15" s="48"/>
      <c r="G15" s="48"/>
      <c r="H15" s="48"/>
      <c r="I15" s="147" t="s">
        <v>40</v>
      </c>
      <c r="J15" s="35" t="s">
        <v>38</v>
      </c>
      <c r="K15" s="52"/>
    </row>
    <row r="16" s="1" customFormat="1" ht="6.96" customHeight="1">
      <c r="B16" s="47"/>
      <c r="C16" s="48"/>
      <c r="D16" s="48"/>
      <c r="E16" s="48"/>
      <c r="F16" s="48"/>
      <c r="G16" s="48"/>
      <c r="H16" s="48"/>
      <c r="I16" s="145"/>
      <c r="J16" s="48"/>
      <c r="K16" s="52"/>
    </row>
    <row r="17" s="1" customFormat="1" ht="14.4" customHeight="1">
      <c r="B17" s="47"/>
      <c r="C17" s="48"/>
      <c r="D17" s="40" t="s">
        <v>41</v>
      </c>
      <c r="E17" s="48"/>
      <c r="F17" s="48"/>
      <c r="G17" s="48"/>
      <c r="H17" s="48"/>
      <c r="I17" s="147" t="s">
        <v>37</v>
      </c>
      <c r="J17" s="35" t="str">
        <f>IF('Rekapitulace stavby'!AN13="Vyplň údaj","",IF('Rekapitulace stavby'!AN13="","",'Rekapitulace stavby'!AN13))</f>
        <v/>
      </c>
      <c r="K17" s="52"/>
    </row>
    <row r="18" s="1" customFormat="1" ht="18" customHeight="1">
      <c r="B18" s="47"/>
      <c r="C18" s="48"/>
      <c r="D18" s="48"/>
      <c r="E18" s="35" t="str">
        <f>IF('Rekapitulace stavby'!E14="Vyplň údaj","",IF('Rekapitulace stavby'!E14="","",'Rekapitulace stavby'!E14))</f>
        <v/>
      </c>
      <c r="F18" s="48"/>
      <c r="G18" s="48"/>
      <c r="H18" s="48"/>
      <c r="I18" s="147" t="s">
        <v>40</v>
      </c>
      <c r="J18" s="35" t="str">
        <f>IF('Rekapitulace stavby'!AN14="Vyplň údaj","",IF('Rekapitulace stavby'!AN14="","",'Rekapitulace stavby'!AN14))</f>
        <v/>
      </c>
      <c r="K18" s="52"/>
    </row>
    <row r="19" s="1" customFormat="1" ht="6.96" customHeight="1">
      <c r="B19" s="47"/>
      <c r="C19" s="48"/>
      <c r="D19" s="48"/>
      <c r="E19" s="48"/>
      <c r="F19" s="48"/>
      <c r="G19" s="48"/>
      <c r="H19" s="48"/>
      <c r="I19" s="145"/>
      <c r="J19" s="48"/>
      <c r="K19" s="52"/>
    </row>
    <row r="20" s="1" customFormat="1" ht="14.4" customHeight="1">
      <c r="B20" s="47"/>
      <c r="C20" s="48"/>
      <c r="D20" s="40" t="s">
        <v>43</v>
      </c>
      <c r="E20" s="48"/>
      <c r="F20" s="48"/>
      <c r="G20" s="48"/>
      <c r="H20" s="48"/>
      <c r="I20" s="147" t="s">
        <v>37</v>
      </c>
      <c r="J20" s="35" t="s">
        <v>44</v>
      </c>
      <c r="K20" s="52"/>
    </row>
    <row r="21" s="1" customFormat="1" ht="18" customHeight="1">
      <c r="B21" s="47"/>
      <c r="C21" s="48"/>
      <c r="D21" s="48"/>
      <c r="E21" s="35" t="s">
        <v>45</v>
      </c>
      <c r="F21" s="48"/>
      <c r="G21" s="48"/>
      <c r="H21" s="48"/>
      <c r="I21" s="147" t="s">
        <v>40</v>
      </c>
      <c r="J21" s="35" t="s">
        <v>38</v>
      </c>
      <c r="K21" s="52"/>
    </row>
    <row r="22" s="1" customFormat="1" ht="6.96" customHeight="1">
      <c r="B22" s="47"/>
      <c r="C22" s="48"/>
      <c r="D22" s="48"/>
      <c r="E22" s="48"/>
      <c r="F22" s="48"/>
      <c r="G22" s="48"/>
      <c r="H22" s="48"/>
      <c r="I22" s="145"/>
      <c r="J22" s="48"/>
      <c r="K22" s="52"/>
    </row>
    <row r="23" s="1" customFormat="1" ht="14.4" customHeight="1">
      <c r="B23" s="47"/>
      <c r="C23" s="48"/>
      <c r="D23" s="40" t="s">
        <v>47</v>
      </c>
      <c r="E23" s="48"/>
      <c r="F23" s="48"/>
      <c r="G23" s="48"/>
      <c r="H23" s="48"/>
      <c r="I23" s="145"/>
      <c r="J23" s="48"/>
      <c r="K23" s="52"/>
    </row>
    <row r="24" s="6" customFormat="1" ht="14.4" customHeight="1">
      <c r="B24" s="149"/>
      <c r="C24" s="150"/>
      <c r="D24" s="150"/>
      <c r="E24" s="45" t="s">
        <v>38</v>
      </c>
      <c r="F24" s="45"/>
      <c r="G24" s="45"/>
      <c r="H24" s="45"/>
      <c r="I24" s="151"/>
      <c r="J24" s="150"/>
      <c r="K24" s="152"/>
    </row>
    <row r="25" s="1" customFormat="1" ht="6.96" customHeight="1">
      <c r="B25" s="47"/>
      <c r="C25" s="48"/>
      <c r="D25" s="48"/>
      <c r="E25" s="48"/>
      <c r="F25" s="48"/>
      <c r="G25" s="48"/>
      <c r="H25" s="48"/>
      <c r="I25" s="145"/>
      <c r="J25" s="48"/>
      <c r="K25" s="52"/>
    </row>
    <row r="26" s="1" customFormat="1" ht="6.96" customHeight="1">
      <c r="B26" s="47"/>
      <c r="C26" s="48"/>
      <c r="D26" s="107"/>
      <c r="E26" s="107"/>
      <c r="F26" s="107"/>
      <c r="G26" s="107"/>
      <c r="H26" s="107"/>
      <c r="I26" s="153"/>
      <c r="J26" s="107"/>
      <c r="K26" s="154"/>
    </row>
    <row r="27" s="1" customFormat="1" ht="25.44" customHeight="1">
      <c r="B27" s="47"/>
      <c r="C27" s="48"/>
      <c r="D27" s="155" t="s">
        <v>49</v>
      </c>
      <c r="E27" s="48"/>
      <c r="F27" s="48"/>
      <c r="G27" s="48"/>
      <c r="H27" s="48"/>
      <c r="I27" s="145"/>
      <c r="J27" s="156">
        <f>ROUND(J81,2)</f>
        <v>0</v>
      </c>
      <c r="K27" s="52"/>
    </row>
    <row r="28" s="1" customFormat="1" ht="6.96" customHeight="1">
      <c r="B28" s="47"/>
      <c r="C28" s="48"/>
      <c r="D28" s="107"/>
      <c r="E28" s="107"/>
      <c r="F28" s="107"/>
      <c r="G28" s="107"/>
      <c r="H28" s="107"/>
      <c r="I28" s="153"/>
      <c r="J28" s="107"/>
      <c r="K28" s="154"/>
    </row>
    <row r="29" s="1" customFormat="1" ht="14.4" customHeight="1">
      <c r="B29" s="47"/>
      <c r="C29" s="48"/>
      <c r="D29" s="48"/>
      <c r="E29" s="48"/>
      <c r="F29" s="53" t="s">
        <v>51</v>
      </c>
      <c r="G29" s="48"/>
      <c r="H29" s="48"/>
      <c r="I29" s="157" t="s">
        <v>50</v>
      </c>
      <c r="J29" s="53" t="s">
        <v>52</v>
      </c>
      <c r="K29" s="52"/>
    </row>
    <row r="30" s="1" customFormat="1" ht="14.4" customHeight="1">
      <c r="B30" s="47"/>
      <c r="C30" s="48"/>
      <c r="D30" s="56" t="s">
        <v>53</v>
      </c>
      <c r="E30" s="56" t="s">
        <v>54</v>
      </c>
      <c r="F30" s="158">
        <f>ROUND(SUM(BE81:BE110), 2)</f>
        <v>0</v>
      </c>
      <c r="G30" s="48"/>
      <c r="H30" s="48"/>
      <c r="I30" s="159">
        <v>0.20999999999999999</v>
      </c>
      <c r="J30" s="158">
        <f>ROUND(ROUND((SUM(BE81:BE110)), 2)*I30, 2)</f>
        <v>0</v>
      </c>
      <c r="K30" s="52"/>
    </row>
    <row r="31" s="1" customFormat="1" ht="14.4" customHeight="1">
      <c r="B31" s="47"/>
      <c r="C31" s="48"/>
      <c r="D31" s="48"/>
      <c r="E31" s="56" t="s">
        <v>55</v>
      </c>
      <c r="F31" s="158">
        <f>ROUND(SUM(BF81:BF110), 2)</f>
        <v>0</v>
      </c>
      <c r="G31" s="48"/>
      <c r="H31" s="48"/>
      <c r="I31" s="159">
        <v>0.14999999999999999</v>
      </c>
      <c r="J31" s="158">
        <f>ROUND(ROUND((SUM(BF81:BF110)), 2)*I31, 2)</f>
        <v>0</v>
      </c>
      <c r="K31" s="52"/>
    </row>
    <row r="32" hidden="1" s="1" customFormat="1" ht="14.4" customHeight="1">
      <c r="B32" s="47"/>
      <c r="C32" s="48"/>
      <c r="D32" s="48"/>
      <c r="E32" s="56" t="s">
        <v>56</v>
      </c>
      <c r="F32" s="158">
        <f>ROUND(SUM(BG81:BG110), 2)</f>
        <v>0</v>
      </c>
      <c r="G32" s="48"/>
      <c r="H32" s="48"/>
      <c r="I32" s="159">
        <v>0.20999999999999999</v>
      </c>
      <c r="J32" s="158">
        <v>0</v>
      </c>
      <c r="K32" s="52"/>
    </row>
    <row r="33" hidden="1" s="1" customFormat="1" ht="14.4" customHeight="1">
      <c r="B33" s="47"/>
      <c r="C33" s="48"/>
      <c r="D33" s="48"/>
      <c r="E33" s="56" t="s">
        <v>57</v>
      </c>
      <c r="F33" s="158">
        <f>ROUND(SUM(BH81:BH110), 2)</f>
        <v>0</v>
      </c>
      <c r="G33" s="48"/>
      <c r="H33" s="48"/>
      <c r="I33" s="159">
        <v>0.14999999999999999</v>
      </c>
      <c r="J33" s="158">
        <v>0</v>
      </c>
      <c r="K33" s="52"/>
    </row>
    <row r="34" hidden="1" s="1" customFormat="1" ht="14.4" customHeight="1">
      <c r="B34" s="47"/>
      <c r="C34" s="48"/>
      <c r="D34" s="48"/>
      <c r="E34" s="56" t="s">
        <v>58</v>
      </c>
      <c r="F34" s="158">
        <f>ROUND(SUM(BI81:BI110), 2)</f>
        <v>0</v>
      </c>
      <c r="G34" s="48"/>
      <c r="H34" s="48"/>
      <c r="I34" s="159">
        <v>0</v>
      </c>
      <c r="J34" s="158">
        <v>0</v>
      </c>
      <c r="K34" s="52"/>
    </row>
    <row r="35" s="1" customFormat="1" ht="6.96" customHeight="1">
      <c r="B35" s="47"/>
      <c r="C35" s="48"/>
      <c r="D35" s="48"/>
      <c r="E35" s="48"/>
      <c r="F35" s="48"/>
      <c r="G35" s="48"/>
      <c r="H35" s="48"/>
      <c r="I35" s="145"/>
      <c r="J35" s="48"/>
      <c r="K35" s="52"/>
    </row>
    <row r="36" s="1" customFormat="1" ht="25.44" customHeight="1">
      <c r="B36" s="47"/>
      <c r="C36" s="160"/>
      <c r="D36" s="161" t="s">
        <v>59</v>
      </c>
      <c r="E36" s="99"/>
      <c r="F36" s="99"/>
      <c r="G36" s="162" t="s">
        <v>60</v>
      </c>
      <c r="H36" s="163" t="s">
        <v>61</v>
      </c>
      <c r="I36" s="164"/>
      <c r="J36" s="165">
        <f>SUM(J27:J34)</f>
        <v>0</v>
      </c>
      <c r="K36" s="166"/>
    </row>
    <row r="37" s="1" customFormat="1" ht="14.4" customHeight="1">
      <c r="B37" s="68"/>
      <c r="C37" s="69"/>
      <c r="D37" s="69"/>
      <c r="E37" s="69"/>
      <c r="F37" s="69"/>
      <c r="G37" s="69"/>
      <c r="H37" s="69"/>
      <c r="I37" s="167"/>
      <c r="J37" s="69"/>
      <c r="K37" s="70"/>
    </row>
    <row r="41" s="1" customFormat="1" ht="6.96" customHeight="1">
      <c r="B41" s="168"/>
      <c r="C41" s="169"/>
      <c r="D41" s="169"/>
      <c r="E41" s="169"/>
      <c r="F41" s="169"/>
      <c r="G41" s="169"/>
      <c r="H41" s="169"/>
      <c r="I41" s="170"/>
      <c r="J41" s="169"/>
      <c r="K41" s="171"/>
    </row>
    <row r="42" s="1" customFormat="1" ht="36.96" customHeight="1">
      <c r="B42" s="47"/>
      <c r="C42" s="30" t="s">
        <v>116</v>
      </c>
      <c r="D42" s="48"/>
      <c r="E42" s="48"/>
      <c r="F42" s="48"/>
      <c r="G42" s="48"/>
      <c r="H42" s="48"/>
      <c r="I42" s="145"/>
      <c r="J42" s="48"/>
      <c r="K42" s="52"/>
    </row>
    <row r="43" s="1" customFormat="1" ht="6.96" customHeight="1">
      <c r="B43" s="47"/>
      <c r="C43" s="48"/>
      <c r="D43" s="48"/>
      <c r="E43" s="48"/>
      <c r="F43" s="48"/>
      <c r="G43" s="48"/>
      <c r="H43" s="48"/>
      <c r="I43" s="145"/>
      <c r="J43" s="48"/>
      <c r="K43" s="52"/>
    </row>
    <row r="44" s="1" customFormat="1" ht="14.4" customHeight="1">
      <c r="B44" s="47"/>
      <c r="C44" s="40" t="s">
        <v>18</v>
      </c>
      <c r="D44" s="48"/>
      <c r="E44" s="48"/>
      <c r="F44" s="48"/>
      <c r="G44" s="48"/>
      <c r="H44" s="48"/>
      <c r="I44" s="145"/>
      <c r="J44" s="48"/>
      <c r="K44" s="52"/>
    </row>
    <row r="45" s="1" customFormat="1" ht="14.4" customHeight="1">
      <c r="B45" s="47"/>
      <c r="C45" s="48"/>
      <c r="D45" s="48"/>
      <c r="E45" s="144" t="str">
        <f>E7</f>
        <v>Nemocnice Sokolov, pavilon B, řešení chráněných únikových cest 2.pp - 5.np</v>
      </c>
      <c r="F45" s="40"/>
      <c r="G45" s="40"/>
      <c r="H45" s="40"/>
      <c r="I45" s="145"/>
      <c r="J45" s="48"/>
      <c r="K45" s="52"/>
    </row>
    <row r="46" s="1" customFormat="1" ht="14.4" customHeight="1">
      <c r="B46" s="47"/>
      <c r="C46" s="40" t="s">
        <v>114</v>
      </c>
      <c r="D46" s="48"/>
      <c r="E46" s="48"/>
      <c r="F46" s="48"/>
      <c r="G46" s="48"/>
      <c r="H46" s="48"/>
      <c r="I46" s="145"/>
      <c r="J46" s="48"/>
      <c r="K46" s="52"/>
    </row>
    <row r="47" s="1" customFormat="1" ht="16.2" customHeight="1">
      <c r="B47" s="47"/>
      <c r="C47" s="48"/>
      <c r="D47" s="48"/>
      <c r="E47" s="146" t="str">
        <f>E9</f>
        <v>ZTI - Zdravotechnika</v>
      </c>
      <c r="F47" s="48"/>
      <c r="G47" s="48"/>
      <c r="H47" s="48"/>
      <c r="I47" s="145"/>
      <c r="J47" s="48"/>
      <c r="K47" s="52"/>
    </row>
    <row r="48" s="1" customFormat="1" ht="6.96" customHeight="1">
      <c r="B48" s="47"/>
      <c r="C48" s="48"/>
      <c r="D48" s="48"/>
      <c r="E48" s="48"/>
      <c r="F48" s="48"/>
      <c r="G48" s="48"/>
      <c r="H48" s="48"/>
      <c r="I48" s="145"/>
      <c r="J48" s="48"/>
      <c r="K48" s="52"/>
    </row>
    <row r="49" s="1" customFormat="1" ht="18" customHeight="1">
      <c r="B49" s="47"/>
      <c r="C49" s="40" t="s">
        <v>26</v>
      </c>
      <c r="D49" s="48"/>
      <c r="E49" s="48"/>
      <c r="F49" s="35" t="str">
        <f>F12</f>
        <v>Sokolov</v>
      </c>
      <c r="G49" s="48"/>
      <c r="H49" s="48"/>
      <c r="I49" s="147" t="s">
        <v>28</v>
      </c>
      <c r="J49" s="148" t="str">
        <f>IF(J12="","",J12)</f>
        <v>10.7.2017</v>
      </c>
      <c r="K49" s="52"/>
    </row>
    <row r="50" s="1" customFormat="1" ht="6.96" customHeight="1">
      <c r="B50" s="47"/>
      <c r="C50" s="48"/>
      <c r="D50" s="48"/>
      <c r="E50" s="48"/>
      <c r="F50" s="48"/>
      <c r="G50" s="48"/>
      <c r="H50" s="48"/>
      <c r="I50" s="145"/>
      <c r="J50" s="48"/>
      <c r="K50" s="52"/>
    </row>
    <row r="51" s="1" customFormat="1">
      <c r="B51" s="47"/>
      <c r="C51" s="40" t="s">
        <v>36</v>
      </c>
      <c r="D51" s="48"/>
      <c r="E51" s="48"/>
      <c r="F51" s="35" t="str">
        <f>E15</f>
        <v>Karlovarský kraj</v>
      </c>
      <c r="G51" s="48"/>
      <c r="H51" s="48"/>
      <c r="I51" s="147" t="s">
        <v>43</v>
      </c>
      <c r="J51" s="45" t="str">
        <f>E21</f>
        <v>Jurica a.s. - ateliér Ostrov</v>
      </c>
      <c r="K51" s="52"/>
    </row>
    <row r="52" s="1" customFormat="1" ht="14.4" customHeight="1">
      <c r="B52" s="47"/>
      <c r="C52" s="40" t="s">
        <v>41</v>
      </c>
      <c r="D52" s="48"/>
      <c r="E52" s="48"/>
      <c r="F52" s="35" t="str">
        <f>IF(E18="","",E18)</f>
        <v/>
      </c>
      <c r="G52" s="48"/>
      <c r="H52" s="48"/>
      <c r="I52" s="145"/>
      <c r="J52" s="172"/>
      <c r="K52" s="52"/>
    </row>
    <row r="53" s="1" customFormat="1" ht="10.32" customHeight="1">
      <c r="B53" s="47"/>
      <c r="C53" s="48"/>
      <c r="D53" s="48"/>
      <c r="E53" s="48"/>
      <c r="F53" s="48"/>
      <c r="G53" s="48"/>
      <c r="H53" s="48"/>
      <c r="I53" s="145"/>
      <c r="J53" s="48"/>
      <c r="K53" s="52"/>
    </row>
    <row r="54" s="1" customFormat="1" ht="29.28" customHeight="1">
      <c r="B54" s="47"/>
      <c r="C54" s="173" t="s">
        <v>117</v>
      </c>
      <c r="D54" s="160"/>
      <c r="E54" s="160"/>
      <c r="F54" s="160"/>
      <c r="G54" s="160"/>
      <c r="H54" s="160"/>
      <c r="I54" s="174"/>
      <c r="J54" s="175" t="s">
        <v>118</v>
      </c>
      <c r="K54" s="176"/>
    </row>
    <row r="55" s="1" customFormat="1" ht="10.32" customHeight="1">
      <c r="B55" s="47"/>
      <c r="C55" s="48"/>
      <c r="D55" s="48"/>
      <c r="E55" s="48"/>
      <c r="F55" s="48"/>
      <c r="G55" s="48"/>
      <c r="H55" s="48"/>
      <c r="I55" s="145"/>
      <c r="J55" s="48"/>
      <c r="K55" s="52"/>
    </row>
    <row r="56" s="1" customFormat="1" ht="29.28" customHeight="1">
      <c r="B56" s="47"/>
      <c r="C56" s="177" t="s">
        <v>119</v>
      </c>
      <c r="D56" s="48"/>
      <c r="E56" s="48"/>
      <c r="F56" s="48"/>
      <c r="G56" s="48"/>
      <c r="H56" s="48"/>
      <c r="I56" s="145"/>
      <c r="J56" s="156">
        <f>J81</f>
        <v>0</v>
      </c>
      <c r="K56" s="52"/>
      <c r="AU56" s="24" t="s">
        <v>120</v>
      </c>
    </row>
    <row r="57" s="7" customFormat="1" ht="24.96" customHeight="1">
      <c r="B57" s="178"/>
      <c r="C57" s="179"/>
      <c r="D57" s="180" t="s">
        <v>121</v>
      </c>
      <c r="E57" s="181"/>
      <c r="F57" s="181"/>
      <c r="G57" s="181"/>
      <c r="H57" s="181"/>
      <c r="I57" s="182"/>
      <c r="J57" s="183">
        <f>J82</f>
        <v>0</v>
      </c>
      <c r="K57" s="184"/>
    </row>
    <row r="58" s="8" customFormat="1" ht="19.92" customHeight="1">
      <c r="B58" s="185"/>
      <c r="C58" s="186"/>
      <c r="D58" s="187" t="s">
        <v>126</v>
      </c>
      <c r="E58" s="188"/>
      <c r="F58" s="188"/>
      <c r="G58" s="188"/>
      <c r="H58" s="188"/>
      <c r="I58" s="189"/>
      <c r="J58" s="190">
        <f>J83</f>
        <v>0</v>
      </c>
      <c r="K58" s="191"/>
    </row>
    <row r="59" s="7" customFormat="1" ht="24.96" customHeight="1">
      <c r="B59" s="178"/>
      <c r="C59" s="179"/>
      <c r="D59" s="180" t="s">
        <v>129</v>
      </c>
      <c r="E59" s="181"/>
      <c r="F59" s="181"/>
      <c r="G59" s="181"/>
      <c r="H59" s="181"/>
      <c r="I59" s="182"/>
      <c r="J59" s="183">
        <f>J87</f>
        <v>0</v>
      </c>
      <c r="K59" s="184"/>
    </row>
    <row r="60" s="8" customFormat="1" ht="19.92" customHeight="1">
      <c r="B60" s="185"/>
      <c r="C60" s="186"/>
      <c r="D60" s="187" t="s">
        <v>130</v>
      </c>
      <c r="E60" s="188"/>
      <c r="F60" s="188"/>
      <c r="G60" s="188"/>
      <c r="H60" s="188"/>
      <c r="I60" s="189"/>
      <c r="J60" s="190">
        <f>J88</f>
        <v>0</v>
      </c>
      <c r="K60" s="191"/>
    </row>
    <row r="61" s="8" customFormat="1" ht="19.92" customHeight="1">
      <c r="B61" s="185"/>
      <c r="C61" s="186"/>
      <c r="D61" s="187" t="s">
        <v>1018</v>
      </c>
      <c r="E61" s="188"/>
      <c r="F61" s="188"/>
      <c r="G61" s="188"/>
      <c r="H61" s="188"/>
      <c r="I61" s="189"/>
      <c r="J61" s="190">
        <f>J98</f>
        <v>0</v>
      </c>
      <c r="K61" s="191"/>
    </row>
    <row r="62" s="1" customFormat="1" ht="21.84" customHeight="1">
      <c r="B62" s="47"/>
      <c r="C62" s="48"/>
      <c r="D62" s="48"/>
      <c r="E62" s="48"/>
      <c r="F62" s="48"/>
      <c r="G62" s="48"/>
      <c r="H62" s="48"/>
      <c r="I62" s="145"/>
      <c r="J62" s="48"/>
      <c r="K62" s="52"/>
    </row>
    <row r="63" s="1" customFormat="1" ht="6.96" customHeight="1">
      <c r="B63" s="68"/>
      <c r="C63" s="69"/>
      <c r="D63" s="69"/>
      <c r="E63" s="69"/>
      <c r="F63" s="69"/>
      <c r="G63" s="69"/>
      <c r="H63" s="69"/>
      <c r="I63" s="167"/>
      <c r="J63" s="69"/>
      <c r="K63" s="70"/>
    </row>
    <row r="67" s="1" customFormat="1" ht="6.96" customHeight="1">
      <c r="B67" s="71"/>
      <c r="C67" s="72"/>
      <c r="D67" s="72"/>
      <c r="E67" s="72"/>
      <c r="F67" s="72"/>
      <c r="G67" s="72"/>
      <c r="H67" s="72"/>
      <c r="I67" s="170"/>
      <c r="J67" s="72"/>
      <c r="K67" s="72"/>
      <c r="L67" s="73"/>
    </row>
    <row r="68" s="1" customFormat="1" ht="36.96" customHeight="1">
      <c r="B68" s="47"/>
      <c r="C68" s="74" t="s">
        <v>139</v>
      </c>
      <c r="D68" s="75"/>
      <c r="E68" s="75"/>
      <c r="F68" s="75"/>
      <c r="G68" s="75"/>
      <c r="H68" s="75"/>
      <c r="I68" s="192"/>
      <c r="J68" s="75"/>
      <c r="K68" s="75"/>
      <c r="L68" s="73"/>
    </row>
    <row r="69" s="1" customFormat="1" ht="6.96" customHeight="1">
      <c r="B69" s="47"/>
      <c r="C69" s="75"/>
      <c r="D69" s="75"/>
      <c r="E69" s="75"/>
      <c r="F69" s="75"/>
      <c r="G69" s="75"/>
      <c r="H69" s="75"/>
      <c r="I69" s="192"/>
      <c r="J69" s="75"/>
      <c r="K69" s="75"/>
      <c r="L69" s="73"/>
    </row>
    <row r="70" s="1" customFormat="1" ht="14.4" customHeight="1">
      <c r="B70" s="47"/>
      <c r="C70" s="77" t="s">
        <v>18</v>
      </c>
      <c r="D70" s="75"/>
      <c r="E70" s="75"/>
      <c r="F70" s="75"/>
      <c r="G70" s="75"/>
      <c r="H70" s="75"/>
      <c r="I70" s="192"/>
      <c r="J70" s="75"/>
      <c r="K70" s="75"/>
      <c r="L70" s="73"/>
    </row>
    <row r="71" s="1" customFormat="1" ht="14.4" customHeight="1">
      <c r="B71" s="47"/>
      <c r="C71" s="75"/>
      <c r="D71" s="75"/>
      <c r="E71" s="193" t="str">
        <f>E7</f>
        <v>Nemocnice Sokolov, pavilon B, řešení chráněných únikových cest 2.pp - 5.np</v>
      </c>
      <c r="F71" s="77"/>
      <c r="G71" s="77"/>
      <c r="H71" s="77"/>
      <c r="I71" s="192"/>
      <c r="J71" s="75"/>
      <c r="K71" s="75"/>
      <c r="L71" s="73"/>
    </row>
    <row r="72" s="1" customFormat="1" ht="14.4" customHeight="1">
      <c r="B72" s="47"/>
      <c r="C72" s="77" t="s">
        <v>114</v>
      </c>
      <c r="D72" s="75"/>
      <c r="E72" s="75"/>
      <c r="F72" s="75"/>
      <c r="G72" s="75"/>
      <c r="H72" s="75"/>
      <c r="I72" s="192"/>
      <c r="J72" s="75"/>
      <c r="K72" s="75"/>
      <c r="L72" s="73"/>
    </row>
    <row r="73" s="1" customFormat="1" ht="16.2" customHeight="1">
      <c r="B73" s="47"/>
      <c r="C73" s="75"/>
      <c r="D73" s="75"/>
      <c r="E73" s="83" t="str">
        <f>E9</f>
        <v>ZTI - Zdravotechnika</v>
      </c>
      <c r="F73" s="75"/>
      <c r="G73" s="75"/>
      <c r="H73" s="75"/>
      <c r="I73" s="192"/>
      <c r="J73" s="75"/>
      <c r="K73" s="75"/>
      <c r="L73" s="73"/>
    </row>
    <row r="74" s="1" customFormat="1" ht="6.96" customHeight="1">
      <c r="B74" s="47"/>
      <c r="C74" s="75"/>
      <c r="D74" s="75"/>
      <c r="E74" s="75"/>
      <c r="F74" s="75"/>
      <c r="G74" s="75"/>
      <c r="H74" s="75"/>
      <c r="I74" s="192"/>
      <c r="J74" s="75"/>
      <c r="K74" s="75"/>
      <c r="L74" s="73"/>
    </row>
    <row r="75" s="1" customFormat="1" ht="18" customHeight="1">
      <c r="B75" s="47"/>
      <c r="C75" s="77" t="s">
        <v>26</v>
      </c>
      <c r="D75" s="75"/>
      <c r="E75" s="75"/>
      <c r="F75" s="194" t="str">
        <f>F12</f>
        <v>Sokolov</v>
      </c>
      <c r="G75" s="75"/>
      <c r="H75" s="75"/>
      <c r="I75" s="195" t="s">
        <v>28</v>
      </c>
      <c r="J75" s="86" t="str">
        <f>IF(J12="","",J12)</f>
        <v>10.7.2017</v>
      </c>
      <c r="K75" s="75"/>
      <c r="L75" s="73"/>
    </row>
    <row r="76" s="1" customFormat="1" ht="6.96" customHeight="1">
      <c r="B76" s="47"/>
      <c r="C76" s="75"/>
      <c r="D76" s="75"/>
      <c r="E76" s="75"/>
      <c r="F76" s="75"/>
      <c r="G76" s="75"/>
      <c r="H76" s="75"/>
      <c r="I76" s="192"/>
      <c r="J76" s="75"/>
      <c r="K76" s="75"/>
      <c r="L76" s="73"/>
    </row>
    <row r="77" s="1" customFormat="1">
      <c r="B77" s="47"/>
      <c r="C77" s="77" t="s">
        <v>36</v>
      </c>
      <c r="D77" s="75"/>
      <c r="E77" s="75"/>
      <c r="F77" s="194" t="str">
        <f>E15</f>
        <v>Karlovarský kraj</v>
      </c>
      <c r="G77" s="75"/>
      <c r="H77" s="75"/>
      <c r="I77" s="195" t="s">
        <v>43</v>
      </c>
      <c r="J77" s="194" t="str">
        <f>E21</f>
        <v>Jurica a.s. - ateliér Ostrov</v>
      </c>
      <c r="K77" s="75"/>
      <c r="L77" s="73"/>
    </row>
    <row r="78" s="1" customFormat="1" ht="14.4" customHeight="1">
      <c r="B78" s="47"/>
      <c r="C78" s="77" t="s">
        <v>41</v>
      </c>
      <c r="D78" s="75"/>
      <c r="E78" s="75"/>
      <c r="F78" s="194" t="str">
        <f>IF(E18="","",E18)</f>
        <v/>
      </c>
      <c r="G78" s="75"/>
      <c r="H78" s="75"/>
      <c r="I78" s="192"/>
      <c r="J78" s="75"/>
      <c r="K78" s="75"/>
      <c r="L78" s="73"/>
    </row>
    <row r="79" s="1" customFormat="1" ht="10.32" customHeight="1">
      <c r="B79" s="47"/>
      <c r="C79" s="75"/>
      <c r="D79" s="75"/>
      <c r="E79" s="75"/>
      <c r="F79" s="75"/>
      <c r="G79" s="75"/>
      <c r="H79" s="75"/>
      <c r="I79" s="192"/>
      <c r="J79" s="75"/>
      <c r="K79" s="75"/>
      <c r="L79" s="73"/>
    </row>
    <row r="80" s="9" customFormat="1" ht="29.28" customHeight="1">
      <c r="B80" s="196"/>
      <c r="C80" s="197" t="s">
        <v>140</v>
      </c>
      <c r="D80" s="198" t="s">
        <v>68</v>
      </c>
      <c r="E80" s="198" t="s">
        <v>64</v>
      </c>
      <c r="F80" s="198" t="s">
        <v>141</v>
      </c>
      <c r="G80" s="198" t="s">
        <v>142</v>
      </c>
      <c r="H80" s="198" t="s">
        <v>143</v>
      </c>
      <c r="I80" s="199" t="s">
        <v>144</v>
      </c>
      <c r="J80" s="198" t="s">
        <v>118</v>
      </c>
      <c r="K80" s="200" t="s">
        <v>145</v>
      </c>
      <c r="L80" s="201"/>
      <c r="M80" s="103" t="s">
        <v>146</v>
      </c>
      <c r="N80" s="104" t="s">
        <v>53</v>
      </c>
      <c r="O80" s="104" t="s">
        <v>147</v>
      </c>
      <c r="P80" s="104" t="s">
        <v>148</v>
      </c>
      <c r="Q80" s="104" t="s">
        <v>149</v>
      </c>
      <c r="R80" s="104" t="s">
        <v>150</v>
      </c>
      <c r="S80" s="104" t="s">
        <v>151</v>
      </c>
      <c r="T80" s="105" t="s">
        <v>152</v>
      </c>
    </row>
    <row r="81" s="1" customFormat="1" ht="29.28" customHeight="1">
      <c r="B81" s="47"/>
      <c r="C81" s="109" t="s">
        <v>119</v>
      </c>
      <c r="D81" s="75"/>
      <c r="E81" s="75"/>
      <c r="F81" s="75"/>
      <c r="G81" s="75"/>
      <c r="H81" s="75"/>
      <c r="I81" s="192"/>
      <c r="J81" s="202">
        <f>BK81</f>
        <v>0</v>
      </c>
      <c r="K81" s="75"/>
      <c r="L81" s="73"/>
      <c r="M81" s="106"/>
      <c r="N81" s="107"/>
      <c r="O81" s="107"/>
      <c r="P81" s="203">
        <f>P82+P87</f>
        <v>0</v>
      </c>
      <c r="Q81" s="107"/>
      <c r="R81" s="203">
        <f>R82+R87</f>
        <v>0.62230774799999988</v>
      </c>
      <c r="S81" s="107"/>
      <c r="T81" s="204">
        <f>T82+T87</f>
        <v>0.16750000000000001</v>
      </c>
      <c r="AT81" s="24" t="s">
        <v>82</v>
      </c>
      <c r="AU81" s="24" t="s">
        <v>120</v>
      </c>
      <c r="BK81" s="205">
        <f>BK82+BK87</f>
        <v>0</v>
      </c>
    </row>
    <row r="82" s="10" customFormat="1" ht="37.44" customHeight="1">
      <c r="B82" s="206"/>
      <c r="C82" s="207"/>
      <c r="D82" s="208" t="s">
        <v>82</v>
      </c>
      <c r="E82" s="209" t="s">
        <v>153</v>
      </c>
      <c r="F82" s="209" t="s">
        <v>154</v>
      </c>
      <c r="G82" s="207"/>
      <c r="H82" s="207"/>
      <c r="I82" s="210"/>
      <c r="J82" s="211">
        <f>BK82</f>
        <v>0</v>
      </c>
      <c r="K82" s="207"/>
      <c r="L82" s="212"/>
      <c r="M82" s="213"/>
      <c r="N82" s="214"/>
      <c r="O82" s="214"/>
      <c r="P82" s="215">
        <f>P83</f>
        <v>0</v>
      </c>
      <c r="Q82" s="214"/>
      <c r="R82" s="215">
        <f>R83</f>
        <v>0</v>
      </c>
      <c r="S82" s="214"/>
      <c r="T82" s="216">
        <f>T83</f>
        <v>0</v>
      </c>
      <c r="AR82" s="217" t="s">
        <v>25</v>
      </c>
      <c r="AT82" s="218" t="s">
        <v>82</v>
      </c>
      <c r="AU82" s="218" t="s">
        <v>83</v>
      </c>
      <c r="AY82" s="217" t="s">
        <v>155</v>
      </c>
      <c r="BK82" s="219">
        <f>BK83</f>
        <v>0</v>
      </c>
    </row>
    <row r="83" s="10" customFormat="1" ht="19.92" customHeight="1">
      <c r="B83" s="206"/>
      <c r="C83" s="207"/>
      <c r="D83" s="208" t="s">
        <v>82</v>
      </c>
      <c r="E83" s="220" t="s">
        <v>261</v>
      </c>
      <c r="F83" s="220" t="s">
        <v>357</v>
      </c>
      <c r="G83" s="207"/>
      <c r="H83" s="207"/>
      <c r="I83" s="210"/>
      <c r="J83" s="221">
        <f>BK83</f>
        <v>0</v>
      </c>
      <c r="K83" s="207"/>
      <c r="L83" s="212"/>
      <c r="M83" s="213"/>
      <c r="N83" s="214"/>
      <c r="O83" s="214"/>
      <c r="P83" s="215">
        <f>SUM(P84:P86)</f>
        <v>0</v>
      </c>
      <c r="Q83" s="214"/>
      <c r="R83" s="215">
        <f>SUM(R84:R86)</f>
        <v>0</v>
      </c>
      <c r="S83" s="214"/>
      <c r="T83" s="216">
        <f>SUM(T84:T86)</f>
        <v>0</v>
      </c>
      <c r="AR83" s="217" t="s">
        <v>25</v>
      </c>
      <c r="AT83" s="218" t="s">
        <v>82</v>
      </c>
      <c r="AU83" s="218" t="s">
        <v>25</v>
      </c>
      <c r="AY83" s="217" t="s">
        <v>155</v>
      </c>
      <c r="BK83" s="219">
        <f>SUM(BK84:BK86)</f>
        <v>0</v>
      </c>
    </row>
    <row r="84" s="1" customFormat="1" ht="14.4" customHeight="1">
      <c r="B84" s="47"/>
      <c r="C84" s="222" t="s">
        <v>25</v>
      </c>
      <c r="D84" s="222" t="s">
        <v>158</v>
      </c>
      <c r="E84" s="223" t="s">
        <v>1019</v>
      </c>
      <c r="F84" s="224" t="s">
        <v>1020</v>
      </c>
      <c r="G84" s="225" t="s">
        <v>657</v>
      </c>
      <c r="H84" s="226">
        <v>1</v>
      </c>
      <c r="I84" s="227"/>
      <c r="J84" s="228">
        <f>ROUND(I84*H84,2)</f>
        <v>0</v>
      </c>
      <c r="K84" s="224" t="s">
        <v>351</v>
      </c>
      <c r="L84" s="73"/>
      <c r="M84" s="229" t="s">
        <v>38</v>
      </c>
      <c r="N84" s="230" t="s">
        <v>54</v>
      </c>
      <c r="O84" s="48"/>
      <c r="P84" s="231">
        <f>O84*H84</f>
        <v>0</v>
      </c>
      <c r="Q84" s="231">
        <v>0</v>
      </c>
      <c r="R84" s="231">
        <f>Q84*H84</f>
        <v>0</v>
      </c>
      <c r="S84" s="231">
        <v>0</v>
      </c>
      <c r="T84" s="232">
        <f>S84*H84</f>
        <v>0</v>
      </c>
      <c r="AR84" s="24" t="s">
        <v>163</v>
      </c>
      <c r="AT84" s="24" t="s">
        <v>158</v>
      </c>
      <c r="AU84" s="24" t="s">
        <v>92</v>
      </c>
      <c r="AY84" s="24" t="s">
        <v>155</v>
      </c>
      <c r="BE84" s="233">
        <f>IF(N84="základní",J84,0)</f>
        <v>0</v>
      </c>
      <c r="BF84" s="233">
        <f>IF(N84="snížená",J84,0)</f>
        <v>0</v>
      </c>
      <c r="BG84" s="233">
        <f>IF(N84="zákl. přenesená",J84,0)</f>
        <v>0</v>
      </c>
      <c r="BH84" s="233">
        <f>IF(N84="sníž. přenesená",J84,0)</f>
        <v>0</v>
      </c>
      <c r="BI84" s="233">
        <f>IF(N84="nulová",J84,0)</f>
        <v>0</v>
      </c>
      <c r="BJ84" s="24" t="s">
        <v>25</v>
      </c>
      <c r="BK84" s="233">
        <f>ROUND(I84*H84,2)</f>
        <v>0</v>
      </c>
      <c r="BL84" s="24" t="s">
        <v>163</v>
      </c>
      <c r="BM84" s="24" t="s">
        <v>1021</v>
      </c>
    </row>
    <row r="85" s="1" customFormat="1" ht="14.4" customHeight="1">
      <c r="B85" s="47"/>
      <c r="C85" s="222" t="s">
        <v>92</v>
      </c>
      <c r="D85" s="222" t="s">
        <v>158</v>
      </c>
      <c r="E85" s="223" t="s">
        <v>1022</v>
      </c>
      <c r="F85" s="224" t="s">
        <v>1023</v>
      </c>
      <c r="G85" s="225" t="s">
        <v>657</v>
      </c>
      <c r="H85" s="226">
        <v>1</v>
      </c>
      <c r="I85" s="227"/>
      <c r="J85" s="228">
        <f>ROUND(I85*H85,2)</f>
        <v>0</v>
      </c>
      <c r="K85" s="224" t="s">
        <v>351</v>
      </c>
      <c r="L85" s="73"/>
      <c r="M85" s="229" t="s">
        <v>38</v>
      </c>
      <c r="N85" s="230" t="s">
        <v>54</v>
      </c>
      <c r="O85" s="48"/>
      <c r="P85" s="231">
        <f>O85*H85</f>
        <v>0</v>
      </c>
      <c r="Q85" s="231">
        <v>0</v>
      </c>
      <c r="R85" s="231">
        <f>Q85*H85</f>
        <v>0</v>
      </c>
      <c r="S85" s="231">
        <v>0</v>
      </c>
      <c r="T85" s="232">
        <f>S85*H85</f>
        <v>0</v>
      </c>
      <c r="AR85" s="24" t="s">
        <v>163</v>
      </c>
      <c r="AT85" s="24" t="s">
        <v>158</v>
      </c>
      <c r="AU85" s="24" t="s">
        <v>92</v>
      </c>
      <c r="AY85" s="24" t="s">
        <v>155</v>
      </c>
      <c r="BE85" s="233">
        <f>IF(N85="základní",J85,0)</f>
        <v>0</v>
      </c>
      <c r="BF85" s="233">
        <f>IF(N85="snížená",J85,0)</f>
        <v>0</v>
      </c>
      <c r="BG85" s="233">
        <f>IF(N85="zákl. přenesená",J85,0)</f>
        <v>0</v>
      </c>
      <c r="BH85" s="233">
        <f>IF(N85="sníž. přenesená",J85,0)</f>
        <v>0</v>
      </c>
      <c r="BI85" s="233">
        <f>IF(N85="nulová",J85,0)</f>
        <v>0</v>
      </c>
      <c r="BJ85" s="24" t="s">
        <v>25</v>
      </c>
      <c r="BK85" s="233">
        <f>ROUND(I85*H85,2)</f>
        <v>0</v>
      </c>
      <c r="BL85" s="24" t="s">
        <v>163</v>
      </c>
      <c r="BM85" s="24" t="s">
        <v>1024</v>
      </c>
    </row>
    <row r="86" s="1" customFormat="1" ht="14.4" customHeight="1">
      <c r="B86" s="47"/>
      <c r="C86" s="222" t="s">
        <v>156</v>
      </c>
      <c r="D86" s="222" t="s">
        <v>158</v>
      </c>
      <c r="E86" s="223" t="s">
        <v>1025</v>
      </c>
      <c r="F86" s="224" t="s">
        <v>1026</v>
      </c>
      <c r="G86" s="225" t="s">
        <v>657</v>
      </c>
      <c r="H86" s="226">
        <v>1</v>
      </c>
      <c r="I86" s="227"/>
      <c r="J86" s="228">
        <f>ROUND(I86*H86,2)</f>
        <v>0</v>
      </c>
      <c r="K86" s="224" t="s">
        <v>351</v>
      </c>
      <c r="L86" s="73"/>
      <c r="M86" s="229" t="s">
        <v>38</v>
      </c>
      <c r="N86" s="230" t="s">
        <v>54</v>
      </c>
      <c r="O86" s="48"/>
      <c r="P86" s="231">
        <f>O86*H86</f>
        <v>0</v>
      </c>
      <c r="Q86" s="231">
        <v>0</v>
      </c>
      <c r="R86" s="231">
        <f>Q86*H86</f>
        <v>0</v>
      </c>
      <c r="S86" s="231">
        <v>0</v>
      </c>
      <c r="T86" s="232">
        <f>S86*H86</f>
        <v>0</v>
      </c>
      <c r="AR86" s="24" t="s">
        <v>163</v>
      </c>
      <c r="AT86" s="24" t="s">
        <v>158</v>
      </c>
      <c r="AU86" s="24" t="s">
        <v>92</v>
      </c>
      <c r="AY86" s="24" t="s">
        <v>155</v>
      </c>
      <c r="BE86" s="233">
        <f>IF(N86="základní",J86,0)</f>
        <v>0</v>
      </c>
      <c r="BF86" s="233">
        <f>IF(N86="snížená",J86,0)</f>
        <v>0</v>
      </c>
      <c r="BG86" s="233">
        <f>IF(N86="zákl. přenesená",J86,0)</f>
        <v>0</v>
      </c>
      <c r="BH86" s="233">
        <f>IF(N86="sníž. přenesená",J86,0)</f>
        <v>0</v>
      </c>
      <c r="BI86" s="233">
        <f>IF(N86="nulová",J86,0)</f>
        <v>0</v>
      </c>
      <c r="BJ86" s="24" t="s">
        <v>25</v>
      </c>
      <c r="BK86" s="233">
        <f>ROUND(I86*H86,2)</f>
        <v>0</v>
      </c>
      <c r="BL86" s="24" t="s">
        <v>163</v>
      </c>
      <c r="BM86" s="24" t="s">
        <v>1027</v>
      </c>
    </row>
    <row r="87" s="10" customFormat="1" ht="37.44" customHeight="1">
      <c r="B87" s="206"/>
      <c r="C87" s="207"/>
      <c r="D87" s="208" t="s">
        <v>82</v>
      </c>
      <c r="E87" s="209" t="s">
        <v>497</v>
      </c>
      <c r="F87" s="209" t="s">
        <v>498</v>
      </c>
      <c r="G87" s="207"/>
      <c r="H87" s="207"/>
      <c r="I87" s="210"/>
      <c r="J87" s="211">
        <f>BK87</f>
        <v>0</v>
      </c>
      <c r="K87" s="207"/>
      <c r="L87" s="212"/>
      <c r="M87" s="213"/>
      <c r="N87" s="214"/>
      <c r="O87" s="214"/>
      <c r="P87" s="215">
        <f>P88+P98</f>
        <v>0</v>
      </c>
      <c r="Q87" s="214"/>
      <c r="R87" s="215">
        <f>R88+R98</f>
        <v>0.62230774799999988</v>
      </c>
      <c r="S87" s="214"/>
      <c r="T87" s="216">
        <f>T88+T98</f>
        <v>0.16750000000000001</v>
      </c>
      <c r="AR87" s="217" t="s">
        <v>92</v>
      </c>
      <c r="AT87" s="218" t="s">
        <v>82</v>
      </c>
      <c r="AU87" s="218" t="s">
        <v>83</v>
      </c>
      <c r="AY87" s="217" t="s">
        <v>155</v>
      </c>
      <c r="BK87" s="219">
        <f>BK88+BK98</f>
        <v>0</v>
      </c>
    </row>
    <row r="88" s="10" customFormat="1" ht="19.92" customHeight="1">
      <c r="B88" s="206"/>
      <c r="C88" s="207"/>
      <c r="D88" s="208" t="s">
        <v>82</v>
      </c>
      <c r="E88" s="220" t="s">
        <v>499</v>
      </c>
      <c r="F88" s="220" t="s">
        <v>500</v>
      </c>
      <c r="G88" s="207"/>
      <c r="H88" s="207"/>
      <c r="I88" s="210"/>
      <c r="J88" s="221">
        <f>BK88</f>
        <v>0</v>
      </c>
      <c r="K88" s="207"/>
      <c r="L88" s="212"/>
      <c r="M88" s="213"/>
      <c r="N88" s="214"/>
      <c r="O88" s="214"/>
      <c r="P88" s="215">
        <f>SUM(P89:P97)</f>
        <v>0</v>
      </c>
      <c r="Q88" s="214"/>
      <c r="R88" s="215">
        <f>SUM(R89:R97)</f>
        <v>0.0025700000000000002</v>
      </c>
      <c r="S88" s="214"/>
      <c r="T88" s="216">
        <f>SUM(T89:T97)</f>
        <v>0</v>
      </c>
      <c r="AR88" s="217" t="s">
        <v>92</v>
      </c>
      <c r="AT88" s="218" t="s">
        <v>82</v>
      </c>
      <c r="AU88" s="218" t="s">
        <v>25</v>
      </c>
      <c r="AY88" s="217" t="s">
        <v>155</v>
      </c>
      <c r="BK88" s="219">
        <f>SUM(BK89:BK97)</f>
        <v>0</v>
      </c>
    </row>
    <row r="89" s="1" customFormat="1" ht="34.2" customHeight="1">
      <c r="B89" s="47"/>
      <c r="C89" s="222" t="s">
        <v>163</v>
      </c>
      <c r="D89" s="222" t="s">
        <v>158</v>
      </c>
      <c r="E89" s="223" t="s">
        <v>1028</v>
      </c>
      <c r="F89" s="224" t="s">
        <v>1029</v>
      </c>
      <c r="G89" s="225" t="s">
        <v>214</v>
      </c>
      <c r="H89" s="226">
        <v>39</v>
      </c>
      <c r="I89" s="227"/>
      <c r="J89" s="228">
        <f>ROUND(I89*H89,2)</f>
        <v>0</v>
      </c>
      <c r="K89" s="224" t="s">
        <v>162</v>
      </c>
      <c r="L89" s="73"/>
      <c r="M89" s="229" t="s">
        <v>38</v>
      </c>
      <c r="N89" s="230" t="s">
        <v>54</v>
      </c>
      <c r="O89" s="48"/>
      <c r="P89" s="231">
        <f>O89*H89</f>
        <v>0</v>
      </c>
      <c r="Q89" s="231">
        <v>0</v>
      </c>
      <c r="R89" s="231">
        <f>Q89*H89</f>
        <v>0</v>
      </c>
      <c r="S89" s="231">
        <v>0</v>
      </c>
      <c r="T89" s="232">
        <f>S89*H89</f>
        <v>0</v>
      </c>
      <c r="AR89" s="24" t="s">
        <v>295</v>
      </c>
      <c r="AT89" s="24" t="s">
        <v>158</v>
      </c>
      <c r="AU89" s="24" t="s">
        <v>92</v>
      </c>
      <c r="AY89" s="24" t="s">
        <v>155</v>
      </c>
      <c r="BE89" s="233">
        <f>IF(N89="základní",J89,0)</f>
        <v>0</v>
      </c>
      <c r="BF89" s="233">
        <f>IF(N89="snížená",J89,0)</f>
        <v>0</v>
      </c>
      <c r="BG89" s="233">
        <f>IF(N89="zákl. přenesená",J89,0)</f>
        <v>0</v>
      </c>
      <c r="BH89" s="233">
        <f>IF(N89="sníž. přenesená",J89,0)</f>
        <v>0</v>
      </c>
      <c r="BI89" s="233">
        <f>IF(N89="nulová",J89,0)</f>
        <v>0</v>
      </c>
      <c r="BJ89" s="24" t="s">
        <v>25</v>
      </c>
      <c r="BK89" s="233">
        <f>ROUND(I89*H89,2)</f>
        <v>0</v>
      </c>
      <c r="BL89" s="24" t="s">
        <v>295</v>
      </c>
      <c r="BM89" s="24" t="s">
        <v>1030</v>
      </c>
    </row>
    <row r="90" s="1" customFormat="1">
      <c r="B90" s="47"/>
      <c r="C90" s="75"/>
      <c r="D90" s="234" t="s">
        <v>165</v>
      </c>
      <c r="E90" s="75"/>
      <c r="F90" s="235" t="s">
        <v>1031</v>
      </c>
      <c r="G90" s="75"/>
      <c r="H90" s="75"/>
      <c r="I90" s="192"/>
      <c r="J90" s="75"/>
      <c r="K90" s="75"/>
      <c r="L90" s="73"/>
      <c r="M90" s="236"/>
      <c r="N90" s="48"/>
      <c r="O90" s="48"/>
      <c r="P90" s="48"/>
      <c r="Q90" s="48"/>
      <c r="R90" s="48"/>
      <c r="S90" s="48"/>
      <c r="T90" s="96"/>
      <c r="AT90" s="24" t="s">
        <v>165</v>
      </c>
      <c r="AU90" s="24" t="s">
        <v>92</v>
      </c>
    </row>
    <row r="91" s="12" customFormat="1">
      <c r="B91" s="247"/>
      <c r="C91" s="248"/>
      <c r="D91" s="234" t="s">
        <v>167</v>
      </c>
      <c r="E91" s="249" t="s">
        <v>38</v>
      </c>
      <c r="F91" s="250" t="s">
        <v>1032</v>
      </c>
      <c r="G91" s="248"/>
      <c r="H91" s="251">
        <v>39</v>
      </c>
      <c r="I91" s="252"/>
      <c r="J91" s="248"/>
      <c r="K91" s="248"/>
      <c r="L91" s="253"/>
      <c r="M91" s="254"/>
      <c r="N91" s="255"/>
      <c r="O91" s="255"/>
      <c r="P91" s="255"/>
      <c r="Q91" s="255"/>
      <c r="R91" s="255"/>
      <c r="S91" s="255"/>
      <c r="T91" s="256"/>
      <c r="AT91" s="257" t="s">
        <v>167</v>
      </c>
      <c r="AU91" s="257" t="s">
        <v>92</v>
      </c>
      <c r="AV91" s="12" t="s">
        <v>92</v>
      </c>
      <c r="AW91" s="12" t="s">
        <v>46</v>
      </c>
      <c r="AX91" s="12" t="s">
        <v>25</v>
      </c>
      <c r="AY91" s="257" t="s">
        <v>155</v>
      </c>
    </row>
    <row r="92" s="1" customFormat="1" ht="14.4" customHeight="1">
      <c r="B92" s="47"/>
      <c r="C92" s="269" t="s">
        <v>211</v>
      </c>
      <c r="D92" s="269" t="s">
        <v>178</v>
      </c>
      <c r="E92" s="270" t="s">
        <v>1033</v>
      </c>
      <c r="F92" s="271" t="s">
        <v>1034</v>
      </c>
      <c r="G92" s="272" t="s">
        <v>214</v>
      </c>
      <c r="H92" s="273">
        <v>10</v>
      </c>
      <c r="I92" s="274"/>
      <c r="J92" s="275">
        <f>ROUND(I92*H92,2)</f>
        <v>0</v>
      </c>
      <c r="K92" s="271" t="s">
        <v>162</v>
      </c>
      <c r="L92" s="276"/>
      <c r="M92" s="277" t="s">
        <v>38</v>
      </c>
      <c r="N92" s="278" t="s">
        <v>54</v>
      </c>
      <c r="O92" s="48"/>
      <c r="P92" s="231">
        <f>O92*H92</f>
        <v>0</v>
      </c>
      <c r="Q92" s="231">
        <v>5.0000000000000002E-05</v>
      </c>
      <c r="R92" s="231">
        <f>Q92*H92</f>
        <v>0.00050000000000000001</v>
      </c>
      <c r="S92" s="231">
        <v>0</v>
      </c>
      <c r="T92" s="232">
        <f>S92*H92</f>
        <v>0</v>
      </c>
      <c r="AR92" s="24" t="s">
        <v>388</v>
      </c>
      <c r="AT92" s="24" t="s">
        <v>178</v>
      </c>
      <c r="AU92" s="24" t="s">
        <v>92</v>
      </c>
      <c r="AY92" s="24" t="s">
        <v>155</v>
      </c>
      <c r="BE92" s="233">
        <f>IF(N92="základní",J92,0)</f>
        <v>0</v>
      </c>
      <c r="BF92" s="233">
        <f>IF(N92="snížená",J92,0)</f>
        <v>0</v>
      </c>
      <c r="BG92" s="233">
        <f>IF(N92="zákl. přenesená",J92,0)</f>
        <v>0</v>
      </c>
      <c r="BH92" s="233">
        <f>IF(N92="sníž. přenesená",J92,0)</f>
        <v>0</v>
      </c>
      <c r="BI92" s="233">
        <f>IF(N92="nulová",J92,0)</f>
        <v>0</v>
      </c>
      <c r="BJ92" s="24" t="s">
        <v>25</v>
      </c>
      <c r="BK92" s="233">
        <f>ROUND(I92*H92,2)</f>
        <v>0</v>
      </c>
      <c r="BL92" s="24" t="s">
        <v>295</v>
      </c>
      <c r="BM92" s="24" t="s">
        <v>1035</v>
      </c>
    </row>
    <row r="93" s="1" customFormat="1" ht="14.4" customHeight="1">
      <c r="B93" s="47"/>
      <c r="C93" s="269" t="s">
        <v>226</v>
      </c>
      <c r="D93" s="269" t="s">
        <v>178</v>
      </c>
      <c r="E93" s="270" t="s">
        <v>1036</v>
      </c>
      <c r="F93" s="271" t="s">
        <v>1037</v>
      </c>
      <c r="G93" s="272" t="s">
        <v>214</v>
      </c>
      <c r="H93" s="273">
        <v>8</v>
      </c>
      <c r="I93" s="274"/>
      <c r="J93" s="275">
        <f>ROUND(I93*H93,2)</f>
        <v>0</v>
      </c>
      <c r="K93" s="271" t="s">
        <v>162</v>
      </c>
      <c r="L93" s="276"/>
      <c r="M93" s="277" t="s">
        <v>38</v>
      </c>
      <c r="N93" s="278" t="s">
        <v>54</v>
      </c>
      <c r="O93" s="48"/>
      <c r="P93" s="231">
        <f>O93*H93</f>
        <v>0</v>
      </c>
      <c r="Q93" s="231">
        <v>6.0000000000000002E-05</v>
      </c>
      <c r="R93" s="231">
        <f>Q93*H93</f>
        <v>0.00048000000000000001</v>
      </c>
      <c r="S93" s="231">
        <v>0</v>
      </c>
      <c r="T93" s="232">
        <f>S93*H93</f>
        <v>0</v>
      </c>
      <c r="AR93" s="24" t="s">
        <v>388</v>
      </c>
      <c r="AT93" s="24" t="s">
        <v>178</v>
      </c>
      <c r="AU93" s="24" t="s">
        <v>92</v>
      </c>
      <c r="AY93" s="24" t="s">
        <v>155</v>
      </c>
      <c r="BE93" s="233">
        <f>IF(N93="základní",J93,0)</f>
        <v>0</v>
      </c>
      <c r="BF93" s="233">
        <f>IF(N93="snížená",J93,0)</f>
        <v>0</v>
      </c>
      <c r="BG93" s="233">
        <f>IF(N93="zákl. přenesená",J93,0)</f>
        <v>0</v>
      </c>
      <c r="BH93" s="233">
        <f>IF(N93="sníž. přenesená",J93,0)</f>
        <v>0</v>
      </c>
      <c r="BI93" s="233">
        <f>IF(N93="nulová",J93,0)</f>
        <v>0</v>
      </c>
      <c r="BJ93" s="24" t="s">
        <v>25</v>
      </c>
      <c r="BK93" s="233">
        <f>ROUND(I93*H93,2)</f>
        <v>0</v>
      </c>
      <c r="BL93" s="24" t="s">
        <v>295</v>
      </c>
      <c r="BM93" s="24" t="s">
        <v>1038</v>
      </c>
    </row>
    <row r="94" s="1" customFormat="1" ht="14.4" customHeight="1">
      <c r="B94" s="47"/>
      <c r="C94" s="269" t="s">
        <v>240</v>
      </c>
      <c r="D94" s="269" t="s">
        <v>178</v>
      </c>
      <c r="E94" s="270" t="s">
        <v>1039</v>
      </c>
      <c r="F94" s="271" t="s">
        <v>1040</v>
      </c>
      <c r="G94" s="272" t="s">
        <v>214</v>
      </c>
      <c r="H94" s="273">
        <v>9</v>
      </c>
      <c r="I94" s="274"/>
      <c r="J94" s="275">
        <f>ROUND(I94*H94,2)</f>
        <v>0</v>
      </c>
      <c r="K94" s="271" t="s">
        <v>162</v>
      </c>
      <c r="L94" s="276"/>
      <c r="M94" s="277" t="s">
        <v>38</v>
      </c>
      <c r="N94" s="278" t="s">
        <v>54</v>
      </c>
      <c r="O94" s="48"/>
      <c r="P94" s="231">
        <f>O94*H94</f>
        <v>0</v>
      </c>
      <c r="Q94" s="231">
        <v>6.9999999999999994E-05</v>
      </c>
      <c r="R94" s="231">
        <f>Q94*H94</f>
        <v>0.00062999999999999992</v>
      </c>
      <c r="S94" s="231">
        <v>0</v>
      </c>
      <c r="T94" s="232">
        <f>S94*H94</f>
        <v>0</v>
      </c>
      <c r="AR94" s="24" t="s">
        <v>388</v>
      </c>
      <c r="AT94" s="24" t="s">
        <v>178</v>
      </c>
      <c r="AU94" s="24" t="s">
        <v>92</v>
      </c>
      <c r="AY94" s="24" t="s">
        <v>155</v>
      </c>
      <c r="BE94" s="233">
        <f>IF(N94="základní",J94,0)</f>
        <v>0</v>
      </c>
      <c r="BF94" s="233">
        <f>IF(N94="snížená",J94,0)</f>
        <v>0</v>
      </c>
      <c r="BG94" s="233">
        <f>IF(N94="zákl. přenesená",J94,0)</f>
        <v>0</v>
      </c>
      <c r="BH94" s="233">
        <f>IF(N94="sníž. přenesená",J94,0)</f>
        <v>0</v>
      </c>
      <c r="BI94" s="233">
        <f>IF(N94="nulová",J94,0)</f>
        <v>0</v>
      </c>
      <c r="BJ94" s="24" t="s">
        <v>25</v>
      </c>
      <c r="BK94" s="233">
        <f>ROUND(I94*H94,2)</f>
        <v>0</v>
      </c>
      <c r="BL94" s="24" t="s">
        <v>295</v>
      </c>
      <c r="BM94" s="24" t="s">
        <v>1041</v>
      </c>
    </row>
    <row r="95" s="1" customFormat="1" ht="14.4" customHeight="1">
      <c r="B95" s="47"/>
      <c r="C95" s="269" t="s">
        <v>181</v>
      </c>
      <c r="D95" s="269" t="s">
        <v>178</v>
      </c>
      <c r="E95" s="270" t="s">
        <v>1042</v>
      </c>
      <c r="F95" s="271" t="s">
        <v>1043</v>
      </c>
      <c r="G95" s="272" t="s">
        <v>214</v>
      </c>
      <c r="H95" s="273">
        <v>12</v>
      </c>
      <c r="I95" s="274"/>
      <c r="J95" s="275">
        <f>ROUND(I95*H95,2)</f>
        <v>0</v>
      </c>
      <c r="K95" s="271" t="s">
        <v>162</v>
      </c>
      <c r="L95" s="276"/>
      <c r="M95" s="277" t="s">
        <v>38</v>
      </c>
      <c r="N95" s="278" t="s">
        <v>54</v>
      </c>
      <c r="O95" s="48"/>
      <c r="P95" s="231">
        <f>O95*H95</f>
        <v>0</v>
      </c>
      <c r="Q95" s="231">
        <v>8.0000000000000007E-05</v>
      </c>
      <c r="R95" s="231">
        <f>Q95*H95</f>
        <v>0.00096000000000000013</v>
      </c>
      <c r="S95" s="231">
        <v>0</v>
      </c>
      <c r="T95" s="232">
        <f>S95*H95</f>
        <v>0</v>
      </c>
      <c r="AR95" s="24" t="s">
        <v>388</v>
      </c>
      <c r="AT95" s="24" t="s">
        <v>178</v>
      </c>
      <c r="AU95" s="24" t="s">
        <v>92</v>
      </c>
      <c r="AY95" s="24" t="s">
        <v>155</v>
      </c>
      <c r="BE95" s="233">
        <f>IF(N95="základní",J95,0)</f>
        <v>0</v>
      </c>
      <c r="BF95" s="233">
        <f>IF(N95="snížená",J95,0)</f>
        <v>0</v>
      </c>
      <c r="BG95" s="233">
        <f>IF(N95="zákl. přenesená",J95,0)</f>
        <v>0</v>
      </c>
      <c r="BH95" s="233">
        <f>IF(N95="sníž. přenesená",J95,0)</f>
        <v>0</v>
      </c>
      <c r="BI95" s="233">
        <f>IF(N95="nulová",J95,0)</f>
        <v>0</v>
      </c>
      <c r="BJ95" s="24" t="s">
        <v>25</v>
      </c>
      <c r="BK95" s="233">
        <f>ROUND(I95*H95,2)</f>
        <v>0</v>
      </c>
      <c r="BL95" s="24" t="s">
        <v>295</v>
      </c>
      <c r="BM95" s="24" t="s">
        <v>1044</v>
      </c>
    </row>
    <row r="96" s="1" customFormat="1" ht="34.2" customHeight="1">
      <c r="B96" s="47"/>
      <c r="C96" s="222" t="s">
        <v>261</v>
      </c>
      <c r="D96" s="222" t="s">
        <v>158</v>
      </c>
      <c r="E96" s="223" t="s">
        <v>523</v>
      </c>
      <c r="F96" s="224" t="s">
        <v>524</v>
      </c>
      <c r="G96" s="225" t="s">
        <v>161</v>
      </c>
      <c r="H96" s="226">
        <v>0.0030000000000000001</v>
      </c>
      <c r="I96" s="227"/>
      <c r="J96" s="228">
        <f>ROUND(I96*H96,2)</f>
        <v>0</v>
      </c>
      <c r="K96" s="224" t="s">
        <v>162</v>
      </c>
      <c r="L96" s="73"/>
      <c r="M96" s="229" t="s">
        <v>38</v>
      </c>
      <c r="N96" s="230" t="s">
        <v>54</v>
      </c>
      <c r="O96" s="48"/>
      <c r="P96" s="231">
        <f>O96*H96</f>
        <v>0</v>
      </c>
      <c r="Q96" s="231">
        <v>0</v>
      </c>
      <c r="R96" s="231">
        <f>Q96*H96</f>
        <v>0</v>
      </c>
      <c r="S96" s="231">
        <v>0</v>
      </c>
      <c r="T96" s="232">
        <f>S96*H96</f>
        <v>0</v>
      </c>
      <c r="AR96" s="24" t="s">
        <v>295</v>
      </c>
      <c r="AT96" s="24" t="s">
        <v>158</v>
      </c>
      <c r="AU96" s="24" t="s">
        <v>92</v>
      </c>
      <c r="AY96" s="24" t="s">
        <v>155</v>
      </c>
      <c r="BE96" s="233">
        <f>IF(N96="základní",J96,0)</f>
        <v>0</v>
      </c>
      <c r="BF96" s="233">
        <f>IF(N96="snížená",J96,0)</f>
        <v>0</v>
      </c>
      <c r="BG96" s="233">
        <f>IF(N96="zákl. přenesená",J96,0)</f>
        <v>0</v>
      </c>
      <c r="BH96" s="233">
        <f>IF(N96="sníž. přenesená",J96,0)</f>
        <v>0</v>
      </c>
      <c r="BI96" s="233">
        <f>IF(N96="nulová",J96,0)</f>
        <v>0</v>
      </c>
      <c r="BJ96" s="24" t="s">
        <v>25</v>
      </c>
      <c r="BK96" s="233">
        <f>ROUND(I96*H96,2)</f>
        <v>0</v>
      </c>
      <c r="BL96" s="24" t="s">
        <v>295</v>
      </c>
      <c r="BM96" s="24" t="s">
        <v>1045</v>
      </c>
    </row>
    <row r="97" s="1" customFormat="1">
      <c r="B97" s="47"/>
      <c r="C97" s="75"/>
      <c r="D97" s="234" t="s">
        <v>165</v>
      </c>
      <c r="E97" s="75"/>
      <c r="F97" s="235" t="s">
        <v>526</v>
      </c>
      <c r="G97" s="75"/>
      <c r="H97" s="75"/>
      <c r="I97" s="192"/>
      <c r="J97" s="75"/>
      <c r="K97" s="75"/>
      <c r="L97" s="73"/>
      <c r="M97" s="236"/>
      <c r="N97" s="48"/>
      <c r="O97" s="48"/>
      <c r="P97" s="48"/>
      <c r="Q97" s="48"/>
      <c r="R97" s="48"/>
      <c r="S97" s="48"/>
      <c r="T97" s="96"/>
      <c r="AT97" s="24" t="s">
        <v>165</v>
      </c>
      <c r="AU97" s="24" t="s">
        <v>92</v>
      </c>
    </row>
    <row r="98" s="10" customFormat="1" ht="29.88" customHeight="1">
      <c r="B98" s="206"/>
      <c r="C98" s="207"/>
      <c r="D98" s="208" t="s">
        <v>82</v>
      </c>
      <c r="E98" s="220" t="s">
        <v>1046</v>
      </c>
      <c r="F98" s="220" t="s">
        <v>1047</v>
      </c>
      <c r="G98" s="207"/>
      <c r="H98" s="207"/>
      <c r="I98" s="210"/>
      <c r="J98" s="221">
        <f>BK98</f>
        <v>0</v>
      </c>
      <c r="K98" s="207"/>
      <c r="L98" s="212"/>
      <c r="M98" s="213"/>
      <c r="N98" s="214"/>
      <c r="O98" s="214"/>
      <c r="P98" s="215">
        <f>SUM(P99:P110)</f>
        <v>0</v>
      </c>
      <c r="Q98" s="214"/>
      <c r="R98" s="215">
        <f>SUM(R99:R110)</f>
        <v>0.61973774799999992</v>
      </c>
      <c r="S98" s="214"/>
      <c r="T98" s="216">
        <f>SUM(T99:T110)</f>
        <v>0.16750000000000001</v>
      </c>
      <c r="AR98" s="217" t="s">
        <v>92</v>
      </c>
      <c r="AT98" s="218" t="s">
        <v>82</v>
      </c>
      <c r="AU98" s="218" t="s">
        <v>25</v>
      </c>
      <c r="AY98" s="217" t="s">
        <v>155</v>
      </c>
      <c r="BK98" s="219">
        <f>SUM(BK99:BK110)</f>
        <v>0</v>
      </c>
    </row>
    <row r="99" s="1" customFormat="1" ht="22.8" customHeight="1">
      <c r="B99" s="47"/>
      <c r="C99" s="222" t="s">
        <v>30</v>
      </c>
      <c r="D99" s="222" t="s">
        <v>158</v>
      </c>
      <c r="E99" s="223" t="s">
        <v>1048</v>
      </c>
      <c r="F99" s="224" t="s">
        <v>1049</v>
      </c>
      <c r="G99" s="225" t="s">
        <v>214</v>
      </c>
      <c r="H99" s="226">
        <v>10</v>
      </c>
      <c r="I99" s="227"/>
      <c r="J99" s="228">
        <f>ROUND(I99*H99,2)</f>
        <v>0</v>
      </c>
      <c r="K99" s="224" t="s">
        <v>162</v>
      </c>
      <c r="L99" s="73"/>
      <c r="M99" s="229" t="s">
        <v>38</v>
      </c>
      <c r="N99" s="230" t="s">
        <v>54</v>
      </c>
      <c r="O99" s="48"/>
      <c r="P99" s="231">
        <f>O99*H99</f>
        <v>0</v>
      </c>
      <c r="Q99" s="231">
        <v>0.0030912560000000001</v>
      </c>
      <c r="R99" s="231">
        <f>Q99*H99</f>
        <v>0.030912560000000002</v>
      </c>
      <c r="S99" s="231">
        <v>0</v>
      </c>
      <c r="T99" s="232">
        <f>S99*H99</f>
        <v>0</v>
      </c>
      <c r="AR99" s="24" t="s">
        <v>295</v>
      </c>
      <c r="AT99" s="24" t="s">
        <v>158</v>
      </c>
      <c r="AU99" s="24" t="s">
        <v>92</v>
      </c>
      <c r="AY99" s="24" t="s">
        <v>155</v>
      </c>
      <c r="BE99" s="233">
        <f>IF(N99="základní",J99,0)</f>
        <v>0</v>
      </c>
      <c r="BF99" s="233">
        <f>IF(N99="snížená",J99,0)</f>
        <v>0</v>
      </c>
      <c r="BG99" s="233">
        <f>IF(N99="zákl. přenesená",J99,0)</f>
        <v>0</v>
      </c>
      <c r="BH99" s="233">
        <f>IF(N99="sníž. přenesená",J99,0)</f>
        <v>0</v>
      </c>
      <c r="BI99" s="233">
        <f>IF(N99="nulová",J99,0)</f>
        <v>0</v>
      </c>
      <c r="BJ99" s="24" t="s">
        <v>25</v>
      </c>
      <c r="BK99" s="233">
        <f>ROUND(I99*H99,2)</f>
        <v>0</v>
      </c>
      <c r="BL99" s="24" t="s">
        <v>295</v>
      </c>
      <c r="BM99" s="24" t="s">
        <v>1050</v>
      </c>
    </row>
    <row r="100" s="1" customFormat="1" ht="22.8" customHeight="1">
      <c r="B100" s="47"/>
      <c r="C100" s="222" t="s">
        <v>272</v>
      </c>
      <c r="D100" s="222" t="s">
        <v>158</v>
      </c>
      <c r="E100" s="223" t="s">
        <v>1051</v>
      </c>
      <c r="F100" s="224" t="s">
        <v>1052</v>
      </c>
      <c r="G100" s="225" t="s">
        <v>214</v>
      </c>
      <c r="H100" s="226">
        <v>8</v>
      </c>
      <c r="I100" s="227"/>
      <c r="J100" s="228">
        <f>ROUND(I100*H100,2)</f>
        <v>0</v>
      </c>
      <c r="K100" s="224" t="s">
        <v>162</v>
      </c>
      <c r="L100" s="73"/>
      <c r="M100" s="229" t="s">
        <v>38</v>
      </c>
      <c r="N100" s="230" t="s">
        <v>54</v>
      </c>
      <c r="O100" s="48"/>
      <c r="P100" s="231">
        <f>O100*H100</f>
        <v>0</v>
      </c>
      <c r="Q100" s="231">
        <v>0.0045061140000000003</v>
      </c>
      <c r="R100" s="231">
        <f>Q100*H100</f>
        <v>0.036048912000000002</v>
      </c>
      <c r="S100" s="231">
        <v>0</v>
      </c>
      <c r="T100" s="232">
        <f>S100*H100</f>
        <v>0</v>
      </c>
      <c r="AR100" s="24" t="s">
        <v>295</v>
      </c>
      <c r="AT100" s="24" t="s">
        <v>158</v>
      </c>
      <c r="AU100" s="24" t="s">
        <v>92</v>
      </c>
      <c r="AY100" s="24" t="s">
        <v>155</v>
      </c>
      <c r="BE100" s="233">
        <f>IF(N100="základní",J100,0)</f>
        <v>0</v>
      </c>
      <c r="BF100" s="233">
        <f>IF(N100="snížená",J100,0)</f>
        <v>0</v>
      </c>
      <c r="BG100" s="233">
        <f>IF(N100="zákl. přenesená",J100,0)</f>
        <v>0</v>
      </c>
      <c r="BH100" s="233">
        <f>IF(N100="sníž. přenesená",J100,0)</f>
        <v>0</v>
      </c>
      <c r="BI100" s="233">
        <f>IF(N100="nulová",J100,0)</f>
        <v>0</v>
      </c>
      <c r="BJ100" s="24" t="s">
        <v>25</v>
      </c>
      <c r="BK100" s="233">
        <f>ROUND(I100*H100,2)</f>
        <v>0</v>
      </c>
      <c r="BL100" s="24" t="s">
        <v>295</v>
      </c>
      <c r="BM100" s="24" t="s">
        <v>1053</v>
      </c>
    </row>
    <row r="101" s="1" customFormat="1" ht="22.8" customHeight="1">
      <c r="B101" s="47"/>
      <c r="C101" s="222" t="s">
        <v>277</v>
      </c>
      <c r="D101" s="222" t="s">
        <v>158</v>
      </c>
      <c r="E101" s="223" t="s">
        <v>1054</v>
      </c>
      <c r="F101" s="224" t="s">
        <v>1055</v>
      </c>
      <c r="G101" s="225" t="s">
        <v>214</v>
      </c>
      <c r="H101" s="226">
        <v>9</v>
      </c>
      <c r="I101" s="227"/>
      <c r="J101" s="228">
        <f>ROUND(I101*H101,2)</f>
        <v>0</v>
      </c>
      <c r="K101" s="224" t="s">
        <v>162</v>
      </c>
      <c r="L101" s="73"/>
      <c r="M101" s="229" t="s">
        <v>38</v>
      </c>
      <c r="N101" s="230" t="s">
        <v>54</v>
      </c>
      <c r="O101" s="48"/>
      <c r="P101" s="231">
        <f>O101*H101</f>
        <v>0</v>
      </c>
      <c r="Q101" s="231">
        <v>0.0051804260000000001</v>
      </c>
      <c r="R101" s="231">
        <f>Q101*H101</f>
        <v>0.046623834000000003</v>
      </c>
      <c r="S101" s="231">
        <v>0</v>
      </c>
      <c r="T101" s="232">
        <f>S101*H101</f>
        <v>0</v>
      </c>
      <c r="AR101" s="24" t="s">
        <v>295</v>
      </c>
      <c r="AT101" s="24" t="s">
        <v>158</v>
      </c>
      <c r="AU101" s="24" t="s">
        <v>92</v>
      </c>
      <c r="AY101" s="24" t="s">
        <v>155</v>
      </c>
      <c r="BE101" s="233">
        <f>IF(N101="základní",J101,0)</f>
        <v>0</v>
      </c>
      <c r="BF101" s="233">
        <f>IF(N101="snížená",J101,0)</f>
        <v>0</v>
      </c>
      <c r="BG101" s="233">
        <f>IF(N101="zákl. přenesená",J101,0)</f>
        <v>0</v>
      </c>
      <c r="BH101" s="233">
        <f>IF(N101="sníž. přenesená",J101,0)</f>
        <v>0</v>
      </c>
      <c r="BI101" s="233">
        <f>IF(N101="nulová",J101,0)</f>
        <v>0</v>
      </c>
      <c r="BJ101" s="24" t="s">
        <v>25</v>
      </c>
      <c r="BK101" s="233">
        <f>ROUND(I101*H101,2)</f>
        <v>0</v>
      </c>
      <c r="BL101" s="24" t="s">
        <v>295</v>
      </c>
      <c r="BM101" s="24" t="s">
        <v>1056</v>
      </c>
    </row>
    <row r="102" s="1" customFormat="1" ht="22.8" customHeight="1">
      <c r="B102" s="47"/>
      <c r="C102" s="222" t="s">
        <v>281</v>
      </c>
      <c r="D102" s="222" t="s">
        <v>158</v>
      </c>
      <c r="E102" s="223" t="s">
        <v>1057</v>
      </c>
      <c r="F102" s="224" t="s">
        <v>1058</v>
      </c>
      <c r="G102" s="225" t="s">
        <v>214</v>
      </c>
      <c r="H102" s="226">
        <v>12</v>
      </c>
      <c r="I102" s="227"/>
      <c r="J102" s="228">
        <f>ROUND(I102*H102,2)</f>
        <v>0</v>
      </c>
      <c r="K102" s="224" t="s">
        <v>162</v>
      </c>
      <c r="L102" s="73"/>
      <c r="M102" s="229" t="s">
        <v>38</v>
      </c>
      <c r="N102" s="230" t="s">
        <v>54</v>
      </c>
      <c r="O102" s="48"/>
      <c r="P102" s="231">
        <f>O102*H102</f>
        <v>0</v>
      </c>
      <c r="Q102" s="231">
        <v>0.0063966040000000002</v>
      </c>
      <c r="R102" s="231">
        <f>Q102*H102</f>
        <v>0.076759248000000002</v>
      </c>
      <c r="S102" s="231">
        <v>0</v>
      </c>
      <c r="T102" s="232">
        <f>S102*H102</f>
        <v>0</v>
      </c>
      <c r="AR102" s="24" t="s">
        <v>295</v>
      </c>
      <c r="AT102" s="24" t="s">
        <v>158</v>
      </c>
      <c r="AU102" s="24" t="s">
        <v>92</v>
      </c>
      <c r="AY102" s="24" t="s">
        <v>155</v>
      </c>
      <c r="BE102" s="233">
        <f>IF(N102="základní",J102,0)</f>
        <v>0</v>
      </c>
      <c r="BF102" s="233">
        <f>IF(N102="snížená",J102,0)</f>
        <v>0</v>
      </c>
      <c r="BG102" s="233">
        <f>IF(N102="zákl. přenesená",J102,0)</f>
        <v>0</v>
      </c>
      <c r="BH102" s="233">
        <f>IF(N102="sníž. přenesená",J102,0)</f>
        <v>0</v>
      </c>
      <c r="BI102" s="233">
        <f>IF(N102="nulová",J102,0)</f>
        <v>0</v>
      </c>
      <c r="BJ102" s="24" t="s">
        <v>25</v>
      </c>
      <c r="BK102" s="233">
        <f>ROUND(I102*H102,2)</f>
        <v>0</v>
      </c>
      <c r="BL102" s="24" t="s">
        <v>295</v>
      </c>
      <c r="BM102" s="24" t="s">
        <v>1059</v>
      </c>
    </row>
    <row r="103" s="1" customFormat="1" ht="22.8" customHeight="1">
      <c r="B103" s="47"/>
      <c r="C103" s="222" t="s">
        <v>286</v>
      </c>
      <c r="D103" s="222" t="s">
        <v>158</v>
      </c>
      <c r="E103" s="223" t="s">
        <v>1060</v>
      </c>
      <c r="F103" s="224" t="s">
        <v>1061</v>
      </c>
      <c r="G103" s="225" t="s">
        <v>214</v>
      </c>
      <c r="H103" s="226">
        <v>25</v>
      </c>
      <c r="I103" s="227"/>
      <c r="J103" s="228">
        <f>ROUND(I103*H103,2)</f>
        <v>0</v>
      </c>
      <c r="K103" s="224" t="s">
        <v>162</v>
      </c>
      <c r="L103" s="73"/>
      <c r="M103" s="229" t="s">
        <v>38</v>
      </c>
      <c r="N103" s="230" t="s">
        <v>54</v>
      </c>
      <c r="O103" s="48"/>
      <c r="P103" s="231">
        <f>O103*H103</f>
        <v>0</v>
      </c>
      <c r="Q103" s="231">
        <v>0</v>
      </c>
      <c r="R103" s="231">
        <f>Q103*H103</f>
        <v>0</v>
      </c>
      <c r="S103" s="231">
        <v>0.0067000000000000002</v>
      </c>
      <c r="T103" s="232">
        <f>S103*H103</f>
        <v>0.16750000000000001</v>
      </c>
      <c r="AR103" s="24" t="s">
        <v>295</v>
      </c>
      <c r="AT103" s="24" t="s">
        <v>158</v>
      </c>
      <c r="AU103" s="24" t="s">
        <v>92</v>
      </c>
      <c r="AY103" s="24" t="s">
        <v>155</v>
      </c>
      <c r="BE103" s="233">
        <f>IF(N103="základní",J103,0)</f>
        <v>0</v>
      </c>
      <c r="BF103" s="233">
        <f>IF(N103="snížená",J103,0)</f>
        <v>0</v>
      </c>
      <c r="BG103" s="233">
        <f>IF(N103="zákl. přenesená",J103,0)</f>
        <v>0</v>
      </c>
      <c r="BH103" s="233">
        <f>IF(N103="sníž. přenesená",J103,0)</f>
        <v>0</v>
      </c>
      <c r="BI103" s="233">
        <f>IF(N103="nulová",J103,0)</f>
        <v>0</v>
      </c>
      <c r="BJ103" s="24" t="s">
        <v>25</v>
      </c>
      <c r="BK103" s="233">
        <f>ROUND(I103*H103,2)</f>
        <v>0</v>
      </c>
      <c r="BL103" s="24" t="s">
        <v>295</v>
      </c>
      <c r="BM103" s="24" t="s">
        <v>1062</v>
      </c>
    </row>
    <row r="104" s="1" customFormat="1" ht="22.8" customHeight="1">
      <c r="B104" s="47"/>
      <c r="C104" s="222" t="s">
        <v>10</v>
      </c>
      <c r="D104" s="222" t="s">
        <v>158</v>
      </c>
      <c r="E104" s="223" t="s">
        <v>1063</v>
      </c>
      <c r="F104" s="224" t="s">
        <v>1064</v>
      </c>
      <c r="G104" s="225" t="s">
        <v>1065</v>
      </c>
      <c r="H104" s="226">
        <v>7</v>
      </c>
      <c r="I104" s="227"/>
      <c r="J104" s="228">
        <f>ROUND(I104*H104,2)</f>
        <v>0</v>
      </c>
      <c r="K104" s="224" t="s">
        <v>162</v>
      </c>
      <c r="L104" s="73"/>
      <c r="M104" s="229" t="s">
        <v>38</v>
      </c>
      <c r="N104" s="230" t="s">
        <v>54</v>
      </c>
      <c r="O104" s="48"/>
      <c r="P104" s="231">
        <f>O104*H104</f>
        <v>0</v>
      </c>
      <c r="Q104" s="231">
        <v>0.03014445</v>
      </c>
      <c r="R104" s="231">
        <f>Q104*H104</f>
        <v>0.21101115000000001</v>
      </c>
      <c r="S104" s="231">
        <v>0</v>
      </c>
      <c r="T104" s="232">
        <f>S104*H104</f>
        <v>0</v>
      </c>
      <c r="AR104" s="24" t="s">
        <v>295</v>
      </c>
      <c r="AT104" s="24" t="s">
        <v>158</v>
      </c>
      <c r="AU104" s="24" t="s">
        <v>92</v>
      </c>
      <c r="AY104" s="24" t="s">
        <v>155</v>
      </c>
      <c r="BE104" s="233">
        <f>IF(N104="základní",J104,0)</f>
        <v>0</v>
      </c>
      <c r="BF104" s="233">
        <f>IF(N104="snížená",J104,0)</f>
        <v>0</v>
      </c>
      <c r="BG104" s="233">
        <f>IF(N104="zákl. přenesená",J104,0)</f>
        <v>0</v>
      </c>
      <c r="BH104" s="233">
        <f>IF(N104="sníž. přenesená",J104,0)</f>
        <v>0</v>
      </c>
      <c r="BI104" s="233">
        <f>IF(N104="nulová",J104,0)</f>
        <v>0</v>
      </c>
      <c r="BJ104" s="24" t="s">
        <v>25</v>
      </c>
      <c r="BK104" s="233">
        <f>ROUND(I104*H104,2)</f>
        <v>0</v>
      </c>
      <c r="BL104" s="24" t="s">
        <v>295</v>
      </c>
      <c r="BM104" s="24" t="s">
        <v>1066</v>
      </c>
    </row>
    <row r="105" s="1" customFormat="1" ht="14.4" customHeight="1">
      <c r="B105" s="47"/>
      <c r="C105" s="222" t="s">
        <v>295</v>
      </c>
      <c r="D105" s="222" t="s">
        <v>158</v>
      </c>
      <c r="E105" s="223" t="s">
        <v>1067</v>
      </c>
      <c r="F105" s="224" t="s">
        <v>1068</v>
      </c>
      <c r="G105" s="225" t="s">
        <v>1065</v>
      </c>
      <c r="H105" s="226">
        <v>7</v>
      </c>
      <c r="I105" s="227"/>
      <c r="J105" s="228">
        <f>ROUND(I105*H105,2)</f>
        <v>0</v>
      </c>
      <c r="K105" s="224" t="s">
        <v>351</v>
      </c>
      <c r="L105" s="73"/>
      <c r="M105" s="229" t="s">
        <v>38</v>
      </c>
      <c r="N105" s="230" t="s">
        <v>54</v>
      </c>
      <c r="O105" s="48"/>
      <c r="P105" s="231">
        <f>O105*H105</f>
        <v>0</v>
      </c>
      <c r="Q105" s="231">
        <v>0.03014</v>
      </c>
      <c r="R105" s="231">
        <f>Q105*H105</f>
        <v>0.21098</v>
      </c>
      <c r="S105" s="231">
        <v>0</v>
      </c>
      <c r="T105" s="232">
        <f>S105*H105</f>
        <v>0</v>
      </c>
      <c r="AR105" s="24" t="s">
        <v>295</v>
      </c>
      <c r="AT105" s="24" t="s">
        <v>158</v>
      </c>
      <c r="AU105" s="24" t="s">
        <v>92</v>
      </c>
      <c r="AY105" s="24" t="s">
        <v>155</v>
      </c>
      <c r="BE105" s="233">
        <f>IF(N105="základní",J105,0)</f>
        <v>0</v>
      </c>
      <c r="BF105" s="233">
        <f>IF(N105="snížená",J105,0)</f>
        <v>0</v>
      </c>
      <c r="BG105" s="233">
        <f>IF(N105="zákl. přenesená",J105,0)</f>
        <v>0</v>
      </c>
      <c r="BH105" s="233">
        <f>IF(N105="sníž. přenesená",J105,0)</f>
        <v>0</v>
      </c>
      <c r="BI105" s="233">
        <f>IF(N105="nulová",J105,0)</f>
        <v>0</v>
      </c>
      <c r="BJ105" s="24" t="s">
        <v>25</v>
      </c>
      <c r="BK105" s="233">
        <f>ROUND(I105*H105,2)</f>
        <v>0</v>
      </c>
      <c r="BL105" s="24" t="s">
        <v>295</v>
      </c>
      <c r="BM105" s="24" t="s">
        <v>1069</v>
      </c>
    </row>
    <row r="106" s="1" customFormat="1" ht="22.8" customHeight="1">
      <c r="B106" s="47"/>
      <c r="C106" s="222" t="s">
        <v>300</v>
      </c>
      <c r="D106" s="222" t="s">
        <v>158</v>
      </c>
      <c r="E106" s="223" t="s">
        <v>1070</v>
      </c>
      <c r="F106" s="224" t="s">
        <v>1071</v>
      </c>
      <c r="G106" s="225" t="s">
        <v>214</v>
      </c>
      <c r="H106" s="226">
        <v>39</v>
      </c>
      <c r="I106" s="227"/>
      <c r="J106" s="228">
        <f>ROUND(I106*H106,2)</f>
        <v>0</v>
      </c>
      <c r="K106" s="224" t="s">
        <v>162</v>
      </c>
      <c r="L106" s="73"/>
      <c r="M106" s="229" t="s">
        <v>38</v>
      </c>
      <c r="N106" s="230" t="s">
        <v>54</v>
      </c>
      <c r="O106" s="48"/>
      <c r="P106" s="231">
        <f>O106*H106</f>
        <v>0</v>
      </c>
      <c r="Q106" s="231">
        <v>0.000189796</v>
      </c>
      <c r="R106" s="231">
        <f>Q106*H106</f>
        <v>0.007402044</v>
      </c>
      <c r="S106" s="231">
        <v>0</v>
      </c>
      <c r="T106" s="232">
        <f>S106*H106</f>
        <v>0</v>
      </c>
      <c r="AR106" s="24" t="s">
        <v>295</v>
      </c>
      <c r="AT106" s="24" t="s">
        <v>158</v>
      </c>
      <c r="AU106" s="24" t="s">
        <v>92</v>
      </c>
      <c r="AY106" s="24" t="s">
        <v>155</v>
      </c>
      <c r="BE106" s="233">
        <f>IF(N106="základní",J106,0)</f>
        <v>0</v>
      </c>
      <c r="BF106" s="233">
        <f>IF(N106="snížená",J106,0)</f>
        <v>0</v>
      </c>
      <c r="BG106" s="233">
        <f>IF(N106="zákl. přenesená",J106,0)</f>
        <v>0</v>
      </c>
      <c r="BH106" s="233">
        <f>IF(N106="sníž. přenesená",J106,0)</f>
        <v>0</v>
      </c>
      <c r="BI106" s="233">
        <f>IF(N106="nulová",J106,0)</f>
        <v>0</v>
      </c>
      <c r="BJ106" s="24" t="s">
        <v>25</v>
      </c>
      <c r="BK106" s="233">
        <f>ROUND(I106*H106,2)</f>
        <v>0</v>
      </c>
      <c r="BL106" s="24" t="s">
        <v>295</v>
      </c>
      <c r="BM106" s="24" t="s">
        <v>1072</v>
      </c>
    </row>
    <row r="107" s="1" customFormat="1">
      <c r="B107" s="47"/>
      <c r="C107" s="75"/>
      <c r="D107" s="234" t="s">
        <v>165</v>
      </c>
      <c r="E107" s="75"/>
      <c r="F107" s="235" t="s">
        <v>1073</v>
      </c>
      <c r="G107" s="75"/>
      <c r="H107" s="75"/>
      <c r="I107" s="192"/>
      <c r="J107" s="75"/>
      <c r="K107" s="75"/>
      <c r="L107" s="73"/>
      <c r="M107" s="236"/>
      <c r="N107" s="48"/>
      <c r="O107" s="48"/>
      <c r="P107" s="48"/>
      <c r="Q107" s="48"/>
      <c r="R107" s="48"/>
      <c r="S107" s="48"/>
      <c r="T107" s="96"/>
      <c r="AT107" s="24" t="s">
        <v>165</v>
      </c>
      <c r="AU107" s="24" t="s">
        <v>92</v>
      </c>
    </row>
    <row r="108" s="12" customFormat="1">
      <c r="B108" s="247"/>
      <c r="C108" s="248"/>
      <c r="D108" s="234" t="s">
        <v>167</v>
      </c>
      <c r="E108" s="249" t="s">
        <v>38</v>
      </c>
      <c r="F108" s="250" t="s">
        <v>1032</v>
      </c>
      <c r="G108" s="248"/>
      <c r="H108" s="251">
        <v>39</v>
      </c>
      <c r="I108" s="252"/>
      <c r="J108" s="248"/>
      <c r="K108" s="248"/>
      <c r="L108" s="253"/>
      <c r="M108" s="254"/>
      <c r="N108" s="255"/>
      <c r="O108" s="255"/>
      <c r="P108" s="255"/>
      <c r="Q108" s="255"/>
      <c r="R108" s="255"/>
      <c r="S108" s="255"/>
      <c r="T108" s="256"/>
      <c r="AT108" s="257" t="s">
        <v>167</v>
      </c>
      <c r="AU108" s="257" t="s">
        <v>92</v>
      </c>
      <c r="AV108" s="12" t="s">
        <v>92</v>
      </c>
      <c r="AW108" s="12" t="s">
        <v>46</v>
      </c>
      <c r="AX108" s="12" t="s">
        <v>25</v>
      </c>
      <c r="AY108" s="257" t="s">
        <v>155</v>
      </c>
    </row>
    <row r="109" s="1" customFormat="1" ht="34.2" customHeight="1">
      <c r="B109" s="47"/>
      <c r="C109" s="222" t="s">
        <v>305</v>
      </c>
      <c r="D109" s="222" t="s">
        <v>158</v>
      </c>
      <c r="E109" s="223" t="s">
        <v>1074</v>
      </c>
      <c r="F109" s="224" t="s">
        <v>1075</v>
      </c>
      <c r="G109" s="225" t="s">
        <v>161</v>
      </c>
      <c r="H109" s="226">
        <v>0.62</v>
      </c>
      <c r="I109" s="227"/>
      <c r="J109" s="228">
        <f>ROUND(I109*H109,2)</f>
        <v>0</v>
      </c>
      <c r="K109" s="224" t="s">
        <v>162</v>
      </c>
      <c r="L109" s="73"/>
      <c r="M109" s="229" t="s">
        <v>38</v>
      </c>
      <c r="N109" s="230" t="s">
        <v>54</v>
      </c>
      <c r="O109" s="48"/>
      <c r="P109" s="231">
        <f>O109*H109</f>
        <v>0</v>
      </c>
      <c r="Q109" s="231">
        <v>0</v>
      </c>
      <c r="R109" s="231">
        <f>Q109*H109</f>
        <v>0</v>
      </c>
      <c r="S109" s="231">
        <v>0</v>
      </c>
      <c r="T109" s="232">
        <f>S109*H109</f>
        <v>0</v>
      </c>
      <c r="AR109" s="24" t="s">
        <v>295</v>
      </c>
      <c r="AT109" s="24" t="s">
        <v>158</v>
      </c>
      <c r="AU109" s="24" t="s">
        <v>92</v>
      </c>
      <c r="AY109" s="24" t="s">
        <v>155</v>
      </c>
      <c r="BE109" s="233">
        <f>IF(N109="základní",J109,0)</f>
        <v>0</v>
      </c>
      <c r="BF109" s="233">
        <f>IF(N109="snížená",J109,0)</f>
        <v>0</v>
      </c>
      <c r="BG109" s="233">
        <f>IF(N109="zákl. přenesená",J109,0)</f>
        <v>0</v>
      </c>
      <c r="BH109" s="233">
        <f>IF(N109="sníž. přenesená",J109,0)</f>
        <v>0</v>
      </c>
      <c r="BI109" s="233">
        <f>IF(N109="nulová",J109,0)</f>
        <v>0</v>
      </c>
      <c r="BJ109" s="24" t="s">
        <v>25</v>
      </c>
      <c r="BK109" s="233">
        <f>ROUND(I109*H109,2)</f>
        <v>0</v>
      </c>
      <c r="BL109" s="24" t="s">
        <v>295</v>
      </c>
      <c r="BM109" s="24" t="s">
        <v>1076</v>
      </c>
    </row>
    <row r="110" s="1" customFormat="1">
      <c r="B110" s="47"/>
      <c r="C110" s="75"/>
      <c r="D110" s="234" t="s">
        <v>165</v>
      </c>
      <c r="E110" s="75"/>
      <c r="F110" s="235" t="s">
        <v>1077</v>
      </c>
      <c r="G110" s="75"/>
      <c r="H110" s="75"/>
      <c r="I110" s="192"/>
      <c r="J110" s="75"/>
      <c r="K110" s="75"/>
      <c r="L110" s="73"/>
      <c r="M110" s="294"/>
      <c r="N110" s="291"/>
      <c r="O110" s="291"/>
      <c r="P110" s="291"/>
      <c r="Q110" s="291"/>
      <c r="R110" s="291"/>
      <c r="S110" s="291"/>
      <c r="T110" s="295"/>
      <c r="AT110" s="24" t="s">
        <v>165</v>
      </c>
      <c r="AU110" s="24" t="s">
        <v>92</v>
      </c>
    </row>
    <row r="111" s="1" customFormat="1" ht="6.96" customHeight="1">
      <c r="B111" s="68"/>
      <c r="C111" s="69"/>
      <c r="D111" s="69"/>
      <c r="E111" s="69"/>
      <c r="F111" s="69"/>
      <c r="G111" s="69"/>
      <c r="H111" s="69"/>
      <c r="I111" s="167"/>
      <c r="J111" s="69"/>
      <c r="K111" s="69"/>
      <c r="L111" s="73"/>
    </row>
  </sheetData>
  <sheetProtection sheet="1" autoFilter="0" formatColumns="0" formatRows="0" objects="1" scenarios="1" spinCount="100000" saltValue="Tq9LkK8OIK6VSBAaOvec4eyp2HeYsWQX2l4QXUaV3rPBnF22isuHoH+2Th3Gi42wzWH+1GH7fEQ+wnvur4HH3Q==" hashValue="uE4rIiLzqCTzjHQ1cy3jHOpGSPCdpc6wfBVa10Ii6xEO8i4/6GBYjPs8BzEQ32UUoFdWP9f/8TNyojTCIl8rKA==" algorithmName="SHA-512" password="CC35"/>
  <autoFilter ref="C80:K110"/>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7.14" customWidth="1"/>
    <col min="2" max="2" width="1.43" customWidth="1"/>
    <col min="3" max="3" width="3.57" customWidth="1"/>
    <col min="4" max="4" width="3.71" customWidth="1"/>
    <col min="5" max="5" width="14.71" customWidth="1"/>
    <col min="6" max="6" width="64.29" customWidth="1"/>
    <col min="7" max="7" width="7.43" customWidth="1"/>
    <col min="8" max="8" width="9.57" customWidth="1"/>
    <col min="9" max="9" width="10.86" style="137" customWidth="1"/>
    <col min="10" max="10" width="20.14" customWidth="1"/>
    <col min="11" max="11" width="13.29" customWidth="1"/>
    <col min="13" max="13" width="9.14" hidden="1"/>
    <col min="14" max="14" width="9.14" hidden="1"/>
    <col min="15" max="15" width="9.14" hidden="1"/>
    <col min="16" max="16" width="9.14" hidden="1"/>
    <col min="17" max="17" width="9.14" hidden="1"/>
    <col min="18" max="18" width="9.14" hidden="1"/>
    <col min="19" max="19" width="7" hidden="1" customWidth="1"/>
    <col min="20" max="20" width="25.43" hidden="1" customWidth="1"/>
    <col min="21" max="21" width="14" hidden="1" customWidth="1"/>
    <col min="22" max="22" width="10.57" customWidth="1"/>
    <col min="23" max="23" width="14" customWidth="1"/>
    <col min="24" max="24" width="10.57" customWidth="1"/>
    <col min="25" max="25" width="12.86" customWidth="1"/>
    <col min="26" max="26" width="9.43" customWidth="1"/>
    <col min="27" max="27" width="12.86" customWidth="1"/>
    <col min="28" max="28" width="14" customWidth="1"/>
    <col min="29" max="29" width="9.43" customWidth="1"/>
    <col min="30" max="30" width="12.86" customWidth="1"/>
    <col min="31" max="31" width="14" customWidth="1"/>
    <col min="44" max="44" width="9.14" hidden="1"/>
    <col min="45" max="45" width="9.14" hidden="1"/>
    <col min="46" max="46" width="9.14" hidden="1"/>
    <col min="47" max="47" width="9.14" hidden="1"/>
    <col min="48" max="48" width="9.14" hidden="1"/>
    <col min="49" max="49" width="9.14" hidden="1"/>
    <col min="50" max="50" width="9.14" hidden="1"/>
    <col min="51" max="51" width="9.14" hidden="1"/>
    <col min="52" max="52" width="9.14" hidden="1"/>
    <col min="53" max="53" width="9.14" hidden="1"/>
    <col min="54" max="54" width="9.14" hidden="1"/>
    <col min="55" max="55" width="9.14" hidden="1"/>
    <col min="56" max="56" width="9.14" hidden="1"/>
    <col min="57" max="57" width="9.14" hidden="1"/>
    <col min="58" max="58" width="9.14" hidden="1"/>
    <col min="59" max="59" width="9.14" hidden="1"/>
    <col min="60" max="60" width="9.14" hidden="1"/>
    <col min="61" max="61" width="9.14" hidden="1"/>
    <col min="62" max="62" width="9.14" hidden="1"/>
    <col min="63" max="63" width="9.14" hidden="1"/>
    <col min="64" max="64" width="9.14" hidden="1"/>
    <col min="65" max="65" width="9.14" hidden="1"/>
  </cols>
  <sheetData>
    <row r="1" ht="21.84" customHeight="1">
      <c r="A1" s="21"/>
      <c r="B1" s="138"/>
      <c r="C1" s="138"/>
      <c r="D1" s="139" t="s">
        <v>1</v>
      </c>
      <c r="E1" s="138"/>
      <c r="F1" s="140" t="s">
        <v>108</v>
      </c>
      <c r="G1" s="140" t="s">
        <v>109</v>
      </c>
      <c r="H1" s="140"/>
      <c r="I1" s="141"/>
      <c r="J1" s="140" t="s">
        <v>110</v>
      </c>
      <c r="K1" s="139" t="s">
        <v>111</v>
      </c>
      <c r="L1" s="140" t="s">
        <v>112</v>
      </c>
      <c r="M1" s="140"/>
      <c r="N1" s="140"/>
      <c r="O1" s="140"/>
      <c r="P1" s="140"/>
      <c r="Q1" s="140"/>
      <c r="R1" s="140"/>
      <c r="S1" s="140"/>
      <c r="T1" s="14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98</v>
      </c>
    </row>
    <row r="3" ht="6.96" customHeight="1">
      <c r="B3" s="25"/>
      <c r="C3" s="26"/>
      <c r="D3" s="26"/>
      <c r="E3" s="26"/>
      <c r="F3" s="26"/>
      <c r="G3" s="26"/>
      <c r="H3" s="26"/>
      <c r="I3" s="142"/>
      <c r="J3" s="26"/>
      <c r="K3" s="27"/>
      <c r="AT3" s="24" t="s">
        <v>92</v>
      </c>
    </row>
    <row r="4" ht="36.96" customHeight="1">
      <c r="B4" s="28"/>
      <c r="C4" s="29"/>
      <c r="D4" s="30" t="s">
        <v>113</v>
      </c>
      <c r="E4" s="29"/>
      <c r="F4" s="29"/>
      <c r="G4" s="29"/>
      <c r="H4" s="29"/>
      <c r="I4" s="143"/>
      <c r="J4" s="29"/>
      <c r="K4" s="31"/>
      <c r="M4" s="32" t="s">
        <v>12</v>
      </c>
      <c r="AT4" s="24" t="s">
        <v>6</v>
      </c>
    </row>
    <row r="5" ht="6.96" customHeight="1">
      <c r="B5" s="28"/>
      <c r="C5" s="29"/>
      <c r="D5" s="29"/>
      <c r="E5" s="29"/>
      <c r="F5" s="29"/>
      <c r="G5" s="29"/>
      <c r="H5" s="29"/>
      <c r="I5" s="143"/>
      <c r="J5" s="29"/>
      <c r="K5" s="31"/>
    </row>
    <row r="6">
      <c r="B6" s="28"/>
      <c r="C6" s="29"/>
      <c r="D6" s="40" t="s">
        <v>18</v>
      </c>
      <c r="E6" s="29"/>
      <c r="F6" s="29"/>
      <c r="G6" s="29"/>
      <c r="H6" s="29"/>
      <c r="I6" s="143"/>
      <c r="J6" s="29"/>
      <c r="K6" s="31"/>
    </row>
    <row r="7" ht="14.4" customHeight="1">
      <c r="B7" s="28"/>
      <c r="C7" s="29"/>
      <c r="D7" s="29"/>
      <c r="E7" s="144" t="str">
        <f>'Rekapitulace stavby'!K6</f>
        <v>Nemocnice Sokolov, pavilon B, řešení chráněných únikových cest 2.pp - 5.np</v>
      </c>
      <c r="F7" s="40"/>
      <c r="G7" s="40"/>
      <c r="H7" s="40"/>
      <c r="I7" s="143"/>
      <c r="J7" s="29"/>
      <c r="K7" s="31"/>
    </row>
    <row r="8" s="1" customFormat="1">
      <c r="B8" s="47"/>
      <c r="C8" s="48"/>
      <c r="D8" s="40" t="s">
        <v>114</v>
      </c>
      <c r="E8" s="48"/>
      <c r="F8" s="48"/>
      <c r="G8" s="48"/>
      <c r="H8" s="48"/>
      <c r="I8" s="145"/>
      <c r="J8" s="48"/>
      <c r="K8" s="52"/>
    </row>
    <row r="9" s="1" customFormat="1" ht="36.96" customHeight="1">
      <c r="B9" s="47"/>
      <c r="C9" s="48"/>
      <c r="D9" s="48"/>
      <c r="E9" s="146" t="s">
        <v>1078</v>
      </c>
      <c r="F9" s="48"/>
      <c r="G9" s="48"/>
      <c r="H9" s="48"/>
      <c r="I9" s="145"/>
      <c r="J9" s="48"/>
      <c r="K9" s="52"/>
    </row>
    <row r="10" s="1" customFormat="1">
      <c r="B10" s="47"/>
      <c r="C10" s="48"/>
      <c r="D10" s="48"/>
      <c r="E10" s="48"/>
      <c r="F10" s="48"/>
      <c r="G10" s="48"/>
      <c r="H10" s="48"/>
      <c r="I10" s="145"/>
      <c r="J10" s="48"/>
      <c r="K10" s="52"/>
    </row>
    <row r="11" s="1" customFormat="1" ht="14.4" customHeight="1">
      <c r="B11" s="47"/>
      <c r="C11" s="48"/>
      <c r="D11" s="40" t="s">
        <v>21</v>
      </c>
      <c r="E11" s="48"/>
      <c r="F11" s="35" t="s">
        <v>38</v>
      </c>
      <c r="G11" s="48"/>
      <c r="H11" s="48"/>
      <c r="I11" s="147" t="s">
        <v>23</v>
      </c>
      <c r="J11" s="35" t="s">
        <v>38</v>
      </c>
      <c r="K11" s="52"/>
    </row>
    <row r="12" s="1" customFormat="1" ht="14.4" customHeight="1">
      <c r="B12" s="47"/>
      <c r="C12" s="48"/>
      <c r="D12" s="40" t="s">
        <v>26</v>
      </c>
      <c r="E12" s="48"/>
      <c r="F12" s="35" t="s">
        <v>27</v>
      </c>
      <c r="G12" s="48"/>
      <c r="H12" s="48"/>
      <c r="I12" s="147" t="s">
        <v>28</v>
      </c>
      <c r="J12" s="148" t="str">
        <f>'Rekapitulace stavby'!AN8</f>
        <v>10.7.2017</v>
      </c>
      <c r="K12" s="52"/>
    </row>
    <row r="13" s="1" customFormat="1" ht="10.8" customHeight="1">
      <c r="B13" s="47"/>
      <c r="C13" s="48"/>
      <c r="D13" s="48"/>
      <c r="E13" s="48"/>
      <c r="F13" s="48"/>
      <c r="G13" s="48"/>
      <c r="H13" s="48"/>
      <c r="I13" s="145"/>
      <c r="J13" s="48"/>
      <c r="K13" s="52"/>
    </row>
    <row r="14" s="1" customFormat="1" ht="14.4" customHeight="1">
      <c r="B14" s="47"/>
      <c r="C14" s="48"/>
      <c r="D14" s="40" t="s">
        <v>36</v>
      </c>
      <c r="E14" s="48"/>
      <c r="F14" s="48"/>
      <c r="G14" s="48"/>
      <c r="H14" s="48"/>
      <c r="I14" s="147" t="s">
        <v>37</v>
      </c>
      <c r="J14" s="35" t="s">
        <v>38</v>
      </c>
      <c r="K14" s="52"/>
    </row>
    <row r="15" s="1" customFormat="1" ht="18" customHeight="1">
      <c r="B15" s="47"/>
      <c r="C15" s="48"/>
      <c r="D15" s="48"/>
      <c r="E15" s="35" t="s">
        <v>39</v>
      </c>
      <c r="F15" s="48"/>
      <c r="G15" s="48"/>
      <c r="H15" s="48"/>
      <c r="I15" s="147" t="s">
        <v>40</v>
      </c>
      <c r="J15" s="35" t="s">
        <v>38</v>
      </c>
      <c r="K15" s="52"/>
    </row>
    <row r="16" s="1" customFormat="1" ht="6.96" customHeight="1">
      <c r="B16" s="47"/>
      <c r="C16" s="48"/>
      <c r="D16" s="48"/>
      <c r="E16" s="48"/>
      <c r="F16" s="48"/>
      <c r="G16" s="48"/>
      <c r="H16" s="48"/>
      <c r="I16" s="145"/>
      <c r="J16" s="48"/>
      <c r="K16" s="52"/>
    </row>
    <row r="17" s="1" customFormat="1" ht="14.4" customHeight="1">
      <c r="B17" s="47"/>
      <c r="C17" s="48"/>
      <c r="D17" s="40" t="s">
        <v>41</v>
      </c>
      <c r="E17" s="48"/>
      <c r="F17" s="48"/>
      <c r="G17" s="48"/>
      <c r="H17" s="48"/>
      <c r="I17" s="147" t="s">
        <v>37</v>
      </c>
      <c r="J17" s="35" t="str">
        <f>IF('Rekapitulace stavby'!AN13="Vyplň údaj","",IF('Rekapitulace stavby'!AN13="","",'Rekapitulace stavby'!AN13))</f>
        <v/>
      </c>
      <c r="K17" s="52"/>
    </row>
    <row r="18" s="1" customFormat="1" ht="18" customHeight="1">
      <c r="B18" s="47"/>
      <c r="C18" s="48"/>
      <c r="D18" s="48"/>
      <c r="E18" s="35" t="str">
        <f>IF('Rekapitulace stavby'!E14="Vyplň údaj","",IF('Rekapitulace stavby'!E14="","",'Rekapitulace stavby'!E14))</f>
        <v/>
      </c>
      <c r="F18" s="48"/>
      <c r="G18" s="48"/>
      <c r="H18" s="48"/>
      <c r="I18" s="147" t="s">
        <v>40</v>
      </c>
      <c r="J18" s="35" t="str">
        <f>IF('Rekapitulace stavby'!AN14="Vyplň údaj","",IF('Rekapitulace stavby'!AN14="","",'Rekapitulace stavby'!AN14))</f>
        <v/>
      </c>
      <c r="K18" s="52"/>
    </row>
    <row r="19" s="1" customFormat="1" ht="6.96" customHeight="1">
      <c r="B19" s="47"/>
      <c r="C19" s="48"/>
      <c r="D19" s="48"/>
      <c r="E19" s="48"/>
      <c r="F19" s="48"/>
      <c r="G19" s="48"/>
      <c r="H19" s="48"/>
      <c r="I19" s="145"/>
      <c r="J19" s="48"/>
      <c r="K19" s="52"/>
    </row>
    <row r="20" s="1" customFormat="1" ht="14.4" customHeight="1">
      <c r="B20" s="47"/>
      <c r="C20" s="48"/>
      <c r="D20" s="40" t="s">
        <v>43</v>
      </c>
      <c r="E20" s="48"/>
      <c r="F20" s="48"/>
      <c r="G20" s="48"/>
      <c r="H20" s="48"/>
      <c r="I20" s="147" t="s">
        <v>37</v>
      </c>
      <c r="J20" s="35" t="s">
        <v>44</v>
      </c>
      <c r="K20" s="52"/>
    </row>
    <row r="21" s="1" customFormat="1" ht="18" customHeight="1">
      <c r="B21" s="47"/>
      <c r="C21" s="48"/>
      <c r="D21" s="48"/>
      <c r="E21" s="35" t="s">
        <v>45</v>
      </c>
      <c r="F21" s="48"/>
      <c r="G21" s="48"/>
      <c r="H21" s="48"/>
      <c r="I21" s="147" t="s">
        <v>40</v>
      </c>
      <c r="J21" s="35" t="s">
        <v>38</v>
      </c>
      <c r="K21" s="52"/>
    </row>
    <row r="22" s="1" customFormat="1" ht="6.96" customHeight="1">
      <c r="B22" s="47"/>
      <c r="C22" s="48"/>
      <c r="D22" s="48"/>
      <c r="E22" s="48"/>
      <c r="F22" s="48"/>
      <c r="G22" s="48"/>
      <c r="H22" s="48"/>
      <c r="I22" s="145"/>
      <c r="J22" s="48"/>
      <c r="K22" s="52"/>
    </row>
    <row r="23" s="1" customFormat="1" ht="14.4" customHeight="1">
      <c r="B23" s="47"/>
      <c r="C23" s="48"/>
      <c r="D23" s="40" t="s">
        <v>47</v>
      </c>
      <c r="E23" s="48"/>
      <c r="F23" s="48"/>
      <c r="G23" s="48"/>
      <c r="H23" s="48"/>
      <c r="I23" s="145"/>
      <c r="J23" s="48"/>
      <c r="K23" s="52"/>
    </row>
    <row r="24" s="6" customFormat="1" ht="14.4" customHeight="1">
      <c r="B24" s="149"/>
      <c r="C24" s="150"/>
      <c r="D24" s="150"/>
      <c r="E24" s="45" t="s">
        <v>38</v>
      </c>
      <c r="F24" s="45"/>
      <c r="G24" s="45"/>
      <c r="H24" s="45"/>
      <c r="I24" s="151"/>
      <c r="J24" s="150"/>
      <c r="K24" s="152"/>
    </row>
    <row r="25" s="1" customFormat="1" ht="6.96" customHeight="1">
      <c r="B25" s="47"/>
      <c r="C25" s="48"/>
      <c r="D25" s="48"/>
      <c r="E25" s="48"/>
      <c r="F25" s="48"/>
      <c r="G25" s="48"/>
      <c r="H25" s="48"/>
      <c r="I25" s="145"/>
      <c r="J25" s="48"/>
      <c r="K25" s="52"/>
    </row>
    <row r="26" s="1" customFormat="1" ht="6.96" customHeight="1">
      <c r="B26" s="47"/>
      <c r="C26" s="48"/>
      <c r="D26" s="107"/>
      <c r="E26" s="107"/>
      <c r="F26" s="107"/>
      <c r="G26" s="107"/>
      <c r="H26" s="107"/>
      <c r="I26" s="153"/>
      <c r="J26" s="107"/>
      <c r="K26" s="154"/>
    </row>
    <row r="27" s="1" customFormat="1" ht="25.44" customHeight="1">
      <c r="B27" s="47"/>
      <c r="C27" s="48"/>
      <c r="D27" s="155" t="s">
        <v>49</v>
      </c>
      <c r="E27" s="48"/>
      <c r="F27" s="48"/>
      <c r="G27" s="48"/>
      <c r="H27" s="48"/>
      <c r="I27" s="145"/>
      <c r="J27" s="156">
        <f>ROUND(J84,2)</f>
        <v>0</v>
      </c>
      <c r="K27" s="52"/>
    </row>
    <row r="28" s="1" customFormat="1" ht="6.96" customHeight="1">
      <c r="B28" s="47"/>
      <c r="C28" s="48"/>
      <c r="D28" s="107"/>
      <c r="E28" s="107"/>
      <c r="F28" s="107"/>
      <c r="G28" s="107"/>
      <c r="H28" s="107"/>
      <c r="I28" s="153"/>
      <c r="J28" s="107"/>
      <c r="K28" s="154"/>
    </row>
    <row r="29" s="1" customFormat="1" ht="14.4" customHeight="1">
      <c r="B29" s="47"/>
      <c r="C29" s="48"/>
      <c r="D29" s="48"/>
      <c r="E29" s="48"/>
      <c r="F29" s="53" t="s">
        <v>51</v>
      </c>
      <c r="G29" s="48"/>
      <c r="H29" s="48"/>
      <c r="I29" s="157" t="s">
        <v>50</v>
      </c>
      <c r="J29" s="53" t="s">
        <v>52</v>
      </c>
      <c r="K29" s="52"/>
    </row>
    <row r="30" s="1" customFormat="1" ht="14.4" customHeight="1">
      <c r="B30" s="47"/>
      <c r="C30" s="48"/>
      <c r="D30" s="56" t="s">
        <v>53</v>
      </c>
      <c r="E30" s="56" t="s">
        <v>54</v>
      </c>
      <c r="F30" s="158">
        <f>ROUND(SUM(BE84:BE154), 2)</f>
        <v>0</v>
      </c>
      <c r="G30" s="48"/>
      <c r="H30" s="48"/>
      <c r="I30" s="159">
        <v>0.20999999999999999</v>
      </c>
      <c r="J30" s="158">
        <f>ROUND(ROUND((SUM(BE84:BE154)), 2)*I30, 2)</f>
        <v>0</v>
      </c>
      <c r="K30" s="52"/>
    </row>
    <row r="31" s="1" customFormat="1" ht="14.4" customHeight="1">
      <c r="B31" s="47"/>
      <c r="C31" s="48"/>
      <c r="D31" s="48"/>
      <c r="E31" s="56" t="s">
        <v>55</v>
      </c>
      <c r="F31" s="158">
        <f>ROUND(SUM(BF84:BF154), 2)</f>
        <v>0</v>
      </c>
      <c r="G31" s="48"/>
      <c r="H31" s="48"/>
      <c r="I31" s="159">
        <v>0.14999999999999999</v>
      </c>
      <c r="J31" s="158">
        <f>ROUND(ROUND((SUM(BF84:BF154)), 2)*I31, 2)</f>
        <v>0</v>
      </c>
      <c r="K31" s="52"/>
    </row>
    <row r="32" hidden="1" s="1" customFormat="1" ht="14.4" customHeight="1">
      <c r="B32" s="47"/>
      <c r="C32" s="48"/>
      <c r="D32" s="48"/>
      <c r="E32" s="56" t="s">
        <v>56</v>
      </c>
      <c r="F32" s="158">
        <f>ROUND(SUM(BG84:BG154), 2)</f>
        <v>0</v>
      </c>
      <c r="G32" s="48"/>
      <c r="H32" s="48"/>
      <c r="I32" s="159">
        <v>0.20999999999999999</v>
      </c>
      <c r="J32" s="158">
        <v>0</v>
      </c>
      <c r="K32" s="52"/>
    </row>
    <row r="33" hidden="1" s="1" customFormat="1" ht="14.4" customHeight="1">
      <c r="B33" s="47"/>
      <c r="C33" s="48"/>
      <c r="D33" s="48"/>
      <c r="E33" s="56" t="s">
        <v>57</v>
      </c>
      <c r="F33" s="158">
        <f>ROUND(SUM(BH84:BH154), 2)</f>
        <v>0</v>
      </c>
      <c r="G33" s="48"/>
      <c r="H33" s="48"/>
      <c r="I33" s="159">
        <v>0.14999999999999999</v>
      </c>
      <c r="J33" s="158">
        <v>0</v>
      </c>
      <c r="K33" s="52"/>
    </row>
    <row r="34" hidden="1" s="1" customFormat="1" ht="14.4" customHeight="1">
      <c r="B34" s="47"/>
      <c r="C34" s="48"/>
      <c r="D34" s="48"/>
      <c r="E34" s="56" t="s">
        <v>58</v>
      </c>
      <c r="F34" s="158">
        <f>ROUND(SUM(BI84:BI154), 2)</f>
        <v>0</v>
      </c>
      <c r="G34" s="48"/>
      <c r="H34" s="48"/>
      <c r="I34" s="159">
        <v>0</v>
      </c>
      <c r="J34" s="158">
        <v>0</v>
      </c>
      <c r="K34" s="52"/>
    </row>
    <row r="35" s="1" customFormat="1" ht="6.96" customHeight="1">
      <c r="B35" s="47"/>
      <c r="C35" s="48"/>
      <c r="D35" s="48"/>
      <c r="E35" s="48"/>
      <c r="F35" s="48"/>
      <c r="G35" s="48"/>
      <c r="H35" s="48"/>
      <c r="I35" s="145"/>
      <c r="J35" s="48"/>
      <c r="K35" s="52"/>
    </row>
    <row r="36" s="1" customFormat="1" ht="25.44" customHeight="1">
      <c r="B36" s="47"/>
      <c r="C36" s="160"/>
      <c r="D36" s="161" t="s">
        <v>59</v>
      </c>
      <c r="E36" s="99"/>
      <c r="F36" s="99"/>
      <c r="G36" s="162" t="s">
        <v>60</v>
      </c>
      <c r="H36" s="163" t="s">
        <v>61</v>
      </c>
      <c r="I36" s="164"/>
      <c r="J36" s="165">
        <f>SUM(J27:J34)</f>
        <v>0</v>
      </c>
      <c r="K36" s="166"/>
    </row>
    <row r="37" s="1" customFormat="1" ht="14.4" customHeight="1">
      <c r="B37" s="68"/>
      <c r="C37" s="69"/>
      <c r="D37" s="69"/>
      <c r="E37" s="69"/>
      <c r="F37" s="69"/>
      <c r="G37" s="69"/>
      <c r="H37" s="69"/>
      <c r="I37" s="167"/>
      <c r="J37" s="69"/>
      <c r="K37" s="70"/>
    </row>
    <row r="41" s="1" customFormat="1" ht="6.96" customHeight="1">
      <c r="B41" s="168"/>
      <c r="C41" s="169"/>
      <c r="D41" s="169"/>
      <c r="E41" s="169"/>
      <c r="F41" s="169"/>
      <c r="G41" s="169"/>
      <c r="H41" s="169"/>
      <c r="I41" s="170"/>
      <c r="J41" s="169"/>
      <c r="K41" s="171"/>
    </row>
    <row r="42" s="1" customFormat="1" ht="36.96" customHeight="1">
      <c r="B42" s="47"/>
      <c r="C42" s="30" t="s">
        <v>116</v>
      </c>
      <c r="D42" s="48"/>
      <c r="E42" s="48"/>
      <c r="F42" s="48"/>
      <c r="G42" s="48"/>
      <c r="H42" s="48"/>
      <c r="I42" s="145"/>
      <c r="J42" s="48"/>
      <c r="K42" s="52"/>
    </row>
    <row r="43" s="1" customFormat="1" ht="6.96" customHeight="1">
      <c r="B43" s="47"/>
      <c r="C43" s="48"/>
      <c r="D43" s="48"/>
      <c r="E43" s="48"/>
      <c r="F43" s="48"/>
      <c r="G43" s="48"/>
      <c r="H43" s="48"/>
      <c r="I43" s="145"/>
      <c r="J43" s="48"/>
      <c r="K43" s="52"/>
    </row>
    <row r="44" s="1" customFormat="1" ht="14.4" customHeight="1">
      <c r="B44" s="47"/>
      <c r="C44" s="40" t="s">
        <v>18</v>
      </c>
      <c r="D44" s="48"/>
      <c r="E44" s="48"/>
      <c r="F44" s="48"/>
      <c r="G44" s="48"/>
      <c r="H44" s="48"/>
      <c r="I44" s="145"/>
      <c r="J44" s="48"/>
      <c r="K44" s="52"/>
    </row>
    <row r="45" s="1" customFormat="1" ht="14.4" customHeight="1">
      <c r="B45" s="47"/>
      <c r="C45" s="48"/>
      <c r="D45" s="48"/>
      <c r="E45" s="144" t="str">
        <f>E7</f>
        <v>Nemocnice Sokolov, pavilon B, řešení chráněných únikových cest 2.pp - 5.np</v>
      </c>
      <c r="F45" s="40"/>
      <c r="G45" s="40"/>
      <c r="H45" s="40"/>
      <c r="I45" s="145"/>
      <c r="J45" s="48"/>
      <c r="K45" s="52"/>
    </row>
    <row r="46" s="1" customFormat="1" ht="14.4" customHeight="1">
      <c r="B46" s="47"/>
      <c r="C46" s="40" t="s">
        <v>114</v>
      </c>
      <c r="D46" s="48"/>
      <c r="E46" s="48"/>
      <c r="F46" s="48"/>
      <c r="G46" s="48"/>
      <c r="H46" s="48"/>
      <c r="I46" s="145"/>
      <c r="J46" s="48"/>
      <c r="K46" s="52"/>
    </row>
    <row r="47" s="1" customFormat="1" ht="16.2" customHeight="1">
      <c r="B47" s="47"/>
      <c r="C47" s="48"/>
      <c r="D47" s="48"/>
      <c r="E47" s="146" t="str">
        <f>E9</f>
        <v>VYT - Vytápění</v>
      </c>
      <c r="F47" s="48"/>
      <c r="G47" s="48"/>
      <c r="H47" s="48"/>
      <c r="I47" s="145"/>
      <c r="J47" s="48"/>
      <c r="K47" s="52"/>
    </row>
    <row r="48" s="1" customFormat="1" ht="6.96" customHeight="1">
      <c r="B48" s="47"/>
      <c r="C48" s="48"/>
      <c r="D48" s="48"/>
      <c r="E48" s="48"/>
      <c r="F48" s="48"/>
      <c r="G48" s="48"/>
      <c r="H48" s="48"/>
      <c r="I48" s="145"/>
      <c r="J48" s="48"/>
      <c r="K48" s="52"/>
    </row>
    <row r="49" s="1" customFormat="1" ht="18" customHeight="1">
      <c r="B49" s="47"/>
      <c r="C49" s="40" t="s">
        <v>26</v>
      </c>
      <c r="D49" s="48"/>
      <c r="E49" s="48"/>
      <c r="F49" s="35" t="str">
        <f>F12</f>
        <v>Sokolov</v>
      </c>
      <c r="G49" s="48"/>
      <c r="H49" s="48"/>
      <c r="I49" s="147" t="s">
        <v>28</v>
      </c>
      <c r="J49" s="148" t="str">
        <f>IF(J12="","",J12)</f>
        <v>10.7.2017</v>
      </c>
      <c r="K49" s="52"/>
    </row>
    <row r="50" s="1" customFormat="1" ht="6.96" customHeight="1">
      <c r="B50" s="47"/>
      <c r="C50" s="48"/>
      <c r="D50" s="48"/>
      <c r="E50" s="48"/>
      <c r="F50" s="48"/>
      <c r="G50" s="48"/>
      <c r="H50" s="48"/>
      <c r="I50" s="145"/>
      <c r="J50" s="48"/>
      <c r="K50" s="52"/>
    </row>
    <row r="51" s="1" customFormat="1">
      <c r="B51" s="47"/>
      <c r="C51" s="40" t="s">
        <v>36</v>
      </c>
      <c r="D51" s="48"/>
      <c r="E51" s="48"/>
      <c r="F51" s="35" t="str">
        <f>E15</f>
        <v>Karlovarský kraj</v>
      </c>
      <c r="G51" s="48"/>
      <c r="H51" s="48"/>
      <c r="I51" s="147" t="s">
        <v>43</v>
      </c>
      <c r="J51" s="45" t="str">
        <f>E21</f>
        <v>Jurica a.s. - ateliér Ostrov</v>
      </c>
      <c r="K51" s="52"/>
    </row>
    <row r="52" s="1" customFormat="1" ht="14.4" customHeight="1">
      <c r="B52" s="47"/>
      <c r="C52" s="40" t="s">
        <v>41</v>
      </c>
      <c r="D52" s="48"/>
      <c r="E52" s="48"/>
      <c r="F52" s="35" t="str">
        <f>IF(E18="","",E18)</f>
        <v/>
      </c>
      <c r="G52" s="48"/>
      <c r="H52" s="48"/>
      <c r="I52" s="145"/>
      <c r="J52" s="172"/>
      <c r="K52" s="52"/>
    </row>
    <row r="53" s="1" customFormat="1" ht="10.32" customHeight="1">
      <c r="B53" s="47"/>
      <c r="C53" s="48"/>
      <c r="D53" s="48"/>
      <c r="E53" s="48"/>
      <c r="F53" s="48"/>
      <c r="G53" s="48"/>
      <c r="H53" s="48"/>
      <c r="I53" s="145"/>
      <c r="J53" s="48"/>
      <c r="K53" s="52"/>
    </row>
    <row r="54" s="1" customFormat="1" ht="29.28" customHeight="1">
      <c r="B54" s="47"/>
      <c r="C54" s="173" t="s">
        <v>117</v>
      </c>
      <c r="D54" s="160"/>
      <c r="E54" s="160"/>
      <c r="F54" s="160"/>
      <c r="G54" s="160"/>
      <c r="H54" s="160"/>
      <c r="I54" s="174"/>
      <c r="J54" s="175" t="s">
        <v>118</v>
      </c>
      <c r="K54" s="176"/>
    </row>
    <row r="55" s="1" customFormat="1" ht="10.32" customHeight="1">
      <c r="B55" s="47"/>
      <c r="C55" s="48"/>
      <c r="D55" s="48"/>
      <c r="E55" s="48"/>
      <c r="F55" s="48"/>
      <c r="G55" s="48"/>
      <c r="H55" s="48"/>
      <c r="I55" s="145"/>
      <c r="J55" s="48"/>
      <c r="K55" s="52"/>
    </row>
    <row r="56" s="1" customFormat="1" ht="29.28" customHeight="1">
      <c r="B56" s="47"/>
      <c r="C56" s="177" t="s">
        <v>119</v>
      </c>
      <c r="D56" s="48"/>
      <c r="E56" s="48"/>
      <c r="F56" s="48"/>
      <c r="G56" s="48"/>
      <c r="H56" s="48"/>
      <c r="I56" s="145"/>
      <c r="J56" s="156">
        <f>J84</f>
        <v>0</v>
      </c>
      <c r="K56" s="52"/>
      <c r="AU56" s="24" t="s">
        <v>120</v>
      </c>
    </row>
    <row r="57" s="7" customFormat="1" ht="24.96" customHeight="1">
      <c r="B57" s="178"/>
      <c r="C57" s="179"/>
      <c r="D57" s="180" t="s">
        <v>121</v>
      </c>
      <c r="E57" s="181"/>
      <c r="F57" s="181"/>
      <c r="G57" s="181"/>
      <c r="H57" s="181"/>
      <c r="I57" s="182"/>
      <c r="J57" s="183">
        <f>J85</f>
        <v>0</v>
      </c>
      <c r="K57" s="184"/>
    </row>
    <row r="58" s="8" customFormat="1" ht="19.92" customHeight="1">
      <c r="B58" s="185"/>
      <c r="C58" s="186"/>
      <c r="D58" s="187" t="s">
        <v>126</v>
      </c>
      <c r="E58" s="188"/>
      <c r="F58" s="188"/>
      <c r="G58" s="188"/>
      <c r="H58" s="188"/>
      <c r="I58" s="189"/>
      <c r="J58" s="190">
        <f>J86</f>
        <v>0</v>
      </c>
      <c r="K58" s="191"/>
    </row>
    <row r="59" s="7" customFormat="1" ht="24.96" customHeight="1">
      <c r="B59" s="178"/>
      <c r="C59" s="179"/>
      <c r="D59" s="180" t="s">
        <v>129</v>
      </c>
      <c r="E59" s="181"/>
      <c r="F59" s="181"/>
      <c r="G59" s="181"/>
      <c r="H59" s="181"/>
      <c r="I59" s="182"/>
      <c r="J59" s="183">
        <f>J93</f>
        <v>0</v>
      </c>
      <c r="K59" s="184"/>
    </row>
    <row r="60" s="8" customFormat="1" ht="19.92" customHeight="1">
      <c r="B60" s="185"/>
      <c r="C60" s="186"/>
      <c r="D60" s="187" t="s">
        <v>130</v>
      </c>
      <c r="E60" s="188"/>
      <c r="F60" s="188"/>
      <c r="G60" s="188"/>
      <c r="H60" s="188"/>
      <c r="I60" s="189"/>
      <c r="J60" s="190">
        <f>J94</f>
        <v>0</v>
      </c>
      <c r="K60" s="191"/>
    </row>
    <row r="61" s="8" customFormat="1" ht="19.92" customHeight="1">
      <c r="B61" s="185"/>
      <c r="C61" s="186"/>
      <c r="D61" s="187" t="s">
        <v>1079</v>
      </c>
      <c r="E61" s="188"/>
      <c r="F61" s="188"/>
      <c r="G61" s="188"/>
      <c r="H61" s="188"/>
      <c r="I61" s="189"/>
      <c r="J61" s="190">
        <f>J109</f>
        <v>0</v>
      </c>
      <c r="K61" s="191"/>
    </row>
    <row r="62" s="8" customFormat="1" ht="19.92" customHeight="1">
      <c r="B62" s="185"/>
      <c r="C62" s="186"/>
      <c r="D62" s="187" t="s">
        <v>1080</v>
      </c>
      <c r="E62" s="188"/>
      <c r="F62" s="188"/>
      <c r="G62" s="188"/>
      <c r="H62" s="188"/>
      <c r="I62" s="189"/>
      <c r="J62" s="190">
        <f>J120</f>
        <v>0</v>
      </c>
      <c r="K62" s="191"/>
    </row>
    <row r="63" s="8" customFormat="1" ht="19.92" customHeight="1">
      <c r="B63" s="185"/>
      <c r="C63" s="186"/>
      <c r="D63" s="187" t="s">
        <v>1081</v>
      </c>
      <c r="E63" s="188"/>
      <c r="F63" s="188"/>
      <c r="G63" s="188"/>
      <c r="H63" s="188"/>
      <c r="I63" s="189"/>
      <c r="J63" s="190">
        <f>J139</f>
        <v>0</v>
      </c>
      <c r="K63" s="191"/>
    </row>
    <row r="64" s="8" customFormat="1" ht="19.92" customHeight="1">
      <c r="B64" s="185"/>
      <c r="C64" s="186"/>
      <c r="D64" s="187" t="s">
        <v>137</v>
      </c>
      <c r="E64" s="188"/>
      <c r="F64" s="188"/>
      <c r="G64" s="188"/>
      <c r="H64" s="188"/>
      <c r="I64" s="189"/>
      <c r="J64" s="190">
        <f>J148</f>
        <v>0</v>
      </c>
      <c r="K64" s="191"/>
    </row>
    <row r="65" s="1" customFormat="1" ht="21.84" customHeight="1">
      <c r="B65" s="47"/>
      <c r="C65" s="48"/>
      <c r="D65" s="48"/>
      <c r="E65" s="48"/>
      <c r="F65" s="48"/>
      <c r="G65" s="48"/>
      <c r="H65" s="48"/>
      <c r="I65" s="145"/>
      <c r="J65" s="48"/>
      <c r="K65" s="52"/>
    </row>
    <row r="66" s="1" customFormat="1" ht="6.96" customHeight="1">
      <c r="B66" s="68"/>
      <c r="C66" s="69"/>
      <c r="D66" s="69"/>
      <c r="E66" s="69"/>
      <c r="F66" s="69"/>
      <c r="G66" s="69"/>
      <c r="H66" s="69"/>
      <c r="I66" s="167"/>
      <c r="J66" s="69"/>
      <c r="K66" s="70"/>
    </row>
    <row r="70" s="1" customFormat="1" ht="6.96" customHeight="1">
      <c r="B70" s="71"/>
      <c r="C70" s="72"/>
      <c r="D70" s="72"/>
      <c r="E70" s="72"/>
      <c r="F70" s="72"/>
      <c r="G70" s="72"/>
      <c r="H70" s="72"/>
      <c r="I70" s="170"/>
      <c r="J70" s="72"/>
      <c r="K70" s="72"/>
      <c r="L70" s="73"/>
    </row>
    <row r="71" s="1" customFormat="1" ht="36.96" customHeight="1">
      <c r="B71" s="47"/>
      <c r="C71" s="74" t="s">
        <v>139</v>
      </c>
      <c r="D71" s="75"/>
      <c r="E71" s="75"/>
      <c r="F71" s="75"/>
      <c r="G71" s="75"/>
      <c r="H71" s="75"/>
      <c r="I71" s="192"/>
      <c r="J71" s="75"/>
      <c r="K71" s="75"/>
      <c r="L71" s="73"/>
    </row>
    <row r="72" s="1" customFormat="1" ht="6.96" customHeight="1">
      <c r="B72" s="47"/>
      <c r="C72" s="75"/>
      <c r="D72" s="75"/>
      <c r="E72" s="75"/>
      <c r="F72" s="75"/>
      <c r="G72" s="75"/>
      <c r="H72" s="75"/>
      <c r="I72" s="192"/>
      <c r="J72" s="75"/>
      <c r="K72" s="75"/>
      <c r="L72" s="73"/>
    </row>
    <row r="73" s="1" customFormat="1" ht="14.4" customHeight="1">
      <c r="B73" s="47"/>
      <c r="C73" s="77" t="s">
        <v>18</v>
      </c>
      <c r="D73" s="75"/>
      <c r="E73" s="75"/>
      <c r="F73" s="75"/>
      <c r="G73" s="75"/>
      <c r="H73" s="75"/>
      <c r="I73" s="192"/>
      <c r="J73" s="75"/>
      <c r="K73" s="75"/>
      <c r="L73" s="73"/>
    </row>
    <row r="74" s="1" customFormat="1" ht="14.4" customHeight="1">
      <c r="B74" s="47"/>
      <c r="C74" s="75"/>
      <c r="D74" s="75"/>
      <c r="E74" s="193" t="str">
        <f>E7</f>
        <v>Nemocnice Sokolov, pavilon B, řešení chráněných únikových cest 2.pp - 5.np</v>
      </c>
      <c r="F74" s="77"/>
      <c r="G74" s="77"/>
      <c r="H74" s="77"/>
      <c r="I74" s="192"/>
      <c r="J74" s="75"/>
      <c r="K74" s="75"/>
      <c r="L74" s="73"/>
    </row>
    <row r="75" s="1" customFormat="1" ht="14.4" customHeight="1">
      <c r="B75" s="47"/>
      <c r="C75" s="77" t="s">
        <v>114</v>
      </c>
      <c r="D75" s="75"/>
      <c r="E75" s="75"/>
      <c r="F75" s="75"/>
      <c r="G75" s="75"/>
      <c r="H75" s="75"/>
      <c r="I75" s="192"/>
      <c r="J75" s="75"/>
      <c r="K75" s="75"/>
      <c r="L75" s="73"/>
    </row>
    <row r="76" s="1" customFormat="1" ht="16.2" customHeight="1">
      <c r="B76" s="47"/>
      <c r="C76" s="75"/>
      <c r="D76" s="75"/>
      <c r="E76" s="83" t="str">
        <f>E9</f>
        <v>VYT - Vytápění</v>
      </c>
      <c r="F76" s="75"/>
      <c r="G76" s="75"/>
      <c r="H76" s="75"/>
      <c r="I76" s="192"/>
      <c r="J76" s="75"/>
      <c r="K76" s="75"/>
      <c r="L76" s="73"/>
    </row>
    <row r="77" s="1" customFormat="1" ht="6.96" customHeight="1">
      <c r="B77" s="47"/>
      <c r="C77" s="75"/>
      <c r="D77" s="75"/>
      <c r="E77" s="75"/>
      <c r="F77" s="75"/>
      <c r="G77" s="75"/>
      <c r="H77" s="75"/>
      <c r="I77" s="192"/>
      <c r="J77" s="75"/>
      <c r="K77" s="75"/>
      <c r="L77" s="73"/>
    </row>
    <row r="78" s="1" customFormat="1" ht="18" customHeight="1">
      <c r="B78" s="47"/>
      <c r="C78" s="77" t="s">
        <v>26</v>
      </c>
      <c r="D78" s="75"/>
      <c r="E78" s="75"/>
      <c r="F78" s="194" t="str">
        <f>F12</f>
        <v>Sokolov</v>
      </c>
      <c r="G78" s="75"/>
      <c r="H78" s="75"/>
      <c r="I78" s="195" t="s">
        <v>28</v>
      </c>
      <c r="J78" s="86" t="str">
        <f>IF(J12="","",J12)</f>
        <v>10.7.2017</v>
      </c>
      <c r="K78" s="75"/>
      <c r="L78" s="73"/>
    </row>
    <row r="79" s="1" customFormat="1" ht="6.96" customHeight="1">
      <c r="B79" s="47"/>
      <c r="C79" s="75"/>
      <c r="D79" s="75"/>
      <c r="E79" s="75"/>
      <c r="F79" s="75"/>
      <c r="G79" s="75"/>
      <c r="H79" s="75"/>
      <c r="I79" s="192"/>
      <c r="J79" s="75"/>
      <c r="K79" s="75"/>
      <c r="L79" s="73"/>
    </row>
    <row r="80" s="1" customFormat="1">
      <c r="B80" s="47"/>
      <c r="C80" s="77" t="s">
        <v>36</v>
      </c>
      <c r="D80" s="75"/>
      <c r="E80" s="75"/>
      <c r="F80" s="194" t="str">
        <f>E15</f>
        <v>Karlovarský kraj</v>
      </c>
      <c r="G80" s="75"/>
      <c r="H80" s="75"/>
      <c r="I80" s="195" t="s">
        <v>43</v>
      </c>
      <c r="J80" s="194" t="str">
        <f>E21</f>
        <v>Jurica a.s. - ateliér Ostrov</v>
      </c>
      <c r="K80" s="75"/>
      <c r="L80" s="73"/>
    </row>
    <row r="81" s="1" customFormat="1" ht="14.4" customHeight="1">
      <c r="B81" s="47"/>
      <c r="C81" s="77" t="s">
        <v>41</v>
      </c>
      <c r="D81" s="75"/>
      <c r="E81" s="75"/>
      <c r="F81" s="194" t="str">
        <f>IF(E18="","",E18)</f>
        <v/>
      </c>
      <c r="G81" s="75"/>
      <c r="H81" s="75"/>
      <c r="I81" s="192"/>
      <c r="J81" s="75"/>
      <c r="K81" s="75"/>
      <c r="L81" s="73"/>
    </row>
    <row r="82" s="1" customFormat="1" ht="10.32" customHeight="1">
      <c r="B82" s="47"/>
      <c r="C82" s="75"/>
      <c r="D82" s="75"/>
      <c r="E82" s="75"/>
      <c r="F82" s="75"/>
      <c r="G82" s="75"/>
      <c r="H82" s="75"/>
      <c r="I82" s="192"/>
      <c r="J82" s="75"/>
      <c r="K82" s="75"/>
      <c r="L82" s="73"/>
    </row>
    <row r="83" s="9" customFormat="1" ht="29.28" customHeight="1">
      <c r="B83" s="196"/>
      <c r="C83" s="197" t="s">
        <v>140</v>
      </c>
      <c r="D83" s="198" t="s">
        <v>68</v>
      </c>
      <c r="E83" s="198" t="s">
        <v>64</v>
      </c>
      <c r="F83" s="198" t="s">
        <v>141</v>
      </c>
      <c r="G83" s="198" t="s">
        <v>142</v>
      </c>
      <c r="H83" s="198" t="s">
        <v>143</v>
      </c>
      <c r="I83" s="199" t="s">
        <v>144</v>
      </c>
      <c r="J83" s="198" t="s">
        <v>118</v>
      </c>
      <c r="K83" s="200" t="s">
        <v>145</v>
      </c>
      <c r="L83" s="201"/>
      <c r="M83" s="103" t="s">
        <v>146</v>
      </c>
      <c r="N83" s="104" t="s">
        <v>53</v>
      </c>
      <c r="O83" s="104" t="s">
        <v>147</v>
      </c>
      <c r="P83" s="104" t="s">
        <v>148</v>
      </c>
      <c r="Q83" s="104" t="s">
        <v>149</v>
      </c>
      <c r="R83" s="104" t="s">
        <v>150</v>
      </c>
      <c r="S83" s="104" t="s">
        <v>151</v>
      </c>
      <c r="T83" s="105" t="s">
        <v>152</v>
      </c>
    </row>
    <row r="84" s="1" customFormat="1" ht="29.28" customHeight="1">
      <c r="B84" s="47"/>
      <c r="C84" s="109" t="s">
        <v>119</v>
      </c>
      <c r="D84" s="75"/>
      <c r="E84" s="75"/>
      <c r="F84" s="75"/>
      <c r="G84" s="75"/>
      <c r="H84" s="75"/>
      <c r="I84" s="192"/>
      <c r="J84" s="202">
        <f>BK84</f>
        <v>0</v>
      </c>
      <c r="K84" s="75"/>
      <c r="L84" s="73"/>
      <c r="M84" s="106"/>
      <c r="N84" s="107"/>
      <c r="O84" s="107"/>
      <c r="P84" s="203">
        <f>P85+P93</f>
        <v>0</v>
      </c>
      <c r="Q84" s="107"/>
      <c r="R84" s="203">
        <f>R85+R93</f>
        <v>2.8478667100000004</v>
      </c>
      <c r="S84" s="107"/>
      <c r="T84" s="204">
        <f>T85+T93</f>
        <v>1.38568</v>
      </c>
      <c r="AT84" s="24" t="s">
        <v>82</v>
      </c>
      <c r="AU84" s="24" t="s">
        <v>120</v>
      </c>
      <c r="BK84" s="205">
        <f>BK85+BK93</f>
        <v>0</v>
      </c>
    </row>
    <row r="85" s="10" customFormat="1" ht="37.44" customHeight="1">
      <c r="B85" s="206"/>
      <c r="C85" s="207"/>
      <c r="D85" s="208" t="s">
        <v>82</v>
      </c>
      <c r="E85" s="209" t="s">
        <v>153</v>
      </c>
      <c r="F85" s="209" t="s">
        <v>154</v>
      </c>
      <c r="G85" s="207"/>
      <c r="H85" s="207"/>
      <c r="I85" s="210"/>
      <c r="J85" s="211">
        <f>BK85</f>
        <v>0</v>
      </c>
      <c r="K85" s="207"/>
      <c r="L85" s="212"/>
      <c r="M85" s="213"/>
      <c r="N85" s="214"/>
      <c r="O85" s="214"/>
      <c r="P85" s="215">
        <f>P86</f>
        <v>0</v>
      </c>
      <c r="Q85" s="214"/>
      <c r="R85" s="215">
        <f>R86</f>
        <v>0</v>
      </c>
      <c r="S85" s="214"/>
      <c r="T85" s="216">
        <f>T86</f>
        <v>0</v>
      </c>
      <c r="AR85" s="217" t="s">
        <v>25</v>
      </c>
      <c r="AT85" s="218" t="s">
        <v>82</v>
      </c>
      <c r="AU85" s="218" t="s">
        <v>83</v>
      </c>
      <c r="AY85" s="217" t="s">
        <v>155</v>
      </c>
      <c r="BK85" s="219">
        <f>BK86</f>
        <v>0</v>
      </c>
    </row>
    <row r="86" s="10" customFormat="1" ht="19.92" customHeight="1">
      <c r="B86" s="206"/>
      <c r="C86" s="207"/>
      <c r="D86" s="208" t="s">
        <v>82</v>
      </c>
      <c r="E86" s="220" t="s">
        <v>261</v>
      </c>
      <c r="F86" s="220" t="s">
        <v>357</v>
      </c>
      <c r="G86" s="207"/>
      <c r="H86" s="207"/>
      <c r="I86" s="210"/>
      <c r="J86" s="221">
        <f>BK86</f>
        <v>0</v>
      </c>
      <c r="K86" s="207"/>
      <c r="L86" s="212"/>
      <c r="M86" s="213"/>
      <c r="N86" s="214"/>
      <c r="O86" s="214"/>
      <c r="P86" s="215">
        <f>SUM(P87:P92)</f>
        <v>0</v>
      </c>
      <c r="Q86" s="214"/>
      <c r="R86" s="215">
        <f>SUM(R87:R92)</f>
        <v>0</v>
      </c>
      <c r="S86" s="214"/>
      <c r="T86" s="216">
        <f>SUM(T87:T92)</f>
        <v>0</v>
      </c>
      <c r="AR86" s="217" t="s">
        <v>25</v>
      </c>
      <c r="AT86" s="218" t="s">
        <v>82</v>
      </c>
      <c r="AU86" s="218" t="s">
        <v>25</v>
      </c>
      <c r="AY86" s="217" t="s">
        <v>155</v>
      </c>
      <c r="BK86" s="219">
        <f>SUM(BK87:BK92)</f>
        <v>0</v>
      </c>
    </row>
    <row r="87" s="1" customFormat="1" ht="14.4" customHeight="1">
      <c r="B87" s="47"/>
      <c r="C87" s="222" t="s">
        <v>25</v>
      </c>
      <c r="D87" s="222" t="s">
        <v>158</v>
      </c>
      <c r="E87" s="223" t="s">
        <v>1019</v>
      </c>
      <c r="F87" s="224" t="s">
        <v>1020</v>
      </c>
      <c r="G87" s="225" t="s">
        <v>657</v>
      </c>
      <c r="H87" s="226">
        <v>1</v>
      </c>
      <c r="I87" s="227"/>
      <c r="J87" s="228">
        <f>ROUND(I87*H87,2)</f>
        <v>0</v>
      </c>
      <c r="K87" s="224" t="s">
        <v>351</v>
      </c>
      <c r="L87" s="73"/>
      <c r="M87" s="229" t="s">
        <v>38</v>
      </c>
      <c r="N87" s="230" t="s">
        <v>54</v>
      </c>
      <c r="O87" s="48"/>
      <c r="P87" s="231">
        <f>O87*H87</f>
        <v>0</v>
      </c>
      <c r="Q87" s="231">
        <v>0</v>
      </c>
      <c r="R87" s="231">
        <f>Q87*H87</f>
        <v>0</v>
      </c>
      <c r="S87" s="231">
        <v>0</v>
      </c>
      <c r="T87" s="232">
        <f>S87*H87</f>
        <v>0</v>
      </c>
      <c r="AR87" s="24" t="s">
        <v>163</v>
      </c>
      <c r="AT87" s="24" t="s">
        <v>158</v>
      </c>
      <c r="AU87" s="24" t="s">
        <v>92</v>
      </c>
      <c r="AY87" s="24" t="s">
        <v>155</v>
      </c>
      <c r="BE87" s="233">
        <f>IF(N87="základní",J87,0)</f>
        <v>0</v>
      </c>
      <c r="BF87" s="233">
        <f>IF(N87="snížená",J87,0)</f>
        <v>0</v>
      </c>
      <c r="BG87" s="233">
        <f>IF(N87="zákl. přenesená",J87,0)</f>
        <v>0</v>
      </c>
      <c r="BH87" s="233">
        <f>IF(N87="sníž. přenesená",J87,0)</f>
        <v>0</v>
      </c>
      <c r="BI87" s="233">
        <f>IF(N87="nulová",J87,0)</f>
        <v>0</v>
      </c>
      <c r="BJ87" s="24" t="s">
        <v>25</v>
      </c>
      <c r="BK87" s="233">
        <f>ROUND(I87*H87,2)</f>
        <v>0</v>
      </c>
      <c r="BL87" s="24" t="s">
        <v>163</v>
      </c>
      <c r="BM87" s="24" t="s">
        <v>1082</v>
      </c>
    </row>
    <row r="88" s="1" customFormat="1" ht="14.4" customHeight="1">
      <c r="B88" s="47"/>
      <c r="C88" s="222" t="s">
        <v>92</v>
      </c>
      <c r="D88" s="222" t="s">
        <v>158</v>
      </c>
      <c r="E88" s="223" t="s">
        <v>1022</v>
      </c>
      <c r="F88" s="224" t="s">
        <v>1083</v>
      </c>
      <c r="G88" s="225" t="s">
        <v>657</v>
      </c>
      <c r="H88" s="226">
        <v>1</v>
      </c>
      <c r="I88" s="227"/>
      <c r="J88" s="228">
        <f>ROUND(I88*H88,2)</f>
        <v>0</v>
      </c>
      <c r="K88" s="224" t="s">
        <v>351</v>
      </c>
      <c r="L88" s="73"/>
      <c r="M88" s="229" t="s">
        <v>38</v>
      </c>
      <c r="N88" s="230" t="s">
        <v>54</v>
      </c>
      <c r="O88" s="48"/>
      <c r="P88" s="231">
        <f>O88*H88</f>
        <v>0</v>
      </c>
      <c r="Q88" s="231">
        <v>0</v>
      </c>
      <c r="R88" s="231">
        <f>Q88*H88</f>
        <v>0</v>
      </c>
      <c r="S88" s="231">
        <v>0</v>
      </c>
      <c r="T88" s="232">
        <f>S88*H88</f>
        <v>0</v>
      </c>
      <c r="AR88" s="24" t="s">
        <v>163</v>
      </c>
      <c r="AT88" s="24" t="s">
        <v>158</v>
      </c>
      <c r="AU88" s="24" t="s">
        <v>92</v>
      </c>
      <c r="AY88" s="24" t="s">
        <v>155</v>
      </c>
      <c r="BE88" s="233">
        <f>IF(N88="základní",J88,0)</f>
        <v>0</v>
      </c>
      <c r="BF88" s="233">
        <f>IF(N88="snížená",J88,0)</f>
        <v>0</v>
      </c>
      <c r="BG88" s="233">
        <f>IF(N88="zákl. přenesená",J88,0)</f>
        <v>0</v>
      </c>
      <c r="BH88" s="233">
        <f>IF(N88="sníž. přenesená",J88,0)</f>
        <v>0</v>
      </c>
      <c r="BI88" s="233">
        <f>IF(N88="nulová",J88,0)</f>
        <v>0</v>
      </c>
      <c r="BJ88" s="24" t="s">
        <v>25</v>
      </c>
      <c r="BK88" s="233">
        <f>ROUND(I88*H88,2)</f>
        <v>0</v>
      </c>
      <c r="BL88" s="24" t="s">
        <v>163</v>
      </c>
      <c r="BM88" s="24" t="s">
        <v>1084</v>
      </c>
    </row>
    <row r="89" s="1" customFormat="1" ht="22.8" customHeight="1">
      <c r="B89" s="47"/>
      <c r="C89" s="222" t="s">
        <v>156</v>
      </c>
      <c r="D89" s="222" t="s">
        <v>158</v>
      </c>
      <c r="E89" s="223" t="s">
        <v>1085</v>
      </c>
      <c r="F89" s="224" t="s">
        <v>1086</v>
      </c>
      <c r="G89" s="225" t="s">
        <v>657</v>
      </c>
      <c r="H89" s="226">
        <v>1</v>
      </c>
      <c r="I89" s="227"/>
      <c r="J89" s="228">
        <f>ROUND(I89*H89,2)</f>
        <v>0</v>
      </c>
      <c r="K89" s="224" t="s">
        <v>351</v>
      </c>
      <c r="L89" s="73"/>
      <c r="M89" s="229" t="s">
        <v>38</v>
      </c>
      <c r="N89" s="230" t="s">
        <v>54</v>
      </c>
      <c r="O89" s="48"/>
      <c r="P89" s="231">
        <f>O89*H89</f>
        <v>0</v>
      </c>
      <c r="Q89" s="231">
        <v>0</v>
      </c>
      <c r="R89" s="231">
        <f>Q89*H89</f>
        <v>0</v>
      </c>
      <c r="S89" s="231">
        <v>0</v>
      </c>
      <c r="T89" s="232">
        <f>S89*H89</f>
        <v>0</v>
      </c>
      <c r="AR89" s="24" t="s">
        <v>163</v>
      </c>
      <c r="AT89" s="24" t="s">
        <v>158</v>
      </c>
      <c r="AU89" s="24" t="s">
        <v>92</v>
      </c>
      <c r="AY89" s="24" t="s">
        <v>155</v>
      </c>
      <c r="BE89" s="233">
        <f>IF(N89="základní",J89,0)</f>
        <v>0</v>
      </c>
      <c r="BF89" s="233">
        <f>IF(N89="snížená",J89,0)</f>
        <v>0</v>
      </c>
      <c r="BG89" s="233">
        <f>IF(N89="zákl. přenesená",J89,0)</f>
        <v>0</v>
      </c>
      <c r="BH89" s="233">
        <f>IF(N89="sníž. přenesená",J89,0)</f>
        <v>0</v>
      </c>
      <c r="BI89" s="233">
        <f>IF(N89="nulová",J89,0)</f>
        <v>0</v>
      </c>
      <c r="BJ89" s="24" t="s">
        <v>25</v>
      </c>
      <c r="BK89" s="233">
        <f>ROUND(I89*H89,2)</f>
        <v>0</v>
      </c>
      <c r="BL89" s="24" t="s">
        <v>163</v>
      </c>
      <c r="BM89" s="24" t="s">
        <v>1087</v>
      </c>
    </row>
    <row r="90" s="1" customFormat="1" ht="22.8" customHeight="1">
      <c r="B90" s="47"/>
      <c r="C90" s="222" t="s">
        <v>163</v>
      </c>
      <c r="D90" s="222" t="s">
        <v>158</v>
      </c>
      <c r="E90" s="223" t="s">
        <v>1088</v>
      </c>
      <c r="F90" s="224" t="s">
        <v>1089</v>
      </c>
      <c r="G90" s="225" t="s">
        <v>1090</v>
      </c>
      <c r="H90" s="226">
        <v>8</v>
      </c>
      <c r="I90" s="227"/>
      <c r="J90" s="228">
        <f>ROUND(I90*H90,2)</f>
        <v>0</v>
      </c>
      <c r="K90" s="224" t="s">
        <v>351</v>
      </c>
      <c r="L90" s="73"/>
      <c r="M90" s="229" t="s">
        <v>38</v>
      </c>
      <c r="N90" s="230" t="s">
        <v>54</v>
      </c>
      <c r="O90" s="48"/>
      <c r="P90" s="231">
        <f>O90*H90</f>
        <v>0</v>
      </c>
      <c r="Q90" s="231">
        <v>0</v>
      </c>
      <c r="R90" s="231">
        <f>Q90*H90</f>
        <v>0</v>
      </c>
      <c r="S90" s="231">
        <v>0</v>
      </c>
      <c r="T90" s="232">
        <f>S90*H90</f>
        <v>0</v>
      </c>
      <c r="AR90" s="24" t="s">
        <v>163</v>
      </c>
      <c r="AT90" s="24" t="s">
        <v>158</v>
      </c>
      <c r="AU90" s="24" t="s">
        <v>92</v>
      </c>
      <c r="AY90" s="24" t="s">
        <v>155</v>
      </c>
      <c r="BE90" s="233">
        <f>IF(N90="základní",J90,0)</f>
        <v>0</v>
      </c>
      <c r="BF90" s="233">
        <f>IF(N90="snížená",J90,0)</f>
        <v>0</v>
      </c>
      <c r="BG90" s="233">
        <f>IF(N90="zákl. přenesená",J90,0)</f>
        <v>0</v>
      </c>
      <c r="BH90" s="233">
        <f>IF(N90="sníž. přenesená",J90,0)</f>
        <v>0</v>
      </c>
      <c r="BI90" s="233">
        <f>IF(N90="nulová",J90,0)</f>
        <v>0</v>
      </c>
      <c r="BJ90" s="24" t="s">
        <v>25</v>
      </c>
      <c r="BK90" s="233">
        <f>ROUND(I90*H90,2)</f>
        <v>0</v>
      </c>
      <c r="BL90" s="24" t="s">
        <v>163</v>
      </c>
      <c r="BM90" s="24" t="s">
        <v>1091</v>
      </c>
    </row>
    <row r="91" s="1" customFormat="1" ht="14.4" customHeight="1">
      <c r="B91" s="47"/>
      <c r="C91" s="222" t="s">
        <v>211</v>
      </c>
      <c r="D91" s="222" t="s">
        <v>158</v>
      </c>
      <c r="E91" s="223" t="s">
        <v>1092</v>
      </c>
      <c r="F91" s="224" t="s">
        <v>1093</v>
      </c>
      <c r="G91" s="225" t="s">
        <v>657</v>
      </c>
      <c r="H91" s="226">
        <v>1</v>
      </c>
      <c r="I91" s="227"/>
      <c r="J91" s="228">
        <f>ROUND(I91*H91,2)</f>
        <v>0</v>
      </c>
      <c r="K91" s="224" t="s">
        <v>351</v>
      </c>
      <c r="L91" s="73"/>
      <c r="M91" s="229" t="s">
        <v>38</v>
      </c>
      <c r="N91" s="230" t="s">
        <v>54</v>
      </c>
      <c r="O91" s="48"/>
      <c r="P91" s="231">
        <f>O91*H91</f>
        <v>0</v>
      </c>
      <c r="Q91" s="231">
        <v>0</v>
      </c>
      <c r="R91" s="231">
        <f>Q91*H91</f>
        <v>0</v>
      </c>
      <c r="S91" s="231">
        <v>0</v>
      </c>
      <c r="T91" s="232">
        <f>S91*H91</f>
        <v>0</v>
      </c>
      <c r="AR91" s="24" t="s">
        <v>163</v>
      </c>
      <c r="AT91" s="24" t="s">
        <v>158</v>
      </c>
      <c r="AU91" s="24" t="s">
        <v>92</v>
      </c>
      <c r="AY91" s="24" t="s">
        <v>155</v>
      </c>
      <c r="BE91" s="233">
        <f>IF(N91="základní",J91,0)</f>
        <v>0</v>
      </c>
      <c r="BF91" s="233">
        <f>IF(N91="snížená",J91,0)</f>
        <v>0</v>
      </c>
      <c r="BG91" s="233">
        <f>IF(N91="zákl. přenesená",J91,0)</f>
        <v>0</v>
      </c>
      <c r="BH91" s="233">
        <f>IF(N91="sníž. přenesená",J91,0)</f>
        <v>0</v>
      </c>
      <c r="BI91" s="233">
        <f>IF(N91="nulová",J91,0)</f>
        <v>0</v>
      </c>
      <c r="BJ91" s="24" t="s">
        <v>25</v>
      </c>
      <c r="BK91" s="233">
        <f>ROUND(I91*H91,2)</f>
        <v>0</v>
      </c>
      <c r="BL91" s="24" t="s">
        <v>163</v>
      </c>
      <c r="BM91" s="24" t="s">
        <v>1094</v>
      </c>
    </row>
    <row r="92" s="1" customFormat="1" ht="14.4" customHeight="1">
      <c r="B92" s="47"/>
      <c r="C92" s="222" t="s">
        <v>226</v>
      </c>
      <c r="D92" s="222" t="s">
        <v>158</v>
      </c>
      <c r="E92" s="223" t="s">
        <v>1025</v>
      </c>
      <c r="F92" s="224" t="s">
        <v>1026</v>
      </c>
      <c r="G92" s="225" t="s">
        <v>657</v>
      </c>
      <c r="H92" s="226">
        <v>1</v>
      </c>
      <c r="I92" s="227"/>
      <c r="J92" s="228">
        <f>ROUND(I92*H92,2)</f>
        <v>0</v>
      </c>
      <c r="K92" s="224" t="s">
        <v>351</v>
      </c>
      <c r="L92" s="73"/>
      <c r="M92" s="229" t="s">
        <v>38</v>
      </c>
      <c r="N92" s="230" t="s">
        <v>54</v>
      </c>
      <c r="O92" s="48"/>
      <c r="P92" s="231">
        <f>O92*H92</f>
        <v>0</v>
      </c>
      <c r="Q92" s="231">
        <v>0</v>
      </c>
      <c r="R92" s="231">
        <f>Q92*H92</f>
        <v>0</v>
      </c>
      <c r="S92" s="231">
        <v>0</v>
      </c>
      <c r="T92" s="232">
        <f>S92*H92</f>
        <v>0</v>
      </c>
      <c r="AR92" s="24" t="s">
        <v>163</v>
      </c>
      <c r="AT92" s="24" t="s">
        <v>158</v>
      </c>
      <c r="AU92" s="24" t="s">
        <v>92</v>
      </c>
      <c r="AY92" s="24" t="s">
        <v>155</v>
      </c>
      <c r="BE92" s="233">
        <f>IF(N92="základní",J92,0)</f>
        <v>0</v>
      </c>
      <c r="BF92" s="233">
        <f>IF(N92="snížená",J92,0)</f>
        <v>0</v>
      </c>
      <c r="BG92" s="233">
        <f>IF(N92="zákl. přenesená",J92,0)</f>
        <v>0</v>
      </c>
      <c r="BH92" s="233">
        <f>IF(N92="sníž. přenesená",J92,0)</f>
        <v>0</v>
      </c>
      <c r="BI92" s="233">
        <f>IF(N92="nulová",J92,0)</f>
        <v>0</v>
      </c>
      <c r="BJ92" s="24" t="s">
        <v>25</v>
      </c>
      <c r="BK92" s="233">
        <f>ROUND(I92*H92,2)</f>
        <v>0</v>
      </c>
      <c r="BL92" s="24" t="s">
        <v>163</v>
      </c>
      <c r="BM92" s="24" t="s">
        <v>1095</v>
      </c>
    </row>
    <row r="93" s="10" customFormat="1" ht="37.44" customHeight="1">
      <c r="B93" s="206"/>
      <c r="C93" s="207"/>
      <c r="D93" s="208" t="s">
        <v>82</v>
      </c>
      <c r="E93" s="209" t="s">
        <v>497</v>
      </c>
      <c r="F93" s="209" t="s">
        <v>498</v>
      </c>
      <c r="G93" s="207"/>
      <c r="H93" s="207"/>
      <c r="I93" s="210"/>
      <c r="J93" s="211">
        <f>BK93</f>
        <v>0</v>
      </c>
      <c r="K93" s="207"/>
      <c r="L93" s="212"/>
      <c r="M93" s="213"/>
      <c r="N93" s="214"/>
      <c r="O93" s="214"/>
      <c r="P93" s="215">
        <f>P94+P109+P120+P139+P148</f>
        <v>0</v>
      </c>
      <c r="Q93" s="214"/>
      <c r="R93" s="215">
        <f>R94+R109+R120+R139+R148</f>
        <v>2.8478667100000004</v>
      </c>
      <c r="S93" s="214"/>
      <c r="T93" s="216">
        <f>T94+T109+T120+T139+T148</f>
        <v>1.38568</v>
      </c>
      <c r="AR93" s="217" t="s">
        <v>92</v>
      </c>
      <c r="AT93" s="218" t="s">
        <v>82</v>
      </c>
      <c r="AU93" s="218" t="s">
        <v>83</v>
      </c>
      <c r="AY93" s="217" t="s">
        <v>155</v>
      </c>
      <c r="BK93" s="219">
        <f>BK94+BK109+BK120+BK139+BK148</f>
        <v>0</v>
      </c>
    </row>
    <row r="94" s="10" customFormat="1" ht="19.92" customHeight="1">
      <c r="B94" s="206"/>
      <c r="C94" s="207"/>
      <c r="D94" s="208" t="s">
        <v>82</v>
      </c>
      <c r="E94" s="220" t="s">
        <v>499</v>
      </c>
      <c r="F94" s="220" t="s">
        <v>500</v>
      </c>
      <c r="G94" s="207"/>
      <c r="H94" s="207"/>
      <c r="I94" s="210"/>
      <c r="J94" s="221">
        <f>BK94</f>
        <v>0</v>
      </c>
      <c r="K94" s="207"/>
      <c r="L94" s="212"/>
      <c r="M94" s="213"/>
      <c r="N94" s="214"/>
      <c r="O94" s="214"/>
      <c r="P94" s="215">
        <f>SUM(P95:P108)</f>
        <v>0</v>
      </c>
      <c r="Q94" s="214"/>
      <c r="R94" s="215">
        <f>SUM(R95:R108)</f>
        <v>0.041360000000000001</v>
      </c>
      <c r="S94" s="214"/>
      <c r="T94" s="216">
        <f>SUM(T95:T108)</f>
        <v>0</v>
      </c>
      <c r="AR94" s="217" t="s">
        <v>92</v>
      </c>
      <c r="AT94" s="218" t="s">
        <v>82</v>
      </c>
      <c r="AU94" s="218" t="s">
        <v>25</v>
      </c>
      <c r="AY94" s="217" t="s">
        <v>155</v>
      </c>
      <c r="BK94" s="219">
        <f>SUM(BK95:BK108)</f>
        <v>0</v>
      </c>
    </row>
    <row r="95" s="1" customFormat="1" ht="45.6" customHeight="1">
      <c r="B95" s="47"/>
      <c r="C95" s="222" t="s">
        <v>240</v>
      </c>
      <c r="D95" s="222" t="s">
        <v>158</v>
      </c>
      <c r="E95" s="223" t="s">
        <v>1096</v>
      </c>
      <c r="F95" s="224" t="s">
        <v>1097</v>
      </c>
      <c r="G95" s="225" t="s">
        <v>214</v>
      </c>
      <c r="H95" s="226">
        <v>180</v>
      </c>
      <c r="I95" s="227"/>
      <c r="J95" s="228">
        <f>ROUND(I95*H95,2)</f>
        <v>0</v>
      </c>
      <c r="K95" s="224" t="s">
        <v>162</v>
      </c>
      <c r="L95" s="73"/>
      <c r="M95" s="229" t="s">
        <v>38</v>
      </c>
      <c r="N95" s="230" t="s">
        <v>54</v>
      </c>
      <c r="O95" s="48"/>
      <c r="P95" s="231">
        <f>O95*H95</f>
        <v>0</v>
      </c>
      <c r="Q95" s="231">
        <v>5.7000000000000003E-05</v>
      </c>
      <c r="R95" s="231">
        <f>Q95*H95</f>
        <v>0.01026</v>
      </c>
      <c r="S95" s="231">
        <v>0</v>
      </c>
      <c r="T95" s="232">
        <f>S95*H95</f>
        <v>0</v>
      </c>
      <c r="AR95" s="24" t="s">
        <v>295</v>
      </c>
      <c r="AT95" s="24" t="s">
        <v>158</v>
      </c>
      <c r="AU95" s="24" t="s">
        <v>92</v>
      </c>
      <c r="AY95" s="24" t="s">
        <v>155</v>
      </c>
      <c r="BE95" s="233">
        <f>IF(N95="základní",J95,0)</f>
        <v>0</v>
      </c>
      <c r="BF95" s="233">
        <f>IF(N95="snížená",J95,0)</f>
        <v>0</v>
      </c>
      <c r="BG95" s="233">
        <f>IF(N95="zákl. přenesená",J95,0)</f>
        <v>0</v>
      </c>
      <c r="BH95" s="233">
        <f>IF(N95="sníž. přenesená",J95,0)</f>
        <v>0</v>
      </c>
      <c r="BI95" s="233">
        <f>IF(N95="nulová",J95,0)</f>
        <v>0</v>
      </c>
      <c r="BJ95" s="24" t="s">
        <v>25</v>
      </c>
      <c r="BK95" s="233">
        <f>ROUND(I95*H95,2)</f>
        <v>0</v>
      </c>
      <c r="BL95" s="24" t="s">
        <v>295</v>
      </c>
      <c r="BM95" s="24" t="s">
        <v>1098</v>
      </c>
    </row>
    <row r="96" s="1" customFormat="1">
      <c r="B96" s="47"/>
      <c r="C96" s="75"/>
      <c r="D96" s="234" t="s">
        <v>165</v>
      </c>
      <c r="E96" s="75"/>
      <c r="F96" s="235" t="s">
        <v>1031</v>
      </c>
      <c r="G96" s="75"/>
      <c r="H96" s="75"/>
      <c r="I96" s="192"/>
      <c r="J96" s="75"/>
      <c r="K96" s="75"/>
      <c r="L96" s="73"/>
      <c r="M96" s="236"/>
      <c r="N96" s="48"/>
      <c r="O96" s="48"/>
      <c r="P96" s="48"/>
      <c r="Q96" s="48"/>
      <c r="R96" s="48"/>
      <c r="S96" s="48"/>
      <c r="T96" s="96"/>
      <c r="AT96" s="24" t="s">
        <v>165</v>
      </c>
      <c r="AU96" s="24" t="s">
        <v>92</v>
      </c>
    </row>
    <row r="97" s="12" customFormat="1">
      <c r="B97" s="247"/>
      <c r="C97" s="248"/>
      <c r="D97" s="234" t="s">
        <v>167</v>
      </c>
      <c r="E97" s="249" t="s">
        <v>38</v>
      </c>
      <c r="F97" s="250" t="s">
        <v>1099</v>
      </c>
      <c r="G97" s="248"/>
      <c r="H97" s="251">
        <v>180</v>
      </c>
      <c r="I97" s="252"/>
      <c r="J97" s="248"/>
      <c r="K97" s="248"/>
      <c r="L97" s="253"/>
      <c r="M97" s="254"/>
      <c r="N97" s="255"/>
      <c r="O97" s="255"/>
      <c r="P97" s="255"/>
      <c r="Q97" s="255"/>
      <c r="R97" s="255"/>
      <c r="S97" s="255"/>
      <c r="T97" s="256"/>
      <c r="AT97" s="257" t="s">
        <v>167</v>
      </c>
      <c r="AU97" s="257" t="s">
        <v>92</v>
      </c>
      <c r="AV97" s="12" t="s">
        <v>92</v>
      </c>
      <c r="AW97" s="12" t="s">
        <v>46</v>
      </c>
      <c r="AX97" s="12" t="s">
        <v>25</v>
      </c>
      <c r="AY97" s="257" t="s">
        <v>155</v>
      </c>
    </row>
    <row r="98" s="1" customFormat="1" ht="14.4" customHeight="1">
      <c r="B98" s="47"/>
      <c r="C98" s="269" t="s">
        <v>181</v>
      </c>
      <c r="D98" s="269" t="s">
        <v>178</v>
      </c>
      <c r="E98" s="270" t="s">
        <v>1100</v>
      </c>
      <c r="F98" s="271" t="s">
        <v>1101</v>
      </c>
      <c r="G98" s="272" t="s">
        <v>1102</v>
      </c>
      <c r="H98" s="273">
        <v>1</v>
      </c>
      <c r="I98" s="274"/>
      <c r="J98" s="275">
        <f>ROUND(I98*H98,2)</f>
        <v>0</v>
      </c>
      <c r="K98" s="271" t="s">
        <v>162</v>
      </c>
      <c r="L98" s="276"/>
      <c r="M98" s="277" t="s">
        <v>38</v>
      </c>
      <c r="N98" s="278" t="s">
        <v>54</v>
      </c>
      <c r="O98" s="48"/>
      <c r="P98" s="231">
        <f>O98*H98</f>
        <v>0</v>
      </c>
      <c r="Q98" s="231">
        <v>0.0011999999999999999</v>
      </c>
      <c r="R98" s="231">
        <f>Q98*H98</f>
        <v>0.0011999999999999999</v>
      </c>
      <c r="S98" s="231">
        <v>0</v>
      </c>
      <c r="T98" s="232">
        <f>S98*H98</f>
        <v>0</v>
      </c>
      <c r="AR98" s="24" t="s">
        <v>388</v>
      </c>
      <c r="AT98" s="24" t="s">
        <v>178</v>
      </c>
      <c r="AU98" s="24" t="s">
        <v>92</v>
      </c>
      <c r="AY98" s="24" t="s">
        <v>155</v>
      </c>
      <c r="BE98" s="233">
        <f>IF(N98="základní",J98,0)</f>
        <v>0</v>
      </c>
      <c r="BF98" s="233">
        <f>IF(N98="snížená",J98,0)</f>
        <v>0</v>
      </c>
      <c r="BG98" s="233">
        <f>IF(N98="zákl. přenesená",J98,0)</f>
        <v>0</v>
      </c>
      <c r="BH98" s="233">
        <f>IF(N98="sníž. přenesená",J98,0)</f>
        <v>0</v>
      </c>
      <c r="BI98" s="233">
        <f>IF(N98="nulová",J98,0)</f>
        <v>0</v>
      </c>
      <c r="BJ98" s="24" t="s">
        <v>25</v>
      </c>
      <c r="BK98" s="233">
        <f>ROUND(I98*H98,2)</f>
        <v>0</v>
      </c>
      <c r="BL98" s="24" t="s">
        <v>295</v>
      </c>
      <c r="BM98" s="24" t="s">
        <v>1103</v>
      </c>
    </row>
    <row r="99" s="1" customFormat="1" ht="14.4" customHeight="1">
      <c r="B99" s="47"/>
      <c r="C99" s="269" t="s">
        <v>261</v>
      </c>
      <c r="D99" s="269" t="s">
        <v>178</v>
      </c>
      <c r="E99" s="270" t="s">
        <v>1104</v>
      </c>
      <c r="F99" s="271" t="s">
        <v>1105</v>
      </c>
      <c r="G99" s="272" t="s">
        <v>214</v>
      </c>
      <c r="H99" s="273">
        <v>162</v>
      </c>
      <c r="I99" s="274"/>
      <c r="J99" s="275">
        <f>ROUND(I99*H99,2)</f>
        <v>0</v>
      </c>
      <c r="K99" s="271" t="s">
        <v>351</v>
      </c>
      <c r="L99" s="276"/>
      <c r="M99" s="277" t="s">
        <v>38</v>
      </c>
      <c r="N99" s="278" t="s">
        <v>54</v>
      </c>
      <c r="O99" s="48"/>
      <c r="P99" s="231">
        <f>O99*H99</f>
        <v>0</v>
      </c>
      <c r="Q99" s="231">
        <v>0.00012999999999999999</v>
      </c>
      <c r="R99" s="231">
        <f>Q99*H99</f>
        <v>0.021059999999999999</v>
      </c>
      <c r="S99" s="231">
        <v>0</v>
      </c>
      <c r="T99" s="232">
        <f>S99*H99</f>
        <v>0</v>
      </c>
      <c r="AR99" s="24" t="s">
        <v>388</v>
      </c>
      <c r="AT99" s="24" t="s">
        <v>178</v>
      </c>
      <c r="AU99" s="24" t="s">
        <v>92</v>
      </c>
      <c r="AY99" s="24" t="s">
        <v>155</v>
      </c>
      <c r="BE99" s="233">
        <f>IF(N99="základní",J99,0)</f>
        <v>0</v>
      </c>
      <c r="BF99" s="233">
        <f>IF(N99="snížená",J99,0)</f>
        <v>0</v>
      </c>
      <c r="BG99" s="233">
        <f>IF(N99="zákl. přenesená",J99,0)</f>
        <v>0</v>
      </c>
      <c r="BH99" s="233">
        <f>IF(N99="sníž. přenesená",J99,0)</f>
        <v>0</v>
      </c>
      <c r="BI99" s="233">
        <f>IF(N99="nulová",J99,0)</f>
        <v>0</v>
      </c>
      <c r="BJ99" s="24" t="s">
        <v>25</v>
      </c>
      <c r="BK99" s="233">
        <f>ROUND(I99*H99,2)</f>
        <v>0</v>
      </c>
      <c r="BL99" s="24" t="s">
        <v>295</v>
      </c>
      <c r="BM99" s="24" t="s">
        <v>1106</v>
      </c>
    </row>
    <row r="100" s="1" customFormat="1" ht="22.8" customHeight="1">
      <c r="B100" s="47"/>
      <c r="C100" s="269" t="s">
        <v>30</v>
      </c>
      <c r="D100" s="269" t="s">
        <v>178</v>
      </c>
      <c r="E100" s="270" t="s">
        <v>1107</v>
      </c>
      <c r="F100" s="271" t="s">
        <v>1108</v>
      </c>
      <c r="G100" s="272" t="s">
        <v>214</v>
      </c>
      <c r="H100" s="273">
        <v>18</v>
      </c>
      <c r="I100" s="274"/>
      <c r="J100" s="275">
        <f>ROUND(I100*H100,2)</f>
        <v>0</v>
      </c>
      <c r="K100" s="271" t="s">
        <v>351</v>
      </c>
      <c r="L100" s="276"/>
      <c r="M100" s="277" t="s">
        <v>38</v>
      </c>
      <c r="N100" s="278" t="s">
        <v>54</v>
      </c>
      <c r="O100" s="48"/>
      <c r="P100" s="231">
        <f>O100*H100</f>
        <v>0</v>
      </c>
      <c r="Q100" s="231">
        <v>0.00012999999999999999</v>
      </c>
      <c r="R100" s="231">
        <f>Q100*H100</f>
        <v>0.0023399999999999996</v>
      </c>
      <c r="S100" s="231">
        <v>0</v>
      </c>
      <c r="T100" s="232">
        <f>S100*H100</f>
        <v>0</v>
      </c>
      <c r="AR100" s="24" t="s">
        <v>388</v>
      </c>
      <c r="AT100" s="24" t="s">
        <v>178</v>
      </c>
      <c r="AU100" s="24" t="s">
        <v>92</v>
      </c>
      <c r="AY100" s="24" t="s">
        <v>155</v>
      </c>
      <c r="BE100" s="233">
        <f>IF(N100="základní",J100,0)</f>
        <v>0</v>
      </c>
      <c r="BF100" s="233">
        <f>IF(N100="snížená",J100,0)</f>
        <v>0</v>
      </c>
      <c r="BG100" s="233">
        <f>IF(N100="zákl. přenesená",J100,0)</f>
        <v>0</v>
      </c>
      <c r="BH100" s="233">
        <f>IF(N100="sníž. přenesená",J100,0)</f>
        <v>0</v>
      </c>
      <c r="BI100" s="233">
        <f>IF(N100="nulová",J100,0)</f>
        <v>0</v>
      </c>
      <c r="BJ100" s="24" t="s">
        <v>25</v>
      </c>
      <c r="BK100" s="233">
        <f>ROUND(I100*H100,2)</f>
        <v>0</v>
      </c>
      <c r="BL100" s="24" t="s">
        <v>295</v>
      </c>
      <c r="BM100" s="24" t="s">
        <v>1109</v>
      </c>
    </row>
    <row r="101" s="1" customFormat="1" ht="34.2" customHeight="1">
      <c r="B101" s="47"/>
      <c r="C101" s="222" t="s">
        <v>272</v>
      </c>
      <c r="D101" s="222" t="s">
        <v>158</v>
      </c>
      <c r="E101" s="223" t="s">
        <v>1028</v>
      </c>
      <c r="F101" s="224" t="s">
        <v>1029</v>
      </c>
      <c r="G101" s="225" t="s">
        <v>214</v>
      </c>
      <c r="H101" s="226">
        <v>80</v>
      </c>
      <c r="I101" s="227"/>
      <c r="J101" s="228">
        <f>ROUND(I101*H101,2)</f>
        <v>0</v>
      </c>
      <c r="K101" s="224" t="s">
        <v>162</v>
      </c>
      <c r="L101" s="73"/>
      <c r="M101" s="229" t="s">
        <v>38</v>
      </c>
      <c r="N101" s="230" t="s">
        <v>54</v>
      </c>
      <c r="O101" s="48"/>
      <c r="P101" s="231">
        <f>O101*H101</f>
        <v>0</v>
      </c>
      <c r="Q101" s="231">
        <v>0</v>
      </c>
      <c r="R101" s="231">
        <f>Q101*H101</f>
        <v>0</v>
      </c>
      <c r="S101" s="231">
        <v>0</v>
      </c>
      <c r="T101" s="232">
        <f>S101*H101</f>
        <v>0</v>
      </c>
      <c r="AR101" s="24" t="s">
        <v>295</v>
      </c>
      <c r="AT101" s="24" t="s">
        <v>158</v>
      </c>
      <c r="AU101" s="24" t="s">
        <v>92</v>
      </c>
      <c r="AY101" s="24" t="s">
        <v>155</v>
      </c>
      <c r="BE101" s="233">
        <f>IF(N101="základní",J101,0)</f>
        <v>0</v>
      </c>
      <c r="BF101" s="233">
        <f>IF(N101="snížená",J101,0)</f>
        <v>0</v>
      </c>
      <c r="BG101" s="233">
        <f>IF(N101="zákl. přenesená",J101,0)</f>
        <v>0</v>
      </c>
      <c r="BH101" s="233">
        <f>IF(N101="sníž. přenesená",J101,0)</f>
        <v>0</v>
      </c>
      <c r="BI101" s="233">
        <f>IF(N101="nulová",J101,0)</f>
        <v>0</v>
      </c>
      <c r="BJ101" s="24" t="s">
        <v>25</v>
      </c>
      <c r="BK101" s="233">
        <f>ROUND(I101*H101,2)</f>
        <v>0</v>
      </c>
      <c r="BL101" s="24" t="s">
        <v>295</v>
      </c>
      <c r="BM101" s="24" t="s">
        <v>1110</v>
      </c>
    </row>
    <row r="102" s="1" customFormat="1">
      <c r="B102" s="47"/>
      <c r="C102" s="75"/>
      <c r="D102" s="234" t="s">
        <v>165</v>
      </c>
      <c r="E102" s="75"/>
      <c r="F102" s="235" t="s">
        <v>1031</v>
      </c>
      <c r="G102" s="75"/>
      <c r="H102" s="75"/>
      <c r="I102" s="192"/>
      <c r="J102" s="75"/>
      <c r="K102" s="75"/>
      <c r="L102" s="73"/>
      <c r="M102" s="236"/>
      <c r="N102" s="48"/>
      <c r="O102" s="48"/>
      <c r="P102" s="48"/>
      <c r="Q102" s="48"/>
      <c r="R102" s="48"/>
      <c r="S102" s="48"/>
      <c r="T102" s="96"/>
      <c r="AT102" s="24" t="s">
        <v>165</v>
      </c>
      <c r="AU102" s="24" t="s">
        <v>92</v>
      </c>
    </row>
    <row r="103" s="12" customFormat="1">
      <c r="B103" s="247"/>
      <c r="C103" s="248"/>
      <c r="D103" s="234" t="s">
        <v>167</v>
      </c>
      <c r="E103" s="249" t="s">
        <v>38</v>
      </c>
      <c r="F103" s="250" t="s">
        <v>1111</v>
      </c>
      <c r="G103" s="248"/>
      <c r="H103" s="251">
        <v>80</v>
      </c>
      <c r="I103" s="252"/>
      <c r="J103" s="248"/>
      <c r="K103" s="248"/>
      <c r="L103" s="253"/>
      <c r="M103" s="254"/>
      <c r="N103" s="255"/>
      <c r="O103" s="255"/>
      <c r="P103" s="255"/>
      <c r="Q103" s="255"/>
      <c r="R103" s="255"/>
      <c r="S103" s="255"/>
      <c r="T103" s="256"/>
      <c r="AT103" s="257" t="s">
        <v>167</v>
      </c>
      <c r="AU103" s="257" t="s">
        <v>92</v>
      </c>
      <c r="AV103" s="12" t="s">
        <v>92</v>
      </c>
      <c r="AW103" s="12" t="s">
        <v>46</v>
      </c>
      <c r="AX103" s="12" t="s">
        <v>25</v>
      </c>
      <c r="AY103" s="257" t="s">
        <v>155</v>
      </c>
    </row>
    <row r="104" s="1" customFormat="1" ht="14.4" customHeight="1">
      <c r="B104" s="47"/>
      <c r="C104" s="269" t="s">
        <v>277</v>
      </c>
      <c r="D104" s="269" t="s">
        <v>178</v>
      </c>
      <c r="E104" s="270" t="s">
        <v>1112</v>
      </c>
      <c r="F104" s="271" t="s">
        <v>1113</v>
      </c>
      <c r="G104" s="272" t="s">
        <v>214</v>
      </c>
      <c r="H104" s="273">
        <v>20</v>
      </c>
      <c r="I104" s="274"/>
      <c r="J104" s="275">
        <f>ROUND(I104*H104,2)</f>
        <v>0</v>
      </c>
      <c r="K104" s="271" t="s">
        <v>162</v>
      </c>
      <c r="L104" s="276"/>
      <c r="M104" s="277" t="s">
        <v>38</v>
      </c>
      <c r="N104" s="278" t="s">
        <v>54</v>
      </c>
      <c r="O104" s="48"/>
      <c r="P104" s="231">
        <f>O104*H104</f>
        <v>0</v>
      </c>
      <c r="Q104" s="231">
        <v>6.9999999999999994E-05</v>
      </c>
      <c r="R104" s="231">
        <f>Q104*H104</f>
        <v>0.0013999999999999998</v>
      </c>
      <c r="S104" s="231">
        <v>0</v>
      </c>
      <c r="T104" s="232">
        <f>S104*H104</f>
        <v>0</v>
      </c>
      <c r="AR104" s="24" t="s">
        <v>388</v>
      </c>
      <c r="AT104" s="24" t="s">
        <v>178</v>
      </c>
      <c r="AU104" s="24" t="s">
        <v>92</v>
      </c>
      <c r="AY104" s="24" t="s">
        <v>155</v>
      </c>
      <c r="BE104" s="233">
        <f>IF(N104="základní",J104,0)</f>
        <v>0</v>
      </c>
      <c r="BF104" s="233">
        <f>IF(N104="snížená",J104,0)</f>
        <v>0</v>
      </c>
      <c r="BG104" s="233">
        <f>IF(N104="zákl. přenesená",J104,0)</f>
        <v>0</v>
      </c>
      <c r="BH104" s="233">
        <f>IF(N104="sníž. přenesená",J104,0)</f>
        <v>0</v>
      </c>
      <c r="BI104" s="233">
        <f>IF(N104="nulová",J104,0)</f>
        <v>0</v>
      </c>
      <c r="BJ104" s="24" t="s">
        <v>25</v>
      </c>
      <c r="BK104" s="233">
        <f>ROUND(I104*H104,2)</f>
        <v>0</v>
      </c>
      <c r="BL104" s="24" t="s">
        <v>295</v>
      </c>
      <c r="BM104" s="24" t="s">
        <v>1114</v>
      </c>
    </row>
    <row r="105" s="1" customFormat="1" ht="14.4" customHeight="1">
      <c r="B105" s="47"/>
      <c r="C105" s="269" t="s">
        <v>281</v>
      </c>
      <c r="D105" s="269" t="s">
        <v>178</v>
      </c>
      <c r="E105" s="270" t="s">
        <v>1115</v>
      </c>
      <c r="F105" s="271" t="s">
        <v>1116</v>
      </c>
      <c r="G105" s="272" t="s">
        <v>214</v>
      </c>
      <c r="H105" s="273">
        <v>30</v>
      </c>
      <c r="I105" s="274"/>
      <c r="J105" s="275">
        <f>ROUND(I105*H105,2)</f>
        <v>0</v>
      </c>
      <c r="K105" s="271" t="s">
        <v>162</v>
      </c>
      <c r="L105" s="276"/>
      <c r="M105" s="277" t="s">
        <v>38</v>
      </c>
      <c r="N105" s="278" t="s">
        <v>54</v>
      </c>
      <c r="O105" s="48"/>
      <c r="P105" s="231">
        <f>O105*H105</f>
        <v>0</v>
      </c>
      <c r="Q105" s="231">
        <v>8.0000000000000007E-05</v>
      </c>
      <c r="R105" s="231">
        <f>Q105*H105</f>
        <v>0.0024000000000000002</v>
      </c>
      <c r="S105" s="231">
        <v>0</v>
      </c>
      <c r="T105" s="232">
        <f>S105*H105</f>
        <v>0</v>
      </c>
      <c r="AR105" s="24" t="s">
        <v>388</v>
      </c>
      <c r="AT105" s="24" t="s">
        <v>178</v>
      </c>
      <c r="AU105" s="24" t="s">
        <v>92</v>
      </c>
      <c r="AY105" s="24" t="s">
        <v>155</v>
      </c>
      <c r="BE105" s="233">
        <f>IF(N105="základní",J105,0)</f>
        <v>0</v>
      </c>
      <c r="BF105" s="233">
        <f>IF(N105="snížená",J105,0)</f>
        <v>0</v>
      </c>
      <c r="BG105" s="233">
        <f>IF(N105="zákl. přenesená",J105,0)</f>
        <v>0</v>
      </c>
      <c r="BH105" s="233">
        <f>IF(N105="sníž. přenesená",J105,0)</f>
        <v>0</v>
      </c>
      <c r="BI105" s="233">
        <f>IF(N105="nulová",J105,0)</f>
        <v>0</v>
      </c>
      <c r="BJ105" s="24" t="s">
        <v>25</v>
      </c>
      <c r="BK105" s="233">
        <f>ROUND(I105*H105,2)</f>
        <v>0</v>
      </c>
      <c r="BL105" s="24" t="s">
        <v>295</v>
      </c>
      <c r="BM105" s="24" t="s">
        <v>1117</v>
      </c>
    </row>
    <row r="106" s="1" customFormat="1" ht="14.4" customHeight="1">
      <c r="B106" s="47"/>
      <c r="C106" s="269" t="s">
        <v>286</v>
      </c>
      <c r="D106" s="269" t="s">
        <v>178</v>
      </c>
      <c r="E106" s="270" t="s">
        <v>1118</v>
      </c>
      <c r="F106" s="271" t="s">
        <v>1119</v>
      </c>
      <c r="G106" s="272" t="s">
        <v>214</v>
      </c>
      <c r="H106" s="273">
        <v>30</v>
      </c>
      <c r="I106" s="274"/>
      <c r="J106" s="275">
        <f>ROUND(I106*H106,2)</f>
        <v>0</v>
      </c>
      <c r="K106" s="271" t="s">
        <v>162</v>
      </c>
      <c r="L106" s="276"/>
      <c r="M106" s="277" t="s">
        <v>38</v>
      </c>
      <c r="N106" s="278" t="s">
        <v>54</v>
      </c>
      <c r="O106" s="48"/>
      <c r="P106" s="231">
        <f>O106*H106</f>
        <v>0</v>
      </c>
      <c r="Q106" s="231">
        <v>9.0000000000000006E-05</v>
      </c>
      <c r="R106" s="231">
        <f>Q106*H106</f>
        <v>0.0027000000000000001</v>
      </c>
      <c r="S106" s="231">
        <v>0</v>
      </c>
      <c r="T106" s="232">
        <f>S106*H106</f>
        <v>0</v>
      </c>
      <c r="AR106" s="24" t="s">
        <v>388</v>
      </c>
      <c r="AT106" s="24" t="s">
        <v>178</v>
      </c>
      <c r="AU106" s="24" t="s">
        <v>92</v>
      </c>
      <c r="AY106" s="24" t="s">
        <v>155</v>
      </c>
      <c r="BE106" s="233">
        <f>IF(N106="základní",J106,0)</f>
        <v>0</v>
      </c>
      <c r="BF106" s="233">
        <f>IF(N106="snížená",J106,0)</f>
        <v>0</v>
      </c>
      <c r="BG106" s="233">
        <f>IF(N106="zákl. přenesená",J106,0)</f>
        <v>0</v>
      </c>
      <c r="BH106" s="233">
        <f>IF(N106="sníž. přenesená",J106,0)</f>
        <v>0</v>
      </c>
      <c r="BI106" s="233">
        <f>IF(N106="nulová",J106,0)</f>
        <v>0</v>
      </c>
      <c r="BJ106" s="24" t="s">
        <v>25</v>
      </c>
      <c r="BK106" s="233">
        <f>ROUND(I106*H106,2)</f>
        <v>0</v>
      </c>
      <c r="BL106" s="24" t="s">
        <v>295</v>
      </c>
      <c r="BM106" s="24" t="s">
        <v>1120</v>
      </c>
    </row>
    <row r="107" s="1" customFormat="1" ht="34.2" customHeight="1">
      <c r="B107" s="47"/>
      <c r="C107" s="222" t="s">
        <v>10</v>
      </c>
      <c r="D107" s="222" t="s">
        <v>158</v>
      </c>
      <c r="E107" s="223" t="s">
        <v>523</v>
      </c>
      <c r="F107" s="224" t="s">
        <v>524</v>
      </c>
      <c r="G107" s="225" t="s">
        <v>161</v>
      </c>
      <c r="H107" s="226">
        <v>0.041000000000000002</v>
      </c>
      <c r="I107" s="227"/>
      <c r="J107" s="228">
        <f>ROUND(I107*H107,2)</f>
        <v>0</v>
      </c>
      <c r="K107" s="224" t="s">
        <v>162</v>
      </c>
      <c r="L107" s="73"/>
      <c r="M107" s="229" t="s">
        <v>38</v>
      </c>
      <c r="N107" s="230" t="s">
        <v>54</v>
      </c>
      <c r="O107" s="48"/>
      <c r="P107" s="231">
        <f>O107*H107</f>
        <v>0</v>
      </c>
      <c r="Q107" s="231">
        <v>0</v>
      </c>
      <c r="R107" s="231">
        <f>Q107*H107</f>
        <v>0</v>
      </c>
      <c r="S107" s="231">
        <v>0</v>
      </c>
      <c r="T107" s="232">
        <f>S107*H107</f>
        <v>0</v>
      </c>
      <c r="AR107" s="24" t="s">
        <v>295</v>
      </c>
      <c r="AT107" s="24" t="s">
        <v>158</v>
      </c>
      <c r="AU107" s="24" t="s">
        <v>92</v>
      </c>
      <c r="AY107" s="24" t="s">
        <v>155</v>
      </c>
      <c r="BE107" s="233">
        <f>IF(N107="základní",J107,0)</f>
        <v>0</v>
      </c>
      <c r="BF107" s="233">
        <f>IF(N107="snížená",J107,0)</f>
        <v>0</v>
      </c>
      <c r="BG107" s="233">
        <f>IF(N107="zákl. přenesená",J107,0)</f>
        <v>0</v>
      </c>
      <c r="BH107" s="233">
        <f>IF(N107="sníž. přenesená",J107,0)</f>
        <v>0</v>
      </c>
      <c r="BI107" s="233">
        <f>IF(N107="nulová",J107,0)</f>
        <v>0</v>
      </c>
      <c r="BJ107" s="24" t="s">
        <v>25</v>
      </c>
      <c r="BK107" s="233">
        <f>ROUND(I107*H107,2)</f>
        <v>0</v>
      </c>
      <c r="BL107" s="24" t="s">
        <v>295</v>
      </c>
      <c r="BM107" s="24" t="s">
        <v>1121</v>
      </c>
    </row>
    <row r="108" s="1" customFormat="1">
      <c r="B108" s="47"/>
      <c r="C108" s="75"/>
      <c r="D108" s="234" t="s">
        <v>165</v>
      </c>
      <c r="E108" s="75"/>
      <c r="F108" s="235" t="s">
        <v>526</v>
      </c>
      <c r="G108" s="75"/>
      <c r="H108" s="75"/>
      <c r="I108" s="192"/>
      <c r="J108" s="75"/>
      <c r="K108" s="75"/>
      <c r="L108" s="73"/>
      <c r="M108" s="236"/>
      <c r="N108" s="48"/>
      <c r="O108" s="48"/>
      <c r="P108" s="48"/>
      <c r="Q108" s="48"/>
      <c r="R108" s="48"/>
      <c r="S108" s="48"/>
      <c r="T108" s="96"/>
      <c r="AT108" s="24" t="s">
        <v>165</v>
      </c>
      <c r="AU108" s="24" t="s">
        <v>92</v>
      </c>
    </row>
    <row r="109" s="10" customFormat="1" ht="29.88" customHeight="1">
      <c r="B109" s="206"/>
      <c r="C109" s="207"/>
      <c r="D109" s="208" t="s">
        <v>82</v>
      </c>
      <c r="E109" s="220" t="s">
        <v>1122</v>
      </c>
      <c r="F109" s="220" t="s">
        <v>1123</v>
      </c>
      <c r="G109" s="207"/>
      <c r="H109" s="207"/>
      <c r="I109" s="210"/>
      <c r="J109" s="221">
        <f>BK109</f>
        <v>0</v>
      </c>
      <c r="K109" s="207"/>
      <c r="L109" s="212"/>
      <c r="M109" s="213"/>
      <c r="N109" s="214"/>
      <c r="O109" s="214"/>
      <c r="P109" s="215">
        <f>SUM(P110:P119)</f>
        <v>0</v>
      </c>
      <c r="Q109" s="214"/>
      <c r="R109" s="215">
        <f>SUM(R110:R119)</f>
        <v>0.40567891000000006</v>
      </c>
      <c r="S109" s="214"/>
      <c r="T109" s="216">
        <f>SUM(T110:T119)</f>
        <v>0.127</v>
      </c>
      <c r="AR109" s="217" t="s">
        <v>92</v>
      </c>
      <c r="AT109" s="218" t="s">
        <v>82</v>
      </c>
      <c r="AU109" s="218" t="s">
        <v>25</v>
      </c>
      <c r="AY109" s="217" t="s">
        <v>155</v>
      </c>
      <c r="BK109" s="219">
        <f>SUM(BK110:BK119)</f>
        <v>0</v>
      </c>
    </row>
    <row r="110" s="1" customFormat="1" ht="22.8" customHeight="1">
      <c r="B110" s="47"/>
      <c r="C110" s="222" t="s">
        <v>295</v>
      </c>
      <c r="D110" s="222" t="s">
        <v>158</v>
      </c>
      <c r="E110" s="223" t="s">
        <v>1124</v>
      </c>
      <c r="F110" s="224" t="s">
        <v>1125</v>
      </c>
      <c r="G110" s="225" t="s">
        <v>214</v>
      </c>
      <c r="H110" s="226">
        <v>45</v>
      </c>
      <c r="I110" s="227"/>
      <c r="J110" s="228">
        <f>ROUND(I110*H110,2)</f>
        <v>0</v>
      </c>
      <c r="K110" s="224" t="s">
        <v>162</v>
      </c>
      <c r="L110" s="73"/>
      <c r="M110" s="229" t="s">
        <v>38</v>
      </c>
      <c r="N110" s="230" t="s">
        <v>54</v>
      </c>
      <c r="O110" s="48"/>
      <c r="P110" s="231">
        <f>O110*H110</f>
        <v>0</v>
      </c>
      <c r="Q110" s="231">
        <v>0.00147675</v>
      </c>
      <c r="R110" s="231">
        <f>Q110*H110</f>
        <v>0.066453750000000006</v>
      </c>
      <c r="S110" s="231">
        <v>0</v>
      </c>
      <c r="T110" s="232">
        <f>S110*H110</f>
        <v>0</v>
      </c>
      <c r="AR110" s="24" t="s">
        <v>295</v>
      </c>
      <c r="AT110" s="24" t="s">
        <v>158</v>
      </c>
      <c r="AU110" s="24" t="s">
        <v>92</v>
      </c>
      <c r="AY110" s="24" t="s">
        <v>155</v>
      </c>
      <c r="BE110" s="233">
        <f>IF(N110="základní",J110,0)</f>
        <v>0</v>
      </c>
      <c r="BF110" s="233">
        <f>IF(N110="snížená",J110,0)</f>
        <v>0</v>
      </c>
      <c r="BG110" s="233">
        <f>IF(N110="zákl. přenesená",J110,0)</f>
        <v>0</v>
      </c>
      <c r="BH110" s="233">
        <f>IF(N110="sníž. přenesená",J110,0)</f>
        <v>0</v>
      </c>
      <c r="BI110" s="233">
        <f>IF(N110="nulová",J110,0)</f>
        <v>0</v>
      </c>
      <c r="BJ110" s="24" t="s">
        <v>25</v>
      </c>
      <c r="BK110" s="233">
        <f>ROUND(I110*H110,2)</f>
        <v>0</v>
      </c>
      <c r="BL110" s="24" t="s">
        <v>295</v>
      </c>
      <c r="BM110" s="24" t="s">
        <v>1126</v>
      </c>
    </row>
    <row r="111" s="1" customFormat="1" ht="22.8" customHeight="1">
      <c r="B111" s="47"/>
      <c r="C111" s="222" t="s">
        <v>300</v>
      </c>
      <c r="D111" s="222" t="s">
        <v>158</v>
      </c>
      <c r="E111" s="223" t="s">
        <v>1127</v>
      </c>
      <c r="F111" s="224" t="s">
        <v>1128</v>
      </c>
      <c r="G111" s="225" t="s">
        <v>214</v>
      </c>
      <c r="H111" s="226">
        <v>12</v>
      </c>
      <c r="I111" s="227"/>
      <c r="J111" s="228">
        <f>ROUND(I111*H111,2)</f>
        <v>0</v>
      </c>
      <c r="K111" s="224" t="s">
        <v>162</v>
      </c>
      <c r="L111" s="73"/>
      <c r="M111" s="229" t="s">
        <v>38</v>
      </c>
      <c r="N111" s="230" t="s">
        <v>54</v>
      </c>
      <c r="O111" s="48"/>
      <c r="P111" s="231">
        <f>O111*H111</f>
        <v>0</v>
      </c>
      <c r="Q111" s="231">
        <v>0.00188587</v>
      </c>
      <c r="R111" s="231">
        <f>Q111*H111</f>
        <v>0.022630440000000002</v>
      </c>
      <c r="S111" s="231">
        <v>0</v>
      </c>
      <c r="T111" s="232">
        <f>S111*H111</f>
        <v>0</v>
      </c>
      <c r="AR111" s="24" t="s">
        <v>295</v>
      </c>
      <c r="AT111" s="24" t="s">
        <v>158</v>
      </c>
      <c r="AU111" s="24" t="s">
        <v>92</v>
      </c>
      <c r="AY111" s="24" t="s">
        <v>155</v>
      </c>
      <c r="BE111" s="233">
        <f>IF(N111="základní",J111,0)</f>
        <v>0</v>
      </c>
      <c r="BF111" s="233">
        <f>IF(N111="snížená",J111,0)</f>
        <v>0</v>
      </c>
      <c r="BG111" s="233">
        <f>IF(N111="zákl. přenesená",J111,0)</f>
        <v>0</v>
      </c>
      <c r="BH111" s="233">
        <f>IF(N111="sníž. přenesená",J111,0)</f>
        <v>0</v>
      </c>
      <c r="BI111" s="233">
        <f>IF(N111="nulová",J111,0)</f>
        <v>0</v>
      </c>
      <c r="BJ111" s="24" t="s">
        <v>25</v>
      </c>
      <c r="BK111" s="233">
        <f>ROUND(I111*H111,2)</f>
        <v>0</v>
      </c>
      <c r="BL111" s="24" t="s">
        <v>295</v>
      </c>
      <c r="BM111" s="24" t="s">
        <v>1129</v>
      </c>
    </row>
    <row r="112" s="1" customFormat="1" ht="22.8" customHeight="1">
      <c r="B112" s="47"/>
      <c r="C112" s="222" t="s">
        <v>305</v>
      </c>
      <c r="D112" s="222" t="s">
        <v>158</v>
      </c>
      <c r="E112" s="223" t="s">
        <v>1130</v>
      </c>
      <c r="F112" s="224" t="s">
        <v>1131</v>
      </c>
      <c r="G112" s="225" t="s">
        <v>345</v>
      </c>
      <c r="H112" s="226">
        <v>60</v>
      </c>
      <c r="I112" s="227"/>
      <c r="J112" s="228">
        <f>ROUND(I112*H112,2)</f>
        <v>0</v>
      </c>
      <c r="K112" s="224" t="s">
        <v>162</v>
      </c>
      <c r="L112" s="73"/>
      <c r="M112" s="229" t="s">
        <v>38</v>
      </c>
      <c r="N112" s="230" t="s">
        <v>54</v>
      </c>
      <c r="O112" s="48"/>
      <c r="P112" s="231">
        <f>O112*H112</f>
        <v>0</v>
      </c>
      <c r="Q112" s="231">
        <v>0</v>
      </c>
      <c r="R112" s="231">
        <f>Q112*H112</f>
        <v>0</v>
      </c>
      <c r="S112" s="231">
        <v>0</v>
      </c>
      <c r="T112" s="232">
        <f>S112*H112</f>
        <v>0</v>
      </c>
      <c r="AR112" s="24" t="s">
        <v>295</v>
      </c>
      <c r="AT112" s="24" t="s">
        <v>158</v>
      </c>
      <c r="AU112" s="24" t="s">
        <v>92</v>
      </c>
      <c r="AY112" s="24" t="s">
        <v>155</v>
      </c>
      <c r="BE112" s="233">
        <f>IF(N112="základní",J112,0)</f>
        <v>0</v>
      </c>
      <c r="BF112" s="233">
        <f>IF(N112="snížená",J112,0)</f>
        <v>0</v>
      </c>
      <c r="BG112" s="233">
        <f>IF(N112="zákl. přenesená",J112,0)</f>
        <v>0</v>
      </c>
      <c r="BH112" s="233">
        <f>IF(N112="sníž. přenesená",J112,0)</f>
        <v>0</v>
      </c>
      <c r="BI112" s="233">
        <f>IF(N112="nulová",J112,0)</f>
        <v>0</v>
      </c>
      <c r="BJ112" s="24" t="s">
        <v>25</v>
      </c>
      <c r="BK112" s="233">
        <f>ROUND(I112*H112,2)</f>
        <v>0</v>
      </c>
      <c r="BL112" s="24" t="s">
        <v>295</v>
      </c>
      <c r="BM112" s="24" t="s">
        <v>1132</v>
      </c>
    </row>
    <row r="113" s="1" customFormat="1" ht="14.4" customHeight="1">
      <c r="B113" s="47"/>
      <c r="C113" s="222" t="s">
        <v>309</v>
      </c>
      <c r="D113" s="222" t="s">
        <v>158</v>
      </c>
      <c r="E113" s="223" t="s">
        <v>1133</v>
      </c>
      <c r="F113" s="224" t="s">
        <v>1134</v>
      </c>
      <c r="G113" s="225" t="s">
        <v>214</v>
      </c>
      <c r="H113" s="226">
        <v>50</v>
      </c>
      <c r="I113" s="227"/>
      <c r="J113" s="228">
        <f>ROUND(I113*H113,2)</f>
        <v>0</v>
      </c>
      <c r="K113" s="224" t="s">
        <v>162</v>
      </c>
      <c r="L113" s="73"/>
      <c r="M113" s="229" t="s">
        <v>38</v>
      </c>
      <c r="N113" s="230" t="s">
        <v>54</v>
      </c>
      <c r="O113" s="48"/>
      <c r="P113" s="231">
        <f>O113*H113</f>
        <v>0</v>
      </c>
      <c r="Q113" s="231">
        <v>3.8000000000000002E-05</v>
      </c>
      <c r="R113" s="231">
        <f>Q113*H113</f>
        <v>0.0019000000000000002</v>
      </c>
      <c r="S113" s="231">
        <v>0.0025400000000000002</v>
      </c>
      <c r="T113" s="232">
        <f>S113*H113</f>
        <v>0.127</v>
      </c>
      <c r="AR113" s="24" t="s">
        <v>295</v>
      </c>
      <c r="AT113" s="24" t="s">
        <v>158</v>
      </c>
      <c r="AU113" s="24" t="s">
        <v>92</v>
      </c>
      <c r="AY113" s="24" t="s">
        <v>155</v>
      </c>
      <c r="BE113" s="233">
        <f>IF(N113="základní",J113,0)</f>
        <v>0</v>
      </c>
      <c r="BF113" s="233">
        <f>IF(N113="snížená",J113,0)</f>
        <v>0</v>
      </c>
      <c r="BG113" s="233">
        <f>IF(N113="zákl. přenesená",J113,0)</f>
        <v>0</v>
      </c>
      <c r="BH113" s="233">
        <f>IF(N113="sníž. přenesená",J113,0)</f>
        <v>0</v>
      </c>
      <c r="BI113" s="233">
        <f>IF(N113="nulová",J113,0)</f>
        <v>0</v>
      </c>
      <c r="BJ113" s="24" t="s">
        <v>25</v>
      </c>
      <c r="BK113" s="233">
        <f>ROUND(I113*H113,2)</f>
        <v>0</v>
      </c>
      <c r="BL113" s="24" t="s">
        <v>295</v>
      </c>
      <c r="BM113" s="24" t="s">
        <v>1135</v>
      </c>
    </row>
    <row r="114" s="12" customFormat="1">
      <c r="B114" s="247"/>
      <c r="C114" s="248"/>
      <c r="D114" s="234" t="s">
        <v>167</v>
      </c>
      <c r="E114" s="249" t="s">
        <v>38</v>
      </c>
      <c r="F114" s="250" t="s">
        <v>1136</v>
      </c>
      <c r="G114" s="248"/>
      <c r="H114" s="251">
        <v>50</v>
      </c>
      <c r="I114" s="252"/>
      <c r="J114" s="248"/>
      <c r="K114" s="248"/>
      <c r="L114" s="253"/>
      <c r="M114" s="254"/>
      <c r="N114" s="255"/>
      <c r="O114" s="255"/>
      <c r="P114" s="255"/>
      <c r="Q114" s="255"/>
      <c r="R114" s="255"/>
      <c r="S114" s="255"/>
      <c r="T114" s="256"/>
      <c r="AT114" s="257" t="s">
        <v>167</v>
      </c>
      <c r="AU114" s="257" t="s">
        <v>92</v>
      </c>
      <c r="AV114" s="12" t="s">
        <v>92</v>
      </c>
      <c r="AW114" s="12" t="s">
        <v>46</v>
      </c>
      <c r="AX114" s="12" t="s">
        <v>25</v>
      </c>
      <c r="AY114" s="257" t="s">
        <v>155</v>
      </c>
    </row>
    <row r="115" s="1" customFormat="1" ht="22.8" customHeight="1">
      <c r="B115" s="47"/>
      <c r="C115" s="222" t="s">
        <v>315</v>
      </c>
      <c r="D115" s="222" t="s">
        <v>158</v>
      </c>
      <c r="E115" s="223" t="s">
        <v>1137</v>
      </c>
      <c r="F115" s="224" t="s">
        <v>1138</v>
      </c>
      <c r="G115" s="225" t="s">
        <v>214</v>
      </c>
      <c r="H115" s="226">
        <v>162</v>
      </c>
      <c r="I115" s="227"/>
      <c r="J115" s="228">
        <f>ROUND(I115*H115,2)</f>
        <v>0</v>
      </c>
      <c r="K115" s="224" t="s">
        <v>162</v>
      </c>
      <c r="L115" s="73"/>
      <c r="M115" s="229" t="s">
        <v>38</v>
      </c>
      <c r="N115" s="230" t="s">
        <v>54</v>
      </c>
      <c r="O115" s="48"/>
      <c r="P115" s="231">
        <f>O115*H115</f>
        <v>0</v>
      </c>
      <c r="Q115" s="231">
        <v>0.0019425600000000001</v>
      </c>
      <c r="R115" s="231">
        <f>Q115*H115</f>
        <v>0.31469472000000004</v>
      </c>
      <c r="S115" s="231">
        <v>0</v>
      </c>
      <c r="T115" s="232">
        <f>S115*H115</f>
        <v>0</v>
      </c>
      <c r="AR115" s="24" t="s">
        <v>295</v>
      </c>
      <c r="AT115" s="24" t="s">
        <v>158</v>
      </c>
      <c r="AU115" s="24" t="s">
        <v>92</v>
      </c>
      <c r="AY115" s="24" t="s">
        <v>155</v>
      </c>
      <c r="BE115" s="233">
        <f>IF(N115="základní",J115,0)</f>
        <v>0</v>
      </c>
      <c r="BF115" s="233">
        <f>IF(N115="snížená",J115,0)</f>
        <v>0</v>
      </c>
      <c r="BG115" s="233">
        <f>IF(N115="zákl. přenesená",J115,0)</f>
        <v>0</v>
      </c>
      <c r="BH115" s="233">
        <f>IF(N115="sníž. přenesená",J115,0)</f>
        <v>0</v>
      </c>
      <c r="BI115" s="233">
        <f>IF(N115="nulová",J115,0)</f>
        <v>0</v>
      </c>
      <c r="BJ115" s="24" t="s">
        <v>25</v>
      </c>
      <c r="BK115" s="233">
        <f>ROUND(I115*H115,2)</f>
        <v>0</v>
      </c>
      <c r="BL115" s="24" t="s">
        <v>295</v>
      </c>
      <c r="BM115" s="24" t="s">
        <v>1139</v>
      </c>
    </row>
    <row r="116" s="1" customFormat="1" ht="22.8" customHeight="1">
      <c r="B116" s="47"/>
      <c r="C116" s="222" t="s">
        <v>9</v>
      </c>
      <c r="D116" s="222" t="s">
        <v>158</v>
      </c>
      <c r="E116" s="223" t="s">
        <v>1140</v>
      </c>
      <c r="F116" s="224" t="s">
        <v>1141</v>
      </c>
      <c r="G116" s="225" t="s">
        <v>214</v>
      </c>
      <c r="H116" s="226">
        <v>167</v>
      </c>
      <c r="I116" s="227"/>
      <c r="J116" s="228">
        <f>ROUND(I116*H116,2)</f>
        <v>0</v>
      </c>
      <c r="K116" s="224" t="s">
        <v>162</v>
      </c>
      <c r="L116" s="73"/>
      <c r="M116" s="229" t="s">
        <v>38</v>
      </c>
      <c r="N116" s="230" t="s">
        <v>54</v>
      </c>
      <c r="O116" s="48"/>
      <c r="P116" s="231">
        <f>O116*H116</f>
        <v>0</v>
      </c>
      <c r="Q116" s="231">
        <v>0</v>
      </c>
      <c r="R116" s="231">
        <f>Q116*H116</f>
        <v>0</v>
      </c>
      <c r="S116" s="231">
        <v>0</v>
      </c>
      <c r="T116" s="232">
        <f>S116*H116</f>
        <v>0</v>
      </c>
      <c r="AR116" s="24" t="s">
        <v>295</v>
      </c>
      <c r="AT116" s="24" t="s">
        <v>158</v>
      </c>
      <c r="AU116" s="24" t="s">
        <v>92</v>
      </c>
      <c r="AY116" s="24" t="s">
        <v>155</v>
      </c>
      <c r="BE116" s="233">
        <f>IF(N116="základní",J116,0)</f>
        <v>0</v>
      </c>
      <c r="BF116" s="233">
        <f>IF(N116="snížená",J116,0)</f>
        <v>0</v>
      </c>
      <c r="BG116" s="233">
        <f>IF(N116="zákl. přenesená",J116,0)</f>
        <v>0</v>
      </c>
      <c r="BH116" s="233">
        <f>IF(N116="sníž. přenesená",J116,0)</f>
        <v>0</v>
      </c>
      <c r="BI116" s="233">
        <f>IF(N116="nulová",J116,0)</f>
        <v>0</v>
      </c>
      <c r="BJ116" s="24" t="s">
        <v>25</v>
      </c>
      <c r="BK116" s="233">
        <f>ROUND(I116*H116,2)</f>
        <v>0</v>
      </c>
      <c r="BL116" s="24" t="s">
        <v>295</v>
      </c>
      <c r="BM116" s="24" t="s">
        <v>1142</v>
      </c>
    </row>
    <row r="117" s="1" customFormat="1" ht="14.4" customHeight="1">
      <c r="B117" s="47"/>
      <c r="C117" s="222" t="s">
        <v>324</v>
      </c>
      <c r="D117" s="222" t="s">
        <v>158</v>
      </c>
      <c r="E117" s="223" t="s">
        <v>1143</v>
      </c>
      <c r="F117" s="224" t="s">
        <v>1144</v>
      </c>
      <c r="G117" s="225" t="s">
        <v>345</v>
      </c>
      <c r="H117" s="226">
        <v>24</v>
      </c>
      <c r="I117" s="227"/>
      <c r="J117" s="228">
        <f>ROUND(I117*H117,2)</f>
        <v>0</v>
      </c>
      <c r="K117" s="224" t="s">
        <v>351</v>
      </c>
      <c r="L117" s="73"/>
      <c r="M117" s="229" t="s">
        <v>38</v>
      </c>
      <c r="N117" s="230" t="s">
        <v>54</v>
      </c>
      <c r="O117" s="48"/>
      <c r="P117" s="231">
        <f>O117*H117</f>
        <v>0</v>
      </c>
      <c r="Q117" s="231">
        <v>0</v>
      </c>
      <c r="R117" s="231">
        <f>Q117*H117</f>
        <v>0</v>
      </c>
      <c r="S117" s="231">
        <v>0</v>
      </c>
      <c r="T117" s="232">
        <f>S117*H117</f>
        <v>0</v>
      </c>
      <c r="AR117" s="24" t="s">
        <v>295</v>
      </c>
      <c r="AT117" s="24" t="s">
        <v>158</v>
      </c>
      <c r="AU117" s="24" t="s">
        <v>92</v>
      </c>
      <c r="AY117" s="24" t="s">
        <v>155</v>
      </c>
      <c r="BE117" s="233">
        <f>IF(N117="základní",J117,0)</f>
        <v>0</v>
      </c>
      <c r="BF117" s="233">
        <f>IF(N117="snížená",J117,0)</f>
        <v>0</v>
      </c>
      <c r="BG117" s="233">
        <f>IF(N117="zákl. přenesená",J117,0)</f>
        <v>0</v>
      </c>
      <c r="BH117" s="233">
        <f>IF(N117="sníž. přenesená",J117,0)</f>
        <v>0</v>
      </c>
      <c r="BI117" s="233">
        <f>IF(N117="nulová",J117,0)</f>
        <v>0</v>
      </c>
      <c r="BJ117" s="24" t="s">
        <v>25</v>
      </c>
      <c r="BK117" s="233">
        <f>ROUND(I117*H117,2)</f>
        <v>0</v>
      </c>
      <c r="BL117" s="24" t="s">
        <v>295</v>
      </c>
      <c r="BM117" s="24" t="s">
        <v>1145</v>
      </c>
    </row>
    <row r="118" s="1" customFormat="1" ht="34.2" customHeight="1">
      <c r="B118" s="47"/>
      <c r="C118" s="222" t="s">
        <v>330</v>
      </c>
      <c r="D118" s="222" t="s">
        <v>158</v>
      </c>
      <c r="E118" s="223" t="s">
        <v>1146</v>
      </c>
      <c r="F118" s="224" t="s">
        <v>1147</v>
      </c>
      <c r="G118" s="225" t="s">
        <v>161</v>
      </c>
      <c r="H118" s="226">
        <v>0.40600000000000003</v>
      </c>
      <c r="I118" s="227"/>
      <c r="J118" s="228">
        <f>ROUND(I118*H118,2)</f>
        <v>0</v>
      </c>
      <c r="K118" s="224" t="s">
        <v>162</v>
      </c>
      <c r="L118" s="73"/>
      <c r="M118" s="229" t="s">
        <v>38</v>
      </c>
      <c r="N118" s="230" t="s">
        <v>54</v>
      </c>
      <c r="O118" s="48"/>
      <c r="P118" s="231">
        <f>O118*H118</f>
        <v>0</v>
      </c>
      <c r="Q118" s="231">
        <v>0</v>
      </c>
      <c r="R118" s="231">
        <f>Q118*H118</f>
        <v>0</v>
      </c>
      <c r="S118" s="231">
        <v>0</v>
      </c>
      <c r="T118" s="232">
        <f>S118*H118</f>
        <v>0</v>
      </c>
      <c r="AR118" s="24" t="s">
        <v>295</v>
      </c>
      <c r="AT118" s="24" t="s">
        <v>158</v>
      </c>
      <c r="AU118" s="24" t="s">
        <v>92</v>
      </c>
      <c r="AY118" s="24" t="s">
        <v>155</v>
      </c>
      <c r="BE118" s="233">
        <f>IF(N118="základní",J118,0)</f>
        <v>0</v>
      </c>
      <c r="BF118" s="233">
        <f>IF(N118="snížená",J118,0)</f>
        <v>0</v>
      </c>
      <c r="BG118" s="233">
        <f>IF(N118="zákl. přenesená",J118,0)</f>
        <v>0</v>
      </c>
      <c r="BH118" s="233">
        <f>IF(N118="sníž. přenesená",J118,0)</f>
        <v>0</v>
      </c>
      <c r="BI118" s="233">
        <f>IF(N118="nulová",J118,0)</f>
        <v>0</v>
      </c>
      <c r="BJ118" s="24" t="s">
        <v>25</v>
      </c>
      <c r="BK118" s="233">
        <f>ROUND(I118*H118,2)</f>
        <v>0</v>
      </c>
      <c r="BL118" s="24" t="s">
        <v>295</v>
      </c>
      <c r="BM118" s="24" t="s">
        <v>1148</v>
      </c>
    </row>
    <row r="119" s="1" customFormat="1">
      <c r="B119" s="47"/>
      <c r="C119" s="75"/>
      <c r="D119" s="234" t="s">
        <v>165</v>
      </c>
      <c r="E119" s="75"/>
      <c r="F119" s="235" t="s">
        <v>526</v>
      </c>
      <c r="G119" s="75"/>
      <c r="H119" s="75"/>
      <c r="I119" s="192"/>
      <c r="J119" s="75"/>
      <c r="K119" s="75"/>
      <c r="L119" s="73"/>
      <c r="M119" s="236"/>
      <c r="N119" s="48"/>
      <c r="O119" s="48"/>
      <c r="P119" s="48"/>
      <c r="Q119" s="48"/>
      <c r="R119" s="48"/>
      <c r="S119" s="48"/>
      <c r="T119" s="96"/>
      <c r="AT119" s="24" t="s">
        <v>165</v>
      </c>
      <c r="AU119" s="24" t="s">
        <v>92</v>
      </c>
    </row>
    <row r="120" s="10" customFormat="1" ht="29.88" customHeight="1">
      <c r="B120" s="206"/>
      <c r="C120" s="207"/>
      <c r="D120" s="208" t="s">
        <v>82</v>
      </c>
      <c r="E120" s="220" t="s">
        <v>1149</v>
      </c>
      <c r="F120" s="220" t="s">
        <v>1150</v>
      </c>
      <c r="G120" s="207"/>
      <c r="H120" s="207"/>
      <c r="I120" s="210"/>
      <c r="J120" s="221">
        <f>BK120</f>
        <v>0</v>
      </c>
      <c r="K120" s="207"/>
      <c r="L120" s="212"/>
      <c r="M120" s="213"/>
      <c r="N120" s="214"/>
      <c r="O120" s="214"/>
      <c r="P120" s="215">
        <f>SUM(P121:P138)</f>
        <v>0</v>
      </c>
      <c r="Q120" s="214"/>
      <c r="R120" s="215">
        <f>SUM(R121:R138)</f>
        <v>0.032907800000000001</v>
      </c>
      <c r="S120" s="214"/>
      <c r="T120" s="216">
        <f>SUM(T121:T138)</f>
        <v>0.030599999999999999</v>
      </c>
      <c r="AR120" s="217" t="s">
        <v>92</v>
      </c>
      <c r="AT120" s="218" t="s">
        <v>82</v>
      </c>
      <c r="AU120" s="218" t="s">
        <v>25</v>
      </c>
      <c r="AY120" s="217" t="s">
        <v>155</v>
      </c>
      <c r="BK120" s="219">
        <f>SUM(BK121:BK138)</f>
        <v>0</v>
      </c>
    </row>
    <row r="121" s="1" customFormat="1" ht="14.4" customHeight="1">
      <c r="B121" s="47"/>
      <c r="C121" s="222" t="s">
        <v>336</v>
      </c>
      <c r="D121" s="222" t="s">
        <v>158</v>
      </c>
      <c r="E121" s="223" t="s">
        <v>1151</v>
      </c>
      <c r="F121" s="224" t="s">
        <v>1152</v>
      </c>
      <c r="G121" s="225" t="s">
        <v>345</v>
      </c>
      <c r="H121" s="226">
        <v>68</v>
      </c>
      <c r="I121" s="227"/>
      <c r="J121" s="228">
        <f>ROUND(I121*H121,2)</f>
        <v>0</v>
      </c>
      <c r="K121" s="224" t="s">
        <v>162</v>
      </c>
      <c r="L121" s="73"/>
      <c r="M121" s="229" t="s">
        <v>38</v>
      </c>
      <c r="N121" s="230" t="s">
        <v>54</v>
      </c>
      <c r="O121" s="48"/>
      <c r="P121" s="231">
        <f>O121*H121</f>
        <v>0</v>
      </c>
      <c r="Q121" s="231">
        <v>9.1199999999999994E-05</v>
      </c>
      <c r="R121" s="231">
        <f>Q121*H121</f>
        <v>0.0062015999999999998</v>
      </c>
      <c r="S121" s="231">
        <v>0.00044999999999999999</v>
      </c>
      <c r="T121" s="232">
        <f>S121*H121</f>
        <v>0.030599999999999999</v>
      </c>
      <c r="AR121" s="24" t="s">
        <v>295</v>
      </c>
      <c r="AT121" s="24" t="s">
        <v>158</v>
      </c>
      <c r="AU121" s="24" t="s">
        <v>92</v>
      </c>
      <c r="AY121" s="24" t="s">
        <v>155</v>
      </c>
      <c r="BE121" s="233">
        <f>IF(N121="základní",J121,0)</f>
        <v>0</v>
      </c>
      <c r="BF121" s="233">
        <f>IF(N121="snížená",J121,0)</f>
        <v>0</v>
      </c>
      <c r="BG121" s="233">
        <f>IF(N121="zákl. přenesená",J121,0)</f>
        <v>0</v>
      </c>
      <c r="BH121" s="233">
        <f>IF(N121="sníž. přenesená",J121,0)</f>
        <v>0</v>
      </c>
      <c r="BI121" s="233">
        <f>IF(N121="nulová",J121,0)</f>
        <v>0</v>
      </c>
      <c r="BJ121" s="24" t="s">
        <v>25</v>
      </c>
      <c r="BK121" s="233">
        <f>ROUND(I121*H121,2)</f>
        <v>0</v>
      </c>
      <c r="BL121" s="24" t="s">
        <v>295</v>
      </c>
      <c r="BM121" s="24" t="s">
        <v>1153</v>
      </c>
    </row>
    <row r="122" s="12" customFormat="1">
      <c r="B122" s="247"/>
      <c r="C122" s="248"/>
      <c r="D122" s="234" t="s">
        <v>167</v>
      </c>
      <c r="E122" s="249" t="s">
        <v>38</v>
      </c>
      <c r="F122" s="250" t="s">
        <v>1154</v>
      </c>
      <c r="G122" s="248"/>
      <c r="H122" s="251">
        <v>68</v>
      </c>
      <c r="I122" s="252"/>
      <c r="J122" s="248"/>
      <c r="K122" s="248"/>
      <c r="L122" s="253"/>
      <c r="M122" s="254"/>
      <c r="N122" s="255"/>
      <c r="O122" s="255"/>
      <c r="P122" s="255"/>
      <c r="Q122" s="255"/>
      <c r="R122" s="255"/>
      <c r="S122" s="255"/>
      <c r="T122" s="256"/>
      <c r="AT122" s="257" t="s">
        <v>167</v>
      </c>
      <c r="AU122" s="257" t="s">
        <v>92</v>
      </c>
      <c r="AV122" s="12" t="s">
        <v>92</v>
      </c>
      <c r="AW122" s="12" t="s">
        <v>46</v>
      </c>
      <c r="AX122" s="12" t="s">
        <v>25</v>
      </c>
      <c r="AY122" s="257" t="s">
        <v>155</v>
      </c>
    </row>
    <row r="123" s="1" customFormat="1" ht="14.4" customHeight="1">
      <c r="B123" s="47"/>
      <c r="C123" s="222" t="s">
        <v>342</v>
      </c>
      <c r="D123" s="222" t="s">
        <v>158</v>
      </c>
      <c r="E123" s="223" t="s">
        <v>1155</v>
      </c>
      <c r="F123" s="224" t="s">
        <v>1156</v>
      </c>
      <c r="G123" s="225" t="s">
        <v>345</v>
      </c>
      <c r="H123" s="226">
        <v>2</v>
      </c>
      <c r="I123" s="227"/>
      <c r="J123" s="228">
        <f>ROUND(I123*H123,2)</f>
        <v>0</v>
      </c>
      <c r="K123" s="224" t="s">
        <v>162</v>
      </c>
      <c r="L123" s="73"/>
      <c r="M123" s="229" t="s">
        <v>38</v>
      </c>
      <c r="N123" s="230" t="s">
        <v>54</v>
      </c>
      <c r="O123" s="48"/>
      <c r="P123" s="231">
        <f>O123*H123</f>
        <v>0</v>
      </c>
      <c r="Q123" s="231">
        <v>3.0049999999999999E-05</v>
      </c>
      <c r="R123" s="231">
        <f>Q123*H123</f>
        <v>6.0099999999999997E-05</v>
      </c>
      <c r="S123" s="231">
        <v>0</v>
      </c>
      <c r="T123" s="232">
        <f>S123*H123</f>
        <v>0</v>
      </c>
      <c r="AR123" s="24" t="s">
        <v>295</v>
      </c>
      <c r="AT123" s="24" t="s">
        <v>158</v>
      </c>
      <c r="AU123" s="24" t="s">
        <v>92</v>
      </c>
      <c r="AY123" s="24" t="s">
        <v>155</v>
      </c>
      <c r="BE123" s="233">
        <f>IF(N123="základní",J123,0)</f>
        <v>0</v>
      </c>
      <c r="BF123" s="233">
        <f>IF(N123="snížená",J123,0)</f>
        <v>0</v>
      </c>
      <c r="BG123" s="233">
        <f>IF(N123="zákl. přenesená",J123,0)</f>
        <v>0</v>
      </c>
      <c r="BH123" s="233">
        <f>IF(N123="sníž. přenesená",J123,0)</f>
        <v>0</v>
      </c>
      <c r="BI123" s="233">
        <f>IF(N123="nulová",J123,0)</f>
        <v>0</v>
      </c>
      <c r="BJ123" s="24" t="s">
        <v>25</v>
      </c>
      <c r="BK123" s="233">
        <f>ROUND(I123*H123,2)</f>
        <v>0</v>
      </c>
      <c r="BL123" s="24" t="s">
        <v>295</v>
      </c>
      <c r="BM123" s="24" t="s">
        <v>1157</v>
      </c>
    </row>
    <row r="124" s="1" customFormat="1" ht="14.4" customHeight="1">
      <c r="B124" s="47"/>
      <c r="C124" s="269" t="s">
        <v>348</v>
      </c>
      <c r="D124" s="269" t="s">
        <v>178</v>
      </c>
      <c r="E124" s="270" t="s">
        <v>1158</v>
      </c>
      <c r="F124" s="271" t="s">
        <v>1159</v>
      </c>
      <c r="G124" s="272" t="s">
        <v>345</v>
      </c>
      <c r="H124" s="273">
        <v>2</v>
      </c>
      <c r="I124" s="274"/>
      <c r="J124" s="275">
        <f>ROUND(I124*H124,2)</f>
        <v>0</v>
      </c>
      <c r="K124" s="271" t="s">
        <v>162</v>
      </c>
      <c r="L124" s="276"/>
      <c r="M124" s="277" t="s">
        <v>38</v>
      </c>
      <c r="N124" s="278" t="s">
        <v>54</v>
      </c>
      <c r="O124" s="48"/>
      <c r="P124" s="231">
        <f>O124*H124</f>
        <v>0</v>
      </c>
      <c r="Q124" s="231">
        <v>0.00019000000000000001</v>
      </c>
      <c r="R124" s="231">
        <f>Q124*H124</f>
        <v>0.00038000000000000002</v>
      </c>
      <c r="S124" s="231">
        <v>0</v>
      </c>
      <c r="T124" s="232">
        <f>S124*H124</f>
        <v>0</v>
      </c>
      <c r="AR124" s="24" t="s">
        <v>388</v>
      </c>
      <c r="AT124" s="24" t="s">
        <v>178</v>
      </c>
      <c r="AU124" s="24" t="s">
        <v>92</v>
      </c>
      <c r="AY124" s="24" t="s">
        <v>155</v>
      </c>
      <c r="BE124" s="233">
        <f>IF(N124="základní",J124,0)</f>
        <v>0</v>
      </c>
      <c r="BF124" s="233">
        <f>IF(N124="snížená",J124,0)</f>
        <v>0</v>
      </c>
      <c r="BG124" s="233">
        <f>IF(N124="zákl. přenesená",J124,0)</f>
        <v>0</v>
      </c>
      <c r="BH124" s="233">
        <f>IF(N124="sníž. přenesená",J124,0)</f>
        <v>0</v>
      </c>
      <c r="BI124" s="233">
        <f>IF(N124="nulová",J124,0)</f>
        <v>0</v>
      </c>
      <c r="BJ124" s="24" t="s">
        <v>25</v>
      </c>
      <c r="BK124" s="233">
        <f>ROUND(I124*H124,2)</f>
        <v>0</v>
      </c>
      <c r="BL124" s="24" t="s">
        <v>295</v>
      </c>
      <c r="BM124" s="24" t="s">
        <v>1160</v>
      </c>
    </row>
    <row r="125" s="1" customFormat="1">
      <c r="B125" s="47"/>
      <c r="C125" s="75"/>
      <c r="D125" s="234" t="s">
        <v>183</v>
      </c>
      <c r="E125" s="75"/>
      <c r="F125" s="235" t="s">
        <v>1161</v>
      </c>
      <c r="G125" s="75"/>
      <c r="H125" s="75"/>
      <c r="I125" s="192"/>
      <c r="J125" s="75"/>
      <c r="K125" s="75"/>
      <c r="L125" s="73"/>
      <c r="M125" s="236"/>
      <c r="N125" s="48"/>
      <c r="O125" s="48"/>
      <c r="P125" s="48"/>
      <c r="Q125" s="48"/>
      <c r="R125" s="48"/>
      <c r="S125" s="48"/>
      <c r="T125" s="96"/>
      <c r="AT125" s="24" t="s">
        <v>183</v>
      </c>
      <c r="AU125" s="24" t="s">
        <v>92</v>
      </c>
    </row>
    <row r="126" s="1" customFormat="1" ht="14.4" customHeight="1">
      <c r="B126" s="47"/>
      <c r="C126" s="222" t="s">
        <v>353</v>
      </c>
      <c r="D126" s="222" t="s">
        <v>158</v>
      </c>
      <c r="E126" s="223" t="s">
        <v>1162</v>
      </c>
      <c r="F126" s="224" t="s">
        <v>1163</v>
      </c>
      <c r="G126" s="225" t="s">
        <v>345</v>
      </c>
      <c r="H126" s="226">
        <v>2</v>
      </c>
      <c r="I126" s="227"/>
      <c r="J126" s="228">
        <f>ROUND(I126*H126,2)</f>
        <v>0</v>
      </c>
      <c r="K126" s="224" t="s">
        <v>162</v>
      </c>
      <c r="L126" s="73"/>
      <c r="M126" s="229" t="s">
        <v>38</v>
      </c>
      <c r="N126" s="230" t="s">
        <v>54</v>
      </c>
      <c r="O126" s="48"/>
      <c r="P126" s="231">
        <f>O126*H126</f>
        <v>0</v>
      </c>
      <c r="Q126" s="231">
        <v>3.0049999999999999E-05</v>
      </c>
      <c r="R126" s="231">
        <f>Q126*H126</f>
        <v>6.0099999999999997E-05</v>
      </c>
      <c r="S126" s="231">
        <v>0</v>
      </c>
      <c r="T126" s="232">
        <f>S126*H126</f>
        <v>0</v>
      </c>
      <c r="AR126" s="24" t="s">
        <v>295</v>
      </c>
      <c r="AT126" s="24" t="s">
        <v>158</v>
      </c>
      <c r="AU126" s="24" t="s">
        <v>92</v>
      </c>
      <c r="AY126" s="24" t="s">
        <v>155</v>
      </c>
      <c r="BE126" s="233">
        <f>IF(N126="základní",J126,0)</f>
        <v>0</v>
      </c>
      <c r="BF126" s="233">
        <f>IF(N126="snížená",J126,0)</f>
        <v>0</v>
      </c>
      <c r="BG126" s="233">
        <f>IF(N126="zákl. přenesená",J126,0)</f>
        <v>0</v>
      </c>
      <c r="BH126" s="233">
        <f>IF(N126="sníž. přenesená",J126,0)</f>
        <v>0</v>
      </c>
      <c r="BI126" s="233">
        <f>IF(N126="nulová",J126,0)</f>
        <v>0</v>
      </c>
      <c r="BJ126" s="24" t="s">
        <v>25</v>
      </c>
      <c r="BK126" s="233">
        <f>ROUND(I126*H126,2)</f>
        <v>0</v>
      </c>
      <c r="BL126" s="24" t="s">
        <v>295</v>
      </c>
      <c r="BM126" s="24" t="s">
        <v>1164</v>
      </c>
    </row>
    <row r="127" s="1" customFormat="1" ht="14.4" customHeight="1">
      <c r="B127" s="47"/>
      <c r="C127" s="269" t="s">
        <v>358</v>
      </c>
      <c r="D127" s="269" t="s">
        <v>178</v>
      </c>
      <c r="E127" s="270" t="s">
        <v>1165</v>
      </c>
      <c r="F127" s="271" t="s">
        <v>1166</v>
      </c>
      <c r="G127" s="272" t="s">
        <v>345</v>
      </c>
      <c r="H127" s="273">
        <v>2</v>
      </c>
      <c r="I127" s="274"/>
      <c r="J127" s="275">
        <f>ROUND(I127*H127,2)</f>
        <v>0</v>
      </c>
      <c r="K127" s="271" t="s">
        <v>162</v>
      </c>
      <c r="L127" s="276"/>
      <c r="M127" s="277" t="s">
        <v>38</v>
      </c>
      <c r="N127" s="278" t="s">
        <v>54</v>
      </c>
      <c r="O127" s="48"/>
      <c r="P127" s="231">
        <f>O127*H127</f>
        <v>0</v>
      </c>
      <c r="Q127" s="231">
        <v>0.00032000000000000003</v>
      </c>
      <c r="R127" s="231">
        <f>Q127*H127</f>
        <v>0.00064000000000000005</v>
      </c>
      <c r="S127" s="231">
        <v>0</v>
      </c>
      <c r="T127" s="232">
        <f>S127*H127</f>
        <v>0</v>
      </c>
      <c r="AR127" s="24" t="s">
        <v>388</v>
      </c>
      <c r="AT127" s="24" t="s">
        <v>178</v>
      </c>
      <c r="AU127" s="24" t="s">
        <v>92</v>
      </c>
      <c r="AY127" s="24" t="s">
        <v>155</v>
      </c>
      <c r="BE127" s="233">
        <f>IF(N127="základní",J127,0)</f>
        <v>0</v>
      </c>
      <c r="BF127" s="233">
        <f>IF(N127="snížená",J127,0)</f>
        <v>0</v>
      </c>
      <c r="BG127" s="233">
        <f>IF(N127="zákl. přenesená",J127,0)</f>
        <v>0</v>
      </c>
      <c r="BH127" s="233">
        <f>IF(N127="sníž. přenesená",J127,0)</f>
        <v>0</v>
      </c>
      <c r="BI127" s="233">
        <f>IF(N127="nulová",J127,0)</f>
        <v>0</v>
      </c>
      <c r="BJ127" s="24" t="s">
        <v>25</v>
      </c>
      <c r="BK127" s="233">
        <f>ROUND(I127*H127,2)</f>
        <v>0</v>
      </c>
      <c r="BL127" s="24" t="s">
        <v>295</v>
      </c>
      <c r="BM127" s="24" t="s">
        <v>1167</v>
      </c>
    </row>
    <row r="128" s="1" customFormat="1">
      <c r="B128" s="47"/>
      <c r="C128" s="75"/>
      <c r="D128" s="234" t="s">
        <v>183</v>
      </c>
      <c r="E128" s="75"/>
      <c r="F128" s="235" t="s">
        <v>1168</v>
      </c>
      <c r="G128" s="75"/>
      <c r="H128" s="75"/>
      <c r="I128" s="192"/>
      <c r="J128" s="75"/>
      <c r="K128" s="75"/>
      <c r="L128" s="73"/>
      <c r="M128" s="236"/>
      <c r="N128" s="48"/>
      <c r="O128" s="48"/>
      <c r="P128" s="48"/>
      <c r="Q128" s="48"/>
      <c r="R128" s="48"/>
      <c r="S128" s="48"/>
      <c r="T128" s="96"/>
      <c r="AT128" s="24" t="s">
        <v>183</v>
      </c>
      <c r="AU128" s="24" t="s">
        <v>92</v>
      </c>
    </row>
    <row r="129" s="1" customFormat="1" ht="14.4" customHeight="1">
      <c r="B129" s="47"/>
      <c r="C129" s="222" t="s">
        <v>368</v>
      </c>
      <c r="D129" s="222" t="s">
        <v>158</v>
      </c>
      <c r="E129" s="223" t="s">
        <v>1169</v>
      </c>
      <c r="F129" s="224" t="s">
        <v>1170</v>
      </c>
      <c r="G129" s="225" t="s">
        <v>345</v>
      </c>
      <c r="H129" s="226">
        <v>60</v>
      </c>
      <c r="I129" s="227"/>
      <c r="J129" s="228">
        <f>ROUND(I129*H129,2)</f>
        <v>0</v>
      </c>
      <c r="K129" s="224" t="s">
        <v>162</v>
      </c>
      <c r="L129" s="73"/>
      <c r="M129" s="229" t="s">
        <v>38</v>
      </c>
      <c r="N129" s="230" t="s">
        <v>54</v>
      </c>
      <c r="O129" s="48"/>
      <c r="P129" s="231">
        <f>O129*H129</f>
        <v>0</v>
      </c>
      <c r="Q129" s="231">
        <v>7.8930000000000005E-05</v>
      </c>
      <c r="R129" s="231">
        <f>Q129*H129</f>
        <v>0.0047358000000000001</v>
      </c>
      <c r="S129" s="231">
        <v>0</v>
      </c>
      <c r="T129" s="232">
        <f>S129*H129</f>
        <v>0</v>
      </c>
      <c r="AR129" s="24" t="s">
        <v>295</v>
      </c>
      <c r="AT129" s="24" t="s">
        <v>158</v>
      </c>
      <c r="AU129" s="24" t="s">
        <v>92</v>
      </c>
      <c r="AY129" s="24" t="s">
        <v>155</v>
      </c>
      <c r="BE129" s="233">
        <f>IF(N129="základní",J129,0)</f>
        <v>0</v>
      </c>
      <c r="BF129" s="233">
        <f>IF(N129="snížená",J129,0)</f>
        <v>0</v>
      </c>
      <c r="BG129" s="233">
        <f>IF(N129="zákl. přenesená",J129,0)</f>
        <v>0</v>
      </c>
      <c r="BH129" s="233">
        <f>IF(N129="sníž. přenesená",J129,0)</f>
        <v>0</v>
      </c>
      <c r="BI129" s="233">
        <f>IF(N129="nulová",J129,0)</f>
        <v>0</v>
      </c>
      <c r="BJ129" s="24" t="s">
        <v>25</v>
      </c>
      <c r="BK129" s="233">
        <f>ROUND(I129*H129,2)</f>
        <v>0</v>
      </c>
      <c r="BL129" s="24" t="s">
        <v>295</v>
      </c>
      <c r="BM129" s="24" t="s">
        <v>1171</v>
      </c>
    </row>
    <row r="130" s="12" customFormat="1">
      <c r="B130" s="247"/>
      <c r="C130" s="248"/>
      <c r="D130" s="234" t="s">
        <v>167</v>
      </c>
      <c r="E130" s="249" t="s">
        <v>38</v>
      </c>
      <c r="F130" s="250" t="s">
        <v>1172</v>
      </c>
      <c r="G130" s="248"/>
      <c r="H130" s="251">
        <v>60</v>
      </c>
      <c r="I130" s="252"/>
      <c r="J130" s="248"/>
      <c r="K130" s="248"/>
      <c r="L130" s="253"/>
      <c r="M130" s="254"/>
      <c r="N130" s="255"/>
      <c r="O130" s="255"/>
      <c r="P130" s="255"/>
      <c r="Q130" s="255"/>
      <c r="R130" s="255"/>
      <c r="S130" s="255"/>
      <c r="T130" s="256"/>
      <c r="AT130" s="257" t="s">
        <v>167</v>
      </c>
      <c r="AU130" s="257" t="s">
        <v>92</v>
      </c>
      <c r="AV130" s="12" t="s">
        <v>92</v>
      </c>
      <c r="AW130" s="12" t="s">
        <v>46</v>
      </c>
      <c r="AX130" s="12" t="s">
        <v>25</v>
      </c>
      <c r="AY130" s="257" t="s">
        <v>155</v>
      </c>
    </row>
    <row r="131" s="1" customFormat="1" ht="34.2" customHeight="1">
      <c r="B131" s="47"/>
      <c r="C131" s="222" t="s">
        <v>378</v>
      </c>
      <c r="D131" s="222" t="s">
        <v>158</v>
      </c>
      <c r="E131" s="223" t="s">
        <v>1173</v>
      </c>
      <c r="F131" s="224" t="s">
        <v>1174</v>
      </c>
      <c r="G131" s="225" t="s">
        <v>345</v>
      </c>
      <c r="H131" s="226">
        <v>30</v>
      </c>
      <c r="I131" s="227"/>
      <c r="J131" s="228">
        <f>ROUND(I131*H131,2)</f>
        <v>0</v>
      </c>
      <c r="K131" s="224" t="s">
        <v>162</v>
      </c>
      <c r="L131" s="73"/>
      <c r="M131" s="229" t="s">
        <v>38</v>
      </c>
      <c r="N131" s="230" t="s">
        <v>54</v>
      </c>
      <c r="O131" s="48"/>
      <c r="P131" s="231">
        <f>O131*H131</f>
        <v>0</v>
      </c>
      <c r="Q131" s="231">
        <v>0.00025750000000000002</v>
      </c>
      <c r="R131" s="231">
        <f>Q131*H131</f>
        <v>0.007725000000000001</v>
      </c>
      <c r="S131" s="231">
        <v>0</v>
      </c>
      <c r="T131" s="232">
        <f>S131*H131</f>
        <v>0</v>
      </c>
      <c r="AR131" s="24" t="s">
        <v>295</v>
      </c>
      <c r="AT131" s="24" t="s">
        <v>158</v>
      </c>
      <c r="AU131" s="24" t="s">
        <v>92</v>
      </c>
      <c r="AY131" s="24" t="s">
        <v>155</v>
      </c>
      <c r="BE131" s="233">
        <f>IF(N131="základní",J131,0)</f>
        <v>0</v>
      </c>
      <c r="BF131" s="233">
        <f>IF(N131="snížená",J131,0)</f>
        <v>0</v>
      </c>
      <c r="BG131" s="233">
        <f>IF(N131="zákl. přenesená",J131,0)</f>
        <v>0</v>
      </c>
      <c r="BH131" s="233">
        <f>IF(N131="sníž. přenesená",J131,0)</f>
        <v>0</v>
      </c>
      <c r="BI131" s="233">
        <f>IF(N131="nulová",J131,0)</f>
        <v>0</v>
      </c>
      <c r="BJ131" s="24" t="s">
        <v>25</v>
      </c>
      <c r="BK131" s="233">
        <f>ROUND(I131*H131,2)</f>
        <v>0</v>
      </c>
      <c r="BL131" s="24" t="s">
        <v>295</v>
      </c>
      <c r="BM131" s="24" t="s">
        <v>1175</v>
      </c>
    </row>
    <row r="132" s="1" customFormat="1">
      <c r="B132" s="47"/>
      <c r="C132" s="75"/>
      <c r="D132" s="234" t="s">
        <v>165</v>
      </c>
      <c r="E132" s="75"/>
      <c r="F132" s="235" t="s">
        <v>1176</v>
      </c>
      <c r="G132" s="75"/>
      <c r="H132" s="75"/>
      <c r="I132" s="192"/>
      <c r="J132" s="75"/>
      <c r="K132" s="75"/>
      <c r="L132" s="73"/>
      <c r="M132" s="236"/>
      <c r="N132" s="48"/>
      <c r="O132" s="48"/>
      <c r="P132" s="48"/>
      <c r="Q132" s="48"/>
      <c r="R132" s="48"/>
      <c r="S132" s="48"/>
      <c r="T132" s="96"/>
      <c r="AT132" s="24" t="s">
        <v>165</v>
      </c>
      <c r="AU132" s="24" t="s">
        <v>92</v>
      </c>
    </row>
    <row r="133" s="1" customFormat="1" ht="34.2" customHeight="1">
      <c r="B133" s="47"/>
      <c r="C133" s="222" t="s">
        <v>248</v>
      </c>
      <c r="D133" s="222" t="s">
        <v>158</v>
      </c>
      <c r="E133" s="223" t="s">
        <v>1177</v>
      </c>
      <c r="F133" s="224" t="s">
        <v>1178</v>
      </c>
      <c r="G133" s="225" t="s">
        <v>345</v>
      </c>
      <c r="H133" s="226">
        <v>30</v>
      </c>
      <c r="I133" s="227"/>
      <c r="J133" s="228">
        <f>ROUND(I133*H133,2)</f>
        <v>0</v>
      </c>
      <c r="K133" s="224" t="s">
        <v>162</v>
      </c>
      <c r="L133" s="73"/>
      <c r="M133" s="229" t="s">
        <v>38</v>
      </c>
      <c r="N133" s="230" t="s">
        <v>54</v>
      </c>
      <c r="O133" s="48"/>
      <c r="P133" s="231">
        <f>O133*H133</f>
        <v>0</v>
      </c>
      <c r="Q133" s="231">
        <v>0.00013999999999999999</v>
      </c>
      <c r="R133" s="231">
        <f>Q133*H133</f>
        <v>0.0041999999999999997</v>
      </c>
      <c r="S133" s="231">
        <v>0</v>
      </c>
      <c r="T133" s="232">
        <f>S133*H133</f>
        <v>0</v>
      </c>
      <c r="AR133" s="24" t="s">
        <v>295</v>
      </c>
      <c r="AT133" s="24" t="s">
        <v>158</v>
      </c>
      <c r="AU133" s="24" t="s">
        <v>92</v>
      </c>
      <c r="AY133" s="24" t="s">
        <v>155</v>
      </c>
      <c r="BE133" s="233">
        <f>IF(N133="základní",J133,0)</f>
        <v>0</v>
      </c>
      <c r="BF133" s="233">
        <f>IF(N133="snížená",J133,0)</f>
        <v>0</v>
      </c>
      <c r="BG133" s="233">
        <f>IF(N133="zákl. přenesená",J133,0)</f>
        <v>0</v>
      </c>
      <c r="BH133" s="233">
        <f>IF(N133="sníž. přenesená",J133,0)</f>
        <v>0</v>
      </c>
      <c r="BI133" s="233">
        <f>IF(N133="nulová",J133,0)</f>
        <v>0</v>
      </c>
      <c r="BJ133" s="24" t="s">
        <v>25</v>
      </c>
      <c r="BK133" s="233">
        <f>ROUND(I133*H133,2)</f>
        <v>0</v>
      </c>
      <c r="BL133" s="24" t="s">
        <v>295</v>
      </c>
      <c r="BM133" s="24" t="s">
        <v>1179</v>
      </c>
    </row>
    <row r="134" s="1" customFormat="1">
      <c r="B134" s="47"/>
      <c r="C134" s="75"/>
      <c r="D134" s="234" t="s">
        <v>165</v>
      </c>
      <c r="E134" s="75"/>
      <c r="F134" s="235" t="s">
        <v>1176</v>
      </c>
      <c r="G134" s="75"/>
      <c r="H134" s="75"/>
      <c r="I134" s="192"/>
      <c r="J134" s="75"/>
      <c r="K134" s="75"/>
      <c r="L134" s="73"/>
      <c r="M134" s="236"/>
      <c r="N134" s="48"/>
      <c r="O134" s="48"/>
      <c r="P134" s="48"/>
      <c r="Q134" s="48"/>
      <c r="R134" s="48"/>
      <c r="S134" s="48"/>
      <c r="T134" s="96"/>
      <c r="AT134" s="24" t="s">
        <v>165</v>
      </c>
      <c r="AU134" s="24" t="s">
        <v>92</v>
      </c>
    </row>
    <row r="135" s="1" customFormat="1" ht="22.8" customHeight="1">
      <c r="B135" s="47"/>
      <c r="C135" s="222" t="s">
        <v>388</v>
      </c>
      <c r="D135" s="222" t="s">
        <v>158</v>
      </c>
      <c r="E135" s="223" t="s">
        <v>1180</v>
      </c>
      <c r="F135" s="224" t="s">
        <v>1181</v>
      </c>
      <c r="G135" s="225" t="s">
        <v>345</v>
      </c>
      <c r="H135" s="226">
        <v>30</v>
      </c>
      <c r="I135" s="227"/>
      <c r="J135" s="228">
        <f>ROUND(I135*H135,2)</f>
        <v>0</v>
      </c>
      <c r="K135" s="224" t="s">
        <v>162</v>
      </c>
      <c r="L135" s="73"/>
      <c r="M135" s="229" t="s">
        <v>38</v>
      </c>
      <c r="N135" s="230" t="s">
        <v>54</v>
      </c>
      <c r="O135" s="48"/>
      <c r="P135" s="231">
        <f>O135*H135</f>
        <v>0</v>
      </c>
      <c r="Q135" s="231">
        <v>0.0002675</v>
      </c>
      <c r="R135" s="231">
        <f>Q135*H135</f>
        <v>0.0080249999999999991</v>
      </c>
      <c r="S135" s="231">
        <v>0</v>
      </c>
      <c r="T135" s="232">
        <f>S135*H135</f>
        <v>0</v>
      </c>
      <c r="AR135" s="24" t="s">
        <v>295</v>
      </c>
      <c r="AT135" s="24" t="s">
        <v>158</v>
      </c>
      <c r="AU135" s="24" t="s">
        <v>92</v>
      </c>
      <c r="AY135" s="24" t="s">
        <v>155</v>
      </c>
      <c r="BE135" s="233">
        <f>IF(N135="základní",J135,0)</f>
        <v>0</v>
      </c>
      <c r="BF135" s="233">
        <f>IF(N135="snížená",J135,0)</f>
        <v>0</v>
      </c>
      <c r="BG135" s="233">
        <f>IF(N135="zákl. přenesená",J135,0)</f>
        <v>0</v>
      </c>
      <c r="BH135" s="233">
        <f>IF(N135="sníž. přenesená",J135,0)</f>
        <v>0</v>
      </c>
      <c r="BI135" s="233">
        <f>IF(N135="nulová",J135,0)</f>
        <v>0</v>
      </c>
      <c r="BJ135" s="24" t="s">
        <v>25</v>
      </c>
      <c r="BK135" s="233">
        <f>ROUND(I135*H135,2)</f>
        <v>0</v>
      </c>
      <c r="BL135" s="24" t="s">
        <v>295</v>
      </c>
      <c r="BM135" s="24" t="s">
        <v>1182</v>
      </c>
    </row>
    <row r="136" s="1" customFormat="1" ht="22.8" customHeight="1">
      <c r="B136" s="47"/>
      <c r="C136" s="222" t="s">
        <v>397</v>
      </c>
      <c r="D136" s="222" t="s">
        <v>158</v>
      </c>
      <c r="E136" s="223" t="s">
        <v>1183</v>
      </c>
      <c r="F136" s="224" t="s">
        <v>1184</v>
      </c>
      <c r="G136" s="225" t="s">
        <v>345</v>
      </c>
      <c r="H136" s="226">
        <v>4</v>
      </c>
      <c r="I136" s="227"/>
      <c r="J136" s="228">
        <f>ROUND(I136*H136,2)</f>
        <v>0</v>
      </c>
      <c r="K136" s="224" t="s">
        <v>162</v>
      </c>
      <c r="L136" s="73"/>
      <c r="M136" s="229" t="s">
        <v>38</v>
      </c>
      <c r="N136" s="230" t="s">
        <v>54</v>
      </c>
      <c r="O136" s="48"/>
      <c r="P136" s="231">
        <f>O136*H136</f>
        <v>0</v>
      </c>
      <c r="Q136" s="231">
        <v>0.00022005000000000001</v>
      </c>
      <c r="R136" s="231">
        <f>Q136*H136</f>
        <v>0.00088020000000000004</v>
      </c>
      <c r="S136" s="231">
        <v>0</v>
      </c>
      <c r="T136" s="232">
        <f>S136*H136</f>
        <v>0</v>
      </c>
      <c r="AR136" s="24" t="s">
        <v>295</v>
      </c>
      <c r="AT136" s="24" t="s">
        <v>158</v>
      </c>
      <c r="AU136" s="24" t="s">
        <v>92</v>
      </c>
      <c r="AY136" s="24" t="s">
        <v>155</v>
      </c>
      <c r="BE136" s="233">
        <f>IF(N136="základní",J136,0)</f>
        <v>0</v>
      </c>
      <c r="BF136" s="233">
        <f>IF(N136="snížená",J136,0)</f>
        <v>0</v>
      </c>
      <c r="BG136" s="233">
        <f>IF(N136="zákl. přenesená",J136,0)</f>
        <v>0</v>
      </c>
      <c r="BH136" s="233">
        <f>IF(N136="sníž. přenesená",J136,0)</f>
        <v>0</v>
      </c>
      <c r="BI136" s="233">
        <f>IF(N136="nulová",J136,0)</f>
        <v>0</v>
      </c>
      <c r="BJ136" s="24" t="s">
        <v>25</v>
      </c>
      <c r="BK136" s="233">
        <f>ROUND(I136*H136,2)</f>
        <v>0</v>
      </c>
      <c r="BL136" s="24" t="s">
        <v>295</v>
      </c>
      <c r="BM136" s="24" t="s">
        <v>1185</v>
      </c>
    </row>
    <row r="137" s="1" customFormat="1" ht="34.2" customHeight="1">
      <c r="B137" s="47"/>
      <c r="C137" s="222" t="s">
        <v>404</v>
      </c>
      <c r="D137" s="222" t="s">
        <v>158</v>
      </c>
      <c r="E137" s="223" t="s">
        <v>1186</v>
      </c>
      <c r="F137" s="224" t="s">
        <v>1187</v>
      </c>
      <c r="G137" s="225" t="s">
        <v>161</v>
      </c>
      <c r="H137" s="226">
        <v>0.033000000000000002</v>
      </c>
      <c r="I137" s="227"/>
      <c r="J137" s="228">
        <f>ROUND(I137*H137,2)</f>
        <v>0</v>
      </c>
      <c r="K137" s="224" t="s">
        <v>162</v>
      </c>
      <c r="L137" s="73"/>
      <c r="M137" s="229" t="s">
        <v>38</v>
      </c>
      <c r="N137" s="230" t="s">
        <v>54</v>
      </c>
      <c r="O137" s="48"/>
      <c r="P137" s="231">
        <f>O137*H137</f>
        <v>0</v>
      </c>
      <c r="Q137" s="231">
        <v>0</v>
      </c>
      <c r="R137" s="231">
        <f>Q137*H137</f>
        <v>0</v>
      </c>
      <c r="S137" s="231">
        <v>0</v>
      </c>
      <c r="T137" s="232">
        <f>S137*H137</f>
        <v>0</v>
      </c>
      <c r="AR137" s="24" t="s">
        <v>295</v>
      </c>
      <c r="AT137" s="24" t="s">
        <v>158</v>
      </c>
      <c r="AU137" s="24" t="s">
        <v>92</v>
      </c>
      <c r="AY137" s="24" t="s">
        <v>155</v>
      </c>
      <c r="BE137" s="233">
        <f>IF(N137="základní",J137,0)</f>
        <v>0</v>
      </c>
      <c r="BF137" s="233">
        <f>IF(N137="snížená",J137,0)</f>
        <v>0</v>
      </c>
      <c r="BG137" s="233">
        <f>IF(N137="zákl. přenesená",J137,0)</f>
        <v>0</v>
      </c>
      <c r="BH137" s="233">
        <f>IF(N137="sníž. přenesená",J137,0)</f>
        <v>0</v>
      </c>
      <c r="BI137" s="233">
        <f>IF(N137="nulová",J137,0)</f>
        <v>0</v>
      </c>
      <c r="BJ137" s="24" t="s">
        <v>25</v>
      </c>
      <c r="BK137" s="233">
        <f>ROUND(I137*H137,2)</f>
        <v>0</v>
      </c>
      <c r="BL137" s="24" t="s">
        <v>295</v>
      </c>
      <c r="BM137" s="24" t="s">
        <v>1188</v>
      </c>
    </row>
    <row r="138" s="1" customFormat="1">
      <c r="B138" s="47"/>
      <c r="C138" s="75"/>
      <c r="D138" s="234" t="s">
        <v>165</v>
      </c>
      <c r="E138" s="75"/>
      <c r="F138" s="235" t="s">
        <v>1189</v>
      </c>
      <c r="G138" s="75"/>
      <c r="H138" s="75"/>
      <c r="I138" s="192"/>
      <c r="J138" s="75"/>
      <c r="K138" s="75"/>
      <c r="L138" s="73"/>
      <c r="M138" s="236"/>
      <c r="N138" s="48"/>
      <c r="O138" s="48"/>
      <c r="P138" s="48"/>
      <c r="Q138" s="48"/>
      <c r="R138" s="48"/>
      <c r="S138" s="48"/>
      <c r="T138" s="96"/>
      <c r="AT138" s="24" t="s">
        <v>165</v>
      </c>
      <c r="AU138" s="24" t="s">
        <v>92</v>
      </c>
    </row>
    <row r="139" s="10" customFormat="1" ht="29.88" customHeight="1">
      <c r="B139" s="206"/>
      <c r="C139" s="207"/>
      <c r="D139" s="208" t="s">
        <v>82</v>
      </c>
      <c r="E139" s="220" t="s">
        <v>1190</v>
      </c>
      <c r="F139" s="220" t="s">
        <v>1191</v>
      </c>
      <c r="G139" s="207"/>
      <c r="H139" s="207"/>
      <c r="I139" s="210"/>
      <c r="J139" s="221">
        <f>BK139</f>
        <v>0</v>
      </c>
      <c r="K139" s="207"/>
      <c r="L139" s="212"/>
      <c r="M139" s="213"/>
      <c r="N139" s="214"/>
      <c r="O139" s="214"/>
      <c r="P139" s="215">
        <f>SUM(P140:P147)</f>
        <v>0</v>
      </c>
      <c r="Q139" s="214"/>
      <c r="R139" s="215">
        <f>SUM(R140:R147)</f>
        <v>2.3327200000000001</v>
      </c>
      <c r="S139" s="214"/>
      <c r="T139" s="216">
        <f>SUM(T140:T147)</f>
        <v>1.2280800000000001</v>
      </c>
      <c r="AR139" s="217" t="s">
        <v>92</v>
      </c>
      <c r="AT139" s="218" t="s">
        <v>82</v>
      </c>
      <c r="AU139" s="218" t="s">
        <v>25</v>
      </c>
      <c r="AY139" s="217" t="s">
        <v>155</v>
      </c>
      <c r="BK139" s="219">
        <f>SUM(BK140:BK147)</f>
        <v>0</v>
      </c>
    </row>
    <row r="140" s="1" customFormat="1" ht="14.4" customHeight="1">
      <c r="B140" s="47"/>
      <c r="C140" s="222" t="s">
        <v>414</v>
      </c>
      <c r="D140" s="222" t="s">
        <v>158</v>
      </c>
      <c r="E140" s="223" t="s">
        <v>1192</v>
      </c>
      <c r="F140" s="224" t="s">
        <v>1193</v>
      </c>
      <c r="G140" s="225" t="s">
        <v>198</v>
      </c>
      <c r="H140" s="226">
        <v>51.600000000000001</v>
      </c>
      <c r="I140" s="227"/>
      <c r="J140" s="228">
        <f>ROUND(I140*H140,2)</f>
        <v>0</v>
      </c>
      <c r="K140" s="224" t="s">
        <v>162</v>
      </c>
      <c r="L140" s="73"/>
      <c r="M140" s="229" t="s">
        <v>38</v>
      </c>
      <c r="N140" s="230" t="s">
        <v>54</v>
      </c>
      <c r="O140" s="48"/>
      <c r="P140" s="231">
        <f>O140*H140</f>
        <v>0</v>
      </c>
      <c r="Q140" s="231">
        <v>0</v>
      </c>
      <c r="R140" s="231">
        <f>Q140*H140</f>
        <v>0</v>
      </c>
      <c r="S140" s="231">
        <v>0.023800000000000002</v>
      </c>
      <c r="T140" s="232">
        <f>S140*H140</f>
        <v>1.2280800000000001</v>
      </c>
      <c r="AR140" s="24" t="s">
        <v>295</v>
      </c>
      <c r="AT140" s="24" t="s">
        <v>158</v>
      </c>
      <c r="AU140" s="24" t="s">
        <v>92</v>
      </c>
      <c r="AY140" s="24" t="s">
        <v>155</v>
      </c>
      <c r="BE140" s="233">
        <f>IF(N140="základní",J140,0)</f>
        <v>0</v>
      </c>
      <c r="BF140" s="233">
        <f>IF(N140="snížená",J140,0)</f>
        <v>0</v>
      </c>
      <c r="BG140" s="233">
        <f>IF(N140="zákl. přenesená",J140,0)</f>
        <v>0</v>
      </c>
      <c r="BH140" s="233">
        <f>IF(N140="sníž. přenesená",J140,0)</f>
        <v>0</v>
      </c>
      <c r="BI140" s="233">
        <f>IF(N140="nulová",J140,0)</f>
        <v>0</v>
      </c>
      <c r="BJ140" s="24" t="s">
        <v>25</v>
      </c>
      <c r="BK140" s="233">
        <f>ROUND(I140*H140,2)</f>
        <v>0</v>
      </c>
      <c r="BL140" s="24" t="s">
        <v>295</v>
      </c>
      <c r="BM140" s="24" t="s">
        <v>1194</v>
      </c>
    </row>
    <row r="141" s="12" customFormat="1">
      <c r="B141" s="247"/>
      <c r="C141" s="248"/>
      <c r="D141" s="234" t="s">
        <v>167</v>
      </c>
      <c r="E141" s="249" t="s">
        <v>38</v>
      </c>
      <c r="F141" s="250" t="s">
        <v>1195</v>
      </c>
      <c r="G141" s="248"/>
      <c r="H141" s="251">
        <v>51.600000000000001</v>
      </c>
      <c r="I141" s="252"/>
      <c r="J141" s="248"/>
      <c r="K141" s="248"/>
      <c r="L141" s="253"/>
      <c r="M141" s="254"/>
      <c r="N141" s="255"/>
      <c r="O141" s="255"/>
      <c r="P141" s="255"/>
      <c r="Q141" s="255"/>
      <c r="R141" s="255"/>
      <c r="S141" s="255"/>
      <c r="T141" s="256"/>
      <c r="AT141" s="257" t="s">
        <v>167</v>
      </c>
      <c r="AU141" s="257" t="s">
        <v>92</v>
      </c>
      <c r="AV141" s="12" t="s">
        <v>92</v>
      </c>
      <c r="AW141" s="12" t="s">
        <v>46</v>
      </c>
      <c r="AX141" s="12" t="s">
        <v>25</v>
      </c>
      <c r="AY141" s="257" t="s">
        <v>155</v>
      </c>
    </row>
    <row r="142" s="1" customFormat="1" ht="22.8" customHeight="1">
      <c r="B142" s="47"/>
      <c r="C142" s="222" t="s">
        <v>421</v>
      </c>
      <c r="D142" s="222" t="s">
        <v>158</v>
      </c>
      <c r="E142" s="223" t="s">
        <v>1196</v>
      </c>
      <c r="F142" s="224" t="s">
        <v>1197</v>
      </c>
      <c r="G142" s="225" t="s">
        <v>345</v>
      </c>
      <c r="H142" s="226">
        <v>2</v>
      </c>
      <c r="I142" s="227"/>
      <c r="J142" s="228">
        <f>ROUND(I142*H142,2)</f>
        <v>0</v>
      </c>
      <c r="K142" s="224" t="s">
        <v>351</v>
      </c>
      <c r="L142" s="73"/>
      <c r="M142" s="229" t="s">
        <v>38</v>
      </c>
      <c r="N142" s="230" t="s">
        <v>54</v>
      </c>
      <c r="O142" s="48"/>
      <c r="P142" s="231">
        <f>O142*H142</f>
        <v>0</v>
      </c>
      <c r="Q142" s="231">
        <v>0.019560000000000001</v>
      </c>
      <c r="R142" s="231">
        <f>Q142*H142</f>
        <v>0.039120000000000002</v>
      </c>
      <c r="S142" s="231">
        <v>0</v>
      </c>
      <c r="T142" s="232">
        <f>S142*H142</f>
        <v>0</v>
      </c>
      <c r="AR142" s="24" t="s">
        <v>295</v>
      </c>
      <c r="AT142" s="24" t="s">
        <v>158</v>
      </c>
      <c r="AU142" s="24" t="s">
        <v>92</v>
      </c>
      <c r="AY142" s="24" t="s">
        <v>155</v>
      </c>
      <c r="BE142" s="233">
        <f>IF(N142="základní",J142,0)</f>
        <v>0</v>
      </c>
      <c r="BF142" s="233">
        <f>IF(N142="snížená",J142,0)</f>
        <v>0</v>
      </c>
      <c r="BG142" s="233">
        <f>IF(N142="zákl. přenesená",J142,0)</f>
        <v>0</v>
      </c>
      <c r="BH142" s="233">
        <f>IF(N142="sníž. přenesená",J142,0)</f>
        <v>0</v>
      </c>
      <c r="BI142" s="233">
        <f>IF(N142="nulová",J142,0)</f>
        <v>0</v>
      </c>
      <c r="BJ142" s="24" t="s">
        <v>25</v>
      </c>
      <c r="BK142" s="233">
        <f>ROUND(I142*H142,2)</f>
        <v>0</v>
      </c>
      <c r="BL142" s="24" t="s">
        <v>295</v>
      </c>
      <c r="BM142" s="24" t="s">
        <v>1198</v>
      </c>
    </row>
    <row r="143" s="1" customFormat="1" ht="22.8" customHeight="1">
      <c r="B143" s="47"/>
      <c r="C143" s="222" t="s">
        <v>428</v>
      </c>
      <c r="D143" s="222" t="s">
        <v>158</v>
      </c>
      <c r="E143" s="223" t="s">
        <v>1199</v>
      </c>
      <c r="F143" s="224" t="s">
        <v>1200</v>
      </c>
      <c r="G143" s="225" t="s">
        <v>345</v>
      </c>
      <c r="H143" s="226">
        <v>24</v>
      </c>
      <c r="I143" s="227"/>
      <c r="J143" s="228">
        <f>ROUND(I143*H143,2)</f>
        <v>0</v>
      </c>
      <c r="K143" s="224" t="s">
        <v>351</v>
      </c>
      <c r="L143" s="73"/>
      <c r="M143" s="229" t="s">
        <v>38</v>
      </c>
      <c r="N143" s="230" t="s">
        <v>54</v>
      </c>
      <c r="O143" s="48"/>
      <c r="P143" s="231">
        <f>O143*H143</f>
        <v>0</v>
      </c>
      <c r="Q143" s="231">
        <v>0.080320000000000003</v>
      </c>
      <c r="R143" s="231">
        <f>Q143*H143</f>
        <v>1.9276800000000001</v>
      </c>
      <c r="S143" s="231">
        <v>0</v>
      </c>
      <c r="T143" s="232">
        <f>S143*H143</f>
        <v>0</v>
      </c>
      <c r="AR143" s="24" t="s">
        <v>295</v>
      </c>
      <c r="AT143" s="24" t="s">
        <v>158</v>
      </c>
      <c r="AU143" s="24" t="s">
        <v>92</v>
      </c>
      <c r="AY143" s="24" t="s">
        <v>155</v>
      </c>
      <c r="BE143" s="233">
        <f>IF(N143="základní",J143,0)</f>
        <v>0</v>
      </c>
      <c r="BF143" s="233">
        <f>IF(N143="snížená",J143,0)</f>
        <v>0</v>
      </c>
      <c r="BG143" s="233">
        <f>IF(N143="zákl. přenesená",J143,0)</f>
        <v>0</v>
      </c>
      <c r="BH143" s="233">
        <f>IF(N143="sníž. přenesená",J143,0)</f>
        <v>0</v>
      </c>
      <c r="BI143" s="233">
        <f>IF(N143="nulová",J143,0)</f>
        <v>0</v>
      </c>
      <c r="BJ143" s="24" t="s">
        <v>25</v>
      </c>
      <c r="BK143" s="233">
        <f>ROUND(I143*H143,2)</f>
        <v>0</v>
      </c>
      <c r="BL143" s="24" t="s">
        <v>295</v>
      </c>
      <c r="BM143" s="24" t="s">
        <v>1201</v>
      </c>
    </row>
    <row r="144" s="1" customFormat="1" ht="22.8" customHeight="1">
      <c r="B144" s="47"/>
      <c r="C144" s="222" t="s">
        <v>436</v>
      </c>
      <c r="D144" s="222" t="s">
        <v>158</v>
      </c>
      <c r="E144" s="223" t="s">
        <v>1202</v>
      </c>
      <c r="F144" s="224" t="s">
        <v>1203</v>
      </c>
      <c r="G144" s="225" t="s">
        <v>345</v>
      </c>
      <c r="H144" s="226">
        <v>4</v>
      </c>
      <c r="I144" s="227"/>
      <c r="J144" s="228">
        <f>ROUND(I144*H144,2)</f>
        <v>0</v>
      </c>
      <c r="K144" s="224" t="s">
        <v>351</v>
      </c>
      <c r="L144" s="73"/>
      <c r="M144" s="229" t="s">
        <v>38</v>
      </c>
      <c r="N144" s="230" t="s">
        <v>54</v>
      </c>
      <c r="O144" s="48"/>
      <c r="P144" s="231">
        <f>O144*H144</f>
        <v>0</v>
      </c>
      <c r="Q144" s="231">
        <v>0.091480000000000006</v>
      </c>
      <c r="R144" s="231">
        <f>Q144*H144</f>
        <v>0.36592000000000002</v>
      </c>
      <c r="S144" s="231">
        <v>0</v>
      </c>
      <c r="T144" s="232">
        <f>S144*H144</f>
        <v>0</v>
      </c>
      <c r="AR144" s="24" t="s">
        <v>295</v>
      </c>
      <c r="AT144" s="24" t="s">
        <v>158</v>
      </c>
      <c r="AU144" s="24" t="s">
        <v>92</v>
      </c>
      <c r="AY144" s="24" t="s">
        <v>155</v>
      </c>
      <c r="BE144" s="233">
        <f>IF(N144="základní",J144,0)</f>
        <v>0</v>
      </c>
      <c r="BF144" s="233">
        <f>IF(N144="snížená",J144,0)</f>
        <v>0</v>
      </c>
      <c r="BG144" s="233">
        <f>IF(N144="zákl. přenesená",J144,0)</f>
        <v>0</v>
      </c>
      <c r="BH144" s="233">
        <f>IF(N144="sníž. přenesená",J144,0)</f>
        <v>0</v>
      </c>
      <c r="BI144" s="233">
        <f>IF(N144="nulová",J144,0)</f>
        <v>0</v>
      </c>
      <c r="BJ144" s="24" t="s">
        <v>25</v>
      </c>
      <c r="BK144" s="233">
        <f>ROUND(I144*H144,2)</f>
        <v>0</v>
      </c>
      <c r="BL144" s="24" t="s">
        <v>295</v>
      </c>
      <c r="BM144" s="24" t="s">
        <v>1204</v>
      </c>
    </row>
    <row r="145" s="1" customFormat="1" ht="14.4" customHeight="1">
      <c r="B145" s="47"/>
      <c r="C145" s="222" t="s">
        <v>440</v>
      </c>
      <c r="D145" s="222" t="s">
        <v>158</v>
      </c>
      <c r="E145" s="223" t="s">
        <v>1205</v>
      </c>
      <c r="F145" s="224" t="s">
        <v>1206</v>
      </c>
      <c r="G145" s="225" t="s">
        <v>657</v>
      </c>
      <c r="H145" s="226">
        <v>18</v>
      </c>
      <c r="I145" s="227"/>
      <c r="J145" s="228">
        <f>ROUND(I145*H145,2)</f>
        <v>0</v>
      </c>
      <c r="K145" s="224" t="s">
        <v>351</v>
      </c>
      <c r="L145" s="73"/>
      <c r="M145" s="229" t="s">
        <v>38</v>
      </c>
      <c r="N145" s="230" t="s">
        <v>54</v>
      </c>
      <c r="O145" s="48"/>
      <c r="P145" s="231">
        <f>O145*H145</f>
        <v>0</v>
      </c>
      <c r="Q145" s="231">
        <v>0</v>
      </c>
      <c r="R145" s="231">
        <f>Q145*H145</f>
        <v>0</v>
      </c>
      <c r="S145" s="231">
        <v>0</v>
      </c>
      <c r="T145" s="232">
        <f>S145*H145</f>
        <v>0</v>
      </c>
      <c r="AR145" s="24" t="s">
        <v>295</v>
      </c>
      <c r="AT145" s="24" t="s">
        <v>158</v>
      </c>
      <c r="AU145" s="24" t="s">
        <v>92</v>
      </c>
      <c r="AY145" s="24" t="s">
        <v>155</v>
      </c>
      <c r="BE145" s="233">
        <f>IF(N145="základní",J145,0)</f>
        <v>0</v>
      </c>
      <c r="BF145" s="233">
        <f>IF(N145="snížená",J145,0)</f>
        <v>0</v>
      </c>
      <c r="BG145" s="233">
        <f>IF(N145="zákl. přenesená",J145,0)</f>
        <v>0</v>
      </c>
      <c r="BH145" s="233">
        <f>IF(N145="sníž. přenesená",J145,0)</f>
        <v>0</v>
      </c>
      <c r="BI145" s="233">
        <f>IF(N145="nulová",J145,0)</f>
        <v>0</v>
      </c>
      <c r="BJ145" s="24" t="s">
        <v>25</v>
      </c>
      <c r="BK145" s="233">
        <f>ROUND(I145*H145,2)</f>
        <v>0</v>
      </c>
      <c r="BL145" s="24" t="s">
        <v>295</v>
      </c>
      <c r="BM145" s="24" t="s">
        <v>1207</v>
      </c>
    </row>
    <row r="146" s="1" customFormat="1" ht="34.2" customHeight="1">
      <c r="B146" s="47"/>
      <c r="C146" s="222" t="s">
        <v>450</v>
      </c>
      <c r="D146" s="222" t="s">
        <v>158</v>
      </c>
      <c r="E146" s="223" t="s">
        <v>1208</v>
      </c>
      <c r="F146" s="224" t="s">
        <v>1209</v>
      </c>
      <c r="G146" s="225" t="s">
        <v>161</v>
      </c>
      <c r="H146" s="226">
        <v>2.3330000000000002</v>
      </c>
      <c r="I146" s="227"/>
      <c r="J146" s="228">
        <f>ROUND(I146*H146,2)</f>
        <v>0</v>
      </c>
      <c r="K146" s="224" t="s">
        <v>162</v>
      </c>
      <c r="L146" s="73"/>
      <c r="M146" s="229" t="s">
        <v>38</v>
      </c>
      <c r="N146" s="230" t="s">
        <v>54</v>
      </c>
      <c r="O146" s="48"/>
      <c r="P146" s="231">
        <f>O146*H146</f>
        <v>0</v>
      </c>
      <c r="Q146" s="231">
        <v>0</v>
      </c>
      <c r="R146" s="231">
        <f>Q146*H146</f>
        <v>0</v>
      </c>
      <c r="S146" s="231">
        <v>0</v>
      </c>
      <c r="T146" s="232">
        <f>S146*H146</f>
        <v>0</v>
      </c>
      <c r="AR146" s="24" t="s">
        <v>295</v>
      </c>
      <c r="AT146" s="24" t="s">
        <v>158</v>
      </c>
      <c r="AU146" s="24" t="s">
        <v>92</v>
      </c>
      <c r="AY146" s="24" t="s">
        <v>155</v>
      </c>
      <c r="BE146" s="233">
        <f>IF(N146="základní",J146,0)</f>
        <v>0</v>
      </c>
      <c r="BF146" s="233">
        <f>IF(N146="snížená",J146,0)</f>
        <v>0</v>
      </c>
      <c r="BG146" s="233">
        <f>IF(N146="zákl. přenesená",J146,0)</f>
        <v>0</v>
      </c>
      <c r="BH146" s="233">
        <f>IF(N146="sníž. přenesená",J146,0)</f>
        <v>0</v>
      </c>
      <c r="BI146" s="233">
        <f>IF(N146="nulová",J146,0)</f>
        <v>0</v>
      </c>
      <c r="BJ146" s="24" t="s">
        <v>25</v>
      </c>
      <c r="BK146" s="233">
        <f>ROUND(I146*H146,2)</f>
        <v>0</v>
      </c>
      <c r="BL146" s="24" t="s">
        <v>295</v>
      </c>
      <c r="BM146" s="24" t="s">
        <v>1210</v>
      </c>
    </row>
    <row r="147" s="1" customFormat="1">
      <c r="B147" s="47"/>
      <c r="C147" s="75"/>
      <c r="D147" s="234" t="s">
        <v>165</v>
      </c>
      <c r="E147" s="75"/>
      <c r="F147" s="235" t="s">
        <v>1211</v>
      </c>
      <c r="G147" s="75"/>
      <c r="H147" s="75"/>
      <c r="I147" s="192"/>
      <c r="J147" s="75"/>
      <c r="K147" s="75"/>
      <c r="L147" s="73"/>
      <c r="M147" s="236"/>
      <c r="N147" s="48"/>
      <c r="O147" s="48"/>
      <c r="P147" s="48"/>
      <c r="Q147" s="48"/>
      <c r="R147" s="48"/>
      <c r="S147" s="48"/>
      <c r="T147" s="96"/>
      <c r="AT147" s="24" t="s">
        <v>165</v>
      </c>
      <c r="AU147" s="24" t="s">
        <v>92</v>
      </c>
    </row>
    <row r="148" s="10" customFormat="1" ht="29.88" customHeight="1">
      <c r="B148" s="206"/>
      <c r="C148" s="207"/>
      <c r="D148" s="208" t="s">
        <v>82</v>
      </c>
      <c r="E148" s="220" t="s">
        <v>913</v>
      </c>
      <c r="F148" s="220" t="s">
        <v>914</v>
      </c>
      <c r="G148" s="207"/>
      <c r="H148" s="207"/>
      <c r="I148" s="210"/>
      <c r="J148" s="221">
        <f>BK148</f>
        <v>0</v>
      </c>
      <c r="K148" s="207"/>
      <c r="L148" s="212"/>
      <c r="M148" s="213"/>
      <c r="N148" s="214"/>
      <c r="O148" s="214"/>
      <c r="P148" s="215">
        <f>SUM(P149:P154)</f>
        <v>0</v>
      </c>
      <c r="Q148" s="214"/>
      <c r="R148" s="215">
        <f>SUM(R149:R154)</f>
        <v>0.035199999999999995</v>
      </c>
      <c r="S148" s="214"/>
      <c r="T148" s="216">
        <f>SUM(T149:T154)</f>
        <v>0</v>
      </c>
      <c r="AR148" s="217" t="s">
        <v>92</v>
      </c>
      <c r="AT148" s="218" t="s">
        <v>82</v>
      </c>
      <c r="AU148" s="218" t="s">
        <v>25</v>
      </c>
      <c r="AY148" s="217" t="s">
        <v>155</v>
      </c>
      <c r="BK148" s="219">
        <f>SUM(BK149:BK154)</f>
        <v>0</v>
      </c>
    </row>
    <row r="149" s="1" customFormat="1" ht="22.8" customHeight="1">
      <c r="B149" s="47"/>
      <c r="C149" s="222" t="s">
        <v>458</v>
      </c>
      <c r="D149" s="222" t="s">
        <v>158</v>
      </c>
      <c r="E149" s="223" t="s">
        <v>1212</v>
      </c>
      <c r="F149" s="224" t="s">
        <v>1213</v>
      </c>
      <c r="G149" s="225" t="s">
        <v>214</v>
      </c>
      <c r="H149" s="226">
        <v>120</v>
      </c>
      <c r="I149" s="227"/>
      <c r="J149" s="228">
        <f>ROUND(I149*H149,2)</f>
        <v>0</v>
      </c>
      <c r="K149" s="224" t="s">
        <v>162</v>
      </c>
      <c r="L149" s="73"/>
      <c r="M149" s="229" t="s">
        <v>38</v>
      </c>
      <c r="N149" s="230" t="s">
        <v>54</v>
      </c>
      <c r="O149" s="48"/>
      <c r="P149" s="231">
        <f>O149*H149</f>
        <v>0</v>
      </c>
      <c r="Q149" s="231">
        <v>1.0000000000000001E-05</v>
      </c>
      <c r="R149" s="231">
        <f>Q149*H149</f>
        <v>0.0012000000000000001</v>
      </c>
      <c r="S149" s="231">
        <v>0</v>
      </c>
      <c r="T149" s="232">
        <f>S149*H149</f>
        <v>0</v>
      </c>
      <c r="AR149" s="24" t="s">
        <v>295</v>
      </c>
      <c r="AT149" s="24" t="s">
        <v>158</v>
      </c>
      <c r="AU149" s="24" t="s">
        <v>92</v>
      </c>
      <c r="AY149" s="24" t="s">
        <v>155</v>
      </c>
      <c r="BE149" s="233">
        <f>IF(N149="základní",J149,0)</f>
        <v>0</v>
      </c>
      <c r="BF149" s="233">
        <f>IF(N149="snížená",J149,0)</f>
        <v>0</v>
      </c>
      <c r="BG149" s="233">
        <f>IF(N149="zákl. přenesená",J149,0)</f>
        <v>0</v>
      </c>
      <c r="BH149" s="233">
        <f>IF(N149="sníž. přenesená",J149,0)</f>
        <v>0</v>
      </c>
      <c r="BI149" s="233">
        <f>IF(N149="nulová",J149,0)</f>
        <v>0</v>
      </c>
      <c r="BJ149" s="24" t="s">
        <v>25</v>
      </c>
      <c r="BK149" s="233">
        <f>ROUND(I149*H149,2)</f>
        <v>0</v>
      </c>
      <c r="BL149" s="24" t="s">
        <v>295</v>
      </c>
      <c r="BM149" s="24" t="s">
        <v>1214</v>
      </c>
    </row>
    <row r="150" s="12" customFormat="1">
      <c r="B150" s="247"/>
      <c r="C150" s="248"/>
      <c r="D150" s="234" t="s">
        <v>167</v>
      </c>
      <c r="E150" s="249" t="s">
        <v>38</v>
      </c>
      <c r="F150" s="250" t="s">
        <v>1215</v>
      </c>
      <c r="G150" s="248"/>
      <c r="H150" s="251">
        <v>120</v>
      </c>
      <c r="I150" s="252"/>
      <c r="J150" s="248"/>
      <c r="K150" s="248"/>
      <c r="L150" s="253"/>
      <c r="M150" s="254"/>
      <c r="N150" s="255"/>
      <c r="O150" s="255"/>
      <c r="P150" s="255"/>
      <c r="Q150" s="255"/>
      <c r="R150" s="255"/>
      <c r="S150" s="255"/>
      <c r="T150" s="256"/>
      <c r="AT150" s="257" t="s">
        <v>167</v>
      </c>
      <c r="AU150" s="257" t="s">
        <v>92</v>
      </c>
      <c r="AV150" s="12" t="s">
        <v>92</v>
      </c>
      <c r="AW150" s="12" t="s">
        <v>46</v>
      </c>
      <c r="AX150" s="12" t="s">
        <v>25</v>
      </c>
      <c r="AY150" s="257" t="s">
        <v>155</v>
      </c>
    </row>
    <row r="151" s="1" customFormat="1" ht="22.8" customHeight="1">
      <c r="B151" s="47"/>
      <c r="C151" s="222" t="s">
        <v>470</v>
      </c>
      <c r="D151" s="222" t="s">
        <v>158</v>
      </c>
      <c r="E151" s="223" t="s">
        <v>1216</v>
      </c>
      <c r="F151" s="224" t="s">
        <v>1217</v>
      </c>
      <c r="G151" s="225" t="s">
        <v>345</v>
      </c>
      <c r="H151" s="226">
        <v>170</v>
      </c>
      <c r="I151" s="227"/>
      <c r="J151" s="228">
        <f>ROUND(I151*H151,2)</f>
        <v>0</v>
      </c>
      <c r="K151" s="224" t="s">
        <v>162</v>
      </c>
      <c r="L151" s="73"/>
      <c r="M151" s="229" t="s">
        <v>38</v>
      </c>
      <c r="N151" s="230" t="s">
        <v>54</v>
      </c>
      <c r="O151" s="48"/>
      <c r="P151" s="231">
        <f>O151*H151</f>
        <v>0</v>
      </c>
      <c r="Q151" s="231">
        <v>0.00013999999999999999</v>
      </c>
      <c r="R151" s="231">
        <f>Q151*H151</f>
        <v>0.023799999999999998</v>
      </c>
      <c r="S151" s="231">
        <v>0</v>
      </c>
      <c r="T151" s="232">
        <f>S151*H151</f>
        <v>0</v>
      </c>
      <c r="AR151" s="24" t="s">
        <v>163</v>
      </c>
      <c r="AT151" s="24" t="s">
        <v>158</v>
      </c>
      <c r="AU151" s="24" t="s">
        <v>92</v>
      </c>
      <c r="AY151" s="24" t="s">
        <v>155</v>
      </c>
      <c r="BE151" s="233">
        <f>IF(N151="základní",J151,0)</f>
        <v>0</v>
      </c>
      <c r="BF151" s="233">
        <f>IF(N151="snížená",J151,0)</f>
        <v>0</v>
      </c>
      <c r="BG151" s="233">
        <f>IF(N151="zákl. přenesená",J151,0)</f>
        <v>0</v>
      </c>
      <c r="BH151" s="233">
        <f>IF(N151="sníž. přenesená",J151,0)</f>
        <v>0</v>
      </c>
      <c r="BI151" s="233">
        <f>IF(N151="nulová",J151,0)</f>
        <v>0</v>
      </c>
      <c r="BJ151" s="24" t="s">
        <v>25</v>
      </c>
      <c r="BK151" s="233">
        <f>ROUND(I151*H151,2)</f>
        <v>0</v>
      </c>
      <c r="BL151" s="24" t="s">
        <v>163</v>
      </c>
      <c r="BM151" s="24" t="s">
        <v>1218</v>
      </c>
    </row>
    <row r="152" s="1" customFormat="1" ht="22.8" customHeight="1">
      <c r="B152" s="47"/>
      <c r="C152" s="222" t="s">
        <v>475</v>
      </c>
      <c r="D152" s="222" t="s">
        <v>158</v>
      </c>
      <c r="E152" s="223" t="s">
        <v>1219</v>
      </c>
      <c r="F152" s="224" t="s">
        <v>1220</v>
      </c>
      <c r="G152" s="225" t="s">
        <v>214</v>
      </c>
      <c r="H152" s="226">
        <v>340</v>
      </c>
      <c r="I152" s="227"/>
      <c r="J152" s="228">
        <f>ROUND(I152*H152,2)</f>
        <v>0</v>
      </c>
      <c r="K152" s="224" t="s">
        <v>162</v>
      </c>
      <c r="L152" s="73"/>
      <c r="M152" s="229" t="s">
        <v>38</v>
      </c>
      <c r="N152" s="230" t="s">
        <v>54</v>
      </c>
      <c r="O152" s="48"/>
      <c r="P152" s="231">
        <f>O152*H152</f>
        <v>0</v>
      </c>
      <c r="Q152" s="231">
        <v>2.0000000000000002E-05</v>
      </c>
      <c r="R152" s="231">
        <f>Q152*H152</f>
        <v>0.0068000000000000005</v>
      </c>
      <c r="S152" s="231">
        <v>0</v>
      </c>
      <c r="T152" s="232">
        <f>S152*H152</f>
        <v>0</v>
      </c>
      <c r="AR152" s="24" t="s">
        <v>295</v>
      </c>
      <c r="AT152" s="24" t="s">
        <v>158</v>
      </c>
      <c r="AU152" s="24" t="s">
        <v>92</v>
      </c>
      <c r="AY152" s="24" t="s">
        <v>155</v>
      </c>
      <c r="BE152" s="233">
        <f>IF(N152="základní",J152,0)</f>
        <v>0</v>
      </c>
      <c r="BF152" s="233">
        <f>IF(N152="snížená",J152,0)</f>
        <v>0</v>
      </c>
      <c r="BG152" s="233">
        <f>IF(N152="zákl. přenesená",J152,0)</f>
        <v>0</v>
      </c>
      <c r="BH152" s="233">
        <f>IF(N152="sníž. přenesená",J152,0)</f>
        <v>0</v>
      </c>
      <c r="BI152" s="233">
        <f>IF(N152="nulová",J152,0)</f>
        <v>0</v>
      </c>
      <c r="BJ152" s="24" t="s">
        <v>25</v>
      </c>
      <c r="BK152" s="233">
        <f>ROUND(I152*H152,2)</f>
        <v>0</v>
      </c>
      <c r="BL152" s="24" t="s">
        <v>295</v>
      </c>
      <c r="BM152" s="24" t="s">
        <v>1221</v>
      </c>
    </row>
    <row r="153" s="12" customFormat="1">
      <c r="B153" s="247"/>
      <c r="C153" s="248"/>
      <c r="D153" s="234" t="s">
        <v>167</v>
      </c>
      <c r="E153" s="249" t="s">
        <v>38</v>
      </c>
      <c r="F153" s="250" t="s">
        <v>1222</v>
      </c>
      <c r="G153" s="248"/>
      <c r="H153" s="251">
        <v>340</v>
      </c>
      <c r="I153" s="252"/>
      <c r="J153" s="248"/>
      <c r="K153" s="248"/>
      <c r="L153" s="253"/>
      <c r="M153" s="254"/>
      <c r="N153" s="255"/>
      <c r="O153" s="255"/>
      <c r="P153" s="255"/>
      <c r="Q153" s="255"/>
      <c r="R153" s="255"/>
      <c r="S153" s="255"/>
      <c r="T153" s="256"/>
      <c r="AT153" s="257" t="s">
        <v>167</v>
      </c>
      <c r="AU153" s="257" t="s">
        <v>92</v>
      </c>
      <c r="AV153" s="12" t="s">
        <v>92</v>
      </c>
      <c r="AW153" s="12" t="s">
        <v>46</v>
      </c>
      <c r="AX153" s="12" t="s">
        <v>25</v>
      </c>
      <c r="AY153" s="257" t="s">
        <v>155</v>
      </c>
    </row>
    <row r="154" s="1" customFormat="1" ht="22.8" customHeight="1">
      <c r="B154" s="47"/>
      <c r="C154" s="222" t="s">
        <v>480</v>
      </c>
      <c r="D154" s="222" t="s">
        <v>158</v>
      </c>
      <c r="E154" s="223" t="s">
        <v>1223</v>
      </c>
      <c r="F154" s="224" t="s">
        <v>1224</v>
      </c>
      <c r="G154" s="225" t="s">
        <v>214</v>
      </c>
      <c r="H154" s="226">
        <v>170</v>
      </c>
      <c r="I154" s="227"/>
      <c r="J154" s="228">
        <f>ROUND(I154*H154,2)</f>
        <v>0</v>
      </c>
      <c r="K154" s="224" t="s">
        <v>162</v>
      </c>
      <c r="L154" s="73"/>
      <c r="M154" s="229" t="s">
        <v>38</v>
      </c>
      <c r="N154" s="290" t="s">
        <v>54</v>
      </c>
      <c r="O154" s="291"/>
      <c r="P154" s="292">
        <f>O154*H154</f>
        <v>0</v>
      </c>
      <c r="Q154" s="292">
        <v>2.0000000000000002E-05</v>
      </c>
      <c r="R154" s="292">
        <f>Q154*H154</f>
        <v>0.0034000000000000002</v>
      </c>
      <c r="S154" s="292">
        <v>0</v>
      </c>
      <c r="T154" s="293">
        <f>S154*H154</f>
        <v>0</v>
      </c>
      <c r="AR154" s="24" t="s">
        <v>295</v>
      </c>
      <c r="AT154" s="24" t="s">
        <v>158</v>
      </c>
      <c r="AU154" s="24" t="s">
        <v>92</v>
      </c>
      <c r="AY154" s="24" t="s">
        <v>155</v>
      </c>
      <c r="BE154" s="233">
        <f>IF(N154="základní",J154,0)</f>
        <v>0</v>
      </c>
      <c r="BF154" s="233">
        <f>IF(N154="snížená",J154,0)</f>
        <v>0</v>
      </c>
      <c r="BG154" s="233">
        <f>IF(N154="zákl. přenesená",J154,0)</f>
        <v>0</v>
      </c>
      <c r="BH154" s="233">
        <f>IF(N154="sníž. přenesená",J154,0)</f>
        <v>0</v>
      </c>
      <c r="BI154" s="233">
        <f>IF(N154="nulová",J154,0)</f>
        <v>0</v>
      </c>
      <c r="BJ154" s="24" t="s">
        <v>25</v>
      </c>
      <c r="BK154" s="233">
        <f>ROUND(I154*H154,2)</f>
        <v>0</v>
      </c>
      <c r="BL154" s="24" t="s">
        <v>295</v>
      </c>
      <c r="BM154" s="24" t="s">
        <v>1225</v>
      </c>
    </row>
    <row r="155" s="1" customFormat="1" ht="6.96" customHeight="1">
      <c r="B155" s="68"/>
      <c r="C155" s="69"/>
      <c r="D155" s="69"/>
      <c r="E155" s="69"/>
      <c r="F155" s="69"/>
      <c r="G155" s="69"/>
      <c r="H155" s="69"/>
      <c r="I155" s="167"/>
      <c r="J155" s="69"/>
      <c r="K155" s="69"/>
      <c r="L155" s="73"/>
    </row>
  </sheetData>
  <sheetProtection sheet="1" autoFilter="0" formatColumns="0" formatRows="0" objects="1" scenarios="1" spinCount="100000" saltValue="H+tObkb8cIq32uoak77xF9EFeoS29dPbf/Q4GCZwoCQta/0oGyrKQPkMMcpjbsGCJO7zDXSeVq32jfcJbxICrA==" hashValue="ZpVB7Sgm1xI0ixhhUyHcC7JsYioFwgEflYdbepv3cF62sKQT2R3jEFfIsOQi6G/ACaPPaUpb4r5zoZTRHkAuHQ==" algorithmName="SHA-512" password="CC35"/>
  <autoFilter ref="C83:K154"/>
  <mergeCells count="10">
    <mergeCell ref="E7:H7"/>
    <mergeCell ref="E9:H9"/>
    <mergeCell ref="E24:H24"/>
    <mergeCell ref="E45:H45"/>
    <mergeCell ref="E47:H47"/>
    <mergeCell ref="J51:J52"/>
    <mergeCell ref="E74:H74"/>
    <mergeCell ref="E76:H76"/>
    <mergeCell ref="G1:H1"/>
    <mergeCell ref="L2:V2"/>
  </mergeCells>
  <hyperlinks>
    <hyperlink ref="F1:G1" location="C2" display="1) Krycí list soupisu"/>
    <hyperlink ref="G1:H1" location="C54" display="2) Rekapitulace"/>
    <hyperlink ref="J1" location="C83"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7.14" customWidth="1"/>
    <col min="2" max="2" width="1.43" customWidth="1"/>
    <col min="3" max="3" width="3.57" customWidth="1"/>
    <col min="4" max="4" width="3.71" customWidth="1"/>
    <col min="5" max="5" width="14.71" customWidth="1"/>
    <col min="6" max="6" width="64.29" customWidth="1"/>
    <col min="7" max="7" width="7.43" customWidth="1"/>
    <col min="8" max="8" width="9.57" customWidth="1"/>
    <col min="9" max="9" width="10.86" style="137" customWidth="1"/>
    <col min="10" max="10" width="20.14" customWidth="1"/>
    <col min="11" max="11" width="13.29" customWidth="1"/>
    <col min="13" max="13" width="9.14" hidden="1"/>
    <col min="14" max="14" width="9.14" hidden="1"/>
    <col min="15" max="15" width="9.14" hidden="1"/>
    <col min="16" max="16" width="9.14" hidden="1"/>
    <col min="17" max="17" width="9.14" hidden="1"/>
    <col min="18" max="18" width="9.14" hidden="1"/>
    <col min="19" max="19" width="7" hidden="1" customWidth="1"/>
    <col min="20" max="20" width="25.43" hidden="1" customWidth="1"/>
    <col min="21" max="21" width="14" hidden="1" customWidth="1"/>
    <col min="22" max="22" width="10.57" customWidth="1"/>
    <col min="23" max="23" width="14" customWidth="1"/>
    <col min="24" max="24" width="10.57" customWidth="1"/>
    <col min="25" max="25" width="12.86" customWidth="1"/>
    <col min="26" max="26" width="9.43" customWidth="1"/>
    <col min="27" max="27" width="12.86" customWidth="1"/>
    <col min="28" max="28" width="14" customWidth="1"/>
    <col min="29" max="29" width="9.43" customWidth="1"/>
    <col min="30" max="30" width="12.86" customWidth="1"/>
    <col min="31" max="31" width="14" customWidth="1"/>
    <col min="44" max="44" width="9.14" hidden="1"/>
    <col min="45" max="45" width="9.14" hidden="1"/>
    <col min="46" max="46" width="9.14" hidden="1"/>
    <col min="47" max="47" width="9.14" hidden="1"/>
    <col min="48" max="48" width="9.14" hidden="1"/>
    <col min="49" max="49" width="9.14" hidden="1"/>
    <col min="50" max="50" width="9.14" hidden="1"/>
    <col min="51" max="51" width="9.14" hidden="1"/>
    <col min="52" max="52" width="9.14" hidden="1"/>
    <col min="53" max="53" width="9.14" hidden="1"/>
    <col min="54" max="54" width="9.14" hidden="1"/>
    <col min="55" max="55" width="9.14" hidden="1"/>
    <col min="56" max="56" width="9.14" hidden="1"/>
    <col min="57" max="57" width="9.14" hidden="1"/>
    <col min="58" max="58" width="9.14" hidden="1"/>
    <col min="59" max="59" width="9.14" hidden="1"/>
    <col min="60" max="60" width="9.14" hidden="1"/>
    <col min="61" max="61" width="9.14" hidden="1"/>
    <col min="62" max="62" width="9.14" hidden="1"/>
    <col min="63" max="63" width="9.14" hidden="1"/>
    <col min="64" max="64" width="9.14" hidden="1"/>
    <col min="65" max="65" width="9.14" hidden="1"/>
  </cols>
  <sheetData>
    <row r="1" ht="21.84" customHeight="1">
      <c r="A1" s="21"/>
      <c r="B1" s="138"/>
      <c r="C1" s="138"/>
      <c r="D1" s="139" t="s">
        <v>1</v>
      </c>
      <c r="E1" s="138"/>
      <c r="F1" s="140" t="s">
        <v>108</v>
      </c>
      <c r="G1" s="140" t="s">
        <v>109</v>
      </c>
      <c r="H1" s="140"/>
      <c r="I1" s="141"/>
      <c r="J1" s="140" t="s">
        <v>110</v>
      </c>
      <c r="K1" s="139" t="s">
        <v>111</v>
      </c>
      <c r="L1" s="140" t="s">
        <v>112</v>
      </c>
      <c r="M1" s="140"/>
      <c r="N1" s="140"/>
      <c r="O1" s="140"/>
      <c r="P1" s="140"/>
      <c r="Q1" s="140"/>
      <c r="R1" s="140"/>
      <c r="S1" s="140"/>
      <c r="T1" s="14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101</v>
      </c>
    </row>
    <row r="3" ht="6.96" customHeight="1">
      <c r="B3" s="25"/>
      <c r="C3" s="26"/>
      <c r="D3" s="26"/>
      <c r="E3" s="26"/>
      <c r="F3" s="26"/>
      <c r="G3" s="26"/>
      <c r="H3" s="26"/>
      <c r="I3" s="142"/>
      <c r="J3" s="26"/>
      <c r="K3" s="27"/>
      <c r="AT3" s="24" t="s">
        <v>92</v>
      </c>
    </row>
    <row r="4" ht="36.96" customHeight="1">
      <c r="B4" s="28"/>
      <c r="C4" s="29"/>
      <c r="D4" s="30" t="s">
        <v>113</v>
      </c>
      <c r="E4" s="29"/>
      <c r="F4" s="29"/>
      <c r="G4" s="29"/>
      <c r="H4" s="29"/>
      <c r="I4" s="143"/>
      <c r="J4" s="29"/>
      <c r="K4" s="31"/>
      <c r="M4" s="32" t="s">
        <v>12</v>
      </c>
      <c r="AT4" s="24" t="s">
        <v>6</v>
      </c>
    </row>
    <row r="5" ht="6.96" customHeight="1">
      <c r="B5" s="28"/>
      <c r="C5" s="29"/>
      <c r="D5" s="29"/>
      <c r="E5" s="29"/>
      <c r="F5" s="29"/>
      <c r="G5" s="29"/>
      <c r="H5" s="29"/>
      <c r="I5" s="143"/>
      <c r="J5" s="29"/>
      <c r="K5" s="31"/>
    </row>
    <row r="6">
      <c r="B6" s="28"/>
      <c r="C6" s="29"/>
      <c r="D6" s="40" t="s">
        <v>18</v>
      </c>
      <c r="E6" s="29"/>
      <c r="F6" s="29"/>
      <c r="G6" s="29"/>
      <c r="H6" s="29"/>
      <c r="I6" s="143"/>
      <c r="J6" s="29"/>
      <c r="K6" s="31"/>
    </row>
    <row r="7" ht="14.4" customHeight="1">
      <c r="B7" s="28"/>
      <c r="C7" s="29"/>
      <c r="D7" s="29"/>
      <c r="E7" s="144" t="str">
        <f>'Rekapitulace stavby'!K6</f>
        <v>Nemocnice Sokolov, pavilon B, řešení chráněných únikových cest 2.pp - 5.np</v>
      </c>
      <c r="F7" s="40"/>
      <c r="G7" s="40"/>
      <c r="H7" s="40"/>
      <c r="I7" s="143"/>
      <c r="J7" s="29"/>
      <c r="K7" s="31"/>
    </row>
    <row r="8" s="1" customFormat="1">
      <c r="B8" s="47"/>
      <c r="C8" s="48"/>
      <c r="D8" s="40" t="s">
        <v>114</v>
      </c>
      <c r="E8" s="48"/>
      <c r="F8" s="48"/>
      <c r="G8" s="48"/>
      <c r="H8" s="48"/>
      <c r="I8" s="145"/>
      <c r="J8" s="48"/>
      <c r="K8" s="52"/>
    </row>
    <row r="9" s="1" customFormat="1" ht="36.96" customHeight="1">
      <c r="B9" s="47"/>
      <c r="C9" s="48"/>
      <c r="D9" s="48"/>
      <c r="E9" s="146" t="s">
        <v>1226</v>
      </c>
      <c r="F9" s="48"/>
      <c r="G9" s="48"/>
      <c r="H9" s="48"/>
      <c r="I9" s="145"/>
      <c r="J9" s="48"/>
      <c r="K9" s="52"/>
    </row>
    <row r="10" s="1" customFormat="1">
      <c r="B10" s="47"/>
      <c r="C10" s="48"/>
      <c r="D10" s="48"/>
      <c r="E10" s="48"/>
      <c r="F10" s="48"/>
      <c r="G10" s="48"/>
      <c r="H10" s="48"/>
      <c r="I10" s="145"/>
      <c r="J10" s="48"/>
      <c r="K10" s="52"/>
    </row>
    <row r="11" s="1" customFormat="1" ht="14.4" customHeight="1">
      <c r="B11" s="47"/>
      <c r="C11" s="48"/>
      <c r="D11" s="40" t="s">
        <v>21</v>
      </c>
      <c r="E11" s="48"/>
      <c r="F11" s="35" t="s">
        <v>38</v>
      </c>
      <c r="G11" s="48"/>
      <c r="H11" s="48"/>
      <c r="I11" s="147" t="s">
        <v>23</v>
      </c>
      <c r="J11" s="35" t="s">
        <v>38</v>
      </c>
      <c r="K11" s="52"/>
    </row>
    <row r="12" s="1" customFormat="1" ht="14.4" customHeight="1">
      <c r="B12" s="47"/>
      <c r="C12" s="48"/>
      <c r="D12" s="40" t="s">
        <v>26</v>
      </c>
      <c r="E12" s="48"/>
      <c r="F12" s="35" t="s">
        <v>27</v>
      </c>
      <c r="G12" s="48"/>
      <c r="H12" s="48"/>
      <c r="I12" s="147" t="s">
        <v>28</v>
      </c>
      <c r="J12" s="148" t="str">
        <f>'Rekapitulace stavby'!AN8</f>
        <v>10.7.2017</v>
      </c>
      <c r="K12" s="52"/>
    </row>
    <row r="13" s="1" customFormat="1" ht="10.8" customHeight="1">
      <c r="B13" s="47"/>
      <c r="C13" s="48"/>
      <c r="D13" s="48"/>
      <c r="E13" s="48"/>
      <c r="F13" s="48"/>
      <c r="G13" s="48"/>
      <c r="H13" s="48"/>
      <c r="I13" s="145"/>
      <c r="J13" s="48"/>
      <c r="K13" s="52"/>
    </row>
    <row r="14" s="1" customFormat="1" ht="14.4" customHeight="1">
      <c r="B14" s="47"/>
      <c r="C14" s="48"/>
      <c r="D14" s="40" t="s">
        <v>36</v>
      </c>
      <c r="E14" s="48"/>
      <c r="F14" s="48"/>
      <c r="G14" s="48"/>
      <c r="H14" s="48"/>
      <c r="I14" s="147" t="s">
        <v>37</v>
      </c>
      <c r="J14" s="35" t="s">
        <v>38</v>
      </c>
      <c r="K14" s="52"/>
    </row>
    <row r="15" s="1" customFormat="1" ht="18" customHeight="1">
      <c r="B15" s="47"/>
      <c r="C15" s="48"/>
      <c r="D15" s="48"/>
      <c r="E15" s="35" t="s">
        <v>39</v>
      </c>
      <c r="F15" s="48"/>
      <c r="G15" s="48"/>
      <c r="H15" s="48"/>
      <c r="I15" s="147" t="s">
        <v>40</v>
      </c>
      <c r="J15" s="35" t="s">
        <v>38</v>
      </c>
      <c r="K15" s="52"/>
    </row>
    <row r="16" s="1" customFormat="1" ht="6.96" customHeight="1">
      <c r="B16" s="47"/>
      <c r="C16" s="48"/>
      <c r="D16" s="48"/>
      <c r="E16" s="48"/>
      <c r="F16" s="48"/>
      <c r="G16" s="48"/>
      <c r="H16" s="48"/>
      <c r="I16" s="145"/>
      <c r="J16" s="48"/>
      <c r="K16" s="52"/>
    </row>
    <row r="17" s="1" customFormat="1" ht="14.4" customHeight="1">
      <c r="B17" s="47"/>
      <c r="C17" s="48"/>
      <c r="D17" s="40" t="s">
        <v>41</v>
      </c>
      <c r="E17" s="48"/>
      <c r="F17" s="48"/>
      <c r="G17" s="48"/>
      <c r="H17" s="48"/>
      <c r="I17" s="147" t="s">
        <v>37</v>
      </c>
      <c r="J17" s="35" t="str">
        <f>IF('Rekapitulace stavby'!AN13="Vyplň údaj","",IF('Rekapitulace stavby'!AN13="","",'Rekapitulace stavby'!AN13))</f>
        <v/>
      </c>
      <c r="K17" s="52"/>
    </row>
    <row r="18" s="1" customFormat="1" ht="18" customHeight="1">
      <c r="B18" s="47"/>
      <c r="C18" s="48"/>
      <c r="D18" s="48"/>
      <c r="E18" s="35" t="str">
        <f>IF('Rekapitulace stavby'!E14="Vyplň údaj","",IF('Rekapitulace stavby'!E14="","",'Rekapitulace stavby'!E14))</f>
        <v/>
      </c>
      <c r="F18" s="48"/>
      <c r="G18" s="48"/>
      <c r="H18" s="48"/>
      <c r="I18" s="147" t="s">
        <v>40</v>
      </c>
      <c r="J18" s="35" t="str">
        <f>IF('Rekapitulace stavby'!AN14="Vyplň údaj","",IF('Rekapitulace stavby'!AN14="","",'Rekapitulace stavby'!AN14))</f>
        <v/>
      </c>
      <c r="K18" s="52"/>
    </row>
    <row r="19" s="1" customFormat="1" ht="6.96" customHeight="1">
      <c r="B19" s="47"/>
      <c r="C19" s="48"/>
      <c r="D19" s="48"/>
      <c r="E19" s="48"/>
      <c r="F19" s="48"/>
      <c r="G19" s="48"/>
      <c r="H19" s="48"/>
      <c r="I19" s="145"/>
      <c r="J19" s="48"/>
      <c r="K19" s="52"/>
    </row>
    <row r="20" s="1" customFormat="1" ht="14.4" customHeight="1">
      <c r="B20" s="47"/>
      <c r="C20" s="48"/>
      <c r="D20" s="40" t="s">
        <v>43</v>
      </c>
      <c r="E20" s="48"/>
      <c r="F20" s="48"/>
      <c r="G20" s="48"/>
      <c r="H20" s="48"/>
      <c r="I20" s="147" t="s">
        <v>37</v>
      </c>
      <c r="J20" s="35" t="s">
        <v>44</v>
      </c>
      <c r="K20" s="52"/>
    </row>
    <row r="21" s="1" customFormat="1" ht="18" customHeight="1">
      <c r="B21" s="47"/>
      <c r="C21" s="48"/>
      <c r="D21" s="48"/>
      <c r="E21" s="35" t="s">
        <v>45</v>
      </c>
      <c r="F21" s="48"/>
      <c r="G21" s="48"/>
      <c r="H21" s="48"/>
      <c r="I21" s="147" t="s">
        <v>40</v>
      </c>
      <c r="J21" s="35" t="s">
        <v>38</v>
      </c>
      <c r="K21" s="52"/>
    </row>
    <row r="22" s="1" customFormat="1" ht="6.96" customHeight="1">
      <c r="B22" s="47"/>
      <c r="C22" s="48"/>
      <c r="D22" s="48"/>
      <c r="E22" s="48"/>
      <c r="F22" s="48"/>
      <c r="G22" s="48"/>
      <c r="H22" s="48"/>
      <c r="I22" s="145"/>
      <c r="J22" s="48"/>
      <c r="K22" s="52"/>
    </row>
    <row r="23" s="1" customFormat="1" ht="14.4" customHeight="1">
      <c r="B23" s="47"/>
      <c r="C23" s="48"/>
      <c r="D23" s="40" t="s">
        <v>47</v>
      </c>
      <c r="E23" s="48"/>
      <c r="F23" s="48"/>
      <c r="G23" s="48"/>
      <c r="H23" s="48"/>
      <c r="I23" s="145"/>
      <c r="J23" s="48"/>
      <c r="K23" s="52"/>
    </row>
    <row r="24" s="6" customFormat="1" ht="14.4" customHeight="1">
      <c r="B24" s="149"/>
      <c r="C24" s="150"/>
      <c r="D24" s="150"/>
      <c r="E24" s="45" t="s">
        <v>38</v>
      </c>
      <c r="F24" s="45"/>
      <c r="G24" s="45"/>
      <c r="H24" s="45"/>
      <c r="I24" s="151"/>
      <c r="J24" s="150"/>
      <c r="K24" s="152"/>
    </row>
    <row r="25" s="1" customFormat="1" ht="6.96" customHeight="1">
      <c r="B25" s="47"/>
      <c r="C25" s="48"/>
      <c r="D25" s="48"/>
      <c r="E25" s="48"/>
      <c r="F25" s="48"/>
      <c r="G25" s="48"/>
      <c r="H25" s="48"/>
      <c r="I25" s="145"/>
      <c r="J25" s="48"/>
      <c r="K25" s="52"/>
    </row>
    <row r="26" s="1" customFormat="1" ht="6.96" customHeight="1">
      <c r="B26" s="47"/>
      <c r="C26" s="48"/>
      <c r="D26" s="107"/>
      <c r="E26" s="107"/>
      <c r="F26" s="107"/>
      <c r="G26" s="107"/>
      <c r="H26" s="107"/>
      <c r="I26" s="153"/>
      <c r="J26" s="107"/>
      <c r="K26" s="154"/>
    </row>
    <row r="27" s="1" customFormat="1" ht="25.44" customHeight="1">
      <c r="B27" s="47"/>
      <c r="C27" s="48"/>
      <c r="D27" s="155" t="s">
        <v>49</v>
      </c>
      <c r="E27" s="48"/>
      <c r="F27" s="48"/>
      <c r="G27" s="48"/>
      <c r="H27" s="48"/>
      <c r="I27" s="145"/>
      <c r="J27" s="156">
        <f>ROUND(J85,2)</f>
        <v>0</v>
      </c>
      <c r="K27" s="52"/>
    </row>
    <row r="28" s="1" customFormat="1" ht="6.96" customHeight="1">
      <c r="B28" s="47"/>
      <c r="C28" s="48"/>
      <c r="D28" s="107"/>
      <c r="E28" s="107"/>
      <c r="F28" s="107"/>
      <c r="G28" s="107"/>
      <c r="H28" s="107"/>
      <c r="I28" s="153"/>
      <c r="J28" s="107"/>
      <c r="K28" s="154"/>
    </row>
    <row r="29" s="1" customFormat="1" ht="14.4" customHeight="1">
      <c r="B29" s="47"/>
      <c r="C29" s="48"/>
      <c r="D29" s="48"/>
      <c r="E29" s="48"/>
      <c r="F29" s="53" t="s">
        <v>51</v>
      </c>
      <c r="G29" s="48"/>
      <c r="H29" s="48"/>
      <c r="I29" s="157" t="s">
        <v>50</v>
      </c>
      <c r="J29" s="53" t="s">
        <v>52</v>
      </c>
      <c r="K29" s="52"/>
    </row>
    <row r="30" s="1" customFormat="1" ht="14.4" customHeight="1">
      <c r="B30" s="47"/>
      <c r="C30" s="48"/>
      <c r="D30" s="56" t="s">
        <v>53</v>
      </c>
      <c r="E30" s="56" t="s">
        <v>54</v>
      </c>
      <c r="F30" s="158">
        <f>ROUND(SUM(BE85:BE205), 2)</f>
        <v>0</v>
      </c>
      <c r="G30" s="48"/>
      <c r="H30" s="48"/>
      <c r="I30" s="159">
        <v>0.20999999999999999</v>
      </c>
      <c r="J30" s="158">
        <f>ROUND(ROUND((SUM(BE85:BE205)), 2)*I30, 2)</f>
        <v>0</v>
      </c>
      <c r="K30" s="52"/>
    </row>
    <row r="31" s="1" customFormat="1" ht="14.4" customHeight="1">
      <c r="B31" s="47"/>
      <c r="C31" s="48"/>
      <c r="D31" s="48"/>
      <c r="E31" s="56" t="s">
        <v>55</v>
      </c>
      <c r="F31" s="158">
        <f>ROUND(SUM(BF85:BF205), 2)</f>
        <v>0</v>
      </c>
      <c r="G31" s="48"/>
      <c r="H31" s="48"/>
      <c r="I31" s="159">
        <v>0.14999999999999999</v>
      </c>
      <c r="J31" s="158">
        <f>ROUND(ROUND((SUM(BF85:BF205)), 2)*I31, 2)</f>
        <v>0</v>
      </c>
      <c r="K31" s="52"/>
    </row>
    <row r="32" hidden="1" s="1" customFormat="1" ht="14.4" customHeight="1">
      <c r="B32" s="47"/>
      <c r="C32" s="48"/>
      <c r="D32" s="48"/>
      <c r="E32" s="56" t="s">
        <v>56</v>
      </c>
      <c r="F32" s="158">
        <f>ROUND(SUM(BG85:BG205), 2)</f>
        <v>0</v>
      </c>
      <c r="G32" s="48"/>
      <c r="H32" s="48"/>
      <c r="I32" s="159">
        <v>0.20999999999999999</v>
      </c>
      <c r="J32" s="158">
        <v>0</v>
      </c>
      <c r="K32" s="52"/>
    </row>
    <row r="33" hidden="1" s="1" customFormat="1" ht="14.4" customHeight="1">
      <c r="B33" s="47"/>
      <c r="C33" s="48"/>
      <c r="D33" s="48"/>
      <c r="E33" s="56" t="s">
        <v>57</v>
      </c>
      <c r="F33" s="158">
        <f>ROUND(SUM(BH85:BH205), 2)</f>
        <v>0</v>
      </c>
      <c r="G33" s="48"/>
      <c r="H33" s="48"/>
      <c r="I33" s="159">
        <v>0.14999999999999999</v>
      </c>
      <c r="J33" s="158">
        <v>0</v>
      </c>
      <c r="K33" s="52"/>
    </row>
    <row r="34" hidden="1" s="1" customFormat="1" ht="14.4" customHeight="1">
      <c r="B34" s="47"/>
      <c r="C34" s="48"/>
      <c r="D34" s="48"/>
      <c r="E34" s="56" t="s">
        <v>58</v>
      </c>
      <c r="F34" s="158">
        <f>ROUND(SUM(BI85:BI205), 2)</f>
        <v>0</v>
      </c>
      <c r="G34" s="48"/>
      <c r="H34" s="48"/>
      <c r="I34" s="159">
        <v>0</v>
      </c>
      <c r="J34" s="158">
        <v>0</v>
      </c>
      <c r="K34" s="52"/>
    </row>
    <row r="35" s="1" customFormat="1" ht="6.96" customHeight="1">
      <c r="B35" s="47"/>
      <c r="C35" s="48"/>
      <c r="D35" s="48"/>
      <c r="E35" s="48"/>
      <c r="F35" s="48"/>
      <c r="G35" s="48"/>
      <c r="H35" s="48"/>
      <c r="I35" s="145"/>
      <c r="J35" s="48"/>
      <c r="K35" s="52"/>
    </row>
    <row r="36" s="1" customFormat="1" ht="25.44" customHeight="1">
      <c r="B36" s="47"/>
      <c r="C36" s="160"/>
      <c r="D36" s="161" t="s">
        <v>59</v>
      </c>
      <c r="E36" s="99"/>
      <c r="F36" s="99"/>
      <c r="G36" s="162" t="s">
        <v>60</v>
      </c>
      <c r="H36" s="163" t="s">
        <v>61</v>
      </c>
      <c r="I36" s="164"/>
      <c r="J36" s="165">
        <f>SUM(J27:J34)</f>
        <v>0</v>
      </c>
      <c r="K36" s="166"/>
    </row>
    <row r="37" s="1" customFormat="1" ht="14.4" customHeight="1">
      <c r="B37" s="68"/>
      <c r="C37" s="69"/>
      <c r="D37" s="69"/>
      <c r="E37" s="69"/>
      <c r="F37" s="69"/>
      <c r="G37" s="69"/>
      <c r="H37" s="69"/>
      <c r="I37" s="167"/>
      <c r="J37" s="69"/>
      <c r="K37" s="70"/>
    </row>
    <row r="41" s="1" customFormat="1" ht="6.96" customHeight="1">
      <c r="B41" s="168"/>
      <c r="C41" s="169"/>
      <c r="D41" s="169"/>
      <c r="E41" s="169"/>
      <c r="F41" s="169"/>
      <c r="G41" s="169"/>
      <c r="H41" s="169"/>
      <c r="I41" s="170"/>
      <c r="J41" s="169"/>
      <c r="K41" s="171"/>
    </row>
    <row r="42" s="1" customFormat="1" ht="36.96" customHeight="1">
      <c r="B42" s="47"/>
      <c r="C42" s="30" t="s">
        <v>116</v>
      </c>
      <c r="D42" s="48"/>
      <c r="E42" s="48"/>
      <c r="F42" s="48"/>
      <c r="G42" s="48"/>
      <c r="H42" s="48"/>
      <c r="I42" s="145"/>
      <c r="J42" s="48"/>
      <c r="K42" s="52"/>
    </row>
    <row r="43" s="1" customFormat="1" ht="6.96" customHeight="1">
      <c r="B43" s="47"/>
      <c r="C43" s="48"/>
      <c r="D43" s="48"/>
      <c r="E43" s="48"/>
      <c r="F43" s="48"/>
      <c r="G43" s="48"/>
      <c r="H43" s="48"/>
      <c r="I43" s="145"/>
      <c r="J43" s="48"/>
      <c r="K43" s="52"/>
    </row>
    <row r="44" s="1" customFormat="1" ht="14.4" customHeight="1">
      <c r="B44" s="47"/>
      <c r="C44" s="40" t="s">
        <v>18</v>
      </c>
      <c r="D44" s="48"/>
      <c r="E44" s="48"/>
      <c r="F44" s="48"/>
      <c r="G44" s="48"/>
      <c r="H44" s="48"/>
      <c r="I44" s="145"/>
      <c r="J44" s="48"/>
      <c r="K44" s="52"/>
    </row>
    <row r="45" s="1" customFormat="1" ht="14.4" customHeight="1">
      <c r="B45" s="47"/>
      <c r="C45" s="48"/>
      <c r="D45" s="48"/>
      <c r="E45" s="144" t="str">
        <f>E7</f>
        <v>Nemocnice Sokolov, pavilon B, řešení chráněných únikových cest 2.pp - 5.np</v>
      </c>
      <c r="F45" s="40"/>
      <c r="G45" s="40"/>
      <c r="H45" s="40"/>
      <c r="I45" s="145"/>
      <c r="J45" s="48"/>
      <c r="K45" s="52"/>
    </row>
    <row r="46" s="1" customFormat="1" ht="14.4" customHeight="1">
      <c r="B46" s="47"/>
      <c r="C46" s="40" t="s">
        <v>114</v>
      </c>
      <c r="D46" s="48"/>
      <c r="E46" s="48"/>
      <c r="F46" s="48"/>
      <c r="G46" s="48"/>
      <c r="H46" s="48"/>
      <c r="I46" s="145"/>
      <c r="J46" s="48"/>
      <c r="K46" s="52"/>
    </row>
    <row r="47" s="1" customFormat="1" ht="16.2" customHeight="1">
      <c r="B47" s="47"/>
      <c r="C47" s="48"/>
      <c r="D47" s="48"/>
      <c r="E47" s="146" t="str">
        <f>E9</f>
        <v>VZT - Vzduchotechnika</v>
      </c>
      <c r="F47" s="48"/>
      <c r="G47" s="48"/>
      <c r="H47" s="48"/>
      <c r="I47" s="145"/>
      <c r="J47" s="48"/>
      <c r="K47" s="52"/>
    </row>
    <row r="48" s="1" customFormat="1" ht="6.96" customHeight="1">
      <c r="B48" s="47"/>
      <c r="C48" s="48"/>
      <c r="D48" s="48"/>
      <c r="E48" s="48"/>
      <c r="F48" s="48"/>
      <c r="G48" s="48"/>
      <c r="H48" s="48"/>
      <c r="I48" s="145"/>
      <c r="J48" s="48"/>
      <c r="K48" s="52"/>
    </row>
    <row r="49" s="1" customFormat="1" ht="18" customHeight="1">
      <c r="B49" s="47"/>
      <c r="C49" s="40" t="s">
        <v>26</v>
      </c>
      <c r="D49" s="48"/>
      <c r="E49" s="48"/>
      <c r="F49" s="35" t="str">
        <f>F12</f>
        <v>Sokolov</v>
      </c>
      <c r="G49" s="48"/>
      <c r="H49" s="48"/>
      <c r="I49" s="147" t="s">
        <v>28</v>
      </c>
      <c r="J49" s="148" t="str">
        <f>IF(J12="","",J12)</f>
        <v>10.7.2017</v>
      </c>
      <c r="K49" s="52"/>
    </row>
    <row r="50" s="1" customFormat="1" ht="6.96" customHeight="1">
      <c r="B50" s="47"/>
      <c r="C50" s="48"/>
      <c r="D50" s="48"/>
      <c r="E50" s="48"/>
      <c r="F50" s="48"/>
      <c r="G50" s="48"/>
      <c r="H50" s="48"/>
      <c r="I50" s="145"/>
      <c r="J50" s="48"/>
      <c r="K50" s="52"/>
    </row>
    <row r="51" s="1" customFormat="1">
      <c r="B51" s="47"/>
      <c r="C51" s="40" t="s">
        <v>36</v>
      </c>
      <c r="D51" s="48"/>
      <c r="E51" s="48"/>
      <c r="F51" s="35" t="str">
        <f>E15</f>
        <v>Karlovarský kraj</v>
      </c>
      <c r="G51" s="48"/>
      <c r="H51" s="48"/>
      <c r="I51" s="147" t="s">
        <v>43</v>
      </c>
      <c r="J51" s="45" t="str">
        <f>E21</f>
        <v>Jurica a.s. - ateliér Ostrov</v>
      </c>
      <c r="K51" s="52"/>
    </row>
    <row r="52" s="1" customFormat="1" ht="14.4" customHeight="1">
      <c r="B52" s="47"/>
      <c r="C52" s="40" t="s">
        <v>41</v>
      </c>
      <c r="D52" s="48"/>
      <c r="E52" s="48"/>
      <c r="F52" s="35" t="str">
        <f>IF(E18="","",E18)</f>
        <v/>
      </c>
      <c r="G52" s="48"/>
      <c r="H52" s="48"/>
      <c r="I52" s="145"/>
      <c r="J52" s="172"/>
      <c r="K52" s="52"/>
    </row>
    <row r="53" s="1" customFormat="1" ht="10.32" customHeight="1">
      <c r="B53" s="47"/>
      <c r="C53" s="48"/>
      <c r="D53" s="48"/>
      <c r="E53" s="48"/>
      <c r="F53" s="48"/>
      <c r="G53" s="48"/>
      <c r="H53" s="48"/>
      <c r="I53" s="145"/>
      <c r="J53" s="48"/>
      <c r="K53" s="52"/>
    </row>
    <row r="54" s="1" customFormat="1" ht="29.28" customHeight="1">
      <c r="B54" s="47"/>
      <c r="C54" s="173" t="s">
        <v>117</v>
      </c>
      <c r="D54" s="160"/>
      <c r="E54" s="160"/>
      <c r="F54" s="160"/>
      <c r="G54" s="160"/>
      <c r="H54" s="160"/>
      <c r="I54" s="174"/>
      <c r="J54" s="175" t="s">
        <v>118</v>
      </c>
      <c r="K54" s="176"/>
    </row>
    <row r="55" s="1" customFormat="1" ht="10.32" customHeight="1">
      <c r="B55" s="47"/>
      <c r="C55" s="48"/>
      <c r="D55" s="48"/>
      <c r="E55" s="48"/>
      <c r="F55" s="48"/>
      <c r="G55" s="48"/>
      <c r="H55" s="48"/>
      <c r="I55" s="145"/>
      <c r="J55" s="48"/>
      <c r="K55" s="52"/>
    </row>
    <row r="56" s="1" customFormat="1" ht="29.28" customHeight="1">
      <c r="B56" s="47"/>
      <c r="C56" s="177" t="s">
        <v>119</v>
      </c>
      <c r="D56" s="48"/>
      <c r="E56" s="48"/>
      <c r="F56" s="48"/>
      <c r="G56" s="48"/>
      <c r="H56" s="48"/>
      <c r="I56" s="145"/>
      <c r="J56" s="156">
        <f>J85</f>
        <v>0</v>
      </c>
      <c r="K56" s="52"/>
      <c r="AU56" s="24" t="s">
        <v>120</v>
      </c>
    </row>
    <row r="57" s="7" customFormat="1" ht="24.96" customHeight="1">
      <c r="B57" s="178"/>
      <c r="C57" s="179"/>
      <c r="D57" s="180" t="s">
        <v>129</v>
      </c>
      <c r="E57" s="181"/>
      <c r="F57" s="181"/>
      <c r="G57" s="181"/>
      <c r="H57" s="181"/>
      <c r="I57" s="182"/>
      <c r="J57" s="183">
        <f>J86</f>
        <v>0</v>
      </c>
      <c r="K57" s="184"/>
    </row>
    <row r="58" s="8" customFormat="1" ht="19.92" customHeight="1">
      <c r="B58" s="185"/>
      <c r="C58" s="186"/>
      <c r="D58" s="187" t="s">
        <v>1227</v>
      </c>
      <c r="E58" s="188"/>
      <c r="F58" s="188"/>
      <c r="G58" s="188"/>
      <c r="H58" s="188"/>
      <c r="I58" s="189"/>
      <c r="J58" s="190">
        <f>J87</f>
        <v>0</v>
      </c>
      <c r="K58" s="191"/>
    </row>
    <row r="59" s="8" customFormat="1" ht="19.92" customHeight="1">
      <c r="B59" s="185"/>
      <c r="C59" s="186"/>
      <c r="D59" s="187" t="s">
        <v>1228</v>
      </c>
      <c r="E59" s="188"/>
      <c r="F59" s="188"/>
      <c r="G59" s="188"/>
      <c r="H59" s="188"/>
      <c r="I59" s="189"/>
      <c r="J59" s="190">
        <f>J138</f>
        <v>0</v>
      </c>
      <c r="K59" s="191"/>
    </row>
    <row r="60" s="8" customFormat="1" ht="19.92" customHeight="1">
      <c r="B60" s="185"/>
      <c r="C60" s="186"/>
      <c r="D60" s="187" t="s">
        <v>1229</v>
      </c>
      <c r="E60" s="188"/>
      <c r="F60" s="188"/>
      <c r="G60" s="188"/>
      <c r="H60" s="188"/>
      <c r="I60" s="189"/>
      <c r="J60" s="190">
        <f>J147</f>
        <v>0</v>
      </c>
      <c r="K60" s="191"/>
    </row>
    <row r="61" s="8" customFormat="1" ht="19.92" customHeight="1">
      <c r="B61" s="185"/>
      <c r="C61" s="186"/>
      <c r="D61" s="187" t="s">
        <v>1230</v>
      </c>
      <c r="E61" s="188"/>
      <c r="F61" s="188"/>
      <c r="G61" s="188"/>
      <c r="H61" s="188"/>
      <c r="I61" s="189"/>
      <c r="J61" s="190">
        <f>J157</f>
        <v>0</v>
      </c>
      <c r="K61" s="191"/>
    </row>
    <row r="62" s="8" customFormat="1" ht="19.92" customHeight="1">
      <c r="B62" s="185"/>
      <c r="C62" s="186"/>
      <c r="D62" s="187" t="s">
        <v>1231</v>
      </c>
      <c r="E62" s="188"/>
      <c r="F62" s="188"/>
      <c r="G62" s="188"/>
      <c r="H62" s="188"/>
      <c r="I62" s="189"/>
      <c r="J62" s="190">
        <f>J168</f>
        <v>0</v>
      </c>
      <c r="K62" s="191"/>
    </row>
    <row r="63" s="8" customFormat="1" ht="19.92" customHeight="1">
      <c r="B63" s="185"/>
      <c r="C63" s="186"/>
      <c r="D63" s="187" t="s">
        <v>1232</v>
      </c>
      <c r="E63" s="188"/>
      <c r="F63" s="188"/>
      <c r="G63" s="188"/>
      <c r="H63" s="188"/>
      <c r="I63" s="189"/>
      <c r="J63" s="190">
        <f>J183</f>
        <v>0</v>
      </c>
      <c r="K63" s="191"/>
    </row>
    <row r="64" s="8" customFormat="1" ht="19.92" customHeight="1">
      <c r="B64" s="185"/>
      <c r="C64" s="186"/>
      <c r="D64" s="187" t="s">
        <v>1233</v>
      </c>
      <c r="E64" s="188"/>
      <c r="F64" s="188"/>
      <c r="G64" s="188"/>
      <c r="H64" s="188"/>
      <c r="I64" s="189"/>
      <c r="J64" s="190">
        <f>J193</f>
        <v>0</v>
      </c>
      <c r="K64" s="191"/>
    </row>
    <row r="65" s="8" customFormat="1" ht="19.92" customHeight="1">
      <c r="B65" s="185"/>
      <c r="C65" s="186"/>
      <c r="D65" s="187" t="s">
        <v>1234</v>
      </c>
      <c r="E65" s="188"/>
      <c r="F65" s="188"/>
      <c r="G65" s="188"/>
      <c r="H65" s="188"/>
      <c r="I65" s="189"/>
      <c r="J65" s="190">
        <f>J198</f>
        <v>0</v>
      </c>
      <c r="K65" s="191"/>
    </row>
    <row r="66" s="1" customFormat="1" ht="21.84" customHeight="1">
      <c r="B66" s="47"/>
      <c r="C66" s="48"/>
      <c r="D66" s="48"/>
      <c r="E66" s="48"/>
      <c r="F66" s="48"/>
      <c r="G66" s="48"/>
      <c r="H66" s="48"/>
      <c r="I66" s="145"/>
      <c r="J66" s="48"/>
      <c r="K66" s="52"/>
    </row>
    <row r="67" s="1" customFormat="1" ht="6.96" customHeight="1">
      <c r="B67" s="68"/>
      <c r="C67" s="69"/>
      <c r="D67" s="69"/>
      <c r="E67" s="69"/>
      <c r="F67" s="69"/>
      <c r="G67" s="69"/>
      <c r="H67" s="69"/>
      <c r="I67" s="167"/>
      <c r="J67" s="69"/>
      <c r="K67" s="70"/>
    </row>
    <row r="71" s="1" customFormat="1" ht="6.96" customHeight="1">
      <c r="B71" s="71"/>
      <c r="C71" s="72"/>
      <c r="D71" s="72"/>
      <c r="E71" s="72"/>
      <c r="F71" s="72"/>
      <c r="G71" s="72"/>
      <c r="H71" s="72"/>
      <c r="I71" s="170"/>
      <c r="J71" s="72"/>
      <c r="K71" s="72"/>
      <c r="L71" s="73"/>
    </row>
    <row r="72" s="1" customFormat="1" ht="36.96" customHeight="1">
      <c r="B72" s="47"/>
      <c r="C72" s="74" t="s">
        <v>139</v>
      </c>
      <c r="D72" s="75"/>
      <c r="E72" s="75"/>
      <c r="F72" s="75"/>
      <c r="G72" s="75"/>
      <c r="H72" s="75"/>
      <c r="I72" s="192"/>
      <c r="J72" s="75"/>
      <c r="K72" s="75"/>
      <c r="L72" s="73"/>
    </row>
    <row r="73" s="1" customFormat="1" ht="6.96" customHeight="1">
      <c r="B73" s="47"/>
      <c r="C73" s="75"/>
      <c r="D73" s="75"/>
      <c r="E73" s="75"/>
      <c r="F73" s="75"/>
      <c r="G73" s="75"/>
      <c r="H73" s="75"/>
      <c r="I73" s="192"/>
      <c r="J73" s="75"/>
      <c r="K73" s="75"/>
      <c r="L73" s="73"/>
    </row>
    <row r="74" s="1" customFormat="1" ht="14.4" customHeight="1">
      <c r="B74" s="47"/>
      <c r="C74" s="77" t="s">
        <v>18</v>
      </c>
      <c r="D74" s="75"/>
      <c r="E74" s="75"/>
      <c r="F74" s="75"/>
      <c r="G74" s="75"/>
      <c r="H74" s="75"/>
      <c r="I74" s="192"/>
      <c r="J74" s="75"/>
      <c r="K74" s="75"/>
      <c r="L74" s="73"/>
    </row>
    <row r="75" s="1" customFormat="1" ht="14.4" customHeight="1">
      <c r="B75" s="47"/>
      <c r="C75" s="75"/>
      <c r="D75" s="75"/>
      <c r="E75" s="193" t="str">
        <f>E7</f>
        <v>Nemocnice Sokolov, pavilon B, řešení chráněných únikových cest 2.pp - 5.np</v>
      </c>
      <c r="F75" s="77"/>
      <c r="G75" s="77"/>
      <c r="H75" s="77"/>
      <c r="I75" s="192"/>
      <c r="J75" s="75"/>
      <c r="K75" s="75"/>
      <c r="L75" s="73"/>
    </row>
    <row r="76" s="1" customFormat="1" ht="14.4" customHeight="1">
      <c r="B76" s="47"/>
      <c r="C76" s="77" t="s">
        <v>114</v>
      </c>
      <c r="D76" s="75"/>
      <c r="E76" s="75"/>
      <c r="F76" s="75"/>
      <c r="G76" s="75"/>
      <c r="H76" s="75"/>
      <c r="I76" s="192"/>
      <c r="J76" s="75"/>
      <c r="K76" s="75"/>
      <c r="L76" s="73"/>
    </row>
    <row r="77" s="1" customFormat="1" ht="16.2" customHeight="1">
      <c r="B77" s="47"/>
      <c r="C77" s="75"/>
      <c r="D77" s="75"/>
      <c r="E77" s="83" t="str">
        <f>E9</f>
        <v>VZT - Vzduchotechnika</v>
      </c>
      <c r="F77" s="75"/>
      <c r="G77" s="75"/>
      <c r="H77" s="75"/>
      <c r="I77" s="192"/>
      <c r="J77" s="75"/>
      <c r="K77" s="75"/>
      <c r="L77" s="73"/>
    </row>
    <row r="78" s="1" customFormat="1" ht="6.96" customHeight="1">
      <c r="B78" s="47"/>
      <c r="C78" s="75"/>
      <c r="D78" s="75"/>
      <c r="E78" s="75"/>
      <c r="F78" s="75"/>
      <c r="G78" s="75"/>
      <c r="H78" s="75"/>
      <c r="I78" s="192"/>
      <c r="J78" s="75"/>
      <c r="K78" s="75"/>
      <c r="L78" s="73"/>
    </row>
    <row r="79" s="1" customFormat="1" ht="18" customHeight="1">
      <c r="B79" s="47"/>
      <c r="C79" s="77" t="s">
        <v>26</v>
      </c>
      <c r="D79" s="75"/>
      <c r="E79" s="75"/>
      <c r="F79" s="194" t="str">
        <f>F12</f>
        <v>Sokolov</v>
      </c>
      <c r="G79" s="75"/>
      <c r="H79" s="75"/>
      <c r="I79" s="195" t="s">
        <v>28</v>
      </c>
      <c r="J79" s="86" t="str">
        <f>IF(J12="","",J12)</f>
        <v>10.7.2017</v>
      </c>
      <c r="K79" s="75"/>
      <c r="L79" s="73"/>
    </row>
    <row r="80" s="1" customFormat="1" ht="6.96" customHeight="1">
      <c r="B80" s="47"/>
      <c r="C80" s="75"/>
      <c r="D80" s="75"/>
      <c r="E80" s="75"/>
      <c r="F80" s="75"/>
      <c r="G80" s="75"/>
      <c r="H80" s="75"/>
      <c r="I80" s="192"/>
      <c r="J80" s="75"/>
      <c r="K80" s="75"/>
      <c r="L80" s="73"/>
    </row>
    <row r="81" s="1" customFormat="1">
      <c r="B81" s="47"/>
      <c r="C81" s="77" t="s">
        <v>36</v>
      </c>
      <c r="D81" s="75"/>
      <c r="E81" s="75"/>
      <c r="F81" s="194" t="str">
        <f>E15</f>
        <v>Karlovarský kraj</v>
      </c>
      <c r="G81" s="75"/>
      <c r="H81" s="75"/>
      <c r="I81" s="195" t="s">
        <v>43</v>
      </c>
      <c r="J81" s="194" t="str">
        <f>E21</f>
        <v>Jurica a.s. - ateliér Ostrov</v>
      </c>
      <c r="K81" s="75"/>
      <c r="L81" s="73"/>
    </row>
    <row r="82" s="1" customFormat="1" ht="14.4" customHeight="1">
      <c r="B82" s="47"/>
      <c r="C82" s="77" t="s">
        <v>41</v>
      </c>
      <c r="D82" s="75"/>
      <c r="E82" s="75"/>
      <c r="F82" s="194" t="str">
        <f>IF(E18="","",E18)</f>
        <v/>
      </c>
      <c r="G82" s="75"/>
      <c r="H82" s="75"/>
      <c r="I82" s="192"/>
      <c r="J82" s="75"/>
      <c r="K82" s="75"/>
      <c r="L82" s="73"/>
    </row>
    <row r="83" s="1" customFormat="1" ht="10.32" customHeight="1">
      <c r="B83" s="47"/>
      <c r="C83" s="75"/>
      <c r="D83" s="75"/>
      <c r="E83" s="75"/>
      <c r="F83" s="75"/>
      <c r="G83" s="75"/>
      <c r="H83" s="75"/>
      <c r="I83" s="192"/>
      <c r="J83" s="75"/>
      <c r="K83" s="75"/>
      <c r="L83" s="73"/>
    </row>
    <row r="84" s="9" customFormat="1" ht="29.28" customHeight="1">
      <c r="B84" s="196"/>
      <c r="C84" s="197" t="s">
        <v>140</v>
      </c>
      <c r="D84" s="198" t="s">
        <v>68</v>
      </c>
      <c r="E84" s="198" t="s">
        <v>64</v>
      </c>
      <c r="F84" s="198" t="s">
        <v>141</v>
      </c>
      <c r="G84" s="198" t="s">
        <v>142</v>
      </c>
      <c r="H84" s="198" t="s">
        <v>143</v>
      </c>
      <c r="I84" s="199" t="s">
        <v>144</v>
      </c>
      <c r="J84" s="198" t="s">
        <v>118</v>
      </c>
      <c r="K84" s="200" t="s">
        <v>145</v>
      </c>
      <c r="L84" s="201"/>
      <c r="M84" s="103" t="s">
        <v>146</v>
      </c>
      <c r="N84" s="104" t="s">
        <v>53</v>
      </c>
      <c r="O84" s="104" t="s">
        <v>147</v>
      </c>
      <c r="P84" s="104" t="s">
        <v>148</v>
      </c>
      <c r="Q84" s="104" t="s">
        <v>149</v>
      </c>
      <c r="R84" s="104" t="s">
        <v>150</v>
      </c>
      <c r="S84" s="104" t="s">
        <v>151</v>
      </c>
      <c r="T84" s="105" t="s">
        <v>152</v>
      </c>
    </row>
    <row r="85" s="1" customFormat="1" ht="29.28" customHeight="1">
      <c r="B85" s="47"/>
      <c r="C85" s="109" t="s">
        <v>119</v>
      </c>
      <c r="D85" s="75"/>
      <c r="E85" s="75"/>
      <c r="F85" s="75"/>
      <c r="G85" s="75"/>
      <c r="H85" s="75"/>
      <c r="I85" s="192"/>
      <c r="J85" s="202">
        <f>BK85</f>
        <v>0</v>
      </c>
      <c r="K85" s="75"/>
      <c r="L85" s="73"/>
      <c r="M85" s="106"/>
      <c r="N85" s="107"/>
      <c r="O85" s="107"/>
      <c r="P85" s="203">
        <f>P86</f>
        <v>0</v>
      </c>
      <c r="Q85" s="107"/>
      <c r="R85" s="203">
        <f>R86</f>
        <v>0.48013799999999995</v>
      </c>
      <c r="S85" s="107"/>
      <c r="T85" s="204">
        <f>T86</f>
        <v>0</v>
      </c>
      <c r="AT85" s="24" t="s">
        <v>82</v>
      </c>
      <c r="AU85" s="24" t="s">
        <v>120</v>
      </c>
      <c r="BK85" s="205">
        <f>BK86</f>
        <v>0</v>
      </c>
    </row>
    <row r="86" s="10" customFormat="1" ht="37.44" customHeight="1">
      <c r="B86" s="206"/>
      <c r="C86" s="207"/>
      <c r="D86" s="208" t="s">
        <v>82</v>
      </c>
      <c r="E86" s="209" t="s">
        <v>497</v>
      </c>
      <c r="F86" s="209" t="s">
        <v>498</v>
      </c>
      <c r="G86" s="207"/>
      <c r="H86" s="207"/>
      <c r="I86" s="210"/>
      <c r="J86" s="211">
        <f>BK86</f>
        <v>0</v>
      </c>
      <c r="K86" s="207"/>
      <c r="L86" s="212"/>
      <c r="M86" s="213"/>
      <c r="N86" s="214"/>
      <c r="O86" s="214"/>
      <c r="P86" s="215">
        <f>P87+P138+P147+P157+P168+P183+P193+P198</f>
        <v>0</v>
      </c>
      <c r="Q86" s="214"/>
      <c r="R86" s="215">
        <f>R87+R138+R147+R157+R168+R183+R193+R198</f>
        <v>0.48013799999999995</v>
      </c>
      <c r="S86" s="214"/>
      <c r="T86" s="216">
        <f>T87+T138+T147+T157+T168+T183+T193+T198</f>
        <v>0</v>
      </c>
      <c r="AR86" s="217" t="s">
        <v>92</v>
      </c>
      <c r="AT86" s="218" t="s">
        <v>82</v>
      </c>
      <c r="AU86" s="218" t="s">
        <v>83</v>
      </c>
      <c r="AY86" s="217" t="s">
        <v>155</v>
      </c>
      <c r="BK86" s="219">
        <f>BK87+BK138+BK147+BK157+BK168+BK183+BK193+BK198</f>
        <v>0</v>
      </c>
    </row>
    <row r="87" s="10" customFormat="1" ht="19.92" customHeight="1">
      <c r="B87" s="206"/>
      <c r="C87" s="207"/>
      <c r="D87" s="208" t="s">
        <v>82</v>
      </c>
      <c r="E87" s="220" t="s">
        <v>1235</v>
      </c>
      <c r="F87" s="220" t="s">
        <v>100</v>
      </c>
      <c r="G87" s="207"/>
      <c r="H87" s="207"/>
      <c r="I87" s="210"/>
      <c r="J87" s="221">
        <f>BK87</f>
        <v>0</v>
      </c>
      <c r="K87" s="207"/>
      <c r="L87" s="212"/>
      <c r="M87" s="213"/>
      <c r="N87" s="214"/>
      <c r="O87" s="214"/>
      <c r="P87" s="215">
        <f>SUM(P88:P137)</f>
        <v>0</v>
      </c>
      <c r="Q87" s="214"/>
      <c r="R87" s="215">
        <f>SUM(R88:R137)</f>
        <v>0.48013799999999995</v>
      </c>
      <c r="S87" s="214"/>
      <c r="T87" s="216">
        <f>SUM(T88:T137)</f>
        <v>0</v>
      </c>
      <c r="AR87" s="217" t="s">
        <v>92</v>
      </c>
      <c r="AT87" s="218" t="s">
        <v>82</v>
      </c>
      <c r="AU87" s="218" t="s">
        <v>25</v>
      </c>
      <c r="AY87" s="217" t="s">
        <v>155</v>
      </c>
      <c r="BK87" s="219">
        <f>SUM(BK88:BK137)</f>
        <v>0</v>
      </c>
    </row>
    <row r="88" s="1" customFormat="1" ht="22.8" customHeight="1">
      <c r="B88" s="47"/>
      <c r="C88" s="222" t="s">
        <v>25</v>
      </c>
      <c r="D88" s="222" t="s">
        <v>158</v>
      </c>
      <c r="E88" s="223" t="s">
        <v>1236</v>
      </c>
      <c r="F88" s="224" t="s">
        <v>1237</v>
      </c>
      <c r="G88" s="225" t="s">
        <v>345</v>
      </c>
      <c r="H88" s="226">
        <v>1</v>
      </c>
      <c r="I88" s="227"/>
      <c r="J88" s="228">
        <f>ROUND(I88*H88,2)</f>
        <v>0</v>
      </c>
      <c r="K88" s="224" t="s">
        <v>162</v>
      </c>
      <c r="L88" s="73"/>
      <c r="M88" s="229" t="s">
        <v>38</v>
      </c>
      <c r="N88" s="230" t="s">
        <v>54</v>
      </c>
      <c r="O88" s="48"/>
      <c r="P88" s="231">
        <f>O88*H88</f>
        <v>0</v>
      </c>
      <c r="Q88" s="231">
        <v>0</v>
      </c>
      <c r="R88" s="231">
        <f>Q88*H88</f>
        <v>0</v>
      </c>
      <c r="S88" s="231">
        <v>0</v>
      </c>
      <c r="T88" s="232">
        <f>S88*H88</f>
        <v>0</v>
      </c>
      <c r="AR88" s="24" t="s">
        <v>295</v>
      </c>
      <c r="AT88" s="24" t="s">
        <v>158</v>
      </c>
      <c r="AU88" s="24" t="s">
        <v>92</v>
      </c>
      <c r="AY88" s="24" t="s">
        <v>155</v>
      </c>
      <c r="BE88" s="233">
        <f>IF(N88="základní",J88,0)</f>
        <v>0</v>
      </c>
      <c r="BF88" s="233">
        <f>IF(N88="snížená",J88,0)</f>
        <v>0</v>
      </c>
      <c r="BG88" s="233">
        <f>IF(N88="zákl. přenesená",J88,0)</f>
        <v>0</v>
      </c>
      <c r="BH88" s="233">
        <f>IF(N88="sníž. přenesená",J88,0)</f>
        <v>0</v>
      </c>
      <c r="BI88" s="233">
        <f>IF(N88="nulová",J88,0)</f>
        <v>0</v>
      </c>
      <c r="BJ88" s="24" t="s">
        <v>25</v>
      </c>
      <c r="BK88" s="233">
        <f>ROUND(I88*H88,2)</f>
        <v>0</v>
      </c>
      <c r="BL88" s="24" t="s">
        <v>295</v>
      </c>
      <c r="BM88" s="24" t="s">
        <v>1238</v>
      </c>
    </row>
    <row r="89" s="1" customFormat="1" ht="22.8" customHeight="1">
      <c r="B89" s="47"/>
      <c r="C89" s="269" t="s">
        <v>92</v>
      </c>
      <c r="D89" s="269" t="s">
        <v>178</v>
      </c>
      <c r="E89" s="270" t="s">
        <v>1239</v>
      </c>
      <c r="F89" s="271" t="s">
        <v>1240</v>
      </c>
      <c r="G89" s="272" t="s">
        <v>345</v>
      </c>
      <c r="H89" s="273">
        <v>1</v>
      </c>
      <c r="I89" s="274"/>
      <c r="J89" s="275">
        <f>ROUND(I89*H89,2)</f>
        <v>0</v>
      </c>
      <c r="K89" s="271" t="s">
        <v>351</v>
      </c>
      <c r="L89" s="276"/>
      <c r="M89" s="277" t="s">
        <v>38</v>
      </c>
      <c r="N89" s="278" t="s">
        <v>54</v>
      </c>
      <c r="O89" s="48"/>
      <c r="P89" s="231">
        <f>O89*H89</f>
        <v>0</v>
      </c>
      <c r="Q89" s="231">
        <v>0</v>
      </c>
      <c r="R89" s="231">
        <f>Q89*H89</f>
        <v>0</v>
      </c>
      <c r="S89" s="231">
        <v>0</v>
      </c>
      <c r="T89" s="232">
        <f>S89*H89</f>
        <v>0</v>
      </c>
      <c r="AR89" s="24" t="s">
        <v>388</v>
      </c>
      <c r="AT89" s="24" t="s">
        <v>178</v>
      </c>
      <c r="AU89" s="24" t="s">
        <v>92</v>
      </c>
      <c r="AY89" s="24" t="s">
        <v>155</v>
      </c>
      <c r="BE89" s="233">
        <f>IF(N89="základní",J89,0)</f>
        <v>0</v>
      </c>
      <c r="BF89" s="233">
        <f>IF(N89="snížená",J89,0)</f>
        <v>0</v>
      </c>
      <c r="BG89" s="233">
        <f>IF(N89="zákl. přenesená",J89,0)</f>
        <v>0</v>
      </c>
      <c r="BH89" s="233">
        <f>IF(N89="sníž. přenesená",J89,0)</f>
        <v>0</v>
      </c>
      <c r="BI89" s="233">
        <f>IF(N89="nulová",J89,0)</f>
        <v>0</v>
      </c>
      <c r="BJ89" s="24" t="s">
        <v>25</v>
      </c>
      <c r="BK89" s="233">
        <f>ROUND(I89*H89,2)</f>
        <v>0</v>
      </c>
      <c r="BL89" s="24" t="s">
        <v>295</v>
      </c>
      <c r="BM89" s="24" t="s">
        <v>1241</v>
      </c>
    </row>
    <row r="90" s="1" customFormat="1" ht="22.8" customHeight="1">
      <c r="B90" s="47"/>
      <c r="C90" s="222" t="s">
        <v>156</v>
      </c>
      <c r="D90" s="222" t="s">
        <v>158</v>
      </c>
      <c r="E90" s="223" t="s">
        <v>1242</v>
      </c>
      <c r="F90" s="224" t="s">
        <v>1243</v>
      </c>
      <c r="G90" s="225" t="s">
        <v>214</v>
      </c>
      <c r="H90" s="226">
        <v>11.800000000000001</v>
      </c>
      <c r="I90" s="227"/>
      <c r="J90" s="228">
        <f>ROUND(I90*H90,2)</f>
        <v>0</v>
      </c>
      <c r="K90" s="224" t="s">
        <v>162</v>
      </c>
      <c r="L90" s="73"/>
      <c r="M90" s="229" t="s">
        <v>38</v>
      </c>
      <c r="N90" s="230" t="s">
        <v>54</v>
      </c>
      <c r="O90" s="48"/>
      <c r="P90" s="231">
        <f>O90*H90</f>
        <v>0</v>
      </c>
      <c r="Q90" s="231">
        <v>0</v>
      </c>
      <c r="R90" s="231">
        <f>Q90*H90</f>
        <v>0</v>
      </c>
      <c r="S90" s="231">
        <v>0</v>
      </c>
      <c r="T90" s="232">
        <f>S90*H90</f>
        <v>0</v>
      </c>
      <c r="AR90" s="24" t="s">
        <v>295</v>
      </c>
      <c r="AT90" s="24" t="s">
        <v>158</v>
      </c>
      <c r="AU90" s="24" t="s">
        <v>92</v>
      </c>
      <c r="AY90" s="24" t="s">
        <v>155</v>
      </c>
      <c r="BE90" s="233">
        <f>IF(N90="základní",J90,0)</f>
        <v>0</v>
      </c>
      <c r="BF90" s="233">
        <f>IF(N90="snížená",J90,0)</f>
        <v>0</v>
      </c>
      <c r="BG90" s="233">
        <f>IF(N90="zákl. přenesená",J90,0)</f>
        <v>0</v>
      </c>
      <c r="BH90" s="233">
        <f>IF(N90="sníž. přenesená",J90,0)</f>
        <v>0</v>
      </c>
      <c r="BI90" s="233">
        <f>IF(N90="nulová",J90,0)</f>
        <v>0</v>
      </c>
      <c r="BJ90" s="24" t="s">
        <v>25</v>
      </c>
      <c r="BK90" s="233">
        <f>ROUND(I90*H90,2)</f>
        <v>0</v>
      </c>
      <c r="BL90" s="24" t="s">
        <v>295</v>
      </c>
      <c r="BM90" s="24" t="s">
        <v>1244</v>
      </c>
    </row>
    <row r="91" s="12" customFormat="1">
      <c r="B91" s="247"/>
      <c r="C91" s="248"/>
      <c r="D91" s="234" t="s">
        <v>167</v>
      </c>
      <c r="E91" s="249" t="s">
        <v>38</v>
      </c>
      <c r="F91" s="250" t="s">
        <v>1245</v>
      </c>
      <c r="G91" s="248"/>
      <c r="H91" s="251">
        <v>11.800000000000001</v>
      </c>
      <c r="I91" s="252"/>
      <c r="J91" s="248"/>
      <c r="K91" s="248"/>
      <c r="L91" s="253"/>
      <c r="M91" s="254"/>
      <c r="N91" s="255"/>
      <c r="O91" s="255"/>
      <c r="P91" s="255"/>
      <c r="Q91" s="255"/>
      <c r="R91" s="255"/>
      <c r="S91" s="255"/>
      <c r="T91" s="256"/>
      <c r="AT91" s="257" t="s">
        <v>167</v>
      </c>
      <c r="AU91" s="257" t="s">
        <v>92</v>
      </c>
      <c r="AV91" s="12" t="s">
        <v>92</v>
      </c>
      <c r="AW91" s="12" t="s">
        <v>46</v>
      </c>
      <c r="AX91" s="12" t="s">
        <v>25</v>
      </c>
      <c r="AY91" s="257" t="s">
        <v>155</v>
      </c>
    </row>
    <row r="92" s="1" customFormat="1" ht="14.4" customHeight="1">
      <c r="B92" s="47"/>
      <c r="C92" s="269" t="s">
        <v>163</v>
      </c>
      <c r="D92" s="269" t="s">
        <v>178</v>
      </c>
      <c r="E92" s="270" t="s">
        <v>1246</v>
      </c>
      <c r="F92" s="271" t="s">
        <v>1247</v>
      </c>
      <c r="G92" s="272" t="s">
        <v>214</v>
      </c>
      <c r="H92" s="273">
        <v>11.800000000000001</v>
      </c>
      <c r="I92" s="274"/>
      <c r="J92" s="275">
        <f>ROUND(I92*H92,2)</f>
        <v>0</v>
      </c>
      <c r="K92" s="271" t="s">
        <v>162</v>
      </c>
      <c r="L92" s="276"/>
      <c r="M92" s="277" t="s">
        <v>38</v>
      </c>
      <c r="N92" s="278" t="s">
        <v>54</v>
      </c>
      <c r="O92" s="48"/>
      <c r="P92" s="231">
        <f>O92*H92</f>
        <v>0</v>
      </c>
      <c r="Q92" s="231">
        <v>0.01</v>
      </c>
      <c r="R92" s="231">
        <f>Q92*H92</f>
        <v>0.11800000000000001</v>
      </c>
      <c r="S92" s="231">
        <v>0</v>
      </c>
      <c r="T92" s="232">
        <f>S92*H92</f>
        <v>0</v>
      </c>
      <c r="AR92" s="24" t="s">
        <v>388</v>
      </c>
      <c r="AT92" s="24" t="s">
        <v>178</v>
      </c>
      <c r="AU92" s="24" t="s">
        <v>92</v>
      </c>
      <c r="AY92" s="24" t="s">
        <v>155</v>
      </c>
      <c r="BE92" s="233">
        <f>IF(N92="základní",J92,0)</f>
        <v>0</v>
      </c>
      <c r="BF92" s="233">
        <f>IF(N92="snížená",J92,0)</f>
        <v>0</v>
      </c>
      <c r="BG92" s="233">
        <f>IF(N92="zákl. přenesená",J92,0)</f>
        <v>0</v>
      </c>
      <c r="BH92" s="233">
        <f>IF(N92="sníž. přenesená",J92,0)</f>
        <v>0</v>
      </c>
      <c r="BI92" s="233">
        <f>IF(N92="nulová",J92,0)</f>
        <v>0</v>
      </c>
      <c r="BJ92" s="24" t="s">
        <v>25</v>
      </c>
      <c r="BK92" s="233">
        <f>ROUND(I92*H92,2)</f>
        <v>0</v>
      </c>
      <c r="BL92" s="24" t="s">
        <v>295</v>
      </c>
      <c r="BM92" s="24" t="s">
        <v>1248</v>
      </c>
    </row>
    <row r="93" s="1" customFormat="1" ht="22.8" customHeight="1">
      <c r="B93" s="47"/>
      <c r="C93" s="222" t="s">
        <v>211</v>
      </c>
      <c r="D93" s="222" t="s">
        <v>158</v>
      </c>
      <c r="E93" s="223" t="s">
        <v>1249</v>
      </c>
      <c r="F93" s="224" t="s">
        <v>1250</v>
      </c>
      <c r="G93" s="225" t="s">
        <v>214</v>
      </c>
      <c r="H93" s="226">
        <v>5.5999999999999996</v>
      </c>
      <c r="I93" s="227"/>
      <c r="J93" s="228">
        <f>ROUND(I93*H93,2)</f>
        <v>0</v>
      </c>
      <c r="K93" s="224" t="s">
        <v>162</v>
      </c>
      <c r="L93" s="73"/>
      <c r="M93" s="229" t="s">
        <v>38</v>
      </c>
      <c r="N93" s="230" t="s">
        <v>54</v>
      </c>
      <c r="O93" s="48"/>
      <c r="P93" s="231">
        <f>O93*H93</f>
        <v>0</v>
      </c>
      <c r="Q93" s="231">
        <v>0</v>
      </c>
      <c r="R93" s="231">
        <f>Q93*H93</f>
        <v>0</v>
      </c>
      <c r="S93" s="231">
        <v>0</v>
      </c>
      <c r="T93" s="232">
        <f>S93*H93</f>
        <v>0</v>
      </c>
      <c r="AR93" s="24" t="s">
        <v>295</v>
      </c>
      <c r="AT93" s="24" t="s">
        <v>158</v>
      </c>
      <c r="AU93" s="24" t="s">
        <v>92</v>
      </c>
      <c r="AY93" s="24" t="s">
        <v>155</v>
      </c>
      <c r="BE93" s="233">
        <f>IF(N93="základní",J93,0)</f>
        <v>0</v>
      </c>
      <c r="BF93" s="233">
        <f>IF(N93="snížená",J93,0)</f>
        <v>0</v>
      </c>
      <c r="BG93" s="233">
        <f>IF(N93="zákl. přenesená",J93,0)</f>
        <v>0</v>
      </c>
      <c r="BH93" s="233">
        <f>IF(N93="sníž. přenesená",J93,0)</f>
        <v>0</v>
      </c>
      <c r="BI93" s="233">
        <f>IF(N93="nulová",J93,0)</f>
        <v>0</v>
      </c>
      <c r="BJ93" s="24" t="s">
        <v>25</v>
      </c>
      <c r="BK93" s="233">
        <f>ROUND(I93*H93,2)</f>
        <v>0</v>
      </c>
      <c r="BL93" s="24" t="s">
        <v>295</v>
      </c>
      <c r="BM93" s="24" t="s">
        <v>1251</v>
      </c>
    </row>
    <row r="94" s="12" customFormat="1">
      <c r="B94" s="247"/>
      <c r="C94" s="248"/>
      <c r="D94" s="234" t="s">
        <v>167</v>
      </c>
      <c r="E94" s="249" t="s">
        <v>38</v>
      </c>
      <c r="F94" s="250" t="s">
        <v>1252</v>
      </c>
      <c r="G94" s="248"/>
      <c r="H94" s="251">
        <v>5.5999999999999996</v>
      </c>
      <c r="I94" s="252"/>
      <c r="J94" s="248"/>
      <c r="K94" s="248"/>
      <c r="L94" s="253"/>
      <c r="M94" s="254"/>
      <c r="N94" s="255"/>
      <c r="O94" s="255"/>
      <c r="P94" s="255"/>
      <c r="Q94" s="255"/>
      <c r="R94" s="255"/>
      <c r="S94" s="255"/>
      <c r="T94" s="256"/>
      <c r="AT94" s="257" t="s">
        <v>167</v>
      </c>
      <c r="AU94" s="257" t="s">
        <v>92</v>
      </c>
      <c r="AV94" s="12" t="s">
        <v>92</v>
      </c>
      <c r="AW94" s="12" t="s">
        <v>46</v>
      </c>
      <c r="AX94" s="12" t="s">
        <v>25</v>
      </c>
      <c r="AY94" s="257" t="s">
        <v>155</v>
      </c>
    </row>
    <row r="95" s="1" customFormat="1" ht="14.4" customHeight="1">
      <c r="B95" s="47"/>
      <c r="C95" s="269" t="s">
        <v>226</v>
      </c>
      <c r="D95" s="269" t="s">
        <v>178</v>
      </c>
      <c r="E95" s="270" t="s">
        <v>1253</v>
      </c>
      <c r="F95" s="271" t="s">
        <v>1254</v>
      </c>
      <c r="G95" s="272" t="s">
        <v>214</v>
      </c>
      <c r="H95" s="273">
        <v>5.5999999999999996</v>
      </c>
      <c r="I95" s="274"/>
      <c r="J95" s="275">
        <f>ROUND(I95*H95,2)</f>
        <v>0</v>
      </c>
      <c r="K95" s="271" t="s">
        <v>162</v>
      </c>
      <c r="L95" s="276"/>
      <c r="M95" s="277" t="s">
        <v>38</v>
      </c>
      <c r="N95" s="278" t="s">
        <v>54</v>
      </c>
      <c r="O95" s="48"/>
      <c r="P95" s="231">
        <f>O95*H95</f>
        <v>0</v>
      </c>
      <c r="Q95" s="231">
        <v>0.01367</v>
      </c>
      <c r="R95" s="231">
        <f>Q95*H95</f>
        <v>0.076551999999999995</v>
      </c>
      <c r="S95" s="231">
        <v>0</v>
      </c>
      <c r="T95" s="232">
        <f>S95*H95</f>
        <v>0</v>
      </c>
      <c r="AR95" s="24" t="s">
        <v>388</v>
      </c>
      <c r="AT95" s="24" t="s">
        <v>178</v>
      </c>
      <c r="AU95" s="24" t="s">
        <v>92</v>
      </c>
      <c r="AY95" s="24" t="s">
        <v>155</v>
      </c>
      <c r="BE95" s="233">
        <f>IF(N95="základní",J95,0)</f>
        <v>0</v>
      </c>
      <c r="BF95" s="233">
        <f>IF(N95="snížená",J95,0)</f>
        <v>0</v>
      </c>
      <c r="BG95" s="233">
        <f>IF(N95="zákl. přenesená",J95,0)</f>
        <v>0</v>
      </c>
      <c r="BH95" s="233">
        <f>IF(N95="sníž. přenesená",J95,0)</f>
        <v>0</v>
      </c>
      <c r="BI95" s="233">
        <f>IF(N95="nulová",J95,0)</f>
        <v>0</v>
      </c>
      <c r="BJ95" s="24" t="s">
        <v>25</v>
      </c>
      <c r="BK95" s="233">
        <f>ROUND(I95*H95,2)</f>
        <v>0</v>
      </c>
      <c r="BL95" s="24" t="s">
        <v>295</v>
      </c>
      <c r="BM95" s="24" t="s">
        <v>1255</v>
      </c>
    </row>
    <row r="96" s="1" customFormat="1" ht="22.8" customHeight="1">
      <c r="B96" s="47"/>
      <c r="C96" s="222" t="s">
        <v>240</v>
      </c>
      <c r="D96" s="222" t="s">
        <v>158</v>
      </c>
      <c r="E96" s="223" t="s">
        <v>1256</v>
      </c>
      <c r="F96" s="224" t="s">
        <v>1257</v>
      </c>
      <c r="G96" s="225" t="s">
        <v>214</v>
      </c>
      <c r="H96" s="226">
        <v>7.5</v>
      </c>
      <c r="I96" s="227"/>
      <c r="J96" s="228">
        <f>ROUND(I96*H96,2)</f>
        <v>0</v>
      </c>
      <c r="K96" s="224" t="s">
        <v>162</v>
      </c>
      <c r="L96" s="73"/>
      <c r="M96" s="229" t="s">
        <v>38</v>
      </c>
      <c r="N96" s="230" t="s">
        <v>54</v>
      </c>
      <c r="O96" s="48"/>
      <c r="P96" s="231">
        <f>O96*H96</f>
        <v>0</v>
      </c>
      <c r="Q96" s="231">
        <v>0</v>
      </c>
      <c r="R96" s="231">
        <f>Q96*H96</f>
        <v>0</v>
      </c>
      <c r="S96" s="231">
        <v>0</v>
      </c>
      <c r="T96" s="232">
        <f>S96*H96</f>
        <v>0</v>
      </c>
      <c r="AR96" s="24" t="s">
        <v>295</v>
      </c>
      <c r="AT96" s="24" t="s">
        <v>158</v>
      </c>
      <c r="AU96" s="24" t="s">
        <v>92</v>
      </c>
      <c r="AY96" s="24" t="s">
        <v>155</v>
      </c>
      <c r="BE96" s="233">
        <f>IF(N96="základní",J96,0)</f>
        <v>0</v>
      </c>
      <c r="BF96" s="233">
        <f>IF(N96="snížená",J96,0)</f>
        <v>0</v>
      </c>
      <c r="BG96" s="233">
        <f>IF(N96="zákl. přenesená",J96,0)</f>
        <v>0</v>
      </c>
      <c r="BH96" s="233">
        <f>IF(N96="sníž. přenesená",J96,0)</f>
        <v>0</v>
      </c>
      <c r="BI96" s="233">
        <f>IF(N96="nulová",J96,0)</f>
        <v>0</v>
      </c>
      <c r="BJ96" s="24" t="s">
        <v>25</v>
      </c>
      <c r="BK96" s="233">
        <f>ROUND(I96*H96,2)</f>
        <v>0</v>
      </c>
      <c r="BL96" s="24" t="s">
        <v>295</v>
      </c>
      <c r="BM96" s="24" t="s">
        <v>1258</v>
      </c>
    </row>
    <row r="97" s="12" customFormat="1">
      <c r="B97" s="247"/>
      <c r="C97" s="248"/>
      <c r="D97" s="234" t="s">
        <v>167</v>
      </c>
      <c r="E97" s="249" t="s">
        <v>38</v>
      </c>
      <c r="F97" s="250" t="s">
        <v>1259</v>
      </c>
      <c r="G97" s="248"/>
      <c r="H97" s="251">
        <v>7.5</v>
      </c>
      <c r="I97" s="252"/>
      <c r="J97" s="248"/>
      <c r="K97" s="248"/>
      <c r="L97" s="253"/>
      <c r="M97" s="254"/>
      <c r="N97" s="255"/>
      <c r="O97" s="255"/>
      <c r="P97" s="255"/>
      <c r="Q97" s="255"/>
      <c r="R97" s="255"/>
      <c r="S97" s="255"/>
      <c r="T97" s="256"/>
      <c r="AT97" s="257" t="s">
        <v>167</v>
      </c>
      <c r="AU97" s="257" t="s">
        <v>92</v>
      </c>
      <c r="AV97" s="12" t="s">
        <v>92</v>
      </c>
      <c r="AW97" s="12" t="s">
        <v>46</v>
      </c>
      <c r="AX97" s="12" t="s">
        <v>25</v>
      </c>
      <c r="AY97" s="257" t="s">
        <v>155</v>
      </c>
    </row>
    <row r="98" s="1" customFormat="1" ht="14.4" customHeight="1">
      <c r="B98" s="47"/>
      <c r="C98" s="269" t="s">
        <v>181</v>
      </c>
      <c r="D98" s="269" t="s">
        <v>178</v>
      </c>
      <c r="E98" s="270" t="s">
        <v>1260</v>
      </c>
      <c r="F98" s="271" t="s">
        <v>1261</v>
      </c>
      <c r="G98" s="272" t="s">
        <v>214</v>
      </c>
      <c r="H98" s="273">
        <v>7.5</v>
      </c>
      <c r="I98" s="274"/>
      <c r="J98" s="275">
        <f>ROUND(I98*H98,2)</f>
        <v>0</v>
      </c>
      <c r="K98" s="271" t="s">
        <v>162</v>
      </c>
      <c r="L98" s="276"/>
      <c r="M98" s="277" t="s">
        <v>38</v>
      </c>
      <c r="N98" s="278" t="s">
        <v>54</v>
      </c>
      <c r="O98" s="48"/>
      <c r="P98" s="231">
        <f>O98*H98</f>
        <v>0</v>
      </c>
      <c r="Q98" s="231">
        <v>0.01848</v>
      </c>
      <c r="R98" s="231">
        <f>Q98*H98</f>
        <v>0.1386</v>
      </c>
      <c r="S98" s="231">
        <v>0</v>
      </c>
      <c r="T98" s="232">
        <f>S98*H98</f>
        <v>0</v>
      </c>
      <c r="AR98" s="24" t="s">
        <v>388</v>
      </c>
      <c r="AT98" s="24" t="s">
        <v>178</v>
      </c>
      <c r="AU98" s="24" t="s">
        <v>92</v>
      </c>
      <c r="AY98" s="24" t="s">
        <v>155</v>
      </c>
      <c r="BE98" s="233">
        <f>IF(N98="základní",J98,0)</f>
        <v>0</v>
      </c>
      <c r="BF98" s="233">
        <f>IF(N98="snížená",J98,0)</f>
        <v>0</v>
      </c>
      <c r="BG98" s="233">
        <f>IF(N98="zákl. přenesená",J98,0)</f>
        <v>0</v>
      </c>
      <c r="BH98" s="233">
        <f>IF(N98="sníž. přenesená",J98,0)</f>
        <v>0</v>
      </c>
      <c r="BI98" s="233">
        <f>IF(N98="nulová",J98,0)</f>
        <v>0</v>
      </c>
      <c r="BJ98" s="24" t="s">
        <v>25</v>
      </c>
      <c r="BK98" s="233">
        <f>ROUND(I98*H98,2)</f>
        <v>0</v>
      </c>
      <c r="BL98" s="24" t="s">
        <v>295</v>
      </c>
      <c r="BM98" s="24" t="s">
        <v>1262</v>
      </c>
    </row>
    <row r="99" s="1" customFormat="1" ht="22.8" customHeight="1">
      <c r="B99" s="47"/>
      <c r="C99" s="222" t="s">
        <v>261</v>
      </c>
      <c r="D99" s="222" t="s">
        <v>158</v>
      </c>
      <c r="E99" s="223" t="s">
        <v>1263</v>
      </c>
      <c r="F99" s="224" t="s">
        <v>1264</v>
      </c>
      <c r="G99" s="225" t="s">
        <v>214</v>
      </c>
      <c r="H99" s="226">
        <v>1.2</v>
      </c>
      <c r="I99" s="227"/>
      <c r="J99" s="228">
        <f>ROUND(I99*H99,2)</f>
        <v>0</v>
      </c>
      <c r="K99" s="224" t="s">
        <v>162</v>
      </c>
      <c r="L99" s="73"/>
      <c r="M99" s="229" t="s">
        <v>38</v>
      </c>
      <c r="N99" s="230" t="s">
        <v>54</v>
      </c>
      <c r="O99" s="48"/>
      <c r="P99" s="231">
        <f>O99*H99</f>
        <v>0</v>
      </c>
      <c r="Q99" s="231">
        <v>0</v>
      </c>
      <c r="R99" s="231">
        <f>Q99*H99</f>
        <v>0</v>
      </c>
      <c r="S99" s="231">
        <v>0</v>
      </c>
      <c r="T99" s="232">
        <f>S99*H99</f>
        <v>0</v>
      </c>
      <c r="AR99" s="24" t="s">
        <v>295</v>
      </c>
      <c r="AT99" s="24" t="s">
        <v>158</v>
      </c>
      <c r="AU99" s="24" t="s">
        <v>92</v>
      </c>
      <c r="AY99" s="24" t="s">
        <v>155</v>
      </c>
      <c r="BE99" s="233">
        <f>IF(N99="základní",J99,0)</f>
        <v>0</v>
      </c>
      <c r="BF99" s="233">
        <f>IF(N99="snížená",J99,0)</f>
        <v>0</v>
      </c>
      <c r="BG99" s="233">
        <f>IF(N99="zákl. přenesená",J99,0)</f>
        <v>0</v>
      </c>
      <c r="BH99" s="233">
        <f>IF(N99="sníž. přenesená",J99,0)</f>
        <v>0</v>
      </c>
      <c r="BI99" s="233">
        <f>IF(N99="nulová",J99,0)</f>
        <v>0</v>
      </c>
      <c r="BJ99" s="24" t="s">
        <v>25</v>
      </c>
      <c r="BK99" s="233">
        <f>ROUND(I99*H99,2)</f>
        <v>0</v>
      </c>
      <c r="BL99" s="24" t="s">
        <v>295</v>
      </c>
      <c r="BM99" s="24" t="s">
        <v>1265</v>
      </c>
    </row>
    <row r="100" s="12" customFormat="1">
      <c r="B100" s="247"/>
      <c r="C100" s="248"/>
      <c r="D100" s="234" t="s">
        <v>167</v>
      </c>
      <c r="E100" s="249" t="s">
        <v>38</v>
      </c>
      <c r="F100" s="250" t="s">
        <v>1266</v>
      </c>
      <c r="G100" s="248"/>
      <c r="H100" s="251">
        <v>1.2</v>
      </c>
      <c r="I100" s="252"/>
      <c r="J100" s="248"/>
      <c r="K100" s="248"/>
      <c r="L100" s="253"/>
      <c r="M100" s="254"/>
      <c r="N100" s="255"/>
      <c r="O100" s="255"/>
      <c r="P100" s="255"/>
      <c r="Q100" s="255"/>
      <c r="R100" s="255"/>
      <c r="S100" s="255"/>
      <c r="T100" s="256"/>
      <c r="AT100" s="257" t="s">
        <v>167</v>
      </c>
      <c r="AU100" s="257" t="s">
        <v>92</v>
      </c>
      <c r="AV100" s="12" t="s">
        <v>92</v>
      </c>
      <c r="AW100" s="12" t="s">
        <v>46</v>
      </c>
      <c r="AX100" s="12" t="s">
        <v>25</v>
      </c>
      <c r="AY100" s="257" t="s">
        <v>155</v>
      </c>
    </row>
    <row r="101" s="1" customFormat="1" ht="14.4" customHeight="1">
      <c r="B101" s="47"/>
      <c r="C101" s="269" t="s">
        <v>30</v>
      </c>
      <c r="D101" s="269" t="s">
        <v>178</v>
      </c>
      <c r="E101" s="270" t="s">
        <v>1267</v>
      </c>
      <c r="F101" s="271" t="s">
        <v>1268</v>
      </c>
      <c r="G101" s="272" t="s">
        <v>214</v>
      </c>
      <c r="H101" s="273">
        <v>1.2</v>
      </c>
      <c r="I101" s="274"/>
      <c r="J101" s="275">
        <f>ROUND(I101*H101,2)</f>
        <v>0</v>
      </c>
      <c r="K101" s="271" t="s">
        <v>162</v>
      </c>
      <c r="L101" s="276"/>
      <c r="M101" s="277" t="s">
        <v>38</v>
      </c>
      <c r="N101" s="278" t="s">
        <v>54</v>
      </c>
      <c r="O101" s="48"/>
      <c r="P101" s="231">
        <f>O101*H101</f>
        <v>0</v>
      </c>
      <c r="Q101" s="231">
        <v>0.029780000000000001</v>
      </c>
      <c r="R101" s="231">
        <f>Q101*H101</f>
        <v>0.035735999999999997</v>
      </c>
      <c r="S101" s="231">
        <v>0</v>
      </c>
      <c r="T101" s="232">
        <f>S101*H101</f>
        <v>0</v>
      </c>
      <c r="AR101" s="24" t="s">
        <v>388</v>
      </c>
      <c r="AT101" s="24" t="s">
        <v>178</v>
      </c>
      <c r="AU101" s="24" t="s">
        <v>92</v>
      </c>
      <c r="AY101" s="24" t="s">
        <v>155</v>
      </c>
      <c r="BE101" s="233">
        <f>IF(N101="základní",J101,0)</f>
        <v>0</v>
      </c>
      <c r="BF101" s="233">
        <f>IF(N101="snížená",J101,0)</f>
        <v>0</v>
      </c>
      <c r="BG101" s="233">
        <f>IF(N101="zákl. přenesená",J101,0)</f>
        <v>0</v>
      </c>
      <c r="BH101" s="233">
        <f>IF(N101="sníž. přenesená",J101,0)</f>
        <v>0</v>
      </c>
      <c r="BI101" s="233">
        <f>IF(N101="nulová",J101,0)</f>
        <v>0</v>
      </c>
      <c r="BJ101" s="24" t="s">
        <v>25</v>
      </c>
      <c r="BK101" s="233">
        <f>ROUND(I101*H101,2)</f>
        <v>0</v>
      </c>
      <c r="BL101" s="24" t="s">
        <v>295</v>
      </c>
      <c r="BM101" s="24" t="s">
        <v>1269</v>
      </c>
    </row>
    <row r="102" s="1" customFormat="1" ht="22.8" customHeight="1">
      <c r="B102" s="47"/>
      <c r="C102" s="222" t="s">
        <v>272</v>
      </c>
      <c r="D102" s="222" t="s">
        <v>158</v>
      </c>
      <c r="E102" s="223" t="s">
        <v>1270</v>
      </c>
      <c r="F102" s="224" t="s">
        <v>1271</v>
      </c>
      <c r="G102" s="225" t="s">
        <v>214</v>
      </c>
      <c r="H102" s="226">
        <v>1.5</v>
      </c>
      <c r="I102" s="227"/>
      <c r="J102" s="228">
        <f>ROUND(I102*H102,2)</f>
        <v>0</v>
      </c>
      <c r="K102" s="224" t="s">
        <v>162</v>
      </c>
      <c r="L102" s="73"/>
      <c r="M102" s="229" t="s">
        <v>38</v>
      </c>
      <c r="N102" s="230" t="s">
        <v>54</v>
      </c>
      <c r="O102" s="48"/>
      <c r="P102" s="231">
        <f>O102*H102</f>
        <v>0</v>
      </c>
      <c r="Q102" s="231">
        <v>0</v>
      </c>
      <c r="R102" s="231">
        <f>Q102*H102</f>
        <v>0</v>
      </c>
      <c r="S102" s="231">
        <v>0</v>
      </c>
      <c r="T102" s="232">
        <f>S102*H102</f>
        <v>0</v>
      </c>
      <c r="AR102" s="24" t="s">
        <v>295</v>
      </c>
      <c r="AT102" s="24" t="s">
        <v>158</v>
      </c>
      <c r="AU102" s="24" t="s">
        <v>92</v>
      </c>
      <c r="AY102" s="24" t="s">
        <v>155</v>
      </c>
      <c r="BE102" s="233">
        <f>IF(N102="základní",J102,0)</f>
        <v>0</v>
      </c>
      <c r="BF102" s="233">
        <f>IF(N102="snížená",J102,0)</f>
        <v>0</v>
      </c>
      <c r="BG102" s="233">
        <f>IF(N102="zákl. přenesená",J102,0)</f>
        <v>0</v>
      </c>
      <c r="BH102" s="233">
        <f>IF(N102="sníž. přenesená",J102,0)</f>
        <v>0</v>
      </c>
      <c r="BI102" s="233">
        <f>IF(N102="nulová",J102,0)</f>
        <v>0</v>
      </c>
      <c r="BJ102" s="24" t="s">
        <v>25</v>
      </c>
      <c r="BK102" s="233">
        <f>ROUND(I102*H102,2)</f>
        <v>0</v>
      </c>
      <c r="BL102" s="24" t="s">
        <v>295</v>
      </c>
      <c r="BM102" s="24" t="s">
        <v>1272</v>
      </c>
    </row>
    <row r="103" s="11" customFormat="1">
      <c r="B103" s="237"/>
      <c r="C103" s="238"/>
      <c r="D103" s="234" t="s">
        <v>167</v>
      </c>
      <c r="E103" s="239" t="s">
        <v>38</v>
      </c>
      <c r="F103" s="240" t="s">
        <v>1273</v>
      </c>
      <c r="G103" s="238"/>
      <c r="H103" s="239" t="s">
        <v>38</v>
      </c>
      <c r="I103" s="241"/>
      <c r="J103" s="238"/>
      <c r="K103" s="238"/>
      <c r="L103" s="242"/>
      <c r="M103" s="243"/>
      <c r="N103" s="244"/>
      <c r="O103" s="244"/>
      <c r="P103" s="244"/>
      <c r="Q103" s="244"/>
      <c r="R103" s="244"/>
      <c r="S103" s="244"/>
      <c r="T103" s="245"/>
      <c r="AT103" s="246" t="s">
        <v>167</v>
      </c>
      <c r="AU103" s="246" t="s">
        <v>92</v>
      </c>
      <c r="AV103" s="11" t="s">
        <v>25</v>
      </c>
      <c r="AW103" s="11" t="s">
        <v>46</v>
      </c>
      <c r="AX103" s="11" t="s">
        <v>83</v>
      </c>
      <c r="AY103" s="246" t="s">
        <v>155</v>
      </c>
    </row>
    <row r="104" s="12" customFormat="1">
      <c r="B104" s="247"/>
      <c r="C104" s="248"/>
      <c r="D104" s="234" t="s">
        <v>167</v>
      </c>
      <c r="E104" s="249" t="s">
        <v>38</v>
      </c>
      <c r="F104" s="250" t="s">
        <v>1274</v>
      </c>
      <c r="G104" s="248"/>
      <c r="H104" s="251">
        <v>1.5</v>
      </c>
      <c r="I104" s="252"/>
      <c r="J104" s="248"/>
      <c r="K104" s="248"/>
      <c r="L104" s="253"/>
      <c r="M104" s="254"/>
      <c r="N104" s="255"/>
      <c r="O104" s="255"/>
      <c r="P104" s="255"/>
      <c r="Q104" s="255"/>
      <c r="R104" s="255"/>
      <c r="S104" s="255"/>
      <c r="T104" s="256"/>
      <c r="AT104" s="257" t="s">
        <v>167</v>
      </c>
      <c r="AU104" s="257" t="s">
        <v>92</v>
      </c>
      <c r="AV104" s="12" t="s">
        <v>92</v>
      </c>
      <c r="AW104" s="12" t="s">
        <v>46</v>
      </c>
      <c r="AX104" s="12" t="s">
        <v>25</v>
      </c>
      <c r="AY104" s="257" t="s">
        <v>155</v>
      </c>
    </row>
    <row r="105" s="1" customFormat="1" ht="14.4" customHeight="1">
      <c r="B105" s="47"/>
      <c r="C105" s="269" t="s">
        <v>277</v>
      </c>
      <c r="D105" s="269" t="s">
        <v>178</v>
      </c>
      <c r="E105" s="270" t="s">
        <v>1275</v>
      </c>
      <c r="F105" s="271" t="s">
        <v>1276</v>
      </c>
      <c r="G105" s="272" t="s">
        <v>214</v>
      </c>
      <c r="H105" s="273">
        <v>1.5</v>
      </c>
      <c r="I105" s="274"/>
      <c r="J105" s="275">
        <f>ROUND(I105*H105,2)</f>
        <v>0</v>
      </c>
      <c r="K105" s="271" t="s">
        <v>162</v>
      </c>
      <c r="L105" s="276"/>
      <c r="M105" s="277" t="s">
        <v>38</v>
      </c>
      <c r="N105" s="278" t="s">
        <v>54</v>
      </c>
      <c r="O105" s="48"/>
      <c r="P105" s="231">
        <f>O105*H105</f>
        <v>0</v>
      </c>
      <c r="Q105" s="231">
        <v>0.045100000000000001</v>
      </c>
      <c r="R105" s="231">
        <f>Q105*H105</f>
        <v>0.067650000000000002</v>
      </c>
      <c r="S105" s="231">
        <v>0</v>
      </c>
      <c r="T105" s="232">
        <f>S105*H105</f>
        <v>0</v>
      </c>
      <c r="AR105" s="24" t="s">
        <v>388</v>
      </c>
      <c r="AT105" s="24" t="s">
        <v>178</v>
      </c>
      <c r="AU105" s="24" t="s">
        <v>92</v>
      </c>
      <c r="AY105" s="24" t="s">
        <v>155</v>
      </c>
      <c r="BE105" s="233">
        <f>IF(N105="základní",J105,0)</f>
        <v>0</v>
      </c>
      <c r="BF105" s="233">
        <f>IF(N105="snížená",J105,0)</f>
        <v>0</v>
      </c>
      <c r="BG105" s="233">
        <f>IF(N105="zákl. přenesená",J105,0)</f>
        <v>0</v>
      </c>
      <c r="BH105" s="233">
        <f>IF(N105="sníž. přenesená",J105,0)</f>
        <v>0</v>
      </c>
      <c r="BI105" s="233">
        <f>IF(N105="nulová",J105,0)</f>
        <v>0</v>
      </c>
      <c r="BJ105" s="24" t="s">
        <v>25</v>
      </c>
      <c r="BK105" s="233">
        <f>ROUND(I105*H105,2)</f>
        <v>0</v>
      </c>
      <c r="BL105" s="24" t="s">
        <v>295</v>
      </c>
      <c r="BM105" s="24" t="s">
        <v>1277</v>
      </c>
    </row>
    <row r="106" s="1" customFormat="1" ht="22.8" customHeight="1">
      <c r="B106" s="47"/>
      <c r="C106" s="222" t="s">
        <v>281</v>
      </c>
      <c r="D106" s="222" t="s">
        <v>158</v>
      </c>
      <c r="E106" s="223" t="s">
        <v>1278</v>
      </c>
      <c r="F106" s="224" t="s">
        <v>1279</v>
      </c>
      <c r="G106" s="225" t="s">
        <v>214</v>
      </c>
      <c r="H106" s="226">
        <v>4</v>
      </c>
      <c r="I106" s="227"/>
      <c r="J106" s="228">
        <f>ROUND(I106*H106,2)</f>
        <v>0</v>
      </c>
      <c r="K106" s="224" t="s">
        <v>162</v>
      </c>
      <c r="L106" s="73"/>
      <c r="M106" s="229" t="s">
        <v>38</v>
      </c>
      <c r="N106" s="230" t="s">
        <v>54</v>
      </c>
      <c r="O106" s="48"/>
      <c r="P106" s="231">
        <f>O106*H106</f>
        <v>0</v>
      </c>
      <c r="Q106" s="231">
        <v>0</v>
      </c>
      <c r="R106" s="231">
        <f>Q106*H106</f>
        <v>0</v>
      </c>
      <c r="S106" s="231">
        <v>0</v>
      </c>
      <c r="T106" s="232">
        <f>S106*H106</f>
        <v>0</v>
      </c>
      <c r="AR106" s="24" t="s">
        <v>295</v>
      </c>
      <c r="AT106" s="24" t="s">
        <v>158</v>
      </c>
      <c r="AU106" s="24" t="s">
        <v>92</v>
      </c>
      <c r="AY106" s="24" t="s">
        <v>155</v>
      </c>
      <c r="BE106" s="233">
        <f>IF(N106="základní",J106,0)</f>
        <v>0</v>
      </c>
      <c r="BF106" s="233">
        <f>IF(N106="snížená",J106,0)</f>
        <v>0</v>
      </c>
      <c r="BG106" s="233">
        <f>IF(N106="zákl. přenesená",J106,0)</f>
        <v>0</v>
      </c>
      <c r="BH106" s="233">
        <f>IF(N106="sníž. přenesená",J106,0)</f>
        <v>0</v>
      </c>
      <c r="BI106" s="233">
        <f>IF(N106="nulová",J106,0)</f>
        <v>0</v>
      </c>
      <c r="BJ106" s="24" t="s">
        <v>25</v>
      </c>
      <c r="BK106" s="233">
        <f>ROUND(I106*H106,2)</f>
        <v>0</v>
      </c>
      <c r="BL106" s="24" t="s">
        <v>295</v>
      </c>
      <c r="BM106" s="24" t="s">
        <v>1280</v>
      </c>
    </row>
    <row r="107" s="1" customFormat="1" ht="22.8" customHeight="1">
      <c r="B107" s="47"/>
      <c r="C107" s="269" t="s">
        <v>286</v>
      </c>
      <c r="D107" s="269" t="s">
        <v>178</v>
      </c>
      <c r="E107" s="270" t="s">
        <v>1281</v>
      </c>
      <c r="F107" s="271" t="s">
        <v>1282</v>
      </c>
      <c r="G107" s="272" t="s">
        <v>214</v>
      </c>
      <c r="H107" s="273">
        <v>4</v>
      </c>
      <c r="I107" s="274"/>
      <c r="J107" s="275">
        <f>ROUND(I107*H107,2)</f>
        <v>0</v>
      </c>
      <c r="K107" s="271" t="s">
        <v>162</v>
      </c>
      <c r="L107" s="276"/>
      <c r="M107" s="277" t="s">
        <v>38</v>
      </c>
      <c r="N107" s="278" t="s">
        <v>54</v>
      </c>
      <c r="O107" s="48"/>
      <c r="P107" s="231">
        <f>O107*H107</f>
        <v>0</v>
      </c>
      <c r="Q107" s="231">
        <v>0.0109</v>
      </c>
      <c r="R107" s="231">
        <f>Q107*H107</f>
        <v>0.0436</v>
      </c>
      <c r="S107" s="231">
        <v>0</v>
      </c>
      <c r="T107" s="232">
        <f>S107*H107</f>
        <v>0</v>
      </c>
      <c r="AR107" s="24" t="s">
        <v>388</v>
      </c>
      <c r="AT107" s="24" t="s">
        <v>178</v>
      </c>
      <c r="AU107" s="24" t="s">
        <v>92</v>
      </c>
      <c r="AY107" s="24" t="s">
        <v>155</v>
      </c>
      <c r="BE107" s="233">
        <f>IF(N107="základní",J107,0)</f>
        <v>0</v>
      </c>
      <c r="BF107" s="233">
        <f>IF(N107="snížená",J107,0)</f>
        <v>0</v>
      </c>
      <c r="BG107" s="233">
        <f>IF(N107="zákl. přenesená",J107,0)</f>
        <v>0</v>
      </c>
      <c r="BH107" s="233">
        <f>IF(N107="sníž. přenesená",J107,0)</f>
        <v>0</v>
      </c>
      <c r="BI107" s="233">
        <f>IF(N107="nulová",J107,0)</f>
        <v>0</v>
      </c>
      <c r="BJ107" s="24" t="s">
        <v>25</v>
      </c>
      <c r="BK107" s="233">
        <f>ROUND(I107*H107,2)</f>
        <v>0</v>
      </c>
      <c r="BL107" s="24" t="s">
        <v>295</v>
      </c>
      <c r="BM107" s="24" t="s">
        <v>1283</v>
      </c>
    </row>
    <row r="108" s="1" customFormat="1" ht="22.8" customHeight="1">
      <c r="B108" s="47"/>
      <c r="C108" s="222" t="s">
        <v>10</v>
      </c>
      <c r="D108" s="222" t="s">
        <v>158</v>
      </c>
      <c r="E108" s="223" t="s">
        <v>1284</v>
      </c>
      <c r="F108" s="224" t="s">
        <v>1285</v>
      </c>
      <c r="G108" s="225" t="s">
        <v>345</v>
      </c>
      <c r="H108" s="226">
        <v>4</v>
      </c>
      <c r="I108" s="227"/>
      <c r="J108" s="228">
        <f>ROUND(I108*H108,2)</f>
        <v>0</v>
      </c>
      <c r="K108" s="224" t="s">
        <v>162</v>
      </c>
      <c r="L108" s="73"/>
      <c r="M108" s="229" t="s">
        <v>38</v>
      </c>
      <c r="N108" s="230" t="s">
        <v>54</v>
      </c>
      <c r="O108" s="48"/>
      <c r="P108" s="231">
        <f>O108*H108</f>
        <v>0</v>
      </c>
      <c r="Q108" s="231">
        <v>0</v>
      </c>
      <c r="R108" s="231">
        <f>Q108*H108</f>
        <v>0</v>
      </c>
      <c r="S108" s="231">
        <v>0</v>
      </c>
      <c r="T108" s="232">
        <f>S108*H108</f>
        <v>0</v>
      </c>
      <c r="AR108" s="24" t="s">
        <v>295</v>
      </c>
      <c r="AT108" s="24" t="s">
        <v>158</v>
      </c>
      <c r="AU108" s="24" t="s">
        <v>92</v>
      </c>
      <c r="AY108" s="24" t="s">
        <v>155</v>
      </c>
      <c r="BE108" s="233">
        <f>IF(N108="základní",J108,0)</f>
        <v>0</v>
      </c>
      <c r="BF108" s="233">
        <f>IF(N108="snížená",J108,0)</f>
        <v>0</v>
      </c>
      <c r="BG108" s="233">
        <f>IF(N108="zákl. přenesená",J108,0)</f>
        <v>0</v>
      </c>
      <c r="BH108" s="233">
        <f>IF(N108="sníž. přenesená",J108,0)</f>
        <v>0</v>
      </c>
      <c r="BI108" s="233">
        <f>IF(N108="nulová",J108,0)</f>
        <v>0</v>
      </c>
      <c r="BJ108" s="24" t="s">
        <v>25</v>
      </c>
      <c r="BK108" s="233">
        <f>ROUND(I108*H108,2)</f>
        <v>0</v>
      </c>
      <c r="BL108" s="24" t="s">
        <v>295</v>
      </c>
      <c r="BM108" s="24" t="s">
        <v>1286</v>
      </c>
    </row>
    <row r="109" s="1" customFormat="1" ht="14.4" customHeight="1">
      <c r="B109" s="47"/>
      <c r="C109" s="269" t="s">
        <v>295</v>
      </c>
      <c r="D109" s="269" t="s">
        <v>178</v>
      </c>
      <c r="E109" s="270" t="s">
        <v>1287</v>
      </c>
      <c r="F109" s="271" t="s">
        <v>1288</v>
      </c>
      <c r="G109" s="272" t="s">
        <v>345</v>
      </c>
      <c r="H109" s="273">
        <v>1</v>
      </c>
      <c r="I109" s="274"/>
      <c r="J109" s="275">
        <f>ROUND(I109*H109,2)</f>
        <v>0</v>
      </c>
      <c r="K109" s="271" t="s">
        <v>351</v>
      </c>
      <c r="L109" s="276"/>
      <c r="M109" s="277" t="s">
        <v>38</v>
      </c>
      <c r="N109" s="278" t="s">
        <v>54</v>
      </c>
      <c r="O109" s="48"/>
      <c r="P109" s="231">
        <f>O109*H109</f>
        <v>0</v>
      </c>
      <c r="Q109" s="231">
        <v>0</v>
      </c>
      <c r="R109" s="231">
        <f>Q109*H109</f>
        <v>0</v>
      </c>
      <c r="S109" s="231">
        <v>0</v>
      </c>
      <c r="T109" s="232">
        <f>S109*H109</f>
        <v>0</v>
      </c>
      <c r="AR109" s="24" t="s">
        <v>388</v>
      </c>
      <c r="AT109" s="24" t="s">
        <v>178</v>
      </c>
      <c r="AU109" s="24" t="s">
        <v>92</v>
      </c>
      <c r="AY109" s="24" t="s">
        <v>155</v>
      </c>
      <c r="BE109" s="233">
        <f>IF(N109="základní",J109,0)</f>
        <v>0</v>
      </c>
      <c r="BF109" s="233">
        <f>IF(N109="snížená",J109,0)</f>
        <v>0</v>
      </c>
      <c r="BG109" s="233">
        <f>IF(N109="zákl. přenesená",J109,0)</f>
        <v>0</v>
      </c>
      <c r="BH109" s="233">
        <f>IF(N109="sníž. přenesená",J109,0)</f>
        <v>0</v>
      </c>
      <c r="BI109" s="233">
        <f>IF(N109="nulová",J109,0)</f>
        <v>0</v>
      </c>
      <c r="BJ109" s="24" t="s">
        <v>25</v>
      </c>
      <c r="BK109" s="233">
        <f>ROUND(I109*H109,2)</f>
        <v>0</v>
      </c>
      <c r="BL109" s="24" t="s">
        <v>295</v>
      </c>
      <c r="BM109" s="24" t="s">
        <v>1289</v>
      </c>
    </row>
    <row r="110" s="1" customFormat="1" ht="14.4" customHeight="1">
      <c r="B110" s="47"/>
      <c r="C110" s="269" t="s">
        <v>300</v>
      </c>
      <c r="D110" s="269" t="s">
        <v>178</v>
      </c>
      <c r="E110" s="270" t="s">
        <v>1290</v>
      </c>
      <c r="F110" s="271" t="s">
        <v>1291</v>
      </c>
      <c r="G110" s="272" t="s">
        <v>345</v>
      </c>
      <c r="H110" s="273">
        <v>1</v>
      </c>
      <c r="I110" s="274"/>
      <c r="J110" s="275">
        <f>ROUND(I110*H110,2)</f>
        <v>0</v>
      </c>
      <c r="K110" s="271" t="s">
        <v>351</v>
      </c>
      <c r="L110" s="276"/>
      <c r="M110" s="277" t="s">
        <v>38</v>
      </c>
      <c r="N110" s="278" t="s">
        <v>54</v>
      </c>
      <c r="O110" s="48"/>
      <c r="P110" s="231">
        <f>O110*H110</f>
        <v>0</v>
      </c>
      <c r="Q110" s="231">
        <v>0</v>
      </c>
      <c r="R110" s="231">
        <f>Q110*H110</f>
        <v>0</v>
      </c>
      <c r="S110" s="231">
        <v>0</v>
      </c>
      <c r="T110" s="232">
        <f>S110*H110</f>
        <v>0</v>
      </c>
      <c r="AR110" s="24" t="s">
        <v>388</v>
      </c>
      <c r="AT110" s="24" t="s">
        <v>178</v>
      </c>
      <c r="AU110" s="24" t="s">
        <v>92</v>
      </c>
      <c r="AY110" s="24" t="s">
        <v>155</v>
      </c>
      <c r="BE110" s="233">
        <f>IF(N110="základní",J110,0)</f>
        <v>0</v>
      </c>
      <c r="BF110" s="233">
        <f>IF(N110="snížená",J110,0)</f>
        <v>0</v>
      </c>
      <c r="BG110" s="233">
        <f>IF(N110="zákl. přenesená",J110,0)</f>
        <v>0</v>
      </c>
      <c r="BH110" s="233">
        <f>IF(N110="sníž. přenesená",J110,0)</f>
        <v>0</v>
      </c>
      <c r="BI110" s="233">
        <f>IF(N110="nulová",J110,0)</f>
        <v>0</v>
      </c>
      <c r="BJ110" s="24" t="s">
        <v>25</v>
      </c>
      <c r="BK110" s="233">
        <f>ROUND(I110*H110,2)</f>
        <v>0</v>
      </c>
      <c r="BL110" s="24" t="s">
        <v>295</v>
      </c>
      <c r="BM110" s="24" t="s">
        <v>1292</v>
      </c>
    </row>
    <row r="111" s="1" customFormat="1" ht="14.4" customHeight="1">
      <c r="B111" s="47"/>
      <c r="C111" s="269" t="s">
        <v>305</v>
      </c>
      <c r="D111" s="269" t="s">
        <v>178</v>
      </c>
      <c r="E111" s="270" t="s">
        <v>1293</v>
      </c>
      <c r="F111" s="271" t="s">
        <v>1294</v>
      </c>
      <c r="G111" s="272" t="s">
        <v>345</v>
      </c>
      <c r="H111" s="273">
        <v>1</v>
      </c>
      <c r="I111" s="274"/>
      <c r="J111" s="275">
        <f>ROUND(I111*H111,2)</f>
        <v>0</v>
      </c>
      <c r="K111" s="271" t="s">
        <v>351</v>
      </c>
      <c r="L111" s="276"/>
      <c r="M111" s="277" t="s">
        <v>38</v>
      </c>
      <c r="N111" s="278" t="s">
        <v>54</v>
      </c>
      <c r="O111" s="48"/>
      <c r="P111" s="231">
        <f>O111*H111</f>
        <v>0</v>
      </c>
      <c r="Q111" s="231">
        <v>0</v>
      </c>
      <c r="R111" s="231">
        <f>Q111*H111</f>
        <v>0</v>
      </c>
      <c r="S111" s="231">
        <v>0</v>
      </c>
      <c r="T111" s="232">
        <f>S111*H111</f>
        <v>0</v>
      </c>
      <c r="AR111" s="24" t="s">
        <v>388</v>
      </c>
      <c r="AT111" s="24" t="s">
        <v>178</v>
      </c>
      <c r="AU111" s="24" t="s">
        <v>92</v>
      </c>
      <c r="AY111" s="24" t="s">
        <v>155</v>
      </c>
      <c r="BE111" s="233">
        <f>IF(N111="základní",J111,0)</f>
        <v>0</v>
      </c>
      <c r="BF111" s="233">
        <f>IF(N111="snížená",J111,0)</f>
        <v>0</v>
      </c>
      <c r="BG111" s="233">
        <f>IF(N111="zákl. přenesená",J111,0)</f>
        <v>0</v>
      </c>
      <c r="BH111" s="233">
        <f>IF(N111="sníž. přenesená",J111,0)</f>
        <v>0</v>
      </c>
      <c r="BI111" s="233">
        <f>IF(N111="nulová",J111,0)</f>
        <v>0</v>
      </c>
      <c r="BJ111" s="24" t="s">
        <v>25</v>
      </c>
      <c r="BK111" s="233">
        <f>ROUND(I111*H111,2)</f>
        <v>0</v>
      </c>
      <c r="BL111" s="24" t="s">
        <v>295</v>
      </c>
      <c r="BM111" s="24" t="s">
        <v>1295</v>
      </c>
    </row>
    <row r="112" s="1" customFormat="1" ht="14.4" customHeight="1">
      <c r="B112" s="47"/>
      <c r="C112" s="269" t="s">
        <v>309</v>
      </c>
      <c r="D112" s="269" t="s">
        <v>178</v>
      </c>
      <c r="E112" s="270" t="s">
        <v>1296</v>
      </c>
      <c r="F112" s="271" t="s">
        <v>1297</v>
      </c>
      <c r="G112" s="272" t="s">
        <v>1298</v>
      </c>
      <c r="H112" s="273">
        <v>1</v>
      </c>
      <c r="I112" s="274"/>
      <c r="J112" s="275">
        <f>ROUND(I112*H112,2)</f>
        <v>0</v>
      </c>
      <c r="K112" s="271" t="s">
        <v>351</v>
      </c>
      <c r="L112" s="276"/>
      <c r="M112" s="277" t="s">
        <v>38</v>
      </c>
      <c r="N112" s="278" t="s">
        <v>54</v>
      </c>
      <c r="O112" s="48"/>
      <c r="P112" s="231">
        <f>O112*H112</f>
        <v>0</v>
      </c>
      <c r="Q112" s="231">
        <v>0</v>
      </c>
      <c r="R112" s="231">
        <f>Q112*H112</f>
        <v>0</v>
      </c>
      <c r="S112" s="231">
        <v>0</v>
      </c>
      <c r="T112" s="232">
        <f>S112*H112</f>
        <v>0</v>
      </c>
      <c r="AR112" s="24" t="s">
        <v>181</v>
      </c>
      <c r="AT112" s="24" t="s">
        <v>178</v>
      </c>
      <c r="AU112" s="24" t="s">
        <v>92</v>
      </c>
      <c r="AY112" s="24" t="s">
        <v>155</v>
      </c>
      <c r="BE112" s="233">
        <f>IF(N112="základní",J112,0)</f>
        <v>0</v>
      </c>
      <c r="BF112" s="233">
        <f>IF(N112="snížená",J112,0)</f>
        <v>0</v>
      </c>
      <c r="BG112" s="233">
        <f>IF(N112="zákl. přenesená",J112,0)</f>
        <v>0</v>
      </c>
      <c r="BH112" s="233">
        <f>IF(N112="sníž. přenesená",J112,0)</f>
        <v>0</v>
      </c>
      <c r="BI112" s="233">
        <f>IF(N112="nulová",J112,0)</f>
        <v>0</v>
      </c>
      <c r="BJ112" s="24" t="s">
        <v>25</v>
      </c>
      <c r="BK112" s="233">
        <f>ROUND(I112*H112,2)</f>
        <v>0</v>
      </c>
      <c r="BL112" s="24" t="s">
        <v>163</v>
      </c>
      <c r="BM112" s="24" t="s">
        <v>1299</v>
      </c>
    </row>
    <row r="113" s="1" customFormat="1" ht="22.8" customHeight="1">
      <c r="B113" s="47"/>
      <c r="C113" s="222" t="s">
        <v>315</v>
      </c>
      <c r="D113" s="222" t="s">
        <v>158</v>
      </c>
      <c r="E113" s="223" t="s">
        <v>1300</v>
      </c>
      <c r="F113" s="224" t="s">
        <v>1301</v>
      </c>
      <c r="G113" s="225" t="s">
        <v>345</v>
      </c>
      <c r="H113" s="226">
        <v>3</v>
      </c>
      <c r="I113" s="227"/>
      <c r="J113" s="228">
        <f>ROUND(I113*H113,2)</f>
        <v>0</v>
      </c>
      <c r="K113" s="224" t="s">
        <v>162</v>
      </c>
      <c r="L113" s="73"/>
      <c r="M113" s="229" t="s">
        <v>38</v>
      </c>
      <c r="N113" s="230" t="s">
        <v>54</v>
      </c>
      <c r="O113" s="48"/>
      <c r="P113" s="231">
        <f>O113*H113</f>
        <v>0</v>
      </c>
      <c r="Q113" s="231">
        <v>0</v>
      </c>
      <c r="R113" s="231">
        <f>Q113*H113</f>
        <v>0</v>
      </c>
      <c r="S113" s="231">
        <v>0</v>
      </c>
      <c r="T113" s="232">
        <f>S113*H113</f>
        <v>0</v>
      </c>
      <c r="AR113" s="24" t="s">
        <v>163</v>
      </c>
      <c r="AT113" s="24" t="s">
        <v>158</v>
      </c>
      <c r="AU113" s="24" t="s">
        <v>92</v>
      </c>
      <c r="AY113" s="24" t="s">
        <v>155</v>
      </c>
      <c r="BE113" s="233">
        <f>IF(N113="základní",J113,0)</f>
        <v>0</v>
      </c>
      <c r="BF113" s="233">
        <f>IF(N113="snížená",J113,0)</f>
        <v>0</v>
      </c>
      <c r="BG113" s="233">
        <f>IF(N113="zákl. přenesená",J113,0)</f>
        <v>0</v>
      </c>
      <c r="BH113" s="233">
        <f>IF(N113="sníž. přenesená",J113,0)</f>
        <v>0</v>
      </c>
      <c r="BI113" s="233">
        <f>IF(N113="nulová",J113,0)</f>
        <v>0</v>
      </c>
      <c r="BJ113" s="24" t="s">
        <v>25</v>
      </c>
      <c r="BK113" s="233">
        <f>ROUND(I113*H113,2)</f>
        <v>0</v>
      </c>
      <c r="BL113" s="24" t="s">
        <v>163</v>
      </c>
      <c r="BM113" s="24" t="s">
        <v>1302</v>
      </c>
    </row>
    <row r="114" s="1" customFormat="1" ht="14.4" customHeight="1">
      <c r="B114" s="47"/>
      <c r="C114" s="269" t="s">
        <v>9</v>
      </c>
      <c r="D114" s="269" t="s">
        <v>178</v>
      </c>
      <c r="E114" s="270" t="s">
        <v>1303</v>
      </c>
      <c r="F114" s="271" t="s">
        <v>1304</v>
      </c>
      <c r="G114" s="272" t="s">
        <v>1298</v>
      </c>
      <c r="H114" s="273">
        <v>1</v>
      </c>
      <c r="I114" s="274"/>
      <c r="J114" s="275">
        <f>ROUND(I114*H114,2)</f>
        <v>0</v>
      </c>
      <c r="K114" s="271" t="s">
        <v>351</v>
      </c>
      <c r="L114" s="276"/>
      <c r="M114" s="277" t="s">
        <v>38</v>
      </c>
      <c r="N114" s="278" t="s">
        <v>54</v>
      </c>
      <c r="O114" s="48"/>
      <c r="P114" s="231">
        <f>O114*H114</f>
        <v>0</v>
      </c>
      <c r="Q114" s="231">
        <v>0</v>
      </c>
      <c r="R114" s="231">
        <f>Q114*H114</f>
        <v>0</v>
      </c>
      <c r="S114" s="231">
        <v>0</v>
      </c>
      <c r="T114" s="232">
        <f>S114*H114</f>
        <v>0</v>
      </c>
      <c r="AR114" s="24" t="s">
        <v>181</v>
      </c>
      <c r="AT114" s="24" t="s">
        <v>178</v>
      </c>
      <c r="AU114" s="24" t="s">
        <v>92</v>
      </c>
      <c r="AY114" s="24" t="s">
        <v>155</v>
      </c>
      <c r="BE114" s="233">
        <f>IF(N114="základní",J114,0)</f>
        <v>0</v>
      </c>
      <c r="BF114" s="233">
        <f>IF(N114="snížená",J114,0)</f>
        <v>0</v>
      </c>
      <c r="BG114" s="233">
        <f>IF(N114="zákl. přenesená",J114,0)</f>
        <v>0</v>
      </c>
      <c r="BH114" s="233">
        <f>IF(N114="sníž. přenesená",J114,0)</f>
        <v>0</v>
      </c>
      <c r="BI114" s="233">
        <f>IF(N114="nulová",J114,0)</f>
        <v>0</v>
      </c>
      <c r="BJ114" s="24" t="s">
        <v>25</v>
      </c>
      <c r="BK114" s="233">
        <f>ROUND(I114*H114,2)</f>
        <v>0</v>
      </c>
      <c r="BL114" s="24" t="s">
        <v>163</v>
      </c>
      <c r="BM114" s="24" t="s">
        <v>1305</v>
      </c>
    </row>
    <row r="115" s="1" customFormat="1" ht="14.4" customHeight="1">
      <c r="B115" s="47"/>
      <c r="C115" s="269" t="s">
        <v>324</v>
      </c>
      <c r="D115" s="269" t="s">
        <v>178</v>
      </c>
      <c r="E115" s="270" t="s">
        <v>1306</v>
      </c>
      <c r="F115" s="271" t="s">
        <v>1307</v>
      </c>
      <c r="G115" s="272" t="s">
        <v>345</v>
      </c>
      <c r="H115" s="273">
        <v>1</v>
      </c>
      <c r="I115" s="274"/>
      <c r="J115" s="275">
        <f>ROUND(I115*H115,2)</f>
        <v>0</v>
      </c>
      <c r="K115" s="271" t="s">
        <v>351</v>
      </c>
      <c r="L115" s="276"/>
      <c r="M115" s="277" t="s">
        <v>38</v>
      </c>
      <c r="N115" s="278" t="s">
        <v>54</v>
      </c>
      <c r="O115" s="48"/>
      <c r="P115" s="231">
        <f>O115*H115</f>
        <v>0</v>
      </c>
      <c r="Q115" s="231">
        <v>0</v>
      </c>
      <c r="R115" s="231">
        <f>Q115*H115</f>
        <v>0</v>
      </c>
      <c r="S115" s="231">
        <v>0</v>
      </c>
      <c r="T115" s="232">
        <f>S115*H115</f>
        <v>0</v>
      </c>
      <c r="AR115" s="24" t="s">
        <v>388</v>
      </c>
      <c r="AT115" s="24" t="s">
        <v>178</v>
      </c>
      <c r="AU115" s="24" t="s">
        <v>92</v>
      </c>
      <c r="AY115" s="24" t="s">
        <v>155</v>
      </c>
      <c r="BE115" s="233">
        <f>IF(N115="základní",J115,0)</f>
        <v>0</v>
      </c>
      <c r="BF115" s="233">
        <f>IF(N115="snížená",J115,0)</f>
        <v>0</v>
      </c>
      <c r="BG115" s="233">
        <f>IF(N115="zákl. přenesená",J115,0)</f>
        <v>0</v>
      </c>
      <c r="BH115" s="233">
        <f>IF(N115="sníž. přenesená",J115,0)</f>
        <v>0</v>
      </c>
      <c r="BI115" s="233">
        <f>IF(N115="nulová",J115,0)</f>
        <v>0</v>
      </c>
      <c r="BJ115" s="24" t="s">
        <v>25</v>
      </c>
      <c r="BK115" s="233">
        <f>ROUND(I115*H115,2)</f>
        <v>0</v>
      </c>
      <c r="BL115" s="24" t="s">
        <v>295</v>
      </c>
      <c r="BM115" s="24" t="s">
        <v>1308</v>
      </c>
    </row>
    <row r="116" s="1" customFormat="1" ht="14.4" customHeight="1">
      <c r="B116" s="47"/>
      <c r="C116" s="269" t="s">
        <v>330</v>
      </c>
      <c r="D116" s="269" t="s">
        <v>178</v>
      </c>
      <c r="E116" s="270" t="s">
        <v>1309</v>
      </c>
      <c r="F116" s="271" t="s">
        <v>1310</v>
      </c>
      <c r="G116" s="272" t="s">
        <v>345</v>
      </c>
      <c r="H116" s="273">
        <v>1</v>
      </c>
      <c r="I116" s="274"/>
      <c r="J116" s="275">
        <f>ROUND(I116*H116,2)</f>
        <v>0</v>
      </c>
      <c r="K116" s="271" t="s">
        <v>351</v>
      </c>
      <c r="L116" s="276"/>
      <c r="M116" s="277" t="s">
        <v>38</v>
      </c>
      <c r="N116" s="278" t="s">
        <v>54</v>
      </c>
      <c r="O116" s="48"/>
      <c r="P116" s="231">
        <f>O116*H116</f>
        <v>0</v>
      </c>
      <c r="Q116" s="231">
        <v>0</v>
      </c>
      <c r="R116" s="231">
        <f>Q116*H116</f>
        <v>0</v>
      </c>
      <c r="S116" s="231">
        <v>0</v>
      </c>
      <c r="T116" s="232">
        <f>S116*H116</f>
        <v>0</v>
      </c>
      <c r="AR116" s="24" t="s">
        <v>388</v>
      </c>
      <c r="AT116" s="24" t="s">
        <v>178</v>
      </c>
      <c r="AU116" s="24" t="s">
        <v>92</v>
      </c>
      <c r="AY116" s="24" t="s">
        <v>155</v>
      </c>
      <c r="BE116" s="233">
        <f>IF(N116="základní",J116,0)</f>
        <v>0</v>
      </c>
      <c r="BF116" s="233">
        <f>IF(N116="snížená",J116,0)</f>
        <v>0</v>
      </c>
      <c r="BG116" s="233">
        <f>IF(N116="zákl. přenesená",J116,0)</f>
        <v>0</v>
      </c>
      <c r="BH116" s="233">
        <f>IF(N116="sníž. přenesená",J116,0)</f>
        <v>0</v>
      </c>
      <c r="BI116" s="233">
        <f>IF(N116="nulová",J116,0)</f>
        <v>0</v>
      </c>
      <c r="BJ116" s="24" t="s">
        <v>25</v>
      </c>
      <c r="BK116" s="233">
        <f>ROUND(I116*H116,2)</f>
        <v>0</v>
      </c>
      <c r="BL116" s="24" t="s">
        <v>295</v>
      </c>
      <c r="BM116" s="24" t="s">
        <v>1311</v>
      </c>
    </row>
    <row r="117" s="1" customFormat="1" ht="22.8" customHeight="1">
      <c r="B117" s="47"/>
      <c r="C117" s="222" t="s">
        <v>336</v>
      </c>
      <c r="D117" s="222" t="s">
        <v>158</v>
      </c>
      <c r="E117" s="223" t="s">
        <v>1312</v>
      </c>
      <c r="F117" s="224" t="s">
        <v>1313</v>
      </c>
      <c r="G117" s="225" t="s">
        <v>345</v>
      </c>
      <c r="H117" s="226">
        <v>7</v>
      </c>
      <c r="I117" s="227"/>
      <c r="J117" s="228">
        <f>ROUND(I117*H117,2)</f>
        <v>0</v>
      </c>
      <c r="K117" s="224" t="s">
        <v>162</v>
      </c>
      <c r="L117" s="73"/>
      <c r="M117" s="229" t="s">
        <v>38</v>
      </c>
      <c r="N117" s="230" t="s">
        <v>54</v>
      </c>
      <c r="O117" s="48"/>
      <c r="P117" s="231">
        <f>O117*H117</f>
        <v>0</v>
      </c>
      <c r="Q117" s="231">
        <v>0</v>
      </c>
      <c r="R117" s="231">
        <f>Q117*H117</f>
        <v>0</v>
      </c>
      <c r="S117" s="231">
        <v>0</v>
      </c>
      <c r="T117" s="232">
        <f>S117*H117</f>
        <v>0</v>
      </c>
      <c r="AR117" s="24" t="s">
        <v>163</v>
      </c>
      <c r="AT117" s="24" t="s">
        <v>158</v>
      </c>
      <c r="AU117" s="24" t="s">
        <v>92</v>
      </c>
      <c r="AY117" s="24" t="s">
        <v>155</v>
      </c>
      <c r="BE117" s="233">
        <f>IF(N117="základní",J117,0)</f>
        <v>0</v>
      </c>
      <c r="BF117" s="233">
        <f>IF(N117="snížená",J117,0)</f>
        <v>0</v>
      </c>
      <c r="BG117" s="233">
        <f>IF(N117="zákl. přenesená",J117,0)</f>
        <v>0</v>
      </c>
      <c r="BH117" s="233">
        <f>IF(N117="sníž. přenesená",J117,0)</f>
        <v>0</v>
      </c>
      <c r="BI117" s="233">
        <f>IF(N117="nulová",J117,0)</f>
        <v>0</v>
      </c>
      <c r="BJ117" s="24" t="s">
        <v>25</v>
      </c>
      <c r="BK117" s="233">
        <f>ROUND(I117*H117,2)</f>
        <v>0</v>
      </c>
      <c r="BL117" s="24" t="s">
        <v>163</v>
      </c>
      <c r="BM117" s="24" t="s">
        <v>1314</v>
      </c>
    </row>
    <row r="118" s="1" customFormat="1" ht="14.4" customHeight="1">
      <c r="B118" s="47"/>
      <c r="C118" s="269" t="s">
        <v>342</v>
      </c>
      <c r="D118" s="269" t="s">
        <v>178</v>
      </c>
      <c r="E118" s="270" t="s">
        <v>1315</v>
      </c>
      <c r="F118" s="271" t="s">
        <v>1316</v>
      </c>
      <c r="G118" s="272" t="s">
        <v>345</v>
      </c>
      <c r="H118" s="273">
        <v>4</v>
      </c>
      <c r="I118" s="274"/>
      <c r="J118" s="275">
        <f>ROUND(I118*H118,2)</f>
        <v>0</v>
      </c>
      <c r="K118" s="271" t="s">
        <v>351</v>
      </c>
      <c r="L118" s="276"/>
      <c r="M118" s="277" t="s">
        <v>38</v>
      </c>
      <c r="N118" s="278" t="s">
        <v>54</v>
      </c>
      <c r="O118" s="48"/>
      <c r="P118" s="231">
        <f>O118*H118</f>
        <v>0</v>
      </c>
      <c r="Q118" s="231">
        <v>0</v>
      </c>
      <c r="R118" s="231">
        <f>Q118*H118</f>
        <v>0</v>
      </c>
      <c r="S118" s="231">
        <v>0</v>
      </c>
      <c r="T118" s="232">
        <f>S118*H118</f>
        <v>0</v>
      </c>
      <c r="AR118" s="24" t="s">
        <v>388</v>
      </c>
      <c r="AT118" s="24" t="s">
        <v>178</v>
      </c>
      <c r="AU118" s="24" t="s">
        <v>92</v>
      </c>
      <c r="AY118" s="24" t="s">
        <v>155</v>
      </c>
      <c r="BE118" s="233">
        <f>IF(N118="základní",J118,0)</f>
        <v>0</v>
      </c>
      <c r="BF118" s="233">
        <f>IF(N118="snížená",J118,0)</f>
        <v>0</v>
      </c>
      <c r="BG118" s="233">
        <f>IF(N118="zákl. přenesená",J118,0)</f>
        <v>0</v>
      </c>
      <c r="BH118" s="233">
        <f>IF(N118="sníž. přenesená",J118,0)</f>
        <v>0</v>
      </c>
      <c r="BI118" s="233">
        <f>IF(N118="nulová",J118,0)</f>
        <v>0</v>
      </c>
      <c r="BJ118" s="24" t="s">
        <v>25</v>
      </c>
      <c r="BK118" s="233">
        <f>ROUND(I118*H118,2)</f>
        <v>0</v>
      </c>
      <c r="BL118" s="24" t="s">
        <v>295</v>
      </c>
      <c r="BM118" s="24" t="s">
        <v>1317</v>
      </c>
    </row>
    <row r="119" s="1" customFormat="1" ht="14.4" customHeight="1">
      <c r="B119" s="47"/>
      <c r="C119" s="269" t="s">
        <v>348</v>
      </c>
      <c r="D119" s="269" t="s">
        <v>178</v>
      </c>
      <c r="E119" s="270" t="s">
        <v>1318</v>
      </c>
      <c r="F119" s="271" t="s">
        <v>1319</v>
      </c>
      <c r="G119" s="272" t="s">
        <v>345</v>
      </c>
      <c r="H119" s="273">
        <v>2</v>
      </c>
      <c r="I119" s="274"/>
      <c r="J119" s="275">
        <f>ROUND(I119*H119,2)</f>
        <v>0</v>
      </c>
      <c r="K119" s="271" t="s">
        <v>351</v>
      </c>
      <c r="L119" s="276"/>
      <c r="M119" s="277" t="s">
        <v>38</v>
      </c>
      <c r="N119" s="278" t="s">
        <v>54</v>
      </c>
      <c r="O119" s="48"/>
      <c r="P119" s="231">
        <f>O119*H119</f>
        <v>0</v>
      </c>
      <c r="Q119" s="231">
        <v>0</v>
      </c>
      <c r="R119" s="231">
        <f>Q119*H119</f>
        <v>0</v>
      </c>
      <c r="S119" s="231">
        <v>0</v>
      </c>
      <c r="T119" s="232">
        <f>S119*H119</f>
        <v>0</v>
      </c>
      <c r="AR119" s="24" t="s">
        <v>388</v>
      </c>
      <c r="AT119" s="24" t="s">
        <v>178</v>
      </c>
      <c r="AU119" s="24" t="s">
        <v>92</v>
      </c>
      <c r="AY119" s="24" t="s">
        <v>155</v>
      </c>
      <c r="BE119" s="233">
        <f>IF(N119="základní",J119,0)</f>
        <v>0</v>
      </c>
      <c r="BF119" s="233">
        <f>IF(N119="snížená",J119,0)</f>
        <v>0</v>
      </c>
      <c r="BG119" s="233">
        <f>IF(N119="zákl. přenesená",J119,0)</f>
        <v>0</v>
      </c>
      <c r="BH119" s="233">
        <f>IF(N119="sníž. přenesená",J119,0)</f>
        <v>0</v>
      </c>
      <c r="BI119" s="233">
        <f>IF(N119="nulová",J119,0)</f>
        <v>0</v>
      </c>
      <c r="BJ119" s="24" t="s">
        <v>25</v>
      </c>
      <c r="BK119" s="233">
        <f>ROUND(I119*H119,2)</f>
        <v>0</v>
      </c>
      <c r="BL119" s="24" t="s">
        <v>295</v>
      </c>
      <c r="BM119" s="24" t="s">
        <v>1320</v>
      </c>
    </row>
    <row r="120" s="1" customFormat="1" ht="14.4" customHeight="1">
      <c r="B120" s="47"/>
      <c r="C120" s="269" t="s">
        <v>353</v>
      </c>
      <c r="D120" s="269" t="s">
        <v>178</v>
      </c>
      <c r="E120" s="270" t="s">
        <v>1321</v>
      </c>
      <c r="F120" s="271" t="s">
        <v>1322</v>
      </c>
      <c r="G120" s="272" t="s">
        <v>345</v>
      </c>
      <c r="H120" s="273">
        <v>1</v>
      </c>
      <c r="I120" s="274"/>
      <c r="J120" s="275">
        <f>ROUND(I120*H120,2)</f>
        <v>0</v>
      </c>
      <c r="K120" s="271" t="s">
        <v>351</v>
      </c>
      <c r="L120" s="276"/>
      <c r="M120" s="277" t="s">
        <v>38</v>
      </c>
      <c r="N120" s="278" t="s">
        <v>54</v>
      </c>
      <c r="O120" s="48"/>
      <c r="P120" s="231">
        <f>O120*H120</f>
        <v>0</v>
      </c>
      <c r="Q120" s="231">
        <v>0</v>
      </c>
      <c r="R120" s="231">
        <f>Q120*H120</f>
        <v>0</v>
      </c>
      <c r="S120" s="231">
        <v>0</v>
      </c>
      <c r="T120" s="232">
        <f>S120*H120</f>
        <v>0</v>
      </c>
      <c r="AR120" s="24" t="s">
        <v>388</v>
      </c>
      <c r="AT120" s="24" t="s">
        <v>178</v>
      </c>
      <c r="AU120" s="24" t="s">
        <v>92</v>
      </c>
      <c r="AY120" s="24" t="s">
        <v>155</v>
      </c>
      <c r="BE120" s="233">
        <f>IF(N120="základní",J120,0)</f>
        <v>0</v>
      </c>
      <c r="BF120" s="233">
        <f>IF(N120="snížená",J120,0)</f>
        <v>0</v>
      </c>
      <c r="BG120" s="233">
        <f>IF(N120="zákl. přenesená",J120,0)</f>
        <v>0</v>
      </c>
      <c r="BH120" s="233">
        <f>IF(N120="sníž. přenesená",J120,0)</f>
        <v>0</v>
      </c>
      <c r="BI120" s="233">
        <f>IF(N120="nulová",J120,0)</f>
        <v>0</v>
      </c>
      <c r="BJ120" s="24" t="s">
        <v>25</v>
      </c>
      <c r="BK120" s="233">
        <f>ROUND(I120*H120,2)</f>
        <v>0</v>
      </c>
      <c r="BL120" s="24" t="s">
        <v>295</v>
      </c>
      <c r="BM120" s="24" t="s">
        <v>1323</v>
      </c>
    </row>
    <row r="121" s="1" customFormat="1" ht="22.8" customHeight="1">
      <c r="B121" s="47"/>
      <c r="C121" s="222" t="s">
        <v>358</v>
      </c>
      <c r="D121" s="222" t="s">
        <v>158</v>
      </c>
      <c r="E121" s="223" t="s">
        <v>1324</v>
      </c>
      <c r="F121" s="224" t="s">
        <v>1325</v>
      </c>
      <c r="G121" s="225" t="s">
        <v>345</v>
      </c>
      <c r="H121" s="226">
        <v>3</v>
      </c>
      <c r="I121" s="227"/>
      <c r="J121" s="228">
        <f>ROUND(I121*H121,2)</f>
        <v>0</v>
      </c>
      <c r="K121" s="224" t="s">
        <v>162</v>
      </c>
      <c r="L121" s="73"/>
      <c r="M121" s="229" t="s">
        <v>38</v>
      </c>
      <c r="N121" s="230" t="s">
        <v>54</v>
      </c>
      <c r="O121" s="48"/>
      <c r="P121" s="231">
        <f>O121*H121</f>
        <v>0</v>
      </c>
      <c r="Q121" s="231">
        <v>0</v>
      </c>
      <c r="R121" s="231">
        <f>Q121*H121</f>
        <v>0</v>
      </c>
      <c r="S121" s="231">
        <v>0</v>
      </c>
      <c r="T121" s="232">
        <f>S121*H121</f>
        <v>0</v>
      </c>
      <c r="AR121" s="24" t="s">
        <v>295</v>
      </c>
      <c r="AT121" s="24" t="s">
        <v>158</v>
      </c>
      <c r="AU121" s="24" t="s">
        <v>92</v>
      </c>
      <c r="AY121" s="24" t="s">
        <v>155</v>
      </c>
      <c r="BE121" s="233">
        <f>IF(N121="základní",J121,0)</f>
        <v>0</v>
      </c>
      <c r="BF121" s="233">
        <f>IF(N121="snížená",J121,0)</f>
        <v>0</v>
      </c>
      <c r="BG121" s="233">
        <f>IF(N121="zákl. přenesená",J121,0)</f>
        <v>0</v>
      </c>
      <c r="BH121" s="233">
        <f>IF(N121="sníž. přenesená",J121,0)</f>
        <v>0</v>
      </c>
      <c r="BI121" s="233">
        <f>IF(N121="nulová",J121,0)</f>
        <v>0</v>
      </c>
      <c r="BJ121" s="24" t="s">
        <v>25</v>
      </c>
      <c r="BK121" s="233">
        <f>ROUND(I121*H121,2)</f>
        <v>0</v>
      </c>
      <c r="BL121" s="24" t="s">
        <v>295</v>
      </c>
      <c r="BM121" s="24" t="s">
        <v>1326</v>
      </c>
    </row>
    <row r="122" s="1" customFormat="1" ht="14.4" customHeight="1">
      <c r="B122" s="47"/>
      <c r="C122" s="269" t="s">
        <v>368</v>
      </c>
      <c r="D122" s="269" t="s">
        <v>178</v>
      </c>
      <c r="E122" s="270" t="s">
        <v>1327</v>
      </c>
      <c r="F122" s="271" t="s">
        <v>1328</v>
      </c>
      <c r="G122" s="272" t="s">
        <v>345</v>
      </c>
      <c r="H122" s="273">
        <v>1</v>
      </c>
      <c r="I122" s="274"/>
      <c r="J122" s="275">
        <f>ROUND(I122*H122,2)</f>
        <v>0</v>
      </c>
      <c r="K122" s="271" t="s">
        <v>351</v>
      </c>
      <c r="L122" s="276"/>
      <c r="M122" s="277" t="s">
        <v>38</v>
      </c>
      <c r="N122" s="278" t="s">
        <v>54</v>
      </c>
      <c r="O122" s="48"/>
      <c r="P122" s="231">
        <f>O122*H122</f>
        <v>0</v>
      </c>
      <c r="Q122" s="231">
        <v>0</v>
      </c>
      <c r="R122" s="231">
        <f>Q122*H122</f>
        <v>0</v>
      </c>
      <c r="S122" s="231">
        <v>0</v>
      </c>
      <c r="T122" s="232">
        <f>S122*H122</f>
        <v>0</v>
      </c>
      <c r="AR122" s="24" t="s">
        <v>388</v>
      </c>
      <c r="AT122" s="24" t="s">
        <v>178</v>
      </c>
      <c r="AU122" s="24" t="s">
        <v>92</v>
      </c>
      <c r="AY122" s="24" t="s">
        <v>155</v>
      </c>
      <c r="BE122" s="233">
        <f>IF(N122="základní",J122,0)</f>
        <v>0</v>
      </c>
      <c r="BF122" s="233">
        <f>IF(N122="snížená",J122,0)</f>
        <v>0</v>
      </c>
      <c r="BG122" s="233">
        <f>IF(N122="zákl. přenesená",J122,0)</f>
        <v>0</v>
      </c>
      <c r="BH122" s="233">
        <f>IF(N122="sníž. přenesená",J122,0)</f>
        <v>0</v>
      </c>
      <c r="BI122" s="233">
        <f>IF(N122="nulová",J122,0)</f>
        <v>0</v>
      </c>
      <c r="BJ122" s="24" t="s">
        <v>25</v>
      </c>
      <c r="BK122" s="233">
        <f>ROUND(I122*H122,2)</f>
        <v>0</v>
      </c>
      <c r="BL122" s="24" t="s">
        <v>295</v>
      </c>
      <c r="BM122" s="24" t="s">
        <v>1329</v>
      </c>
    </row>
    <row r="123" s="1" customFormat="1" ht="14.4" customHeight="1">
      <c r="B123" s="47"/>
      <c r="C123" s="269" t="s">
        <v>378</v>
      </c>
      <c r="D123" s="269" t="s">
        <v>178</v>
      </c>
      <c r="E123" s="270" t="s">
        <v>1330</v>
      </c>
      <c r="F123" s="271" t="s">
        <v>1331</v>
      </c>
      <c r="G123" s="272" t="s">
        <v>345</v>
      </c>
      <c r="H123" s="273">
        <v>1</v>
      </c>
      <c r="I123" s="274"/>
      <c r="J123" s="275">
        <f>ROUND(I123*H123,2)</f>
        <v>0</v>
      </c>
      <c r="K123" s="271" t="s">
        <v>351</v>
      </c>
      <c r="L123" s="276"/>
      <c r="M123" s="277" t="s">
        <v>38</v>
      </c>
      <c r="N123" s="278" t="s">
        <v>54</v>
      </c>
      <c r="O123" s="48"/>
      <c r="P123" s="231">
        <f>O123*H123</f>
        <v>0</v>
      </c>
      <c r="Q123" s="231">
        <v>0</v>
      </c>
      <c r="R123" s="231">
        <f>Q123*H123</f>
        <v>0</v>
      </c>
      <c r="S123" s="231">
        <v>0</v>
      </c>
      <c r="T123" s="232">
        <f>S123*H123</f>
        <v>0</v>
      </c>
      <c r="AR123" s="24" t="s">
        <v>388</v>
      </c>
      <c r="AT123" s="24" t="s">
        <v>178</v>
      </c>
      <c r="AU123" s="24" t="s">
        <v>92</v>
      </c>
      <c r="AY123" s="24" t="s">
        <v>155</v>
      </c>
      <c r="BE123" s="233">
        <f>IF(N123="základní",J123,0)</f>
        <v>0</v>
      </c>
      <c r="BF123" s="233">
        <f>IF(N123="snížená",J123,0)</f>
        <v>0</v>
      </c>
      <c r="BG123" s="233">
        <f>IF(N123="zákl. přenesená",J123,0)</f>
        <v>0</v>
      </c>
      <c r="BH123" s="233">
        <f>IF(N123="sníž. přenesená",J123,0)</f>
        <v>0</v>
      </c>
      <c r="BI123" s="233">
        <f>IF(N123="nulová",J123,0)</f>
        <v>0</v>
      </c>
      <c r="BJ123" s="24" t="s">
        <v>25</v>
      </c>
      <c r="BK123" s="233">
        <f>ROUND(I123*H123,2)</f>
        <v>0</v>
      </c>
      <c r="BL123" s="24" t="s">
        <v>295</v>
      </c>
      <c r="BM123" s="24" t="s">
        <v>1332</v>
      </c>
    </row>
    <row r="124" s="1" customFormat="1" ht="14.4" customHeight="1">
      <c r="B124" s="47"/>
      <c r="C124" s="269" t="s">
        <v>248</v>
      </c>
      <c r="D124" s="269" t="s">
        <v>178</v>
      </c>
      <c r="E124" s="270" t="s">
        <v>1333</v>
      </c>
      <c r="F124" s="271" t="s">
        <v>1334</v>
      </c>
      <c r="G124" s="272" t="s">
        <v>345</v>
      </c>
      <c r="H124" s="273">
        <v>1</v>
      </c>
      <c r="I124" s="274"/>
      <c r="J124" s="275">
        <f>ROUND(I124*H124,2)</f>
        <v>0</v>
      </c>
      <c r="K124" s="271" t="s">
        <v>351</v>
      </c>
      <c r="L124" s="276"/>
      <c r="M124" s="277" t="s">
        <v>38</v>
      </c>
      <c r="N124" s="278" t="s">
        <v>54</v>
      </c>
      <c r="O124" s="48"/>
      <c r="P124" s="231">
        <f>O124*H124</f>
        <v>0</v>
      </c>
      <c r="Q124" s="231">
        <v>0</v>
      </c>
      <c r="R124" s="231">
        <f>Q124*H124</f>
        <v>0</v>
      </c>
      <c r="S124" s="231">
        <v>0</v>
      </c>
      <c r="T124" s="232">
        <f>S124*H124</f>
        <v>0</v>
      </c>
      <c r="AR124" s="24" t="s">
        <v>388</v>
      </c>
      <c r="AT124" s="24" t="s">
        <v>178</v>
      </c>
      <c r="AU124" s="24" t="s">
        <v>92</v>
      </c>
      <c r="AY124" s="24" t="s">
        <v>155</v>
      </c>
      <c r="BE124" s="233">
        <f>IF(N124="základní",J124,0)</f>
        <v>0</v>
      </c>
      <c r="BF124" s="233">
        <f>IF(N124="snížená",J124,0)</f>
        <v>0</v>
      </c>
      <c r="BG124" s="233">
        <f>IF(N124="zákl. přenesená",J124,0)</f>
        <v>0</v>
      </c>
      <c r="BH124" s="233">
        <f>IF(N124="sníž. přenesená",J124,0)</f>
        <v>0</v>
      </c>
      <c r="BI124" s="233">
        <f>IF(N124="nulová",J124,0)</f>
        <v>0</v>
      </c>
      <c r="BJ124" s="24" t="s">
        <v>25</v>
      </c>
      <c r="BK124" s="233">
        <f>ROUND(I124*H124,2)</f>
        <v>0</v>
      </c>
      <c r="BL124" s="24" t="s">
        <v>295</v>
      </c>
      <c r="BM124" s="24" t="s">
        <v>1335</v>
      </c>
    </row>
    <row r="125" s="1" customFormat="1" ht="22.8" customHeight="1">
      <c r="B125" s="47"/>
      <c r="C125" s="222" t="s">
        <v>388</v>
      </c>
      <c r="D125" s="222" t="s">
        <v>158</v>
      </c>
      <c r="E125" s="223" t="s">
        <v>1336</v>
      </c>
      <c r="F125" s="224" t="s">
        <v>1337</v>
      </c>
      <c r="G125" s="225" t="s">
        <v>345</v>
      </c>
      <c r="H125" s="226">
        <v>4</v>
      </c>
      <c r="I125" s="227"/>
      <c r="J125" s="228">
        <f>ROUND(I125*H125,2)</f>
        <v>0</v>
      </c>
      <c r="K125" s="224" t="s">
        <v>162</v>
      </c>
      <c r="L125" s="73"/>
      <c r="M125" s="229" t="s">
        <v>38</v>
      </c>
      <c r="N125" s="230" t="s">
        <v>54</v>
      </c>
      <c r="O125" s="48"/>
      <c r="P125" s="231">
        <f>O125*H125</f>
        <v>0</v>
      </c>
      <c r="Q125" s="231">
        <v>0</v>
      </c>
      <c r="R125" s="231">
        <f>Q125*H125</f>
        <v>0</v>
      </c>
      <c r="S125" s="231">
        <v>0</v>
      </c>
      <c r="T125" s="232">
        <f>S125*H125</f>
        <v>0</v>
      </c>
      <c r="AR125" s="24" t="s">
        <v>295</v>
      </c>
      <c r="AT125" s="24" t="s">
        <v>158</v>
      </c>
      <c r="AU125" s="24" t="s">
        <v>92</v>
      </c>
      <c r="AY125" s="24" t="s">
        <v>155</v>
      </c>
      <c r="BE125" s="233">
        <f>IF(N125="základní",J125,0)</f>
        <v>0</v>
      </c>
      <c r="BF125" s="233">
        <f>IF(N125="snížená",J125,0)</f>
        <v>0</v>
      </c>
      <c r="BG125" s="233">
        <f>IF(N125="zákl. přenesená",J125,0)</f>
        <v>0</v>
      </c>
      <c r="BH125" s="233">
        <f>IF(N125="sníž. přenesená",J125,0)</f>
        <v>0</v>
      </c>
      <c r="BI125" s="233">
        <f>IF(N125="nulová",J125,0)</f>
        <v>0</v>
      </c>
      <c r="BJ125" s="24" t="s">
        <v>25</v>
      </c>
      <c r="BK125" s="233">
        <f>ROUND(I125*H125,2)</f>
        <v>0</v>
      </c>
      <c r="BL125" s="24" t="s">
        <v>295</v>
      </c>
      <c r="BM125" s="24" t="s">
        <v>1338</v>
      </c>
    </row>
    <row r="126" s="1" customFormat="1" ht="22.8" customHeight="1">
      <c r="B126" s="47"/>
      <c r="C126" s="269" t="s">
        <v>397</v>
      </c>
      <c r="D126" s="269" t="s">
        <v>178</v>
      </c>
      <c r="E126" s="270" t="s">
        <v>1339</v>
      </c>
      <c r="F126" s="271" t="s">
        <v>1340</v>
      </c>
      <c r="G126" s="272" t="s">
        <v>345</v>
      </c>
      <c r="H126" s="273">
        <v>1</v>
      </c>
      <c r="I126" s="274"/>
      <c r="J126" s="275">
        <f>ROUND(I126*H126,2)</f>
        <v>0</v>
      </c>
      <c r="K126" s="271" t="s">
        <v>351</v>
      </c>
      <c r="L126" s="276"/>
      <c r="M126" s="277" t="s">
        <v>38</v>
      </c>
      <c r="N126" s="278" t="s">
        <v>54</v>
      </c>
      <c r="O126" s="48"/>
      <c r="P126" s="231">
        <f>O126*H126</f>
        <v>0</v>
      </c>
      <c r="Q126" s="231">
        <v>0</v>
      </c>
      <c r="R126" s="231">
        <f>Q126*H126</f>
        <v>0</v>
      </c>
      <c r="S126" s="231">
        <v>0</v>
      </c>
      <c r="T126" s="232">
        <f>S126*H126</f>
        <v>0</v>
      </c>
      <c r="AR126" s="24" t="s">
        <v>388</v>
      </c>
      <c r="AT126" s="24" t="s">
        <v>178</v>
      </c>
      <c r="AU126" s="24" t="s">
        <v>92</v>
      </c>
      <c r="AY126" s="24" t="s">
        <v>155</v>
      </c>
      <c r="BE126" s="233">
        <f>IF(N126="základní",J126,0)</f>
        <v>0</v>
      </c>
      <c r="BF126" s="233">
        <f>IF(N126="snížená",J126,0)</f>
        <v>0</v>
      </c>
      <c r="BG126" s="233">
        <f>IF(N126="zákl. přenesená",J126,0)</f>
        <v>0</v>
      </c>
      <c r="BH126" s="233">
        <f>IF(N126="sníž. přenesená",J126,0)</f>
        <v>0</v>
      </c>
      <c r="BI126" s="233">
        <f>IF(N126="nulová",J126,0)</f>
        <v>0</v>
      </c>
      <c r="BJ126" s="24" t="s">
        <v>25</v>
      </c>
      <c r="BK126" s="233">
        <f>ROUND(I126*H126,2)</f>
        <v>0</v>
      </c>
      <c r="BL126" s="24" t="s">
        <v>295</v>
      </c>
      <c r="BM126" s="24" t="s">
        <v>1341</v>
      </c>
    </row>
    <row r="127" s="1" customFormat="1" ht="14.4" customHeight="1">
      <c r="B127" s="47"/>
      <c r="C127" s="269" t="s">
        <v>404</v>
      </c>
      <c r="D127" s="269" t="s">
        <v>178</v>
      </c>
      <c r="E127" s="270" t="s">
        <v>1342</v>
      </c>
      <c r="F127" s="271" t="s">
        <v>1343</v>
      </c>
      <c r="G127" s="272" t="s">
        <v>345</v>
      </c>
      <c r="H127" s="273">
        <v>1</v>
      </c>
      <c r="I127" s="274"/>
      <c r="J127" s="275">
        <f>ROUND(I127*H127,2)</f>
        <v>0</v>
      </c>
      <c r="K127" s="271" t="s">
        <v>351</v>
      </c>
      <c r="L127" s="276"/>
      <c r="M127" s="277" t="s">
        <v>38</v>
      </c>
      <c r="N127" s="278" t="s">
        <v>54</v>
      </c>
      <c r="O127" s="48"/>
      <c r="P127" s="231">
        <f>O127*H127</f>
        <v>0</v>
      </c>
      <c r="Q127" s="231">
        <v>0</v>
      </c>
      <c r="R127" s="231">
        <f>Q127*H127</f>
        <v>0</v>
      </c>
      <c r="S127" s="231">
        <v>0</v>
      </c>
      <c r="T127" s="232">
        <f>S127*H127</f>
        <v>0</v>
      </c>
      <c r="AR127" s="24" t="s">
        <v>388</v>
      </c>
      <c r="AT127" s="24" t="s">
        <v>178</v>
      </c>
      <c r="AU127" s="24" t="s">
        <v>92</v>
      </c>
      <c r="AY127" s="24" t="s">
        <v>155</v>
      </c>
      <c r="BE127" s="233">
        <f>IF(N127="základní",J127,0)</f>
        <v>0</v>
      </c>
      <c r="BF127" s="233">
        <f>IF(N127="snížená",J127,0)</f>
        <v>0</v>
      </c>
      <c r="BG127" s="233">
        <f>IF(N127="zákl. přenesená",J127,0)</f>
        <v>0</v>
      </c>
      <c r="BH127" s="233">
        <f>IF(N127="sníž. přenesená",J127,0)</f>
        <v>0</v>
      </c>
      <c r="BI127" s="233">
        <f>IF(N127="nulová",J127,0)</f>
        <v>0</v>
      </c>
      <c r="BJ127" s="24" t="s">
        <v>25</v>
      </c>
      <c r="BK127" s="233">
        <f>ROUND(I127*H127,2)</f>
        <v>0</v>
      </c>
      <c r="BL127" s="24" t="s">
        <v>295</v>
      </c>
      <c r="BM127" s="24" t="s">
        <v>1344</v>
      </c>
    </row>
    <row r="128" s="1" customFormat="1" ht="14.4" customHeight="1">
      <c r="B128" s="47"/>
      <c r="C128" s="269" t="s">
        <v>414</v>
      </c>
      <c r="D128" s="269" t="s">
        <v>178</v>
      </c>
      <c r="E128" s="270" t="s">
        <v>1345</v>
      </c>
      <c r="F128" s="271" t="s">
        <v>1346</v>
      </c>
      <c r="G128" s="272" t="s">
        <v>345</v>
      </c>
      <c r="H128" s="273">
        <v>1</v>
      </c>
      <c r="I128" s="274"/>
      <c r="J128" s="275">
        <f>ROUND(I128*H128,2)</f>
        <v>0</v>
      </c>
      <c r="K128" s="271" t="s">
        <v>351</v>
      </c>
      <c r="L128" s="276"/>
      <c r="M128" s="277" t="s">
        <v>38</v>
      </c>
      <c r="N128" s="278" t="s">
        <v>54</v>
      </c>
      <c r="O128" s="48"/>
      <c r="P128" s="231">
        <f>O128*H128</f>
        <v>0</v>
      </c>
      <c r="Q128" s="231">
        <v>0</v>
      </c>
      <c r="R128" s="231">
        <f>Q128*H128</f>
        <v>0</v>
      </c>
      <c r="S128" s="231">
        <v>0</v>
      </c>
      <c r="T128" s="232">
        <f>S128*H128</f>
        <v>0</v>
      </c>
      <c r="AR128" s="24" t="s">
        <v>388</v>
      </c>
      <c r="AT128" s="24" t="s">
        <v>178</v>
      </c>
      <c r="AU128" s="24" t="s">
        <v>92</v>
      </c>
      <c r="AY128" s="24" t="s">
        <v>155</v>
      </c>
      <c r="BE128" s="233">
        <f>IF(N128="základní",J128,0)</f>
        <v>0</v>
      </c>
      <c r="BF128" s="233">
        <f>IF(N128="snížená",J128,0)</f>
        <v>0</v>
      </c>
      <c r="BG128" s="233">
        <f>IF(N128="zákl. přenesená",J128,0)</f>
        <v>0</v>
      </c>
      <c r="BH128" s="233">
        <f>IF(N128="sníž. přenesená",J128,0)</f>
        <v>0</v>
      </c>
      <c r="BI128" s="233">
        <f>IF(N128="nulová",J128,0)</f>
        <v>0</v>
      </c>
      <c r="BJ128" s="24" t="s">
        <v>25</v>
      </c>
      <c r="BK128" s="233">
        <f>ROUND(I128*H128,2)</f>
        <v>0</v>
      </c>
      <c r="BL128" s="24" t="s">
        <v>295</v>
      </c>
      <c r="BM128" s="24" t="s">
        <v>1347</v>
      </c>
    </row>
    <row r="129" s="1" customFormat="1" ht="14.4" customHeight="1">
      <c r="B129" s="47"/>
      <c r="C129" s="269" t="s">
        <v>421</v>
      </c>
      <c r="D129" s="269" t="s">
        <v>178</v>
      </c>
      <c r="E129" s="270" t="s">
        <v>1348</v>
      </c>
      <c r="F129" s="271" t="s">
        <v>1349</v>
      </c>
      <c r="G129" s="272" t="s">
        <v>345</v>
      </c>
      <c r="H129" s="273">
        <v>1</v>
      </c>
      <c r="I129" s="274"/>
      <c r="J129" s="275">
        <f>ROUND(I129*H129,2)</f>
        <v>0</v>
      </c>
      <c r="K129" s="271" t="s">
        <v>351</v>
      </c>
      <c r="L129" s="276"/>
      <c r="M129" s="277" t="s">
        <v>38</v>
      </c>
      <c r="N129" s="278" t="s">
        <v>54</v>
      </c>
      <c r="O129" s="48"/>
      <c r="P129" s="231">
        <f>O129*H129</f>
        <v>0</v>
      </c>
      <c r="Q129" s="231">
        <v>0</v>
      </c>
      <c r="R129" s="231">
        <f>Q129*H129</f>
        <v>0</v>
      </c>
      <c r="S129" s="231">
        <v>0</v>
      </c>
      <c r="T129" s="232">
        <f>S129*H129</f>
        <v>0</v>
      </c>
      <c r="AR129" s="24" t="s">
        <v>388</v>
      </c>
      <c r="AT129" s="24" t="s">
        <v>178</v>
      </c>
      <c r="AU129" s="24" t="s">
        <v>92</v>
      </c>
      <c r="AY129" s="24" t="s">
        <v>155</v>
      </c>
      <c r="BE129" s="233">
        <f>IF(N129="základní",J129,0)</f>
        <v>0</v>
      </c>
      <c r="BF129" s="233">
        <f>IF(N129="snížená",J129,0)</f>
        <v>0</v>
      </c>
      <c r="BG129" s="233">
        <f>IF(N129="zákl. přenesená",J129,0)</f>
        <v>0</v>
      </c>
      <c r="BH129" s="233">
        <f>IF(N129="sníž. přenesená",J129,0)</f>
        <v>0</v>
      </c>
      <c r="BI129" s="233">
        <f>IF(N129="nulová",J129,0)</f>
        <v>0</v>
      </c>
      <c r="BJ129" s="24" t="s">
        <v>25</v>
      </c>
      <c r="BK129" s="233">
        <f>ROUND(I129*H129,2)</f>
        <v>0</v>
      </c>
      <c r="BL129" s="24" t="s">
        <v>295</v>
      </c>
      <c r="BM129" s="24" t="s">
        <v>1350</v>
      </c>
    </row>
    <row r="130" s="1" customFormat="1" ht="22.8" customHeight="1">
      <c r="B130" s="47"/>
      <c r="C130" s="222" t="s">
        <v>428</v>
      </c>
      <c r="D130" s="222" t="s">
        <v>158</v>
      </c>
      <c r="E130" s="223" t="s">
        <v>1351</v>
      </c>
      <c r="F130" s="224" t="s">
        <v>1352</v>
      </c>
      <c r="G130" s="225" t="s">
        <v>345</v>
      </c>
      <c r="H130" s="226">
        <v>3</v>
      </c>
      <c r="I130" s="227"/>
      <c r="J130" s="228">
        <f>ROUND(I130*H130,2)</f>
        <v>0</v>
      </c>
      <c r="K130" s="224" t="s">
        <v>162</v>
      </c>
      <c r="L130" s="73"/>
      <c r="M130" s="229" t="s">
        <v>38</v>
      </c>
      <c r="N130" s="230" t="s">
        <v>54</v>
      </c>
      <c r="O130" s="48"/>
      <c r="P130" s="231">
        <f>O130*H130</f>
        <v>0</v>
      </c>
      <c r="Q130" s="231">
        <v>0</v>
      </c>
      <c r="R130" s="231">
        <f>Q130*H130</f>
        <v>0</v>
      </c>
      <c r="S130" s="231">
        <v>0</v>
      </c>
      <c r="T130" s="232">
        <f>S130*H130</f>
        <v>0</v>
      </c>
      <c r="AR130" s="24" t="s">
        <v>295</v>
      </c>
      <c r="AT130" s="24" t="s">
        <v>158</v>
      </c>
      <c r="AU130" s="24" t="s">
        <v>92</v>
      </c>
      <c r="AY130" s="24" t="s">
        <v>155</v>
      </c>
      <c r="BE130" s="233">
        <f>IF(N130="základní",J130,0)</f>
        <v>0</v>
      </c>
      <c r="BF130" s="233">
        <f>IF(N130="snížená",J130,0)</f>
        <v>0</v>
      </c>
      <c r="BG130" s="233">
        <f>IF(N130="zákl. přenesená",J130,0)</f>
        <v>0</v>
      </c>
      <c r="BH130" s="233">
        <f>IF(N130="sníž. přenesená",J130,0)</f>
        <v>0</v>
      </c>
      <c r="BI130" s="233">
        <f>IF(N130="nulová",J130,0)</f>
        <v>0</v>
      </c>
      <c r="BJ130" s="24" t="s">
        <v>25</v>
      </c>
      <c r="BK130" s="233">
        <f>ROUND(I130*H130,2)</f>
        <v>0</v>
      </c>
      <c r="BL130" s="24" t="s">
        <v>295</v>
      </c>
      <c r="BM130" s="24" t="s">
        <v>1353</v>
      </c>
    </row>
    <row r="131" s="1" customFormat="1" ht="14.4" customHeight="1">
      <c r="B131" s="47"/>
      <c r="C131" s="269" t="s">
        <v>436</v>
      </c>
      <c r="D131" s="269" t="s">
        <v>178</v>
      </c>
      <c r="E131" s="270" t="s">
        <v>1354</v>
      </c>
      <c r="F131" s="271" t="s">
        <v>1355</v>
      </c>
      <c r="G131" s="272" t="s">
        <v>345</v>
      </c>
      <c r="H131" s="273">
        <v>1</v>
      </c>
      <c r="I131" s="274"/>
      <c r="J131" s="275">
        <f>ROUND(I131*H131,2)</f>
        <v>0</v>
      </c>
      <c r="K131" s="271" t="s">
        <v>351</v>
      </c>
      <c r="L131" s="276"/>
      <c r="M131" s="277" t="s">
        <v>38</v>
      </c>
      <c r="N131" s="278" t="s">
        <v>54</v>
      </c>
      <c r="O131" s="48"/>
      <c r="P131" s="231">
        <f>O131*H131</f>
        <v>0</v>
      </c>
      <c r="Q131" s="231">
        <v>0</v>
      </c>
      <c r="R131" s="231">
        <f>Q131*H131</f>
        <v>0</v>
      </c>
      <c r="S131" s="231">
        <v>0</v>
      </c>
      <c r="T131" s="232">
        <f>S131*H131</f>
        <v>0</v>
      </c>
      <c r="AR131" s="24" t="s">
        <v>388</v>
      </c>
      <c r="AT131" s="24" t="s">
        <v>178</v>
      </c>
      <c r="AU131" s="24" t="s">
        <v>92</v>
      </c>
      <c r="AY131" s="24" t="s">
        <v>155</v>
      </c>
      <c r="BE131" s="233">
        <f>IF(N131="základní",J131,0)</f>
        <v>0</v>
      </c>
      <c r="BF131" s="233">
        <f>IF(N131="snížená",J131,0)</f>
        <v>0</v>
      </c>
      <c r="BG131" s="233">
        <f>IF(N131="zákl. přenesená",J131,0)</f>
        <v>0</v>
      </c>
      <c r="BH131" s="233">
        <f>IF(N131="sníž. přenesená",J131,0)</f>
        <v>0</v>
      </c>
      <c r="BI131" s="233">
        <f>IF(N131="nulová",J131,0)</f>
        <v>0</v>
      </c>
      <c r="BJ131" s="24" t="s">
        <v>25</v>
      </c>
      <c r="BK131" s="233">
        <f>ROUND(I131*H131,2)</f>
        <v>0</v>
      </c>
      <c r="BL131" s="24" t="s">
        <v>295</v>
      </c>
      <c r="BM131" s="24" t="s">
        <v>1356</v>
      </c>
    </row>
    <row r="132" s="1" customFormat="1" ht="22.8" customHeight="1">
      <c r="B132" s="47"/>
      <c r="C132" s="269" t="s">
        <v>440</v>
      </c>
      <c r="D132" s="269" t="s">
        <v>178</v>
      </c>
      <c r="E132" s="270" t="s">
        <v>1357</v>
      </c>
      <c r="F132" s="271" t="s">
        <v>1358</v>
      </c>
      <c r="G132" s="272" t="s">
        <v>345</v>
      </c>
      <c r="H132" s="273">
        <v>1</v>
      </c>
      <c r="I132" s="274"/>
      <c r="J132" s="275">
        <f>ROUND(I132*H132,2)</f>
        <v>0</v>
      </c>
      <c r="K132" s="271" t="s">
        <v>351</v>
      </c>
      <c r="L132" s="276"/>
      <c r="M132" s="277" t="s">
        <v>38</v>
      </c>
      <c r="N132" s="278" t="s">
        <v>54</v>
      </c>
      <c r="O132" s="48"/>
      <c r="P132" s="231">
        <f>O132*H132</f>
        <v>0</v>
      </c>
      <c r="Q132" s="231">
        <v>0</v>
      </c>
      <c r="R132" s="231">
        <f>Q132*H132</f>
        <v>0</v>
      </c>
      <c r="S132" s="231">
        <v>0</v>
      </c>
      <c r="T132" s="232">
        <f>S132*H132</f>
        <v>0</v>
      </c>
      <c r="AR132" s="24" t="s">
        <v>388</v>
      </c>
      <c r="AT132" s="24" t="s">
        <v>178</v>
      </c>
      <c r="AU132" s="24" t="s">
        <v>92</v>
      </c>
      <c r="AY132" s="24" t="s">
        <v>155</v>
      </c>
      <c r="BE132" s="233">
        <f>IF(N132="základní",J132,0)</f>
        <v>0</v>
      </c>
      <c r="BF132" s="233">
        <f>IF(N132="snížená",J132,0)</f>
        <v>0</v>
      </c>
      <c r="BG132" s="233">
        <f>IF(N132="zákl. přenesená",J132,0)</f>
        <v>0</v>
      </c>
      <c r="BH132" s="233">
        <f>IF(N132="sníž. přenesená",J132,0)</f>
        <v>0</v>
      </c>
      <c r="BI132" s="233">
        <f>IF(N132="nulová",J132,0)</f>
        <v>0</v>
      </c>
      <c r="BJ132" s="24" t="s">
        <v>25</v>
      </c>
      <c r="BK132" s="233">
        <f>ROUND(I132*H132,2)</f>
        <v>0</v>
      </c>
      <c r="BL132" s="24" t="s">
        <v>295</v>
      </c>
      <c r="BM132" s="24" t="s">
        <v>1359</v>
      </c>
    </row>
    <row r="133" s="1" customFormat="1" ht="14.4" customHeight="1">
      <c r="B133" s="47"/>
      <c r="C133" s="269" t="s">
        <v>450</v>
      </c>
      <c r="D133" s="269" t="s">
        <v>178</v>
      </c>
      <c r="E133" s="270" t="s">
        <v>1360</v>
      </c>
      <c r="F133" s="271" t="s">
        <v>1361</v>
      </c>
      <c r="G133" s="272" t="s">
        <v>345</v>
      </c>
      <c r="H133" s="273">
        <v>1</v>
      </c>
      <c r="I133" s="274"/>
      <c r="J133" s="275">
        <f>ROUND(I133*H133,2)</f>
        <v>0</v>
      </c>
      <c r="K133" s="271" t="s">
        <v>351</v>
      </c>
      <c r="L133" s="276"/>
      <c r="M133" s="277" t="s">
        <v>38</v>
      </c>
      <c r="N133" s="278" t="s">
        <v>54</v>
      </c>
      <c r="O133" s="48"/>
      <c r="P133" s="231">
        <f>O133*H133</f>
        <v>0</v>
      </c>
      <c r="Q133" s="231">
        <v>0</v>
      </c>
      <c r="R133" s="231">
        <f>Q133*H133</f>
        <v>0</v>
      </c>
      <c r="S133" s="231">
        <v>0</v>
      </c>
      <c r="T133" s="232">
        <f>S133*H133</f>
        <v>0</v>
      </c>
      <c r="AR133" s="24" t="s">
        <v>388</v>
      </c>
      <c r="AT133" s="24" t="s">
        <v>178</v>
      </c>
      <c r="AU133" s="24" t="s">
        <v>92</v>
      </c>
      <c r="AY133" s="24" t="s">
        <v>155</v>
      </c>
      <c r="BE133" s="233">
        <f>IF(N133="základní",J133,0)</f>
        <v>0</v>
      </c>
      <c r="BF133" s="233">
        <f>IF(N133="snížená",J133,0)</f>
        <v>0</v>
      </c>
      <c r="BG133" s="233">
        <f>IF(N133="zákl. přenesená",J133,0)</f>
        <v>0</v>
      </c>
      <c r="BH133" s="233">
        <f>IF(N133="sníž. přenesená",J133,0)</f>
        <v>0</v>
      </c>
      <c r="BI133" s="233">
        <f>IF(N133="nulová",J133,0)</f>
        <v>0</v>
      </c>
      <c r="BJ133" s="24" t="s">
        <v>25</v>
      </c>
      <c r="BK133" s="233">
        <f>ROUND(I133*H133,2)</f>
        <v>0</v>
      </c>
      <c r="BL133" s="24" t="s">
        <v>295</v>
      </c>
      <c r="BM133" s="24" t="s">
        <v>1362</v>
      </c>
    </row>
    <row r="134" s="1" customFormat="1" ht="22.8" customHeight="1">
      <c r="B134" s="47"/>
      <c r="C134" s="222" t="s">
        <v>458</v>
      </c>
      <c r="D134" s="222" t="s">
        <v>158</v>
      </c>
      <c r="E134" s="223" t="s">
        <v>1363</v>
      </c>
      <c r="F134" s="224" t="s">
        <v>1364</v>
      </c>
      <c r="G134" s="225" t="s">
        <v>345</v>
      </c>
      <c r="H134" s="226">
        <v>4</v>
      </c>
      <c r="I134" s="227"/>
      <c r="J134" s="228">
        <f>ROUND(I134*H134,2)</f>
        <v>0</v>
      </c>
      <c r="K134" s="224" t="s">
        <v>162</v>
      </c>
      <c r="L134" s="73"/>
      <c r="M134" s="229" t="s">
        <v>38</v>
      </c>
      <c r="N134" s="230" t="s">
        <v>54</v>
      </c>
      <c r="O134" s="48"/>
      <c r="P134" s="231">
        <f>O134*H134</f>
        <v>0</v>
      </c>
      <c r="Q134" s="231">
        <v>0</v>
      </c>
      <c r="R134" s="231">
        <f>Q134*H134</f>
        <v>0</v>
      </c>
      <c r="S134" s="231">
        <v>0</v>
      </c>
      <c r="T134" s="232">
        <f>S134*H134</f>
        <v>0</v>
      </c>
      <c r="AR134" s="24" t="s">
        <v>295</v>
      </c>
      <c r="AT134" s="24" t="s">
        <v>158</v>
      </c>
      <c r="AU134" s="24" t="s">
        <v>92</v>
      </c>
      <c r="AY134" s="24" t="s">
        <v>155</v>
      </c>
      <c r="BE134" s="233">
        <f>IF(N134="základní",J134,0)</f>
        <v>0</v>
      </c>
      <c r="BF134" s="233">
        <f>IF(N134="snížená",J134,0)</f>
        <v>0</v>
      </c>
      <c r="BG134" s="233">
        <f>IF(N134="zákl. přenesená",J134,0)</f>
        <v>0</v>
      </c>
      <c r="BH134" s="233">
        <f>IF(N134="sníž. přenesená",J134,0)</f>
        <v>0</v>
      </c>
      <c r="BI134" s="233">
        <f>IF(N134="nulová",J134,0)</f>
        <v>0</v>
      </c>
      <c r="BJ134" s="24" t="s">
        <v>25</v>
      </c>
      <c r="BK134" s="233">
        <f>ROUND(I134*H134,2)</f>
        <v>0</v>
      </c>
      <c r="BL134" s="24" t="s">
        <v>295</v>
      </c>
      <c r="BM134" s="24" t="s">
        <v>1365</v>
      </c>
    </row>
    <row r="135" s="1" customFormat="1" ht="14.4" customHeight="1">
      <c r="B135" s="47"/>
      <c r="C135" s="269" t="s">
        <v>465</v>
      </c>
      <c r="D135" s="269" t="s">
        <v>178</v>
      </c>
      <c r="E135" s="270" t="s">
        <v>1366</v>
      </c>
      <c r="F135" s="271" t="s">
        <v>1367</v>
      </c>
      <c r="G135" s="272" t="s">
        <v>345</v>
      </c>
      <c r="H135" s="273">
        <v>2</v>
      </c>
      <c r="I135" s="274"/>
      <c r="J135" s="275">
        <f>ROUND(I135*H135,2)</f>
        <v>0</v>
      </c>
      <c r="K135" s="271" t="s">
        <v>351</v>
      </c>
      <c r="L135" s="276"/>
      <c r="M135" s="277" t="s">
        <v>38</v>
      </c>
      <c r="N135" s="278" t="s">
        <v>54</v>
      </c>
      <c r="O135" s="48"/>
      <c r="P135" s="231">
        <f>O135*H135</f>
        <v>0</v>
      </c>
      <c r="Q135" s="231">
        <v>0</v>
      </c>
      <c r="R135" s="231">
        <f>Q135*H135</f>
        <v>0</v>
      </c>
      <c r="S135" s="231">
        <v>0</v>
      </c>
      <c r="T135" s="232">
        <f>S135*H135</f>
        <v>0</v>
      </c>
      <c r="AR135" s="24" t="s">
        <v>388</v>
      </c>
      <c r="AT135" s="24" t="s">
        <v>178</v>
      </c>
      <c r="AU135" s="24" t="s">
        <v>92</v>
      </c>
      <c r="AY135" s="24" t="s">
        <v>155</v>
      </c>
      <c r="BE135" s="233">
        <f>IF(N135="základní",J135,0)</f>
        <v>0</v>
      </c>
      <c r="BF135" s="233">
        <f>IF(N135="snížená",J135,0)</f>
        <v>0</v>
      </c>
      <c r="BG135" s="233">
        <f>IF(N135="zákl. přenesená",J135,0)</f>
        <v>0</v>
      </c>
      <c r="BH135" s="233">
        <f>IF(N135="sníž. přenesená",J135,0)</f>
        <v>0</v>
      </c>
      <c r="BI135" s="233">
        <f>IF(N135="nulová",J135,0)</f>
        <v>0</v>
      </c>
      <c r="BJ135" s="24" t="s">
        <v>25</v>
      </c>
      <c r="BK135" s="233">
        <f>ROUND(I135*H135,2)</f>
        <v>0</v>
      </c>
      <c r="BL135" s="24" t="s">
        <v>295</v>
      </c>
      <c r="BM135" s="24" t="s">
        <v>1368</v>
      </c>
    </row>
    <row r="136" s="1" customFormat="1" ht="22.8" customHeight="1">
      <c r="B136" s="47"/>
      <c r="C136" s="269" t="s">
        <v>470</v>
      </c>
      <c r="D136" s="269" t="s">
        <v>178</v>
      </c>
      <c r="E136" s="270" t="s">
        <v>1369</v>
      </c>
      <c r="F136" s="271" t="s">
        <v>1370</v>
      </c>
      <c r="G136" s="272" t="s">
        <v>345</v>
      </c>
      <c r="H136" s="273">
        <v>1</v>
      </c>
      <c r="I136" s="274"/>
      <c r="J136" s="275">
        <f>ROUND(I136*H136,2)</f>
        <v>0</v>
      </c>
      <c r="K136" s="271" t="s">
        <v>351</v>
      </c>
      <c r="L136" s="276"/>
      <c r="M136" s="277" t="s">
        <v>38</v>
      </c>
      <c r="N136" s="278" t="s">
        <v>54</v>
      </c>
      <c r="O136" s="48"/>
      <c r="P136" s="231">
        <f>O136*H136</f>
        <v>0</v>
      </c>
      <c r="Q136" s="231">
        <v>0</v>
      </c>
      <c r="R136" s="231">
        <f>Q136*H136</f>
        <v>0</v>
      </c>
      <c r="S136" s="231">
        <v>0</v>
      </c>
      <c r="T136" s="232">
        <f>S136*H136</f>
        <v>0</v>
      </c>
      <c r="AR136" s="24" t="s">
        <v>388</v>
      </c>
      <c r="AT136" s="24" t="s">
        <v>178</v>
      </c>
      <c r="AU136" s="24" t="s">
        <v>92</v>
      </c>
      <c r="AY136" s="24" t="s">
        <v>155</v>
      </c>
      <c r="BE136" s="233">
        <f>IF(N136="základní",J136,0)</f>
        <v>0</v>
      </c>
      <c r="BF136" s="233">
        <f>IF(N136="snížená",J136,0)</f>
        <v>0</v>
      </c>
      <c r="BG136" s="233">
        <f>IF(N136="zákl. přenesená",J136,0)</f>
        <v>0</v>
      </c>
      <c r="BH136" s="233">
        <f>IF(N136="sníž. přenesená",J136,0)</f>
        <v>0</v>
      </c>
      <c r="BI136" s="233">
        <f>IF(N136="nulová",J136,0)</f>
        <v>0</v>
      </c>
      <c r="BJ136" s="24" t="s">
        <v>25</v>
      </c>
      <c r="BK136" s="233">
        <f>ROUND(I136*H136,2)</f>
        <v>0</v>
      </c>
      <c r="BL136" s="24" t="s">
        <v>295</v>
      </c>
      <c r="BM136" s="24" t="s">
        <v>1371</v>
      </c>
    </row>
    <row r="137" s="1" customFormat="1" ht="14.4" customHeight="1">
      <c r="B137" s="47"/>
      <c r="C137" s="269" t="s">
        <v>475</v>
      </c>
      <c r="D137" s="269" t="s">
        <v>178</v>
      </c>
      <c r="E137" s="270" t="s">
        <v>1372</v>
      </c>
      <c r="F137" s="271" t="s">
        <v>1373</v>
      </c>
      <c r="G137" s="272" t="s">
        <v>345</v>
      </c>
      <c r="H137" s="273">
        <v>1</v>
      </c>
      <c r="I137" s="274"/>
      <c r="J137" s="275">
        <f>ROUND(I137*H137,2)</f>
        <v>0</v>
      </c>
      <c r="K137" s="271" t="s">
        <v>351</v>
      </c>
      <c r="L137" s="276"/>
      <c r="M137" s="277" t="s">
        <v>38</v>
      </c>
      <c r="N137" s="278" t="s">
        <v>54</v>
      </c>
      <c r="O137" s="48"/>
      <c r="P137" s="231">
        <f>O137*H137</f>
        <v>0</v>
      </c>
      <c r="Q137" s="231">
        <v>0</v>
      </c>
      <c r="R137" s="231">
        <f>Q137*H137</f>
        <v>0</v>
      </c>
      <c r="S137" s="231">
        <v>0</v>
      </c>
      <c r="T137" s="232">
        <f>S137*H137</f>
        <v>0</v>
      </c>
      <c r="AR137" s="24" t="s">
        <v>388</v>
      </c>
      <c r="AT137" s="24" t="s">
        <v>178</v>
      </c>
      <c r="AU137" s="24" t="s">
        <v>92</v>
      </c>
      <c r="AY137" s="24" t="s">
        <v>155</v>
      </c>
      <c r="BE137" s="233">
        <f>IF(N137="základní",J137,0)</f>
        <v>0</v>
      </c>
      <c r="BF137" s="233">
        <f>IF(N137="snížená",J137,0)</f>
        <v>0</v>
      </c>
      <c r="BG137" s="233">
        <f>IF(N137="zákl. přenesená",J137,0)</f>
        <v>0</v>
      </c>
      <c r="BH137" s="233">
        <f>IF(N137="sníž. přenesená",J137,0)</f>
        <v>0</v>
      </c>
      <c r="BI137" s="233">
        <f>IF(N137="nulová",J137,0)</f>
        <v>0</v>
      </c>
      <c r="BJ137" s="24" t="s">
        <v>25</v>
      </c>
      <c r="BK137" s="233">
        <f>ROUND(I137*H137,2)</f>
        <v>0</v>
      </c>
      <c r="BL137" s="24" t="s">
        <v>295</v>
      </c>
      <c r="BM137" s="24" t="s">
        <v>1374</v>
      </c>
    </row>
    <row r="138" s="10" customFormat="1" ht="29.88" customHeight="1">
      <c r="B138" s="206"/>
      <c r="C138" s="207"/>
      <c r="D138" s="208" t="s">
        <v>82</v>
      </c>
      <c r="E138" s="220" t="s">
        <v>1375</v>
      </c>
      <c r="F138" s="220" t="s">
        <v>1376</v>
      </c>
      <c r="G138" s="207"/>
      <c r="H138" s="207"/>
      <c r="I138" s="210"/>
      <c r="J138" s="221">
        <f>BK138</f>
        <v>0</v>
      </c>
      <c r="K138" s="207"/>
      <c r="L138" s="212"/>
      <c r="M138" s="213"/>
      <c r="N138" s="214"/>
      <c r="O138" s="214"/>
      <c r="P138" s="215">
        <f>SUM(P139:P146)</f>
        <v>0</v>
      </c>
      <c r="Q138" s="214"/>
      <c r="R138" s="215">
        <f>SUM(R139:R146)</f>
        <v>0</v>
      </c>
      <c r="S138" s="214"/>
      <c r="T138" s="216">
        <f>SUM(T139:T146)</f>
        <v>0</v>
      </c>
      <c r="AR138" s="217" t="s">
        <v>25</v>
      </c>
      <c r="AT138" s="218" t="s">
        <v>82</v>
      </c>
      <c r="AU138" s="218" t="s">
        <v>25</v>
      </c>
      <c r="AY138" s="217" t="s">
        <v>155</v>
      </c>
      <c r="BK138" s="219">
        <f>SUM(BK139:BK146)</f>
        <v>0</v>
      </c>
    </row>
    <row r="139" s="1" customFormat="1" ht="14.4" customHeight="1">
      <c r="B139" s="47"/>
      <c r="C139" s="269" t="s">
        <v>480</v>
      </c>
      <c r="D139" s="269" t="s">
        <v>178</v>
      </c>
      <c r="E139" s="270" t="s">
        <v>1377</v>
      </c>
      <c r="F139" s="271" t="s">
        <v>1378</v>
      </c>
      <c r="G139" s="272" t="s">
        <v>1298</v>
      </c>
      <c r="H139" s="273">
        <v>1</v>
      </c>
      <c r="I139" s="274"/>
      <c r="J139" s="275">
        <f>ROUND(I139*H139,2)</f>
        <v>0</v>
      </c>
      <c r="K139" s="271" t="s">
        <v>351</v>
      </c>
      <c r="L139" s="276"/>
      <c r="M139" s="277" t="s">
        <v>38</v>
      </c>
      <c r="N139" s="278" t="s">
        <v>54</v>
      </c>
      <c r="O139" s="48"/>
      <c r="P139" s="231">
        <f>O139*H139</f>
        <v>0</v>
      </c>
      <c r="Q139" s="231">
        <v>0</v>
      </c>
      <c r="R139" s="231">
        <f>Q139*H139</f>
        <v>0</v>
      </c>
      <c r="S139" s="231">
        <v>0</v>
      </c>
      <c r="T139" s="232">
        <f>S139*H139</f>
        <v>0</v>
      </c>
      <c r="AR139" s="24" t="s">
        <v>181</v>
      </c>
      <c r="AT139" s="24" t="s">
        <v>178</v>
      </c>
      <c r="AU139" s="24" t="s">
        <v>92</v>
      </c>
      <c r="AY139" s="24" t="s">
        <v>155</v>
      </c>
      <c r="BE139" s="233">
        <f>IF(N139="základní",J139,0)</f>
        <v>0</v>
      </c>
      <c r="BF139" s="233">
        <f>IF(N139="snížená",J139,0)</f>
        <v>0</v>
      </c>
      <c r="BG139" s="233">
        <f>IF(N139="zákl. přenesená",J139,0)</f>
        <v>0</v>
      </c>
      <c r="BH139" s="233">
        <f>IF(N139="sníž. přenesená",J139,0)</f>
        <v>0</v>
      </c>
      <c r="BI139" s="233">
        <f>IF(N139="nulová",J139,0)</f>
        <v>0</v>
      </c>
      <c r="BJ139" s="24" t="s">
        <v>25</v>
      </c>
      <c r="BK139" s="233">
        <f>ROUND(I139*H139,2)</f>
        <v>0</v>
      </c>
      <c r="BL139" s="24" t="s">
        <v>163</v>
      </c>
      <c r="BM139" s="24" t="s">
        <v>1379</v>
      </c>
    </row>
    <row r="140" s="1" customFormat="1" ht="14.4" customHeight="1">
      <c r="B140" s="47"/>
      <c r="C140" s="269" t="s">
        <v>485</v>
      </c>
      <c r="D140" s="269" t="s">
        <v>178</v>
      </c>
      <c r="E140" s="270" t="s">
        <v>1380</v>
      </c>
      <c r="F140" s="271" t="s">
        <v>1381</v>
      </c>
      <c r="G140" s="272" t="s">
        <v>1298</v>
      </c>
      <c r="H140" s="273">
        <v>1</v>
      </c>
      <c r="I140" s="274"/>
      <c r="J140" s="275">
        <f>ROUND(I140*H140,2)</f>
        <v>0</v>
      </c>
      <c r="K140" s="271" t="s">
        <v>351</v>
      </c>
      <c r="L140" s="276"/>
      <c r="M140" s="277" t="s">
        <v>38</v>
      </c>
      <c r="N140" s="278" t="s">
        <v>54</v>
      </c>
      <c r="O140" s="48"/>
      <c r="P140" s="231">
        <f>O140*H140</f>
        <v>0</v>
      </c>
      <c r="Q140" s="231">
        <v>0</v>
      </c>
      <c r="R140" s="231">
        <f>Q140*H140</f>
        <v>0</v>
      </c>
      <c r="S140" s="231">
        <v>0</v>
      </c>
      <c r="T140" s="232">
        <f>S140*H140</f>
        <v>0</v>
      </c>
      <c r="AR140" s="24" t="s">
        <v>181</v>
      </c>
      <c r="AT140" s="24" t="s">
        <v>178</v>
      </c>
      <c r="AU140" s="24" t="s">
        <v>92</v>
      </c>
      <c r="AY140" s="24" t="s">
        <v>155</v>
      </c>
      <c r="BE140" s="233">
        <f>IF(N140="základní",J140,0)</f>
        <v>0</v>
      </c>
      <c r="BF140" s="233">
        <f>IF(N140="snížená",J140,0)</f>
        <v>0</v>
      </c>
      <c r="BG140" s="233">
        <f>IF(N140="zákl. přenesená",J140,0)</f>
        <v>0</v>
      </c>
      <c r="BH140" s="233">
        <f>IF(N140="sníž. přenesená",J140,0)</f>
        <v>0</v>
      </c>
      <c r="BI140" s="233">
        <f>IF(N140="nulová",J140,0)</f>
        <v>0</v>
      </c>
      <c r="BJ140" s="24" t="s">
        <v>25</v>
      </c>
      <c r="BK140" s="233">
        <f>ROUND(I140*H140,2)</f>
        <v>0</v>
      </c>
      <c r="BL140" s="24" t="s">
        <v>163</v>
      </c>
      <c r="BM140" s="24" t="s">
        <v>1382</v>
      </c>
    </row>
    <row r="141" s="1" customFormat="1" ht="14.4" customHeight="1">
      <c r="B141" s="47"/>
      <c r="C141" s="269" t="s">
        <v>492</v>
      </c>
      <c r="D141" s="269" t="s">
        <v>178</v>
      </c>
      <c r="E141" s="270" t="s">
        <v>1383</v>
      </c>
      <c r="F141" s="271" t="s">
        <v>1384</v>
      </c>
      <c r="G141" s="272" t="s">
        <v>1298</v>
      </c>
      <c r="H141" s="273">
        <v>1</v>
      </c>
      <c r="I141" s="274"/>
      <c r="J141" s="275">
        <f>ROUND(I141*H141,2)</f>
        <v>0</v>
      </c>
      <c r="K141" s="271" t="s">
        <v>351</v>
      </c>
      <c r="L141" s="276"/>
      <c r="M141" s="277" t="s">
        <v>38</v>
      </c>
      <c r="N141" s="278" t="s">
        <v>54</v>
      </c>
      <c r="O141" s="48"/>
      <c r="P141" s="231">
        <f>O141*H141</f>
        <v>0</v>
      </c>
      <c r="Q141" s="231">
        <v>0</v>
      </c>
      <c r="R141" s="231">
        <f>Q141*H141</f>
        <v>0</v>
      </c>
      <c r="S141" s="231">
        <v>0</v>
      </c>
      <c r="T141" s="232">
        <f>S141*H141</f>
        <v>0</v>
      </c>
      <c r="AR141" s="24" t="s">
        <v>181</v>
      </c>
      <c r="AT141" s="24" t="s">
        <v>178</v>
      </c>
      <c r="AU141" s="24" t="s">
        <v>92</v>
      </c>
      <c r="AY141" s="24" t="s">
        <v>155</v>
      </c>
      <c r="BE141" s="233">
        <f>IF(N141="základní",J141,0)</f>
        <v>0</v>
      </c>
      <c r="BF141" s="233">
        <f>IF(N141="snížená",J141,0)</f>
        <v>0</v>
      </c>
      <c r="BG141" s="233">
        <f>IF(N141="zákl. přenesená",J141,0)</f>
        <v>0</v>
      </c>
      <c r="BH141" s="233">
        <f>IF(N141="sníž. přenesená",J141,0)</f>
        <v>0</v>
      </c>
      <c r="BI141" s="233">
        <f>IF(N141="nulová",J141,0)</f>
        <v>0</v>
      </c>
      <c r="BJ141" s="24" t="s">
        <v>25</v>
      </c>
      <c r="BK141" s="233">
        <f>ROUND(I141*H141,2)</f>
        <v>0</v>
      </c>
      <c r="BL141" s="24" t="s">
        <v>163</v>
      </c>
      <c r="BM141" s="24" t="s">
        <v>1385</v>
      </c>
    </row>
    <row r="142" s="1" customFormat="1" ht="14.4" customHeight="1">
      <c r="B142" s="47"/>
      <c r="C142" s="269" t="s">
        <v>501</v>
      </c>
      <c r="D142" s="269" t="s">
        <v>178</v>
      </c>
      <c r="E142" s="270" t="s">
        <v>1386</v>
      </c>
      <c r="F142" s="271" t="s">
        <v>1387</v>
      </c>
      <c r="G142" s="272" t="s">
        <v>1298</v>
      </c>
      <c r="H142" s="273">
        <v>1</v>
      </c>
      <c r="I142" s="274"/>
      <c r="J142" s="275">
        <f>ROUND(I142*H142,2)</f>
        <v>0</v>
      </c>
      <c r="K142" s="271" t="s">
        <v>351</v>
      </c>
      <c r="L142" s="276"/>
      <c r="M142" s="277" t="s">
        <v>38</v>
      </c>
      <c r="N142" s="278" t="s">
        <v>54</v>
      </c>
      <c r="O142" s="48"/>
      <c r="P142" s="231">
        <f>O142*H142</f>
        <v>0</v>
      </c>
      <c r="Q142" s="231">
        <v>0</v>
      </c>
      <c r="R142" s="231">
        <f>Q142*H142</f>
        <v>0</v>
      </c>
      <c r="S142" s="231">
        <v>0</v>
      </c>
      <c r="T142" s="232">
        <f>S142*H142</f>
        <v>0</v>
      </c>
      <c r="AR142" s="24" t="s">
        <v>181</v>
      </c>
      <c r="AT142" s="24" t="s">
        <v>178</v>
      </c>
      <c r="AU142" s="24" t="s">
        <v>92</v>
      </c>
      <c r="AY142" s="24" t="s">
        <v>155</v>
      </c>
      <c r="BE142" s="233">
        <f>IF(N142="základní",J142,0)</f>
        <v>0</v>
      </c>
      <c r="BF142" s="233">
        <f>IF(N142="snížená",J142,0)</f>
        <v>0</v>
      </c>
      <c r="BG142" s="233">
        <f>IF(N142="zákl. přenesená",J142,0)</f>
        <v>0</v>
      </c>
      <c r="BH142" s="233">
        <f>IF(N142="sníž. přenesená",J142,0)</f>
        <v>0</v>
      </c>
      <c r="BI142" s="233">
        <f>IF(N142="nulová",J142,0)</f>
        <v>0</v>
      </c>
      <c r="BJ142" s="24" t="s">
        <v>25</v>
      </c>
      <c r="BK142" s="233">
        <f>ROUND(I142*H142,2)</f>
        <v>0</v>
      </c>
      <c r="BL142" s="24" t="s">
        <v>163</v>
      </c>
      <c r="BM142" s="24" t="s">
        <v>1388</v>
      </c>
    </row>
    <row r="143" s="1" customFormat="1" ht="14.4" customHeight="1">
      <c r="B143" s="47"/>
      <c r="C143" s="269" t="s">
        <v>506</v>
      </c>
      <c r="D143" s="269" t="s">
        <v>178</v>
      </c>
      <c r="E143" s="270" t="s">
        <v>1389</v>
      </c>
      <c r="F143" s="271" t="s">
        <v>1390</v>
      </c>
      <c r="G143" s="272" t="s">
        <v>1298</v>
      </c>
      <c r="H143" s="273">
        <v>2</v>
      </c>
      <c r="I143" s="274"/>
      <c r="J143" s="275">
        <f>ROUND(I143*H143,2)</f>
        <v>0</v>
      </c>
      <c r="K143" s="271" t="s">
        <v>351</v>
      </c>
      <c r="L143" s="276"/>
      <c r="M143" s="277" t="s">
        <v>38</v>
      </c>
      <c r="N143" s="278" t="s">
        <v>54</v>
      </c>
      <c r="O143" s="48"/>
      <c r="P143" s="231">
        <f>O143*H143</f>
        <v>0</v>
      </c>
      <c r="Q143" s="231">
        <v>0</v>
      </c>
      <c r="R143" s="231">
        <f>Q143*H143</f>
        <v>0</v>
      </c>
      <c r="S143" s="231">
        <v>0</v>
      </c>
      <c r="T143" s="232">
        <f>S143*H143</f>
        <v>0</v>
      </c>
      <c r="AR143" s="24" t="s">
        <v>181</v>
      </c>
      <c r="AT143" s="24" t="s">
        <v>178</v>
      </c>
      <c r="AU143" s="24" t="s">
        <v>92</v>
      </c>
      <c r="AY143" s="24" t="s">
        <v>155</v>
      </c>
      <c r="BE143" s="233">
        <f>IF(N143="základní",J143,0)</f>
        <v>0</v>
      </c>
      <c r="BF143" s="233">
        <f>IF(N143="snížená",J143,0)</f>
        <v>0</v>
      </c>
      <c r="BG143" s="233">
        <f>IF(N143="zákl. přenesená",J143,0)</f>
        <v>0</v>
      </c>
      <c r="BH143" s="233">
        <f>IF(N143="sníž. přenesená",J143,0)</f>
        <v>0</v>
      </c>
      <c r="BI143" s="233">
        <f>IF(N143="nulová",J143,0)</f>
        <v>0</v>
      </c>
      <c r="BJ143" s="24" t="s">
        <v>25</v>
      </c>
      <c r="BK143" s="233">
        <f>ROUND(I143*H143,2)</f>
        <v>0</v>
      </c>
      <c r="BL143" s="24" t="s">
        <v>163</v>
      </c>
      <c r="BM143" s="24" t="s">
        <v>1391</v>
      </c>
    </row>
    <row r="144" s="1" customFormat="1" ht="22.8" customHeight="1">
      <c r="B144" s="47"/>
      <c r="C144" s="269" t="s">
        <v>511</v>
      </c>
      <c r="D144" s="269" t="s">
        <v>178</v>
      </c>
      <c r="E144" s="270" t="s">
        <v>1392</v>
      </c>
      <c r="F144" s="271" t="s">
        <v>1393</v>
      </c>
      <c r="G144" s="272" t="s">
        <v>657</v>
      </c>
      <c r="H144" s="273">
        <v>1</v>
      </c>
      <c r="I144" s="274"/>
      <c r="J144" s="275">
        <f>ROUND(I144*H144,2)</f>
        <v>0</v>
      </c>
      <c r="K144" s="271" t="s">
        <v>351</v>
      </c>
      <c r="L144" s="276"/>
      <c r="M144" s="277" t="s">
        <v>38</v>
      </c>
      <c r="N144" s="278" t="s">
        <v>54</v>
      </c>
      <c r="O144" s="48"/>
      <c r="P144" s="231">
        <f>O144*H144</f>
        <v>0</v>
      </c>
      <c r="Q144" s="231">
        <v>0</v>
      </c>
      <c r="R144" s="231">
        <f>Q144*H144</f>
        <v>0</v>
      </c>
      <c r="S144" s="231">
        <v>0</v>
      </c>
      <c r="T144" s="232">
        <f>S144*H144</f>
        <v>0</v>
      </c>
      <c r="AR144" s="24" t="s">
        <v>181</v>
      </c>
      <c r="AT144" s="24" t="s">
        <v>178</v>
      </c>
      <c r="AU144" s="24" t="s">
        <v>92</v>
      </c>
      <c r="AY144" s="24" t="s">
        <v>155</v>
      </c>
      <c r="BE144" s="233">
        <f>IF(N144="základní",J144,0)</f>
        <v>0</v>
      </c>
      <c r="BF144" s="233">
        <f>IF(N144="snížená",J144,0)</f>
        <v>0</v>
      </c>
      <c r="BG144" s="233">
        <f>IF(N144="zákl. přenesená",J144,0)</f>
        <v>0</v>
      </c>
      <c r="BH144" s="233">
        <f>IF(N144="sníž. přenesená",J144,0)</f>
        <v>0</v>
      </c>
      <c r="BI144" s="233">
        <f>IF(N144="nulová",J144,0)</f>
        <v>0</v>
      </c>
      <c r="BJ144" s="24" t="s">
        <v>25</v>
      </c>
      <c r="BK144" s="233">
        <f>ROUND(I144*H144,2)</f>
        <v>0</v>
      </c>
      <c r="BL144" s="24" t="s">
        <v>163</v>
      </c>
      <c r="BM144" s="24" t="s">
        <v>1394</v>
      </c>
    </row>
    <row r="145" s="1" customFormat="1" ht="14.4" customHeight="1">
      <c r="B145" s="47"/>
      <c r="C145" s="269" t="s">
        <v>516</v>
      </c>
      <c r="D145" s="269" t="s">
        <v>178</v>
      </c>
      <c r="E145" s="270" t="s">
        <v>1395</v>
      </c>
      <c r="F145" s="271" t="s">
        <v>1396</v>
      </c>
      <c r="G145" s="272" t="s">
        <v>1298</v>
      </c>
      <c r="H145" s="273">
        <v>1</v>
      </c>
      <c r="I145" s="274"/>
      <c r="J145" s="275">
        <f>ROUND(I145*H145,2)</f>
        <v>0</v>
      </c>
      <c r="K145" s="271" t="s">
        <v>351</v>
      </c>
      <c r="L145" s="276"/>
      <c r="M145" s="277" t="s">
        <v>38</v>
      </c>
      <c r="N145" s="278" t="s">
        <v>54</v>
      </c>
      <c r="O145" s="48"/>
      <c r="P145" s="231">
        <f>O145*H145</f>
        <v>0</v>
      </c>
      <c r="Q145" s="231">
        <v>0</v>
      </c>
      <c r="R145" s="231">
        <f>Q145*H145</f>
        <v>0</v>
      </c>
      <c r="S145" s="231">
        <v>0</v>
      </c>
      <c r="T145" s="232">
        <f>S145*H145</f>
        <v>0</v>
      </c>
      <c r="AR145" s="24" t="s">
        <v>181</v>
      </c>
      <c r="AT145" s="24" t="s">
        <v>178</v>
      </c>
      <c r="AU145" s="24" t="s">
        <v>92</v>
      </c>
      <c r="AY145" s="24" t="s">
        <v>155</v>
      </c>
      <c r="BE145" s="233">
        <f>IF(N145="základní",J145,0)</f>
        <v>0</v>
      </c>
      <c r="BF145" s="233">
        <f>IF(N145="snížená",J145,0)</f>
        <v>0</v>
      </c>
      <c r="BG145" s="233">
        <f>IF(N145="zákl. přenesená",J145,0)</f>
        <v>0</v>
      </c>
      <c r="BH145" s="233">
        <f>IF(N145="sníž. přenesená",J145,0)</f>
        <v>0</v>
      </c>
      <c r="BI145" s="233">
        <f>IF(N145="nulová",J145,0)</f>
        <v>0</v>
      </c>
      <c r="BJ145" s="24" t="s">
        <v>25</v>
      </c>
      <c r="BK145" s="233">
        <f>ROUND(I145*H145,2)</f>
        <v>0</v>
      </c>
      <c r="BL145" s="24" t="s">
        <v>163</v>
      </c>
      <c r="BM145" s="24" t="s">
        <v>1397</v>
      </c>
    </row>
    <row r="146" s="1" customFormat="1" ht="22.8" customHeight="1">
      <c r="B146" s="47"/>
      <c r="C146" s="269" t="s">
        <v>522</v>
      </c>
      <c r="D146" s="269" t="s">
        <v>178</v>
      </c>
      <c r="E146" s="270" t="s">
        <v>1398</v>
      </c>
      <c r="F146" s="271" t="s">
        <v>1399</v>
      </c>
      <c r="G146" s="272" t="s">
        <v>198</v>
      </c>
      <c r="H146" s="273">
        <v>12</v>
      </c>
      <c r="I146" s="274"/>
      <c r="J146" s="275">
        <f>ROUND(I146*H146,2)</f>
        <v>0</v>
      </c>
      <c r="K146" s="271" t="s">
        <v>351</v>
      </c>
      <c r="L146" s="276"/>
      <c r="M146" s="277" t="s">
        <v>38</v>
      </c>
      <c r="N146" s="278" t="s">
        <v>54</v>
      </c>
      <c r="O146" s="48"/>
      <c r="P146" s="231">
        <f>O146*H146</f>
        <v>0</v>
      </c>
      <c r="Q146" s="231">
        <v>0</v>
      </c>
      <c r="R146" s="231">
        <f>Q146*H146</f>
        <v>0</v>
      </c>
      <c r="S146" s="231">
        <v>0</v>
      </c>
      <c r="T146" s="232">
        <f>S146*H146</f>
        <v>0</v>
      </c>
      <c r="AR146" s="24" t="s">
        <v>181</v>
      </c>
      <c r="AT146" s="24" t="s">
        <v>178</v>
      </c>
      <c r="AU146" s="24" t="s">
        <v>92</v>
      </c>
      <c r="AY146" s="24" t="s">
        <v>155</v>
      </c>
      <c r="BE146" s="233">
        <f>IF(N146="základní",J146,0)</f>
        <v>0</v>
      </c>
      <c r="BF146" s="233">
        <f>IF(N146="snížená",J146,0)</f>
        <v>0</v>
      </c>
      <c r="BG146" s="233">
        <f>IF(N146="zákl. přenesená",J146,0)</f>
        <v>0</v>
      </c>
      <c r="BH146" s="233">
        <f>IF(N146="sníž. přenesená",J146,0)</f>
        <v>0</v>
      </c>
      <c r="BI146" s="233">
        <f>IF(N146="nulová",J146,0)</f>
        <v>0</v>
      </c>
      <c r="BJ146" s="24" t="s">
        <v>25</v>
      </c>
      <c r="BK146" s="233">
        <f>ROUND(I146*H146,2)</f>
        <v>0</v>
      </c>
      <c r="BL146" s="24" t="s">
        <v>163</v>
      </c>
      <c r="BM146" s="24" t="s">
        <v>1400</v>
      </c>
    </row>
    <row r="147" s="10" customFormat="1" ht="29.88" customHeight="1">
      <c r="B147" s="206"/>
      <c r="C147" s="207"/>
      <c r="D147" s="208" t="s">
        <v>82</v>
      </c>
      <c r="E147" s="220" t="s">
        <v>1401</v>
      </c>
      <c r="F147" s="220" t="s">
        <v>1402</v>
      </c>
      <c r="G147" s="207"/>
      <c r="H147" s="207"/>
      <c r="I147" s="210"/>
      <c r="J147" s="221">
        <f>BK147</f>
        <v>0</v>
      </c>
      <c r="K147" s="207"/>
      <c r="L147" s="212"/>
      <c r="M147" s="213"/>
      <c r="N147" s="214"/>
      <c r="O147" s="214"/>
      <c r="P147" s="215">
        <f>SUM(P148:P156)</f>
        <v>0</v>
      </c>
      <c r="Q147" s="214"/>
      <c r="R147" s="215">
        <f>SUM(R148:R156)</f>
        <v>0</v>
      </c>
      <c r="S147" s="214"/>
      <c r="T147" s="216">
        <f>SUM(T148:T156)</f>
        <v>0</v>
      </c>
      <c r="AR147" s="217" t="s">
        <v>25</v>
      </c>
      <c r="AT147" s="218" t="s">
        <v>82</v>
      </c>
      <c r="AU147" s="218" t="s">
        <v>25</v>
      </c>
      <c r="AY147" s="217" t="s">
        <v>155</v>
      </c>
      <c r="BK147" s="219">
        <f>SUM(BK148:BK156)</f>
        <v>0</v>
      </c>
    </row>
    <row r="148" s="1" customFormat="1" ht="22.8" customHeight="1">
      <c r="B148" s="47"/>
      <c r="C148" s="269" t="s">
        <v>529</v>
      </c>
      <c r="D148" s="269" t="s">
        <v>178</v>
      </c>
      <c r="E148" s="270" t="s">
        <v>1403</v>
      </c>
      <c r="F148" s="271" t="s">
        <v>1404</v>
      </c>
      <c r="G148" s="272" t="s">
        <v>657</v>
      </c>
      <c r="H148" s="273">
        <v>1</v>
      </c>
      <c r="I148" s="274"/>
      <c r="J148" s="275">
        <f>ROUND(I148*H148,2)</f>
        <v>0</v>
      </c>
      <c r="K148" s="271" t="s">
        <v>351</v>
      </c>
      <c r="L148" s="276"/>
      <c r="M148" s="277" t="s">
        <v>38</v>
      </c>
      <c r="N148" s="278" t="s">
        <v>54</v>
      </c>
      <c r="O148" s="48"/>
      <c r="P148" s="231">
        <f>O148*H148</f>
        <v>0</v>
      </c>
      <c r="Q148" s="231">
        <v>0</v>
      </c>
      <c r="R148" s="231">
        <f>Q148*H148</f>
        <v>0</v>
      </c>
      <c r="S148" s="231">
        <v>0</v>
      </c>
      <c r="T148" s="232">
        <f>S148*H148</f>
        <v>0</v>
      </c>
      <c r="AR148" s="24" t="s">
        <v>181</v>
      </c>
      <c r="AT148" s="24" t="s">
        <v>178</v>
      </c>
      <c r="AU148" s="24" t="s">
        <v>92</v>
      </c>
      <c r="AY148" s="24" t="s">
        <v>155</v>
      </c>
      <c r="BE148" s="233">
        <f>IF(N148="základní",J148,0)</f>
        <v>0</v>
      </c>
      <c r="BF148" s="233">
        <f>IF(N148="snížená",J148,0)</f>
        <v>0</v>
      </c>
      <c r="BG148" s="233">
        <f>IF(N148="zákl. přenesená",J148,0)</f>
        <v>0</v>
      </c>
      <c r="BH148" s="233">
        <f>IF(N148="sníž. přenesená",J148,0)</f>
        <v>0</v>
      </c>
      <c r="BI148" s="233">
        <f>IF(N148="nulová",J148,0)</f>
        <v>0</v>
      </c>
      <c r="BJ148" s="24" t="s">
        <v>25</v>
      </c>
      <c r="BK148" s="233">
        <f>ROUND(I148*H148,2)</f>
        <v>0</v>
      </c>
      <c r="BL148" s="24" t="s">
        <v>163</v>
      </c>
      <c r="BM148" s="24" t="s">
        <v>1405</v>
      </c>
    </row>
    <row r="149" s="1" customFormat="1" ht="14.4" customHeight="1">
      <c r="B149" s="47"/>
      <c r="C149" s="269" t="s">
        <v>535</v>
      </c>
      <c r="D149" s="269" t="s">
        <v>178</v>
      </c>
      <c r="E149" s="270" t="s">
        <v>1406</v>
      </c>
      <c r="F149" s="271" t="s">
        <v>1407</v>
      </c>
      <c r="G149" s="272" t="s">
        <v>1298</v>
      </c>
      <c r="H149" s="273">
        <v>1</v>
      </c>
      <c r="I149" s="274"/>
      <c r="J149" s="275">
        <f>ROUND(I149*H149,2)</f>
        <v>0</v>
      </c>
      <c r="K149" s="271" t="s">
        <v>351</v>
      </c>
      <c r="L149" s="276"/>
      <c r="M149" s="277" t="s">
        <v>38</v>
      </c>
      <c r="N149" s="278" t="s">
        <v>54</v>
      </c>
      <c r="O149" s="48"/>
      <c r="P149" s="231">
        <f>O149*H149</f>
        <v>0</v>
      </c>
      <c r="Q149" s="231">
        <v>0</v>
      </c>
      <c r="R149" s="231">
        <f>Q149*H149</f>
        <v>0</v>
      </c>
      <c r="S149" s="231">
        <v>0</v>
      </c>
      <c r="T149" s="232">
        <f>S149*H149</f>
        <v>0</v>
      </c>
      <c r="AR149" s="24" t="s">
        <v>181</v>
      </c>
      <c r="AT149" s="24" t="s">
        <v>178</v>
      </c>
      <c r="AU149" s="24" t="s">
        <v>92</v>
      </c>
      <c r="AY149" s="24" t="s">
        <v>155</v>
      </c>
      <c r="BE149" s="233">
        <f>IF(N149="základní",J149,0)</f>
        <v>0</v>
      </c>
      <c r="BF149" s="233">
        <f>IF(N149="snížená",J149,0)</f>
        <v>0</v>
      </c>
      <c r="BG149" s="233">
        <f>IF(N149="zákl. přenesená",J149,0)</f>
        <v>0</v>
      </c>
      <c r="BH149" s="233">
        <f>IF(N149="sníž. přenesená",J149,0)</f>
        <v>0</v>
      </c>
      <c r="BI149" s="233">
        <f>IF(N149="nulová",J149,0)</f>
        <v>0</v>
      </c>
      <c r="BJ149" s="24" t="s">
        <v>25</v>
      </c>
      <c r="BK149" s="233">
        <f>ROUND(I149*H149,2)</f>
        <v>0</v>
      </c>
      <c r="BL149" s="24" t="s">
        <v>163</v>
      </c>
      <c r="BM149" s="24" t="s">
        <v>1408</v>
      </c>
    </row>
    <row r="150" s="1" customFormat="1" ht="14.4" customHeight="1">
      <c r="B150" s="47"/>
      <c r="C150" s="269" t="s">
        <v>541</v>
      </c>
      <c r="D150" s="269" t="s">
        <v>178</v>
      </c>
      <c r="E150" s="270" t="s">
        <v>1409</v>
      </c>
      <c r="F150" s="271" t="s">
        <v>1384</v>
      </c>
      <c r="G150" s="272" t="s">
        <v>1298</v>
      </c>
      <c r="H150" s="273">
        <v>1</v>
      </c>
      <c r="I150" s="274"/>
      <c r="J150" s="275">
        <f>ROUND(I150*H150,2)</f>
        <v>0</v>
      </c>
      <c r="K150" s="271" t="s">
        <v>351</v>
      </c>
      <c r="L150" s="276"/>
      <c r="M150" s="277" t="s">
        <v>38</v>
      </c>
      <c r="N150" s="278" t="s">
        <v>54</v>
      </c>
      <c r="O150" s="48"/>
      <c r="P150" s="231">
        <f>O150*H150</f>
        <v>0</v>
      </c>
      <c r="Q150" s="231">
        <v>0</v>
      </c>
      <c r="R150" s="231">
        <f>Q150*H150</f>
        <v>0</v>
      </c>
      <c r="S150" s="231">
        <v>0</v>
      </c>
      <c r="T150" s="232">
        <f>S150*H150</f>
        <v>0</v>
      </c>
      <c r="AR150" s="24" t="s">
        <v>181</v>
      </c>
      <c r="AT150" s="24" t="s">
        <v>178</v>
      </c>
      <c r="AU150" s="24" t="s">
        <v>92</v>
      </c>
      <c r="AY150" s="24" t="s">
        <v>155</v>
      </c>
      <c r="BE150" s="233">
        <f>IF(N150="základní",J150,0)</f>
        <v>0</v>
      </c>
      <c r="BF150" s="233">
        <f>IF(N150="snížená",J150,0)</f>
        <v>0</v>
      </c>
      <c r="BG150" s="233">
        <f>IF(N150="zákl. přenesená",J150,0)</f>
        <v>0</v>
      </c>
      <c r="BH150" s="233">
        <f>IF(N150="sníž. přenesená",J150,0)</f>
        <v>0</v>
      </c>
      <c r="BI150" s="233">
        <f>IF(N150="nulová",J150,0)</f>
        <v>0</v>
      </c>
      <c r="BJ150" s="24" t="s">
        <v>25</v>
      </c>
      <c r="BK150" s="233">
        <f>ROUND(I150*H150,2)</f>
        <v>0</v>
      </c>
      <c r="BL150" s="24" t="s">
        <v>163</v>
      </c>
      <c r="BM150" s="24" t="s">
        <v>1410</v>
      </c>
    </row>
    <row r="151" s="1" customFormat="1" ht="14.4" customHeight="1">
      <c r="B151" s="47"/>
      <c r="C151" s="269" t="s">
        <v>548</v>
      </c>
      <c r="D151" s="269" t="s">
        <v>178</v>
      </c>
      <c r="E151" s="270" t="s">
        <v>1411</v>
      </c>
      <c r="F151" s="271" t="s">
        <v>1412</v>
      </c>
      <c r="G151" s="272" t="s">
        <v>1298</v>
      </c>
      <c r="H151" s="273">
        <v>1</v>
      </c>
      <c r="I151" s="274"/>
      <c r="J151" s="275">
        <f>ROUND(I151*H151,2)</f>
        <v>0</v>
      </c>
      <c r="K151" s="271" t="s">
        <v>351</v>
      </c>
      <c r="L151" s="276"/>
      <c r="M151" s="277" t="s">
        <v>38</v>
      </c>
      <c r="N151" s="278" t="s">
        <v>54</v>
      </c>
      <c r="O151" s="48"/>
      <c r="P151" s="231">
        <f>O151*H151</f>
        <v>0</v>
      </c>
      <c r="Q151" s="231">
        <v>0</v>
      </c>
      <c r="R151" s="231">
        <f>Q151*H151</f>
        <v>0</v>
      </c>
      <c r="S151" s="231">
        <v>0</v>
      </c>
      <c r="T151" s="232">
        <f>S151*H151</f>
        <v>0</v>
      </c>
      <c r="AR151" s="24" t="s">
        <v>181</v>
      </c>
      <c r="AT151" s="24" t="s">
        <v>178</v>
      </c>
      <c r="AU151" s="24" t="s">
        <v>92</v>
      </c>
      <c r="AY151" s="24" t="s">
        <v>155</v>
      </c>
      <c r="BE151" s="233">
        <f>IF(N151="základní",J151,0)</f>
        <v>0</v>
      </c>
      <c r="BF151" s="233">
        <f>IF(N151="snížená",J151,0)</f>
        <v>0</v>
      </c>
      <c r="BG151" s="233">
        <f>IF(N151="zákl. přenesená",J151,0)</f>
        <v>0</v>
      </c>
      <c r="BH151" s="233">
        <f>IF(N151="sníž. přenesená",J151,0)</f>
        <v>0</v>
      </c>
      <c r="BI151" s="233">
        <f>IF(N151="nulová",J151,0)</f>
        <v>0</v>
      </c>
      <c r="BJ151" s="24" t="s">
        <v>25</v>
      </c>
      <c r="BK151" s="233">
        <f>ROUND(I151*H151,2)</f>
        <v>0</v>
      </c>
      <c r="BL151" s="24" t="s">
        <v>163</v>
      </c>
      <c r="BM151" s="24" t="s">
        <v>1413</v>
      </c>
    </row>
    <row r="152" s="1" customFormat="1" ht="14.4" customHeight="1">
      <c r="B152" s="47"/>
      <c r="C152" s="269" t="s">
        <v>554</v>
      </c>
      <c r="D152" s="269" t="s">
        <v>178</v>
      </c>
      <c r="E152" s="270" t="s">
        <v>1414</v>
      </c>
      <c r="F152" s="271" t="s">
        <v>1415</v>
      </c>
      <c r="G152" s="272" t="s">
        <v>1298</v>
      </c>
      <c r="H152" s="273">
        <v>1</v>
      </c>
      <c r="I152" s="274"/>
      <c r="J152" s="275">
        <f>ROUND(I152*H152,2)</f>
        <v>0</v>
      </c>
      <c r="K152" s="271" t="s">
        <v>351</v>
      </c>
      <c r="L152" s="276"/>
      <c r="M152" s="277" t="s">
        <v>38</v>
      </c>
      <c r="N152" s="278" t="s">
        <v>54</v>
      </c>
      <c r="O152" s="48"/>
      <c r="P152" s="231">
        <f>O152*H152</f>
        <v>0</v>
      </c>
      <c r="Q152" s="231">
        <v>0</v>
      </c>
      <c r="R152" s="231">
        <f>Q152*H152</f>
        <v>0</v>
      </c>
      <c r="S152" s="231">
        <v>0</v>
      </c>
      <c r="T152" s="232">
        <f>S152*H152</f>
        <v>0</v>
      </c>
      <c r="AR152" s="24" t="s">
        <v>181</v>
      </c>
      <c r="AT152" s="24" t="s">
        <v>178</v>
      </c>
      <c r="AU152" s="24" t="s">
        <v>92</v>
      </c>
      <c r="AY152" s="24" t="s">
        <v>155</v>
      </c>
      <c r="BE152" s="233">
        <f>IF(N152="základní",J152,0)</f>
        <v>0</v>
      </c>
      <c r="BF152" s="233">
        <f>IF(N152="snížená",J152,0)</f>
        <v>0</v>
      </c>
      <c r="BG152" s="233">
        <f>IF(N152="zákl. přenesená",J152,0)</f>
        <v>0</v>
      </c>
      <c r="BH152" s="233">
        <f>IF(N152="sníž. přenesená",J152,0)</f>
        <v>0</v>
      </c>
      <c r="BI152" s="233">
        <f>IF(N152="nulová",J152,0)</f>
        <v>0</v>
      </c>
      <c r="BJ152" s="24" t="s">
        <v>25</v>
      </c>
      <c r="BK152" s="233">
        <f>ROUND(I152*H152,2)</f>
        <v>0</v>
      </c>
      <c r="BL152" s="24" t="s">
        <v>163</v>
      </c>
      <c r="BM152" s="24" t="s">
        <v>1416</v>
      </c>
    </row>
    <row r="153" s="1" customFormat="1" ht="14.4" customHeight="1">
      <c r="B153" s="47"/>
      <c r="C153" s="269" t="s">
        <v>562</v>
      </c>
      <c r="D153" s="269" t="s">
        <v>178</v>
      </c>
      <c r="E153" s="270" t="s">
        <v>1417</v>
      </c>
      <c r="F153" s="271" t="s">
        <v>1418</v>
      </c>
      <c r="G153" s="272" t="s">
        <v>1298</v>
      </c>
      <c r="H153" s="273">
        <v>1</v>
      </c>
      <c r="I153" s="274"/>
      <c r="J153" s="275">
        <f>ROUND(I153*H153,2)</f>
        <v>0</v>
      </c>
      <c r="K153" s="271" t="s">
        <v>351</v>
      </c>
      <c r="L153" s="276"/>
      <c r="M153" s="277" t="s">
        <v>38</v>
      </c>
      <c r="N153" s="278" t="s">
        <v>54</v>
      </c>
      <c r="O153" s="48"/>
      <c r="P153" s="231">
        <f>O153*H153</f>
        <v>0</v>
      </c>
      <c r="Q153" s="231">
        <v>0</v>
      </c>
      <c r="R153" s="231">
        <f>Q153*H153</f>
        <v>0</v>
      </c>
      <c r="S153" s="231">
        <v>0</v>
      </c>
      <c r="T153" s="232">
        <f>S153*H153</f>
        <v>0</v>
      </c>
      <c r="AR153" s="24" t="s">
        <v>181</v>
      </c>
      <c r="AT153" s="24" t="s">
        <v>178</v>
      </c>
      <c r="AU153" s="24" t="s">
        <v>92</v>
      </c>
      <c r="AY153" s="24" t="s">
        <v>155</v>
      </c>
      <c r="BE153" s="233">
        <f>IF(N153="základní",J153,0)</f>
        <v>0</v>
      </c>
      <c r="BF153" s="233">
        <f>IF(N153="snížená",J153,0)</f>
        <v>0</v>
      </c>
      <c r="BG153" s="233">
        <f>IF(N153="zákl. přenesená",J153,0)</f>
        <v>0</v>
      </c>
      <c r="BH153" s="233">
        <f>IF(N153="sníž. přenesená",J153,0)</f>
        <v>0</v>
      </c>
      <c r="BI153" s="233">
        <f>IF(N153="nulová",J153,0)</f>
        <v>0</v>
      </c>
      <c r="BJ153" s="24" t="s">
        <v>25</v>
      </c>
      <c r="BK153" s="233">
        <f>ROUND(I153*H153,2)</f>
        <v>0</v>
      </c>
      <c r="BL153" s="24" t="s">
        <v>163</v>
      </c>
      <c r="BM153" s="24" t="s">
        <v>1419</v>
      </c>
    </row>
    <row r="154" s="1" customFormat="1" ht="14.4" customHeight="1">
      <c r="B154" s="47"/>
      <c r="C154" s="269" t="s">
        <v>566</v>
      </c>
      <c r="D154" s="269" t="s">
        <v>178</v>
      </c>
      <c r="E154" s="270" t="s">
        <v>1420</v>
      </c>
      <c r="F154" s="271" t="s">
        <v>1421</v>
      </c>
      <c r="G154" s="272" t="s">
        <v>1298</v>
      </c>
      <c r="H154" s="273">
        <v>2</v>
      </c>
      <c r="I154" s="274"/>
      <c r="J154" s="275">
        <f>ROUND(I154*H154,2)</f>
        <v>0</v>
      </c>
      <c r="K154" s="271" t="s">
        <v>351</v>
      </c>
      <c r="L154" s="276"/>
      <c r="M154" s="277" t="s">
        <v>38</v>
      </c>
      <c r="N154" s="278" t="s">
        <v>54</v>
      </c>
      <c r="O154" s="48"/>
      <c r="P154" s="231">
        <f>O154*H154</f>
        <v>0</v>
      </c>
      <c r="Q154" s="231">
        <v>0</v>
      </c>
      <c r="R154" s="231">
        <f>Q154*H154</f>
        <v>0</v>
      </c>
      <c r="S154" s="231">
        <v>0</v>
      </c>
      <c r="T154" s="232">
        <f>S154*H154</f>
        <v>0</v>
      </c>
      <c r="AR154" s="24" t="s">
        <v>181</v>
      </c>
      <c r="AT154" s="24" t="s">
        <v>178</v>
      </c>
      <c r="AU154" s="24" t="s">
        <v>92</v>
      </c>
      <c r="AY154" s="24" t="s">
        <v>155</v>
      </c>
      <c r="BE154" s="233">
        <f>IF(N154="základní",J154,0)</f>
        <v>0</v>
      </c>
      <c r="BF154" s="233">
        <f>IF(N154="snížená",J154,0)</f>
        <v>0</v>
      </c>
      <c r="BG154" s="233">
        <f>IF(N154="zákl. přenesená",J154,0)</f>
        <v>0</v>
      </c>
      <c r="BH154" s="233">
        <f>IF(N154="sníž. přenesená",J154,0)</f>
        <v>0</v>
      </c>
      <c r="BI154" s="233">
        <f>IF(N154="nulová",J154,0)</f>
        <v>0</v>
      </c>
      <c r="BJ154" s="24" t="s">
        <v>25</v>
      </c>
      <c r="BK154" s="233">
        <f>ROUND(I154*H154,2)</f>
        <v>0</v>
      </c>
      <c r="BL154" s="24" t="s">
        <v>163</v>
      </c>
      <c r="BM154" s="24" t="s">
        <v>1422</v>
      </c>
    </row>
    <row r="155" s="1" customFormat="1" ht="22.8" customHeight="1">
      <c r="B155" s="47"/>
      <c r="C155" s="269" t="s">
        <v>570</v>
      </c>
      <c r="D155" s="269" t="s">
        <v>178</v>
      </c>
      <c r="E155" s="270" t="s">
        <v>1423</v>
      </c>
      <c r="F155" s="271" t="s">
        <v>1424</v>
      </c>
      <c r="G155" s="272" t="s">
        <v>1298</v>
      </c>
      <c r="H155" s="273">
        <v>2</v>
      </c>
      <c r="I155" s="274"/>
      <c r="J155" s="275">
        <f>ROUND(I155*H155,2)</f>
        <v>0</v>
      </c>
      <c r="K155" s="271" t="s">
        <v>351</v>
      </c>
      <c r="L155" s="276"/>
      <c r="M155" s="277" t="s">
        <v>38</v>
      </c>
      <c r="N155" s="278" t="s">
        <v>54</v>
      </c>
      <c r="O155" s="48"/>
      <c r="P155" s="231">
        <f>O155*H155</f>
        <v>0</v>
      </c>
      <c r="Q155" s="231">
        <v>0</v>
      </c>
      <c r="R155" s="231">
        <f>Q155*H155</f>
        <v>0</v>
      </c>
      <c r="S155" s="231">
        <v>0</v>
      </c>
      <c r="T155" s="232">
        <f>S155*H155</f>
        <v>0</v>
      </c>
      <c r="AR155" s="24" t="s">
        <v>181</v>
      </c>
      <c r="AT155" s="24" t="s">
        <v>178</v>
      </c>
      <c r="AU155" s="24" t="s">
        <v>92</v>
      </c>
      <c r="AY155" s="24" t="s">
        <v>155</v>
      </c>
      <c r="BE155" s="233">
        <f>IF(N155="základní",J155,0)</f>
        <v>0</v>
      </c>
      <c r="BF155" s="233">
        <f>IF(N155="snížená",J155,0)</f>
        <v>0</v>
      </c>
      <c r="BG155" s="233">
        <f>IF(N155="zákl. přenesená",J155,0)</f>
        <v>0</v>
      </c>
      <c r="BH155" s="233">
        <f>IF(N155="sníž. přenesená",J155,0)</f>
        <v>0</v>
      </c>
      <c r="BI155" s="233">
        <f>IF(N155="nulová",J155,0)</f>
        <v>0</v>
      </c>
      <c r="BJ155" s="24" t="s">
        <v>25</v>
      </c>
      <c r="BK155" s="233">
        <f>ROUND(I155*H155,2)</f>
        <v>0</v>
      </c>
      <c r="BL155" s="24" t="s">
        <v>163</v>
      </c>
      <c r="BM155" s="24" t="s">
        <v>1425</v>
      </c>
    </row>
    <row r="156" s="1" customFormat="1" ht="22.8" customHeight="1">
      <c r="B156" s="47"/>
      <c r="C156" s="269" t="s">
        <v>577</v>
      </c>
      <c r="D156" s="269" t="s">
        <v>178</v>
      </c>
      <c r="E156" s="270" t="s">
        <v>1426</v>
      </c>
      <c r="F156" s="271" t="s">
        <v>1399</v>
      </c>
      <c r="G156" s="272" t="s">
        <v>198</v>
      </c>
      <c r="H156" s="273">
        <v>55</v>
      </c>
      <c r="I156" s="274"/>
      <c r="J156" s="275">
        <f>ROUND(I156*H156,2)</f>
        <v>0</v>
      </c>
      <c r="K156" s="271" t="s">
        <v>351</v>
      </c>
      <c r="L156" s="276"/>
      <c r="M156" s="277" t="s">
        <v>38</v>
      </c>
      <c r="N156" s="278" t="s">
        <v>54</v>
      </c>
      <c r="O156" s="48"/>
      <c r="P156" s="231">
        <f>O156*H156</f>
        <v>0</v>
      </c>
      <c r="Q156" s="231">
        <v>0</v>
      </c>
      <c r="R156" s="231">
        <f>Q156*H156</f>
        <v>0</v>
      </c>
      <c r="S156" s="231">
        <v>0</v>
      </c>
      <c r="T156" s="232">
        <f>S156*H156</f>
        <v>0</v>
      </c>
      <c r="AR156" s="24" t="s">
        <v>181</v>
      </c>
      <c r="AT156" s="24" t="s">
        <v>178</v>
      </c>
      <c r="AU156" s="24" t="s">
        <v>92</v>
      </c>
      <c r="AY156" s="24" t="s">
        <v>155</v>
      </c>
      <c r="BE156" s="233">
        <f>IF(N156="základní",J156,0)</f>
        <v>0</v>
      </c>
      <c r="BF156" s="233">
        <f>IF(N156="snížená",J156,0)</f>
        <v>0</v>
      </c>
      <c r="BG156" s="233">
        <f>IF(N156="zákl. přenesená",J156,0)</f>
        <v>0</v>
      </c>
      <c r="BH156" s="233">
        <f>IF(N156="sníž. přenesená",J156,0)</f>
        <v>0</v>
      </c>
      <c r="BI156" s="233">
        <f>IF(N156="nulová",J156,0)</f>
        <v>0</v>
      </c>
      <c r="BJ156" s="24" t="s">
        <v>25</v>
      </c>
      <c r="BK156" s="233">
        <f>ROUND(I156*H156,2)</f>
        <v>0</v>
      </c>
      <c r="BL156" s="24" t="s">
        <v>163</v>
      </c>
      <c r="BM156" s="24" t="s">
        <v>1427</v>
      </c>
    </row>
    <row r="157" s="10" customFormat="1" ht="29.88" customHeight="1">
      <c r="B157" s="206"/>
      <c r="C157" s="207"/>
      <c r="D157" s="208" t="s">
        <v>82</v>
      </c>
      <c r="E157" s="220" t="s">
        <v>1428</v>
      </c>
      <c r="F157" s="220" t="s">
        <v>1429</v>
      </c>
      <c r="G157" s="207"/>
      <c r="H157" s="207"/>
      <c r="I157" s="210"/>
      <c r="J157" s="221">
        <f>BK157</f>
        <v>0</v>
      </c>
      <c r="K157" s="207"/>
      <c r="L157" s="212"/>
      <c r="M157" s="213"/>
      <c r="N157" s="214"/>
      <c r="O157" s="214"/>
      <c r="P157" s="215">
        <f>SUM(P158:P167)</f>
        <v>0</v>
      </c>
      <c r="Q157" s="214"/>
      <c r="R157" s="215">
        <f>SUM(R158:R167)</f>
        <v>0</v>
      </c>
      <c r="S157" s="214"/>
      <c r="T157" s="216">
        <f>SUM(T158:T167)</f>
        <v>0</v>
      </c>
      <c r="AR157" s="217" t="s">
        <v>25</v>
      </c>
      <c r="AT157" s="218" t="s">
        <v>82</v>
      </c>
      <c r="AU157" s="218" t="s">
        <v>25</v>
      </c>
      <c r="AY157" s="217" t="s">
        <v>155</v>
      </c>
      <c r="BK157" s="219">
        <f>SUM(BK158:BK167)</f>
        <v>0</v>
      </c>
    </row>
    <row r="158" s="1" customFormat="1" ht="22.8" customHeight="1">
      <c r="B158" s="47"/>
      <c r="C158" s="269" t="s">
        <v>582</v>
      </c>
      <c r="D158" s="269" t="s">
        <v>178</v>
      </c>
      <c r="E158" s="270" t="s">
        <v>1430</v>
      </c>
      <c r="F158" s="271" t="s">
        <v>1431</v>
      </c>
      <c r="G158" s="272" t="s">
        <v>657</v>
      </c>
      <c r="H158" s="273">
        <v>1</v>
      </c>
      <c r="I158" s="274"/>
      <c r="J158" s="275">
        <f>ROUND(I158*H158,2)</f>
        <v>0</v>
      </c>
      <c r="K158" s="271" t="s">
        <v>351</v>
      </c>
      <c r="L158" s="276"/>
      <c r="M158" s="277" t="s">
        <v>38</v>
      </c>
      <c r="N158" s="278" t="s">
        <v>54</v>
      </c>
      <c r="O158" s="48"/>
      <c r="P158" s="231">
        <f>O158*H158</f>
        <v>0</v>
      </c>
      <c r="Q158" s="231">
        <v>0</v>
      </c>
      <c r="R158" s="231">
        <f>Q158*H158</f>
        <v>0</v>
      </c>
      <c r="S158" s="231">
        <v>0</v>
      </c>
      <c r="T158" s="232">
        <f>S158*H158</f>
        <v>0</v>
      </c>
      <c r="AR158" s="24" t="s">
        <v>181</v>
      </c>
      <c r="AT158" s="24" t="s">
        <v>178</v>
      </c>
      <c r="AU158" s="24" t="s">
        <v>92</v>
      </c>
      <c r="AY158" s="24" t="s">
        <v>155</v>
      </c>
      <c r="BE158" s="233">
        <f>IF(N158="základní",J158,0)</f>
        <v>0</v>
      </c>
      <c r="BF158" s="233">
        <f>IF(N158="snížená",J158,0)</f>
        <v>0</v>
      </c>
      <c r="BG158" s="233">
        <f>IF(N158="zákl. přenesená",J158,0)</f>
        <v>0</v>
      </c>
      <c r="BH158" s="233">
        <f>IF(N158="sníž. přenesená",J158,0)</f>
        <v>0</v>
      </c>
      <c r="BI158" s="233">
        <f>IF(N158="nulová",J158,0)</f>
        <v>0</v>
      </c>
      <c r="BJ158" s="24" t="s">
        <v>25</v>
      </c>
      <c r="BK158" s="233">
        <f>ROUND(I158*H158,2)</f>
        <v>0</v>
      </c>
      <c r="BL158" s="24" t="s">
        <v>163</v>
      </c>
      <c r="BM158" s="24" t="s">
        <v>1432</v>
      </c>
    </row>
    <row r="159" s="1" customFormat="1" ht="14.4" customHeight="1">
      <c r="B159" s="47"/>
      <c r="C159" s="269" t="s">
        <v>586</v>
      </c>
      <c r="D159" s="269" t="s">
        <v>178</v>
      </c>
      <c r="E159" s="270" t="s">
        <v>1433</v>
      </c>
      <c r="F159" s="271" t="s">
        <v>1434</v>
      </c>
      <c r="G159" s="272" t="s">
        <v>1298</v>
      </c>
      <c r="H159" s="273">
        <v>2</v>
      </c>
      <c r="I159" s="274"/>
      <c r="J159" s="275">
        <f>ROUND(I159*H159,2)</f>
        <v>0</v>
      </c>
      <c r="K159" s="271" t="s">
        <v>351</v>
      </c>
      <c r="L159" s="276"/>
      <c r="M159" s="277" t="s">
        <v>38</v>
      </c>
      <c r="N159" s="278" t="s">
        <v>54</v>
      </c>
      <c r="O159" s="48"/>
      <c r="P159" s="231">
        <f>O159*H159</f>
        <v>0</v>
      </c>
      <c r="Q159" s="231">
        <v>0</v>
      </c>
      <c r="R159" s="231">
        <f>Q159*H159</f>
        <v>0</v>
      </c>
      <c r="S159" s="231">
        <v>0</v>
      </c>
      <c r="T159" s="232">
        <f>S159*H159</f>
        <v>0</v>
      </c>
      <c r="AR159" s="24" t="s">
        <v>181</v>
      </c>
      <c r="AT159" s="24" t="s">
        <v>178</v>
      </c>
      <c r="AU159" s="24" t="s">
        <v>92</v>
      </c>
      <c r="AY159" s="24" t="s">
        <v>155</v>
      </c>
      <c r="BE159" s="233">
        <f>IF(N159="základní",J159,0)</f>
        <v>0</v>
      </c>
      <c r="BF159" s="233">
        <f>IF(N159="snížená",J159,0)</f>
        <v>0</v>
      </c>
      <c r="BG159" s="233">
        <f>IF(N159="zákl. přenesená",J159,0)</f>
        <v>0</v>
      </c>
      <c r="BH159" s="233">
        <f>IF(N159="sníž. přenesená",J159,0)</f>
        <v>0</v>
      </c>
      <c r="BI159" s="233">
        <f>IF(N159="nulová",J159,0)</f>
        <v>0</v>
      </c>
      <c r="BJ159" s="24" t="s">
        <v>25</v>
      </c>
      <c r="BK159" s="233">
        <f>ROUND(I159*H159,2)</f>
        <v>0</v>
      </c>
      <c r="BL159" s="24" t="s">
        <v>163</v>
      </c>
      <c r="BM159" s="24" t="s">
        <v>1435</v>
      </c>
    </row>
    <row r="160" s="1" customFormat="1" ht="14.4" customHeight="1">
      <c r="B160" s="47"/>
      <c r="C160" s="269" t="s">
        <v>593</v>
      </c>
      <c r="D160" s="269" t="s">
        <v>178</v>
      </c>
      <c r="E160" s="270" t="s">
        <v>1436</v>
      </c>
      <c r="F160" s="271" t="s">
        <v>1437</v>
      </c>
      <c r="G160" s="272" t="s">
        <v>1298</v>
      </c>
      <c r="H160" s="273">
        <v>1</v>
      </c>
      <c r="I160" s="274"/>
      <c r="J160" s="275">
        <f>ROUND(I160*H160,2)</f>
        <v>0</v>
      </c>
      <c r="K160" s="271" t="s">
        <v>351</v>
      </c>
      <c r="L160" s="276"/>
      <c r="M160" s="277" t="s">
        <v>38</v>
      </c>
      <c r="N160" s="278" t="s">
        <v>54</v>
      </c>
      <c r="O160" s="48"/>
      <c r="P160" s="231">
        <f>O160*H160</f>
        <v>0</v>
      </c>
      <c r="Q160" s="231">
        <v>0</v>
      </c>
      <c r="R160" s="231">
        <f>Q160*H160</f>
        <v>0</v>
      </c>
      <c r="S160" s="231">
        <v>0</v>
      </c>
      <c r="T160" s="232">
        <f>S160*H160</f>
        <v>0</v>
      </c>
      <c r="AR160" s="24" t="s">
        <v>181</v>
      </c>
      <c r="AT160" s="24" t="s">
        <v>178</v>
      </c>
      <c r="AU160" s="24" t="s">
        <v>92</v>
      </c>
      <c r="AY160" s="24" t="s">
        <v>155</v>
      </c>
      <c r="BE160" s="233">
        <f>IF(N160="základní",J160,0)</f>
        <v>0</v>
      </c>
      <c r="BF160" s="233">
        <f>IF(N160="snížená",J160,0)</f>
        <v>0</v>
      </c>
      <c r="BG160" s="233">
        <f>IF(N160="zákl. přenesená",J160,0)</f>
        <v>0</v>
      </c>
      <c r="BH160" s="233">
        <f>IF(N160="sníž. přenesená",J160,0)</f>
        <v>0</v>
      </c>
      <c r="BI160" s="233">
        <f>IF(N160="nulová",J160,0)</f>
        <v>0</v>
      </c>
      <c r="BJ160" s="24" t="s">
        <v>25</v>
      </c>
      <c r="BK160" s="233">
        <f>ROUND(I160*H160,2)</f>
        <v>0</v>
      </c>
      <c r="BL160" s="24" t="s">
        <v>163</v>
      </c>
      <c r="BM160" s="24" t="s">
        <v>1438</v>
      </c>
    </row>
    <row r="161" s="1" customFormat="1" ht="14.4" customHeight="1">
      <c r="B161" s="47"/>
      <c r="C161" s="269" t="s">
        <v>598</v>
      </c>
      <c r="D161" s="269" t="s">
        <v>178</v>
      </c>
      <c r="E161" s="270" t="s">
        <v>1439</v>
      </c>
      <c r="F161" s="271" t="s">
        <v>1384</v>
      </c>
      <c r="G161" s="272" t="s">
        <v>1298</v>
      </c>
      <c r="H161" s="273">
        <v>1</v>
      </c>
      <c r="I161" s="274"/>
      <c r="J161" s="275">
        <f>ROUND(I161*H161,2)</f>
        <v>0</v>
      </c>
      <c r="K161" s="271" t="s">
        <v>351</v>
      </c>
      <c r="L161" s="276"/>
      <c r="M161" s="277" t="s">
        <v>38</v>
      </c>
      <c r="N161" s="278" t="s">
        <v>54</v>
      </c>
      <c r="O161" s="48"/>
      <c r="P161" s="231">
        <f>O161*H161</f>
        <v>0</v>
      </c>
      <c r="Q161" s="231">
        <v>0</v>
      </c>
      <c r="R161" s="231">
        <f>Q161*H161</f>
        <v>0</v>
      </c>
      <c r="S161" s="231">
        <v>0</v>
      </c>
      <c r="T161" s="232">
        <f>S161*H161</f>
        <v>0</v>
      </c>
      <c r="AR161" s="24" t="s">
        <v>181</v>
      </c>
      <c r="AT161" s="24" t="s">
        <v>178</v>
      </c>
      <c r="AU161" s="24" t="s">
        <v>92</v>
      </c>
      <c r="AY161" s="24" t="s">
        <v>155</v>
      </c>
      <c r="BE161" s="233">
        <f>IF(N161="základní",J161,0)</f>
        <v>0</v>
      </c>
      <c r="BF161" s="233">
        <f>IF(N161="snížená",J161,0)</f>
        <v>0</v>
      </c>
      <c r="BG161" s="233">
        <f>IF(N161="zákl. přenesená",J161,0)</f>
        <v>0</v>
      </c>
      <c r="BH161" s="233">
        <f>IF(N161="sníž. přenesená",J161,0)</f>
        <v>0</v>
      </c>
      <c r="BI161" s="233">
        <f>IF(N161="nulová",J161,0)</f>
        <v>0</v>
      </c>
      <c r="BJ161" s="24" t="s">
        <v>25</v>
      </c>
      <c r="BK161" s="233">
        <f>ROUND(I161*H161,2)</f>
        <v>0</v>
      </c>
      <c r="BL161" s="24" t="s">
        <v>163</v>
      </c>
      <c r="BM161" s="24" t="s">
        <v>1440</v>
      </c>
    </row>
    <row r="162" s="1" customFormat="1" ht="14.4" customHeight="1">
      <c r="B162" s="47"/>
      <c r="C162" s="269" t="s">
        <v>602</v>
      </c>
      <c r="D162" s="269" t="s">
        <v>178</v>
      </c>
      <c r="E162" s="270" t="s">
        <v>1441</v>
      </c>
      <c r="F162" s="271" t="s">
        <v>1442</v>
      </c>
      <c r="G162" s="272" t="s">
        <v>1298</v>
      </c>
      <c r="H162" s="273">
        <v>1</v>
      </c>
      <c r="I162" s="274"/>
      <c r="J162" s="275">
        <f>ROUND(I162*H162,2)</f>
        <v>0</v>
      </c>
      <c r="K162" s="271" t="s">
        <v>351</v>
      </c>
      <c r="L162" s="276"/>
      <c r="M162" s="277" t="s">
        <v>38</v>
      </c>
      <c r="N162" s="278" t="s">
        <v>54</v>
      </c>
      <c r="O162" s="48"/>
      <c r="P162" s="231">
        <f>O162*H162</f>
        <v>0</v>
      </c>
      <c r="Q162" s="231">
        <v>0</v>
      </c>
      <c r="R162" s="231">
        <f>Q162*H162</f>
        <v>0</v>
      </c>
      <c r="S162" s="231">
        <v>0</v>
      </c>
      <c r="T162" s="232">
        <f>S162*H162</f>
        <v>0</v>
      </c>
      <c r="AR162" s="24" t="s">
        <v>181</v>
      </c>
      <c r="AT162" s="24" t="s">
        <v>178</v>
      </c>
      <c r="AU162" s="24" t="s">
        <v>92</v>
      </c>
      <c r="AY162" s="24" t="s">
        <v>155</v>
      </c>
      <c r="BE162" s="233">
        <f>IF(N162="základní",J162,0)</f>
        <v>0</v>
      </c>
      <c r="BF162" s="233">
        <f>IF(N162="snížená",J162,0)</f>
        <v>0</v>
      </c>
      <c r="BG162" s="233">
        <f>IF(N162="zákl. přenesená",J162,0)</f>
        <v>0</v>
      </c>
      <c r="BH162" s="233">
        <f>IF(N162="sníž. přenesená",J162,0)</f>
        <v>0</v>
      </c>
      <c r="BI162" s="233">
        <f>IF(N162="nulová",J162,0)</f>
        <v>0</v>
      </c>
      <c r="BJ162" s="24" t="s">
        <v>25</v>
      </c>
      <c r="BK162" s="233">
        <f>ROUND(I162*H162,2)</f>
        <v>0</v>
      </c>
      <c r="BL162" s="24" t="s">
        <v>163</v>
      </c>
      <c r="BM162" s="24" t="s">
        <v>1443</v>
      </c>
    </row>
    <row r="163" s="1" customFormat="1" ht="14.4" customHeight="1">
      <c r="B163" s="47"/>
      <c r="C163" s="269" t="s">
        <v>605</v>
      </c>
      <c r="D163" s="269" t="s">
        <v>178</v>
      </c>
      <c r="E163" s="270" t="s">
        <v>1444</v>
      </c>
      <c r="F163" s="271" t="s">
        <v>1445</v>
      </c>
      <c r="G163" s="272" t="s">
        <v>1298</v>
      </c>
      <c r="H163" s="273">
        <v>2</v>
      </c>
      <c r="I163" s="274"/>
      <c r="J163" s="275">
        <f>ROUND(I163*H163,2)</f>
        <v>0</v>
      </c>
      <c r="K163" s="271" t="s">
        <v>351</v>
      </c>
      <c r="L163" s="276"/>
      <c r="M163" s="277" t="s">
        <v>38</v>
      </c>
      <c r="N163" s="278" t="s">
        <v>54</v>
      </c>
      <c r="O163" s="48"/>
      <c r="P163" s="231">
        <f>O163*H163</f>
        <v>0</v>
      </c>
      <c r="Q163" s="231">
        <v>0</v>
      </c>
      <c r="R163" s="231">
        <f>Q163*H163</f>
        <v>0</v>
      </c>
      <c r="S163" s="231">
        <v>0</v>
      </c>
      <c r="T163" s="232">
        <f>S163*H163</f>
        <v>0</v>
      </c>
      <c r="AR163" s="24" t="s">
        <v>181</v>
      </c>
      <c r="AT163" s="24" t="s">
        <v>178</v>
      </c>
      <c r="AU163" s="24" t="s">
        <v>92</v>
      </c>
      <c r="AY163" s="24" t="s">
        <v>155</v>
      </c>
      <c r="BE163" s="233">
        <f>IF(N163="základní",J163,0)</f>
        <v>0</v>
      </c>
      <c r="BF163" s="233">
        <f>IF(N163="snížená",J163,0)</f>
        <v>0</v>
      </c>
      <c r="BG163" s="233">
        <f>IF(N163="zákl. přenesená",J163,0)</f>
        <v>0</v>
      </c>
      <c r="BH163" s="233">
        <f>IF(N163="sníž. přenesená",J163,0)</f>
        <v>0</v>
      </c>
      <c r="BI163" s="233">
        <f>IF(N163="nulová",J163,0)</f>
        <v>0</v>
      </c>
      <c r="BJ163" s="24" t="s">
        <v>25</v>
      </c>
      <c r="BK163" s="233">
        <f>ROUND(I163*H163,2)</f>
        <v>0</v>
      </c>
      <c r="BL163" s="24" t="s">
        <v>163</v>
      </c>
      <c r="BM163" s="24" t="s">
        <v>1446</v>
      </c>
    </row>
    <row r="164" s="1" customFormat="1" ht="14.4" customHeight="1">
      <c r="B164" s="47"/>
      <c r="C164" s="269" t="s">
        <v>609</v>
      </c>
      <c r="D164" s="269" t="s">
        <v>178</v>
      </c>
      <c r="E164" s="270" t="s">
        <v>1447</v>
      </c>
      <c r="F164" s="271" t="s">
        <v>1448</v>
      </c>
      <c r="G164" s="272" t="s">
        <v>1298</v>
      </c>
      <c r="H164" s="273">
        <v>1</v>
      </c>
      <c r="I164" s="274"/>
      <c r="J164" s="275">
        <f>ROUND(I164*H164,2)</f>
        <v>0</v>
      </c>
      <c r="K164" s="271" t="s">
        <v>351</v>
      </c>
      <c r="L164" s="276"/>
      <c r="M164" s="277" t="s">
        <v>38</v>
      </c>
      <c r="N164" s="278" t="s">
        <v>54</v>
      </c>
      <c r="O164" s="48"/>
      <c r="P164" s="231">
        <f>O164*H164</f>
        <v>0</v>
      </c>
      <c r="Q164" s="231">
        <v>0</v>
      </c>
      <c r="R164" s="231">
        <f>Q164*H164</f>
        <v>0</v>
      </c>
      <c r="S164" s="231">
        <v>0</v>
      </c>
      <c r="T164" s="232">
        <f>S164*H164</f>
        <v>0</v>
      </c>
      <c r="AR164" s="24" t="s">
        <v>181</v>
      </c>
      <c r="AT164" s="24" t="s">
        <v>178</v>
      </c>
      <c r="AU164" s="24" t="s">
        <v>92</v>
      </c>
      <c r="AY164" s="24" t="s">
        <v>155</v>
      </c>
      <c r="BE164" s="233">
        <f>IF(N164="základní",J164,0)</f>
        <v>0</v>
      </c>
      <c r="BF164" s="233">
        <f>IF(N164="snížená",J164,0)</f>
        <v>0</v>
      </c>
      <c r="BG164" s="233">
        <f>IF(N164="zákl. přenesená",J164,0)</f>
        <v>0</v>
      </c>
      <c r="BH164" s="233">
        <f>IF(N164="sníž. přenesená",J164,0)</f>
        <v>0</v>
      </c>
      <c r="BI164" s="233">
        <f>IF(N164="nulová",J164,0)</f>
        <v>0</v>
      </c>
      <c r="BJ164" s="24" t="s">
        <v>25</v>
      </c>
      <c r="BK164" s="233">
        <f>ROUND(I164*H164,2)</f>
        <v>0</v>
      </c>
      <c r="BL164" s="24" t="s">
        <v>163</v>
      </c>
      <c r="BM164" s="24" t="s">
        <v>1449</v>
      </c>
    </row>
    <row r="165" s="1" customFormat="1" ht="14.4" customHeight="1">
      <c r="B165" s="47"/>
      <c r="C165" s="269" t="s">
        <v>616</v>
      </c>
      <c r="D165" s="269" t="s">
        <v>178</v>
      </c>
      <c r="E165" s="270" t="s">
        <v>1450</v>
      </c>
      <c r="F165" s="271" t="s">
        <v>1451</v>
      </c>
      <c r="G165" s="272" t="s">
        <v>1298</v>
      </c>
      <c r="H165" s="273">
        <v>1</v>
      </c>
      <c r="I165" s="274"/>
      <c r="J165" s="275">
        <f>ROUND(I165*H165,2)</f>
        <v>0</v>
      </c>
      <c r="K165" s="271" t="s">
        <v>351</v>
      </c>
      <c r="L165" s="276"/>
      <c r="M165" s="277" t="s">
        <v>38</v>
      </c>
      <c r="N165" s="278" t="s">
        <v>54</v>
      </c>
      <c r="O165" s="48"/>
      <c r="P165" s="231">
        <f>O165*H165</f>
        <v>0</v>
      </c>
      <c r="Q165" s="231">
        <v>0</v>
      </c>
      <c r="R165" s="231">
        <f>Q165*H165</f>
        <v>0</v>
      </c>
      <c r="S165" s="231">
        <v>0</v>
      </c>
      <c r="T165" s="232">
        <f>S165*H165</f>
        <v>0</v>
      </c>
      <c r="AR165" s="24" t="s">
        <v>181</v>
      </c>
      <c r="AT165" s="24" t="s">
        <v>178</v>
      </c>
      <c r="AU165" s="24" t="s">
        <v>92</v>
      </c>
      <c r="AY165" s="24" t="s">
        <v>155</v>
      </c>
      <c r="BE165" s="233">
        <f>IF(N165="základní",J165,0)</f>
        <v>0</v>
      </c>
      <c r="BF165" s="233">
        <f>IF(N165="snížená",J165,0)</f>
        <v>0</v>
      </c>
      <c r="BG165" s="233">
        <f>IF(N165="zákl. přenesená",J165,0)</f>
        <v>0</v>
      </c>
      <c r="BH165" s="233">
        <f>IF(N165="sníž. přenesená",J165,0)</f>
        <v>0</v>
      </c>
      <c r="BI165" s="233">
        <f>IF(N165="nulová",J165,0)</f>
        <v>0</v>
      </c>
      <c r="BJ165" s="24" t="s">
        <v>25</v>
      </c>
      <c r="BK165" s="233">
        <f>ROUND(I165*H165,2)</f>
        <v>0</v>
      </c>
      <c r="BL165" s="24" t="s">
        <v>163</v>
      </c>
      <c r="BM165" s="24" t="s">
        <v>1452</v>
      </c>
    </row>
    <row r="166" s="1" customFormat="1" ht="22.8" customHeight="1">
      <c r="B166" s="47"/>
      <c r="C166" s="269" t="s">
        <v>623</v>
      </c>
      <c r="D166" s="269" t="s">
        <v>178</v>
      </c>
      <c r="E166" s="270" t="s">
        <v>1453</v>
      </c>
      <c r="F166" s="271" t="s">
        <v>1399</v>
      </c>
      <c r="G166" s="272" t="s">
        <v>198</v>
      </c>
      <c r="H166" s="273">
        <v>42</v>
      </c>
      <c r="I166" s="274"/>
      <c r="J166" s="275">
        <f>ROUND(I166*H166,2)</f>
        <v>0</v>
      </c>
      <c r="K166" s="271" t="s">
        <v>351</v>
      </c>
      <c r="L166" s="276"/>
      <c r="M166" s="277" t="s">
        <v>38</v>
      </c>
      <c r="N166" s="278" t="s">
        <v>54</v>
      </c>
      <c r="O166" s="48"/>
      <c r="P166" s="231">
        <f>O166*H166</f>
        <v>0</v>
      </c>
      <c r="Q166" s="231">
        <v>0</v>
      </c>
      <c r="R166" s="231">
        <f>Q166*H166</f>
        <v>0</v>
      </c>
      <c r="S166" s="231">
        <v>0</v>
      </c>
      <c r="T166" s="232">
        <f>S166*H166</f>
        <v>0</v>
      </c>
      <c r="AR166" s="24" t="s">
        <v>181</v>
      </c>
      <c r="AT166" s="24" t="s">
        <v>178</v>
      </c>
      <c r="AU166" s="24" t="s">
        <v>92</v>
      </c>
      <c r="AY166" s="24" t="s">
        <v>155</v>
      </c>
      <c r="BE166" s="233">
        <f>IF(N166="základní",J166,0)</f>
        <v>0</v>
      </c>
      <c r="BF166" s="233">
        <f>IF(N166="snížená",J166,0)</f>
        <v>0</v>
      </c>
      <c r="BG166" s="233">
        <f>IF(N166="zákl. přenesená",J166,0)</f>
        <v>0</v>
      </c>
      <c r="BH166" s="233">
        <f>IF(N166="sníž. přenesená",J166,0)</f>
        <v>0</v>
      </c>
      <c r="BI166" s="233">
        <f>IF(N166="nulová",J166,0)</f>
        <v>0</v>
      </c>
      <c r="BJ166" s="24" t="s">
        <v>25</v>
      </c>
      <c r="BK166" s="233">
        <f>ROUND(I166*H166,2)</f>
        <v>0</v>
      </c>
      <c r="BL166" s="24" t="s">
        <v>163</v>
      </c>
      <c r="BM166" s="24" t="s">
        <v>1454</v>
      </c>
    </row>
    <row r="167" s="1" customFormat="1" ht="22.8" customHeight="1">
      <c r="B167" s="47"/>
      <c r="C167" s="269" t="s">
        <v>627</v>
      </c>
      <c r="D167" s="269" t="s">
        <v>178</v>
      </c>
      <c r="E167" s="270" t="s">
        <v>1455</v>
      </c>
      <c r="F167" s="271" t="s">
        <v>1456</v>
      </c>
      <c r="G167" s="272" t="s">
        <v>657</v>
      </c>
      <c r="H167" s="273">
        <v>1</v>
      </c>
      <c r="I167" s="274"/>
      <c r="J167" s="275">
        <f>ROUND(I167*H167,2)</f>
        <v>0</v>
      </c>
      <c r="K167" s="271" t="s">
        <v>351</v>
      </c>
      <c r="L167" s="276"/>
      <c r="M167" s="277" t="s">
        <v>38</v>
      </c>
      <c r="N167" s="278" t="s">
        <v>54</v>
      </c>
      <c r="O167" s="48"/>
      <c r="P167" s="231">
        <f>O167*H167</f>
        <v>0</v>
      </c>
      <c r="Q167" s="231">
        <v>0</v>
      </c>
      <c r="R167" s="231">
        <f>Q167*H167</f>
        <v>0</v>
      </c>
      <c r="S167" s="231">
        <v>0</v>
      </c>
      <c r="T167" s="232">
        <f>S167*H167</f>
        <v>0</v>
      </c>
      <c r="AR167" s="24" t="s">
        <v>181</v>
      </c>
      <c r="AT167" s="24" t="s">
        <v>178</v>
      </c>
      <c r="AU167" s="24" t="s">
        <v>92</v>
      </c>
      <c r="AY167" s="24" t="s">
        <v>155</v>
      </c>
      <c r="BE167" s="233">
        <f>IF(N167="základní",J167,0)</f>
        <v>0</v>
      </c>
      <c r="BF167" s="233">
        <f>IF(N167="snížená",J167,0)</f>
        <v>0</v>
      </c>
      <c r="BG167" s="233">
        <f>IF(N167="zákl. přenesená",J167,0)</f>
        <v>0</v>
      </c>
      <c r="BH167" s="233">
        <f>IF(N167="sníž. přenesená",J167,0)</f>
        <v>0</v>
      </c>
      <c r="BI167" s="233">
        <f>IF(N167="nulová",J167,0)</f>
        <v>0</v>
      </c>
      <c r="BJ167" s="24" t="s">
        <v>25</v>
      </c>
      <c r="BK167" s="233">
        <f>ROUND(I167*H167,2)</f>
        <v>0</v>
      </c>
      <c r="BL167" s="24" t="s">
        <v>163</v>
      </c>
      <c r="BM167" s="24" t="s">
        <v>1457</v>
      </c>
    </row>
    <row r="168" s="10" customFormat="1" ht="29.88" customHeight="1">
      <c r="B168" s="206"/>
      <c r="C168" s="207"/>
      <c r="D168" s="208" t="s">
        <v>82</v>
      </c>
      <c r="E168" s="220" t="s">
        <v>1458</v>
      </c>
      <c r="F168" s="220" t="s">
        <v>1459</v>
      </c>
      <c r="G168" s="207"/>
      <c r="H168" s="207"/>
      <c r="I168" s="210"/>
      <c r="J168" s="221">
        <f>BK168</f>
        <v>0</v>
      </c>
      <c r="K168" s="207"/>
      <c r="L168" s="212"/>
      <c r="M168" s="213"/>
      <c r="N168" s="214"/>
      <c r="O168" s="214"/>
      <c r="P168" s="215">
        <f>SUM(P169:P182)</f>
        <v>0</v>
      </c>
      <c r="Q168" s="214"/>
      <c r="R168" s="215">
        <f>SUM(R169:R182)</f>
        <v>0</v>
      </c>
      <c r="S168" s="214"/>
      <c r="T168" s="216">
        <f>SUM(T169:T182)</f>
        <v>0</v>
      </c>
      <c r="AR168" s="217" t="s">
        <v>25</v>
      </c>
      <c r="AT168" s="218" t="s">
        <v>82</v>
      </c>
      <c r="AU168" s="218" t="s">
        <v>25</v>
      </c>
      <c r="AY168" s="217" t="s">
        <v>155</v>
      </c>
      <c r="BK168" s="219">
        <f>SUM(BK169:BK182)</f>
        <v>0</v>
      </c>
    </row>
    <row r="169" s="1" customFormat="1" ht="22.8" customHeight="1">
      <c r="B169" s="47"/>
      <c r="C169" s="269" t="s">
        <v>634</v>
      </c>
      <c r="D169" s="269" t="s">
        <v>178</v>
      </c>
      <c r="E169" s="270" t="s">
        <v>1460</v>
      </c>
      <c r="F169" s="271" t="s">
        <v>1461</v>
      </c>
      <c r="G169" s="272" t="s">
        <v>1298</v>
      </c>
      <c r="H169" s="273">
        <v>1</v>
      </c>
      <c r="I169" s="274"/>
      <c r="J169" s="275">
        <f>ROUND(I169*H169,2)</f>
        <v>0</v>
      </c>
      <c r="K169" s="271" t="s">
        <v>351</v>
      </c>
      <c r="L169" s="276"/>
      <c r="M169" s="277" t="s">
        <v>38</v>
      </c>
      <c r="N169" s="278" t="s">
        <v>54</v>
      </c>
      <c r="O169" s="48"/>
      <c r="P169" s="231">
        <f>O169*H169</f>
        <v>0</v>
      </c>
      <c r="Q169" s="231">
        <v>0</v>
      </c>
      <c r="R169" s="231">
        <f>Q169*H169</f>
        <v>0</v>
      </c>
      <c r="S169" s="231">
        <v>0</v>
      </c>
      <c r="T169" s="232">
        <f>S169*H169</f>
        <v>0</v>
      </c>
      <c r="AR169" s="24" t="s">
        <v>181</v>
      </c>
      <c r="AT169" s="24" t="s">
        <v>178</v>
      </c>
      <c r="AU169" s="24" t="s">
        <v>92</v>
      </c>
      <c r="AY169" s="24" t="s">
        <v>155</v>
      </c>
      <c r="BE169" s="233">
        <f>IF(N169="základní",J169,0)</f>
        <v>0</v>
      </c>
      <c r="BF169" s="233">
        <f>IF(N169="snížená",J169,0)</f>
        <v>0</v>
      </c>
      <c r="BG169" s="233">
        <f>IF(N169="zákl. přenesená",J169,0)</f>
        <v>0</v>
      </c>
      <c r="BH169" s="233">
        <f>IF(N169="sníž. přenesená",J169,0)</f>
        <v>0</v>
      </c>
      <c r="BI169" s="233">
        <f>IF(N169="nulová",J169,0)</f>
        <v>0</v>
      </c>
      <c r="BJ169" s="24" t="s">
        <v>25</v>
      </c>
      <c r="BK169" s="233">
        <f>ROUND(I169*H169,2)</f>
        <v>0</v>
      </c>
      <c r="BL169" s="24" t="s">
        <v>163</v>
      </c>
      <c r="BM169" s="24" t="s">
        <v>1462</v>
      </c>
    </row>
    <row r="170" s="1" customFormat="1" ht="22.8" customHeight="1">
      <c r="B170" s="47"/>
      <c r="C170" s="269" t="s">
        <v>638</v>
      </c>
      <c r="D170" s="269" t="s">
        <v>178</v>
      </c>
      <c r="E170" s="270" t="s">
        <v>1463</v>
      </c>
      <c r="F170" s="271" t="s">
        <v>1464</v>
      </c>
      <c r="G170" s="272" t="s">
        <v>1298</v>
      </c>
      <c r="H170" s="273">
        <v>1</v>
      </c>
      <c r="I170" s="274"/>
      <c r="J170" s="275">
        <f>ROUND(I170*H170,2)</f>
        <v>0</v>
      </c>
      <c r="K170" s="271" t="s">
        <v>351</v>
      </c>
      <c r="L170" s="276"/>
      <c r="M170" s="277" t="s">
        <v>38</v>
      </c>
      <c r="N170" s="278" t="s">
        <v>54</v>
      </c>
      <c r="O170" s="48"/>
      <c r="P170" s="231">
        <f>O170*H170</f>
        <v>0</v>
      </c>
      <c r="Q170" s="231">
        <v>0</v>
      </c>
      <c r="R170" s="231">
        <f>Q170*H170</f>
        <v>0</v>
      </c>
      <c r="S170" s="231">
        <v>0</v>
      </c>
      <c r="T170" s="232">
        <f>S170*H170</f>
        <v>0</v>
      </c>
      <c r="AR170" s="24" t="s">
        <v>181</v>
      </c>
      <c r="AT170" s="24" t="s">
        <v>178</v>
      </c>
      <c r="AU170" s="24" t="s">
        <v>92</v>
      </c>
      <c r="AY170" s="24" t="s">
        <v>155</v>
      </c>
      <c r="BE170" s="233">
        <f>IF(N170="základní",J170,0)</f>
        <v>0</v>
      </c>
      <c r="BF170" s="233">
        <f>IF(N170="snížená",J170,0)</f>
        <v>0</v>
      </c>
      <c r="BG170" s="233">
        <f>IF(N170="zákl. přenesená",J170,0)</f>
        <v>0</v>
      </c>
      <c r="BH170" s="233">
        <f>IF(N170="sníž. přenesená",J170,0)</f>
        <v>0</v>
      </c>
      <c r="BI170" s="233">
        <f>IF(N170="nulová",J170,0)</f>
        <v>0</v>
      </c>
      <c r="BJ170" s="24" t="s">
        <v>25</v>
      </c>
      <c r="BK170" s="233">
        <f>ROUND(I170*H170,2)</f>
        <v>0</v>
      </c>
      <c r="BL170" s="24" t="s">
        <v>163</v>
      </c>
      <c r="BM170" s="24" t="s">
        <v>1465</v>
      </c>
    </row>
    <row r="171" s="1" customFormat="1" ht="14.4" customHeight="1">
      <c r="B171" s="47"/>
      <c r="C171" s="269" t="s">
        <v>645</v>
      </c>
      <c r="D171" s="269" t="s">
        <v>178</v>
      </c>
      <c r="E171" s="270" t="s">
        <v>1466</v>
      </c>
      <c r="F171" s="271" t="s">
        <v>1467</v>
      </c>
      <c r="G171" s="272" t="s">
        <v>1298</v>
      </c>
      <c r="H171" s="273">
        <v>1</v>
      </c>
      <c r="I171" s="274"/>
      <c r="J171" s="275">
        <f>ROUND(I171*H171,2)</f>
        <v>0</v>
      </c>
      <c r="K171" s="271" t="s">
        <v>351</v>
      </c>
      <c r="L171" s="276"/>
      <c r="M171" s="277" t="s">
        <v>38</v>
      </c>
      <c r="N171" s="278" t="s">
        <v>54</v>
      </c>
      <c r="O171" s="48"/>
      <c r="P171" s="231">
        <f>O171*H171</f>
        <v>0</v>
      </c>
      <c r="Q171" s="231">
        <v>0</v>
      </c>
      <c r="R171" s="231">
        <f>Q171*H171</f>
        <v>0</v>
      </c>
      <c r="S171" s="231">
        <v>0</v>
      </c>
      <c r="T171" s="232">
        <f>S171*H171</f>
        <v>0</v>
      </c>
      <c r="AR171" s="24" t="s">
        <v>181</v>
      </c>
      <c r="AT171" s="24" t="s">
        <v>178</v>
      </c>
      <c r="AU171" s="24" t="s">
        <v>92</v>
      </c>
      <c r="AY171" s="24" t="s">
        <v>155</v>
      </c>
      <c r="BE171" s="233">
        <f>IF(N171="základní",J171,0)</f>
        <v>0</v>
      </c>
      <c r="BF171" s="233">
        <f>IF(N171="snížená",J171,0)</f>
        <v>0</v>
      </c>
      <c r="BG171" s="233">
        <f>IF(N171="zákl. přenesená",J171,0)</f>
        <v>0</v>
      </c>
      <c r="BH171" s="233">
        <f>IF(N171="sníž. přenesená",J171,0)</f>
        <v>0</v>
      </c>
      <c r="BI171" s="233">
        <f>IF(N171="nulová",J171,0)</f>
        <v>0</v>
      </c>
      <c r="BJ171" s="24" t="s">
        <v>25</v>
      </c>
      <c r="BK171" s="233">
        <f>ROUND(I171*H171,2)</f>
        <v>0</v>
      </c>
      <c r="BL171" s="24" t="s">
        <v>163</v>
      </c>
      <c r="BM171" s="24" t="s">
        <v>1468</v>
      </c>
    </row>
    <row r="172" s="1" customFormat="1" ht="14.4" customHeight="1">
      <c r="B172" s="47"/>
      <c r="C172" s="269" t="s">
        <v>649</v>
      </c>
      <c r="D172" s="269" t="s">
        <v>178</v>
      </c>
      <c r="E172" s="270" t="s">
        <v>1469</v>
      </c>
      <c r="F172" s="271" t="s">
        <v>1470</v>
      </c>
      <c r="G172" s="272" t="s">
        <v>1298</v>
      </c>
      <c r="H172" s="273">
        <v>1</v>
      </c>
      <c r="I172" s="274"/>
      <c r="J172" s="275">
        <f>ROUND(I172*H172,2)</f>
        <v>0</v>
      </c>
      <c r="K172" s="271" t="s">
        <v>351</v>
      </c>
      <c r="L172" s="276"/>
      <c r="M172" s="277" t="s">
        <v>38</v>
      </c>
      <c r="N172" s="278" t="s">
        <v>54</v>
      </c>
      <c r="O172" s="48"/>
      <c r="P172" s="231">
        <f>O172*H172</f>
        <v>0</v>
      </c>
      <c r="Q172" s="231">
        <v>0</v>
      </c>
      <c r="R172" s="231">
        <f>Q172*H172</f>
        <v>0</v>
      </c>
      <c r="S172" s="231">
        <v>0</v>
      </c>
      <c r="T172" s="232">
        <f>S172*H172</f>
        <v>0</v>
      </c>
      <c r="AR172" s="24" t="s">
        <v>181</v>
      </c>
      <c r="AT172" s="24" t="s">
        <v>178</v>
      </c>
      <c r="AU172" s="24" t="s">
        <v>92</v>
      </c>
      <c r="AY172" s="24" t="s">
        <v>155</v>
      </c>
      <c r="BE172" s="233">
        <f>IF(N172="základní",J172,0)</f>
        <v>0</v>
      </c>
      <c r="BF172" s="233">
        <f>IF(N172="snížená",J172,0)</f>
        <v>0</v>
      </c>
      <c r="BG172" s="233">
        <f>IF(N172="zákl. přenesená",J172,0)</f>
        <v>0</v>
      </c>
      <c r="BH172" s="233">
        <f>IF(N172="sníž. přenesená",J172,0)</f>
        <v>0</v>
      </c>
      <c r="BI172" s="233">
        <f>IF(N172="nulová",J172,0)</f>
        <v>0</v>
      </c>
      <c r="BJ172" s="24" t="s">
        <v>25</v>
      </c>
      <c r="BK172" s="233">
        <f>ROUND(I172*H172,2)</f>
        <v>0</v>
      </c>
      <c r="BL172" s="24" t="s">
        <v>163</v>
      </c>
      <c r="BM172" s="24" t="s">
        <v>1471</v>
      </c>
    </row>
    <row r="173" s="1" customFormat="1" ht="14.4" customHeight="1">
      <c r="B173" s="47"/>
      <c r="C173" s="269" t="s">
        <v>654</v>
      </c>
      <c r="D173" s="269" t="s">
        <v>178</v>
      </c>
      <c r="E173" s="270" t="s">
        <v>1472</v>
      </c>
      <c r="F173" s="271" t="s">
        <v>1473</v>
      </c>
      <c r="G173" s="272" t="s">
        <v>1298</v>
      </c>
      <c r="H173" s="273">
        <v>1</v>
      </c>
      <c r="I173" s="274"/>
      <c r="J173" s="275">
        <f>ROUND(I173*H173,2)</f>
        <v>0</v>
      </c>
      <c r="K173" s="271" t="s">
        <v>351</v>
      </c>
      <c r="L173" s="276"/>
      <c r="M173" s="277" t="s">
        <v>38</v>
      </c>
      <c r="N173" s="278" t="s">
        <v>54</v>
      </c>
      <c r="O173" s="48"/>
      <c r="P173" s="231">
        <f>O173*H173</f>
        <v>0</v>
      </c>
      <c r="Q173" s="231">
        <v>0</v>
      </c>
      <c r="R173" s="231">
        <f>Q173*H173</f>
        <v>0</v>
      </c>
      <c r="S173" s="231">
        <v>0</v>
      </c>
      <c r="T173" s="232">
        <f>S173*H173</f>
        <v>0</v>
      </c>
      <c r="AR173" s="24" t="s">
        <v>181</v>
      </c>
      <c r="AT173" s="24" t="s">
        <v>178</v>
      </c>
      <c r="AU173" s="24" t="s">
        <v>92</v>
      </c>
      <c r="AY173" s="24" t="s">
        <v>155</v>
      </c>
      <c r="BE173" s="233">
        <f>IF(N173="základní",J173,0)</f>
        <v>0</v>
      </c>
      <c r="BF173" s="233">
        <f>IF(N173="snížená",J173,0)</f>
        <v>0</v>
      </c>
      <c r="BG173" s="233">
        <f>IF(N173="zákl. přenesená",J173,0)</f>
        <v>0</v>
      </c>
      <c r="BH173" s="233">
        <f>IF(N173="sníž. přenesená",J173,0)</f>
        <v>0</v>
      </c>
      <c r="BI173" s="233">
        <f>IF(N173="nulová",J173,0)</f>
        <v>0</v>
      </c>
      <c r="BJ173" s="24" t="s">
        <v>25</v>
      </c>
      <c r="BK173" s="233">
        <f>ROUND(I173*H173,2)</f>
        <v>0</v>
      </c>
      <c r="BL173" s="24" t="s">
        <v>163</v>
      </c>
      <c r="BM173" s="24" t="s">
        <v>1474</v>
      </c>
    </row>
    <row r="174" s="1" customFormat="1" ht="14.4" customHeight="1">
      <c r="B174" s="47"/>
      <c r="C174" s="269" t="s">
        <v>659</v>
      </c>
      <c r="D174" s="269" t="s">
        <v>178</v>
      </c>
      <c r="E174" s="270" t="s">
        <v>1475</v>
      </c>
      <c r="F174" s="271" t="s">
        <v>1476</v>
      </c>
      <c r="G174" s="272" t="s">
        <v>1298</v>
      </c>
      <c r="H174" s="273">
        <v>1</v>
      </c>
      <c r="I174" s="274"/>
      <c r="J174" s="275">
        <f>ROUND(I174*H174,2)</f>
        <v>0</v>
      </c>
      <c r="K174" s="271" t="s">
        <v>351</v>
      </c>
      <c r="L174" s="276"/>
      <c r="M174" s="277" t="s">
        <v>38</v>
      </c>
      <c r="N174" s="278" t="s">
        <v>54</v>
      </c>
      <c r="O174" s="48"/>
      <c r="P174" s="231">
        <f>O174*H174</f>
        <v>0</v>
      </c>
      <c r="Q174" s="231">
        <v>0</v>
      </c>
      <c r="R174" s="231">
        <f>Q174*H174</f>
        <v>0</v>
      </c>
      <c r="S174" s="231">
        <v>0</v>
      </c>
      <c r="T174" s="232">
        <f>S174*H174</f>
        <v>0</v>
      </c>
      <c r="AR174" s="24" t="s">
        <v>181</v>
      </c>
      <c r="AT174" s="24" t="s">
        <v>178</v>
      </c>
      <c r="AU174" s="24" t="s">
        <v>92</v>
      </c>
      <c r="AY174" s="24" t="s">
        <v>155</v>
      </c>
      <c r="BE174" s="233">
        <f>IF(N174="základní",J174,0)</f>
        <v>0</v>
      </c>
      <c r="BF174" s="233">
        <f>IF(N174="snížená",J174,0)</f>
        <v>0</v>
      </c>
      <c r="BG174" s="233">
        <f>IF(N174="zákl. přenesená",J174,0)</f>
        <v>0</v>
      </c>
      <c r="BH174" s="233">
        <f>IF(N174="sníž. přenesená",J174,0)</f>
        <v>0</v>
      </c>
      <c r="BI174" s="233">
        <f>IF(N174="nulová",J174,0)</f>
        <v>0</v>
      </c>
      <c r="BJ174" s="24" t="s">
        <v>25</v>
      </c>
      <c r="BK174" s="233">
        <f>ROUND(I174*H174,2)</f>
        <v>0</v>
      </c>
      <c r="BL174" s="24" t="s">
        <v>163</v>
      </c>
      <c r="BM174" s="24" t="s">
        <v>1477</v>
      </c>
    </row>
    <row r="175" s="1" customFormat="1" ht="14.4" customHeight="1">
      <c r="B175" s="47"/>
      <c r="C175" s="269" t="s">
        <v>663</v>
      </c>
      <c r="D175" s="269" t="s">
        <v>178</v>
      </c>
      <c r="E175" s="270" t="s">
        <v>1478</v>
      </c>
      <c r="F175" s="271" t="s">
        <v>1384</v>
      </c>
      <c r="G175" s="272" t="s">
        <v>1298</v>
      </c>
      <c r="H175" s="273">
        <v>2</v>
      </c>
      <c r="I175" s="274"/>
      <c r="J175" s="275">
        <f>ROUND(I175*H175,2)</f>
        <v>0</v>
      </c>
      <c r="K175" s="271" t="s">
        <v>351</v>
      </c>
      <c r="L175" s="276"/>
      <c r="M175" s="277" t="s">
        <v>38</v>
      </c>
      <c r="N175" s="278" t="s">
        <v>54</v>
      </c>
      <c r="O175" s="48"/>
      <c r="P175" s="231">
        <f>O175*H175</f>
        <v>0</v>
      </c>
      <c r="Q175" s="231">
        <v>0</v>
      </c>
      <c r="R175" s="231">
        <f>Q175*H175</f>
        <v>0</v>
      </c>
      <c r="S175" s="231">
        <v>0</v>
      </c>
      <c r="T175" s="232">
        <f>S175*H175</f>
        <v>0</v>
      </c>
      <c r="AR175" s="24" t="s">
        <v>181</v>
      </c>
      <c r="AT175" s="24" t="s">
        <v>178</v>
      </c>
      <c r="AU175" s="24" t="s">
        <v>92</v>
      </c>
      <c r="AY175" s="24" t="s">
        <v>155</v>
      </c>
      <c r="BE175" s="233">
        <f>IF(N175="základní",J175,0)</f>
        <v>0</v>
      </c>
      <c r="BF175" s="233">
        <f>IF(N175="snížená",J175,0)</f>
        <v>0</v>
      </c>
      <c r="BG175" s="233">
        <f>IF(N175="zákl. přenesená",J175,0)</f>
        <v>0</v>
      </c>
      <c r="BH175" s="233">
        <f>IF(N175="sníž. přenesená",J175,0)</f>
        <v>0</v>
      </c>
      <c r="BI175" s="233">
        <f>IF(N175="nulová",J175,0)</f>
        <v>0</v>
      </c>
      <c r="BJ175" s="24" t="s">
        <v>25</v>
      </c>
      <c r="BK175" s="233">
        <f>ROUND(I175*H175,2)</f>
        <v>0</v>
      </c>
      <c r="BL175" s="24" t="s">
        <v>163</v>
      </c>
      <c r="BM175" s="24" t="s">
        <v>1479</v>
      </c>
    </row>
    <row r="176" s="1" customFormat="1" ht="14.4" customHeight="1">
      <c r="B176" s="47"/>
      <c r="C176" s="269" t="s">
        <v>667</v>
      </c>
      <c r="D176" s="269" t="s">
        <v>178</v>
      </c>
      <c r="E176" s="270" t="s">
        <v>1480</v>
      </c>
      <c r="F176" s="271" t="s">
        <v>1481</v>
      </c>
      <c r="G176" s="272" t="s">
        <v>1298</v>
      </c>
      <c r="H176" s="273">
        <v>1</v>
      </c>
      <c r="I176" s="274"/>
      <c r="J176" s="275">
        <f>ROUND(I176*H176,2)</f>
        <v>0</v>
      </c>
      <c r="K176" s="271" t="s">
        <v>351</v>
      </c>
      <c r="L176" s="276"/>
      <c r="M176" s="277" t="s">
        <v>38</v>
      </c>
      <c r="N176" s="278" t="s">
        <v>54</v>
      </c>
      <c r="O176" s="48"/>
      <c r="P176" s="231">
        <f>O176*H176</f>
        <v>0</v>
      </c>
      <c r="Q176" s="231">
        <v>0</v>
      </c>
      <c r="R176" s="231">
        <f>Q176*H176</f>
        <v>0</v>
      </c>
      <c r="S176" s="231">
        <v>0</v>
      </c>
      <c r="T176" s="232">
        <f>S176*H176</f>
        <v>0</v>
      </c>
      <c r="AR176" s="24" t="s">
        <v>181</v>
      </c>
      <c r="AT176" s="24" t="s">
        <v>178</v>
      </c>
      <c r="AU176" s="24" t="s">
        <v>92</v>
      </c>
      <c r="AY176" s="24" t="s">
        <v>155</v>
      </c>
      <c r="BE176" s="233">
        <f>IF(N176="základní",J176,0)</f>
        <v>0</v>
      </c>
      <c r="BF176" s="233">
        <f>IF(N176="snížená",J176,0)</f>
        <v>0</v>
      </c>
      <c r="BG176" s="233">
        <f>IF(N176="zákl. přenesená",J176,0)</f>
        <v>0</v>
      </c>
      <c r="BH176" s="233">
        <f>IF(N176="sníž. přenesená",J176,0)</f>
        <v>0</v>
      </c>
      <c r="BI176" s="233">
        <f>IF(N176="nulová",J176,0)</f>
        <v>0</v>
      </c>
      <c r="BJ176" s="24" t="s">
        <v>25</v>
      </c>
      <c r="BK176" s="233">
        <f>ROUND(I176*H176,2)</f>
        <v>0</v>
      </c>
      <c r="BL176" s="24" t="s">
        <v>163</v>
      </c>
      <c r="BM176" s="24" t="s">
        <v>1482</v>
      </c>
    </row>
    <row r="177" s="1" customFormat="1" ht="14.4" customHeight="1">
      <c r="B177" s="47"/>
      <c r="C177" s="269" t="s">
        <v>671</v>
      </c>
      <c r="D177" s="269" t="s">
        <v>178</v>
      </c>
      <c r="E177" s="270" t="s">
        <v>1483</v>
      </c>
      <c r="F177" s="271" t="s">
        <v>1484</v>
      </c>
      <c r="G177" s="272" t="s">
        <v>1298</v>
      </c>
      <c r="H177" s="273">
        <v>1</v>
      </c>
      <c r="I177" s="274"/>
      <c r="J177" s="275">
        <f>ROUND(I177*H177,2)</f>
        <v>0</v>
      </c>
      <c r="K177" s="271" t="s">
        <v>351</v>
      </c>
      <c r="L177" s="276"/>
      <c r="M177" s="277" t="s">
        <v>38</v>
      </c>
      <c r="N177" s="278" t="s">
        <v>54</v>
      </c>
      <c r="O177" s="48"/>
      <c r="P177" s="231">
        <f>O177*H177</f>
        <v>0</v>
      </c>
      <c r="Q177" s="231">
        <v>0</v>
      </c>
      <c r="R177" s="231">
        <f>Q177*H177</f>
        <v>0</v>
      </c>
      <c r="S177" s="231">
        <v>0</v>
      </c>
      <c r="T177" s="232">
        <f>S177*H177</f>
        <v>0</v>
      </c>
      <c r="AR177" s="24" t="s">
        <v>181</v>
      </c>
      <c r="AT177" s="24" t="s">
        <v>178</v>
      </c>
      <c r="AU177" s="24" t="s">
        <v>92</v>
      </c>
      <c r="AY177" s="24" t="s">
        <v>155</v>
      </c>
      <c r="BE177" s="233">
        <f>IF(N177="základní",J177,0)</f>
        <v>0</v>
      </c>
      <c r="BF177" s="233">
        <f>IF(N177="snížená",J177,0)</f>
        <v>0</v>
      </c>
      <c r="BG177" s="233">
        <f>IF(N177="zákl. přenesená",J177,0)</f>
        <v>0</v>
      </c>
      <c r="BH177" s="233">
        <f>IF(N177="sníž. přenesená",J177,0)</f>
        <v>0</v>
      </c>
      <c r="BI177" s="233">
        <f>IF(N177="nulová",J177,0)</f>
        <v>0</v>
      </c>
      <c r="BJ177" s="24" t="s">
        <v>25</v>
      </c>
      <c r="BK177" s="233">
        <f>ROUND(I177*H177,2)</f>
        <v>0</v>
      </c>
      <c r="BL177" s="24" t="s">
        <v>163</v>
      </c>
      <c r="BM177" s="24" t="s">
        <v>1485</v>
      </c>
    </row>
    <row r="178" s="1" customFormat="1" ht="14.4" customHeight="1">
      <c r="B178" s="47"/>
      <c r="C178" s="269" t="s">
        <v>675</v>
      </c>
      <c r="D178" s="269" t="s">
        <v>178</v>
      </c>
      <c r="E178" s="270" t="s">
        <v>1486</v>
      </c>
      <c r="F178" s="271" t="s">
        <v>1487</v>
      </c>
      <c r="G178" s="272" t="s">
        <v>1298</v>
      </c>
      <c r="H178" s="273">
        <v>1</v>
      </c>
      <c r="I178" s="274"/>
      <c r="J178" s="275">
        <f>ROUND(I178*H178,2)</f>
        <v>0</v>
      </c>
      <c r="K178" s="271" t="s">
        <v>351</v>
      </c>
      <c r="L178" s="276"/>
      <c r="M178" s="277" t="s">
        <v>38</v>
      </c>
      <c r="N178" s="278" t="s">
        <v>54</v>
      </c>
      <c r="O178" s="48"/>
      <c r="P178" s="231">
        <f>O178*H178</f>
        <v>0</v>
      </c>
      <c r="Q178" s="231">
        <v>0</v>
      </c>
      <c r="R178" s="231">
        <f>Q178*H178</f>
        <v>0</v>
      </c>
      <c r="S178" s="231">
        <v>0</v>
      </c>
      <c r="T178" s="232">
        <f>S178*H178</f>
        <v>0</v>
      </c>
      <c r="AR178" s="24" t="s">
        <v>181</v>
      </c>
      <c r="AT178" s="24" t="s">
        <v>178</v>
      </c>
      <c r="AU178" s="24" t="s">
        <v>92</v>
      </c>
      <c r="AY178" s="24" t="s">
        <v>155</v>
      </c>
      <c r="BE178" s="233">
        <f>IF(N178="základní",J178,0)</f>
        <v>0</v>
      </c>
      <c r="BF178" s="233">
        <f>IF(N178="snížená",J178,0)</f>
        <v>0</v>
      </c>
      <c r="BG178" s="233">
        <f>IF(N178="zákl. přenesená",J178,0)</f>
        <v>0</v>
      </c>
      <c r="BH178" s="233">
        <f>IF(N178="sníž. přenesená",J178,0)</f>
        <v>0</v>
      </c>
      <c r="BI178" s="233">
        <f>IF(N178="nulová",J178,0)</f>
        <v>0</v>
      </c>
      <c r="BJ178" s="24" t="s">
        <v>25</v>
      </c>
      <c r="BK178" s="233">
        <f>ROUND(I178*H178,2)</f>
        <v>0</v>
      </c>
      <c r="BL178" s="24" t="s">
        <v>163</v>
      </c>
      <c r="BM178" s="24" t="s">
        <v>1488</v>
      </c>
    </row>
    <row r="179" s="1" customFormat="1" ht="14.4" customHeight="1">
      <c r="B179" s="47"/>
      <c r="C179" s="269" t="s">
        <v>679</v>
      </c>
      <c r="D179" s="269" t="s">
        <v>178</v>
      </c>
      <c r="E179" s="270" t="s">
        <v>1489</v>
      </c>
      <c r="F179" s="271" t="s">
        <v>1490</v>
      </c>
      <c r="G179" s="272" t="s">
        <v>1298</v>
      </c>
      <c r="H179" s="273">
        <v>1</v>
      </c>
      <c r="I179" s="274"/>
      <c r="J179" s="275">
        <f>ROUND(I179*H179,2)</f>
        <v>0</v>
      </c>
      <c r="K179" s="271" t="s">
        <v>351</v>
      </c>
      <c r="L179" s="276"/>
      <c r="M179" s="277" t="s">
        <v>38</v>
      </c>
      <c r="N179" s="278" t="s">
        <v>54</v>
      </c>
      <c r="O179" s="48"/>
      <c r="P179" s="231">
        <f>O179*H179</f>
        <v>0</v>
      </c>
      <c r="Q179" s="231">
        <v>0</v>
      </c>
      <c r="R179" s="231">
        <f>Q179*H179</f>
        <v>0</v>
      </c>
      <c r="S179" s="231">
        <v>0</v>
      </c>
      <c r="T179" s="232">
        <f>S179*H179</f>
        <v>0</v>
      </c>
      <c r="AR179" s="24" t="s">
        <v>181</v>
      </c>
      <c r="AT179" s="24" t="s">
        <v>178</v>
      </c>
      <c r="AU179" s="24" t="s">
        <v>92</v>
      </c>
      <c r="AY179" s="24" t="s">
        <v>155</v>
      </c>
      <c r="BE179" s="233">
        <f>IF(N179="základní",J179,0)</f>
        <v>0</v>
      </c>
      <c r="BF179" s="233">
        <f>IF(N179="snížená",J179,0)</f>
        <v>0</v>
      </c>
      <c r="BG179" s="233">
        <f>IF(N179="zákl. přenesená",J179,0)</f>
        <v>0</v>
      </c>
      <c r="BH179" s="233">
        <f>IF(N179="sníž. přenesená",J179,0)</f>
        <v>0</v>
      </c>
      <c r="BI179" s="233">
        <f>IF(N179="nulová",J179,0)</f>
        <v>0</v>
      </c>
      <c r="BJ179" s="24" t="s">
        <v>25</v>
      </c>
      <c r="BK179" s="233">
        <f>ROUND(I179*H179,2)</f>
        <v>0</v>
      </c>
      <c r="BL179" s="24" t="s">
        <v>163</v>
      </c>
      <c r="BM179" s="24" t="s">
        <v>1491</v>
      </c>
    </row>
    <row r="180" s="1" customFormat="1" ht="22.8" customHeight="1">
      <c r="B180" s="47"/>
      <c r="C180" s="269" t="s">
        <v>683</v>
      </c>
      <c r="D180" s="269" t="s">
        <v>178</v>
      </c>
      <c r="E180" s="270" t="s">
        <v>1492</v>
      </c>
      <c r="F180" s="271" t="s">
        <v>1493</v>
      </c>
      <c r="G180" s="272" t="s">
        <v>1298</v>
      </c>
      <c r="H180" s="273">
        <v>2</v>
      </c>
      <c r="I180" s="274"/>
      <c r="J180" s="275">
        <f>ROUND(I180*H180,2)</f>
        <v>0</v>
      </c>
      <c r="K180" s="271" t="s">
        <v>351</v>
      </c>
      <c r="L180" s="276"/>
      <c r="M180" s="277" t="s">
        <v>38</v>
      </c>
      <c r="N180" s="278" t="s">
        <v>54</v>
      </c>
      <c r="O180" s="48"/>
      <c r="P180" s="231">
        <f>O180*H180</f>
        <v>0</v>
      </c>
      <c r="Q180" s="231">
        <v>0</v>
      </c>
      <c r="R180" s="231">
        <f>Q180*H180</f>
        <v>0</v>
      </c>
      <c r="S180" s="231">
        <v>0</v>
      </c>
      <c r="T180" s="232">
        <f>S180*H180</f>
        <v>0</v>
      </c>
      <c r="AR180" s="24" t="s">
        <v>181</v>
      </c>
      <c r="AT180" s="24" t="s">
        <v>178</v>
      </c>
      <c r="AU180" s="24" t="s">
        <v>92</v>
      </c>
      <c r="AY180" s="24" t="s">
        <v>155</v>
      </c>
      <c r="BE180" s="233">
        <f>IF(N180="základní",J180,0)</f>
        <v>0</v>
      </c>
      <c r="BF180" s="233">
        <f>IF(N180="snížená",J180,0)</f>
        <v>0</v>
      </c>
      <c r="BG180" s="233">
        <f>IF(N180="zákl. přenesená",J180,0)</f>
        <v>0</v>
      </c>
      <c r="BH180" s="233">
        <f>IF(N180="sníž. přenesená",J180,0)</f>
        <v>0</v>
      </c>
      <c r="BI180" s="233">
        <f>IF(N180="nulová",J180,0)</f>
        <v>0</v>
      </c>
      <c r="BJ180" s="24" t="s">
        <v>25</v>
      </c>
      <c r="BK180" s="233">
        <f>ROUND(I180*H180,2)</f>
        <v>0</v>
      </c>
      <c r="BL180" s="24" t="s">
        <v>163</v>
      </c>
      <c r="BM180" s="24" t="s">
        <v>1494</v>
      </c>
    </row>
    <row r="181" s="1" customFormat="1" ht="22.8" customHeight="1">
      <c r="B181" s="47"/>
      <c r="C181" s="269" t="s">
        <v>687</v>
      </c>
      <c r="D181" s="269" t="s">
        <v>178</v>
      </c>
      <c r="E181" s="270" t="s">
        <v>1495</v>
      </c>
      <c r="F181" s="271" t="s">
        <v>1496</v>
      </c>
      <c r="G181" s="272" t="s">
        <v>1298</v>
      </c>
      <c r="H181" s="273">
        <v>2</v>
      </c>
      <c r="I181" s="274"/>
      <c r="J181" s="275">
        <f>ROUND(I181*H181,2)</f>
        <v>0</v>
      </c>
      <c r="K181" s="271" t="s">
        <v>351</v>
      </c>
      <c r="L181" s="276"/>
      <c r="M181" s="277" t="s">
        <v>38</v>
      </c>
      <c r="N181" s="278" t="s">
        <v>54</v>
      </c>
      <c r="O181" s="48"/>
      <c r="P181" s="231">
        <f>O181*H181</f>
        <v>0</v>
      </c>
      <c r="Q181" s="231">
        <v>0</v>
      </c>
      <c r="R181" s="231">
        <f>Q181*H181</f>
        <v>0</v>
      </c>
      <c r="S181" s="231">
        <v>0</v>
      </c>
      <c r="T181" s="232">
        <f>S181*H181</f>
        <v>0</v>
      </c>
      <c r="AR181" s="24" t="s">
        <v>181</v>
      </c>
      <c r="AT181" s="24" t="s">
        <v>178</v>
      </c>
      <c r="AU181" s="24" t="s">
        <v>92</v>
      </c>
      <c r="AY181" s="24" t="s">
        <v>155</v>
      </c>
      <c r="BE181" s="233">
        <f>IF(N181="základní",J181,0)</f>
        <v>0</v>
      </c>
      <c r="BF181" s="233">
        <f>IF(N181="snížená",J181,0)</f>
        <v>0</v>
      </c>
      <c r="BG181" s="233">
        <f>IF(N181="zákl. přenesená",J181,0)</f>
        <v>0</v>
      </c>
      <c r="BH181" s="233">
        <f>IF(N181="sníž. přenesená",J181,0)</f>
        <v>0</v>
      </c>
      <c r="BI181" s="233">
        <f>IF(N181="nulová",J181,0)</f>
        <v>0</v>
      </c>
      <c r="BJ181" s="24" t="s">
        <v>25</v>
      </c>
      <c r="BK181" s="233">
        <f>ROUND(I181*H181,2)</f>
        <v>0</v>
      </c>
      <c r="BL181" s="24" t="s">
        <v>163</v>
      </c>
      <c r="BM181" s="24" t="s">
        <v>1497</v>
      </c>
    </row>
    <row r="182" s="1" customFormat="1" ht="14.4" customHeight="1">
      <c r="B182" s="47"/>
      <c r="C182" s="269" t="s">
        <v>691</v>
      </c>
      <c r="D182" s="269" t="s">
        <v>178</v>
      </c>
      <c r="E182" s="270" t="s">
        <v>1498</v>
      </c>
      <c r="F182" s="271" t="s">
        <v>1499</v>
      </c>
      <c r="G182" s="272" t="s">
        <v>198</v>
      </c>
      <c r="H182" s="273">
        <v>30</v>
      </c>
      <c r="I182" s="274"/>
      <c r="J182" s="275">
        <f>ROUND(I182*H182,2)</f>
        <v>0</v>
      </c>
      <c r="K182" s="271" t="s">
        <v>351</v>
      </c>
      <c r="L182" s="276"/>
      <c r="M182" s="277" t="s">
        <v>38</v>
      </c>
      <c r="N182" s="278" t="s">
        <v>54</v>
      </c>
      <c r="O182" s="48"/>
      <c r="P182" s="231">
        <f>O182*H182</f>
        <v>0</v>
      </c>
      <c r="Q182" s="231">
        <v>0</v>
      </c>
      <c r="R182" s="231">
        <f>Q182*H182</f>
        <v>0</v>
      </c>
      <c r="S182" s="231">
        <v>0</v>
      </c>
      <c r="T182" s="232">
        <f>S182*H182</f>
        <v>0</v>
      </c>
      <c r="AR182" s="24" t="s">
        <v>181</v>
      </c>
      <c r="AT182" s="24" t="s">
        <v>178</v>
      </c>
      <c r="AU182" s="24" t="s">
        <v>92</v>
      </c>
      <c r="AY182" s="24" t="s">
        <v>155</v>
      </c>
      <c r="BE182" s="233">
        <f>IF(N182="základní",J182,0)</f>
        <v>0</v>
      </c>
      <c r="BF182" s="233">
        <f>IF(N182="snížená",J182,0)</f>
        <v>0</v>
      </c>
      <c r="BG182" s="233">
        <f>IF(N182="zákl. přenesená",J182,0)</f>
        <v>0</v>
      </c>
      <c r="BH182" s="233">
        <f>IF(N182="sníž. přenesená",J182,0)</f>
        <v>0</v>
      </c>
      <c r="BI182" s="233">
        <f>IF(N182="nulová",J182,0)</f>
        <v>0</v>
      </c>
      <c r="BJ182" s="24" t="s">
        <v>25</v>
      </c>
      <c r="BK182" s="233">
        <f>ROUND(I182*H182,2)</f>
        <v>0</v>
      </c>
      <c r="BL182" s="24" t="s">
        <v>163</v>
      </c>
      <c r="BM182" s="24" t="s">
        <v>1500</v>
      </c>
    </row>
    <row r="183" s="10" customFormat="1" ht="29.88" customHeight="1">
      <c r="B183" s="206"/>
      <c r="C183" s="207"/>
      <c r="D183" s="208" t="s">
        <v>82</v>
      </c>
      <c r="E183" s="220" t="s">
        <v>1501</v>
      </c>
      <c r="F183" s="220" t="s">
        <v>1502</v>
      </c>
      <c r="G183" s="207"/>
      <c r="H183" s="207"/>
      <c r="I183" s="210"/>
      <c r="J183" s="221">
        <f>BK183</f>
        <v>0</v>
      </c>
      <c r="K183" s="207"/>
      <c r="L183" s="212"/>
      <c r="M183" s="213"/>
      <c r="N183" s="214"/>
      <c r="O183" s="214"/>
      <c r="P183" s="215">
        <f>SUM(P184:P192)</f>
        <v>0</v>
      </c>
      <c r="Q183" s="214"/>
      <c r="R183" s="215">
        <f>SUM(R184:R192)</f>
        <v>0</v>
      </c>
      <c r="S183" s="214"/>
      <c r="T183" s="216">
        <f>SUM(T184:T192)</f>
        <v>0</v>
      </c>
      <c r="AR183" s="217" t="s">
        <v>25</v>
      </c>
      <c r="AT183" s="218" t="s">
        <v>82</v>
      </c>
      <c r="AU183" s="218" t="s">
        <v>25</v>
      </c>
      <c r="AY183" s="217" t="s">
        <v>155</v>
      </c>
      <c r="BK183" s="219">
        <f>SUM(BK184:BK192)</f>
        <v>0</v>
      </c>
    </row>
    <row r="184" s="1" customFormat="1" ht="22.8" customHeight="1">
      <c r="B184" s="47"/>
      <c r="C184" s="269" t="s">
        <v>695</v>
      </c>
      <c r="D184" s="269" t="s">
        <v>178</v>
      </c>
      <c r="E184" s="270" t="s">
        <v>1503</v>
      </c>
      <c r="F184" s="271" t="s">
        <v>1504</v>
      </c>
      <c r="G184" s="272" t="s">
        <v>1298</v>
      </c>
      <c r="H184" s="273">
        <v>1</v>
      </c>
      <c r="I184" s="274"/>
      <c r="J184" s="275">
        <f>ROUND(I184*H184,2)</f>
        <v>0</v>
      </c>
      <c r="K184" s="271" t="s">
        <v>351</v>
      </c>
      <c r="L184" s="276"/>
      <c r="M184" s="277" t="s">
        <v>38</v>
      </c>
      <c r="N184" s="278" t="s">
        <v>54</v>
      </c>
      <c r="O184" s="48"/>
      <c r="P184" s="231">
        <f>O184*H184</f>
        <v>0</v>
      </c>
      <c r="Q184" s="231">
        <v>0</v>
      </c>
      <c r="R184" s="231">
        <f>Q184*H184</f>
        <v>0</v>
      </c>
      <c r="S184" s="231">
        <v>0</v>
      </c>
      <c r="T184" s="232">
        <f>S184*H184</f>
        <v>0</v>
      </c>
      <c r="AR184" s="24" t="s">
        <v>181</v>
      </c>
      <c r="AT184" s="24" t="s">
        <v>178</v>
      </c>
      <c r="AU184" s="24" t="s">
        <v>92</v>
      </c>
      <c r="AY184" s="24" t="s">
        <v>155</v>
      </c>
      <c r="BE184" s="233">
        <f>IF(N184="základní",J184,0)</f>
        <v>0</v>
      </c>
      <c r="BF184" s="233">
        <f>IF(N184="snížená",J184,0)</f>
        <v>0</v>
      </c>
      <c r="BG184" s="233">
        <f>IF(N184="zákl. přenesená",J184,0)</f>
        <v>0</v>
      </c>
      <c r="BH184" s="233">
        <f>IF(N184="sníž. přenesená",J184,0)</f>
        <v>0</v>
      </c>
      <c r="BI184" s="233">
        <f>IF(N184="nulová",J184,0)</f>
        <v>0</v>
      </c>
      <c r="BJ184" s="24" t="s">
        <v>25</v>
      </c>
      <c r="BK184" s="233">
        <f>ROUND(I184*H184,2)</f>
        <v>0</v>
      </c>
      <c r="BL184" s="24" t="s">
        <v>163</v>
      </c>
      <c r="BM184" s="24" t="s">
        <v>1505</v>
      </c>
    </row>
    <row r="185" s="1" customFormat="1" ht="14.4" customHeight="1">
      <c r="B185" s="47"/>
      <c r="C185" s="269" t="s">
        <v>700</v>
      </c>
      <c r="D185" s="269" t="s">
        <v>178</v>
      </c>
      <c r="E185" s="270" t="s">
        <v>1506</v>
      </c>
      <c r="F185" s="271" t="s">
        <v>1507</v>
      </c>
      <c r="G185" s="272" t="s">
        <v>1298</v>
      </c>
      <c r="H185" s="273">
        <v>2</v>
      </c>
      <c r="I185" s="274"/>
      <c r="J185" s="275">
        <f>ROUND(I185*H185,2)</f>
        <v>0</v>
      </c>
      <c r="K185" s="271" t="s">
        <v>351</v>
      </c>
      <c r="L185" s="276"/>
      <c r="M185" s="277" t="s">
        <v>38</v>
      </c>
      <c r="N185" s="278" t="s">
        <v>54</v>
      </c>
      <c r="O185" s="48"/>
      <c r="P185" s="231">
        <f>O185*H185</f>
        <v>0</v>
      </c>
      <c r="Q185" s="231">
        <v>0</v>
      </c>
      <c r="R185" s="231">
        <f>Q185*H185</f>
        <v>0</v>
      </c>
      <c r="S185" s="231">
        <v>0</v>
      </c>
      <c r="T185" s="232">
        <f>S185*H185</f>
        <v>0</v>
      </c>
      <c r="AR185" s="24" t="s">
        <v>181</v>
      </c>
      <c r="AT185" s="24" t="s">
        <v>178</v>
      </c>
      <c r="AU185" s="24" t="s">
        <v>92</v>
      </c>
      <c r="AY185" s="24" t="s">
        <v>155</v>
      </c>
      <c r="BE185" s="233">
        <f>IF(N185="základní",J185,0)</f>
        <v>0</v>
      </c>
      <c r="BF185" s="233">
        <f>IF(N185="snížená",J185,0)</f>
        <v>0</v>
      </c>
      <c r="BG185" s="233">
        <f>IF(N185="zákl. přenesená",J185,0)</f>
        <v>0</v>
      </c>
      <c r="BH185" s="233">
        <f>IF(N185="sníž. přenesená",J185,0)</f>
        <v>0</v>
      </c>
      <c r="BI185" s="233">
        <f>IF(N185="nulová",J185,0)</f>
        <v>0</v>
      </c>
      <c r="BJ185" s="24" t="s">
        <v>25</v>
      </c>
      <c r="BK185" s="233">
        <f>ROUND(I185*H185,2)</f>
        <v>0</v>
      </c>
      <c r="BL185" s="24" t="s">
        <v>163</v>
      </c>
      <c r="BM185" s="24" t="s">
        <v>1508</v>
      </c>
    </row>
    <row r="186" s="1" customFormat="1" ht="14.4" customHeight="1">
      <c r="B186" s="47"/>
      <c r="C186" s="269" t="s">
        <v>704</v>
      </c>
      <c r="D186" s="269" t="s">
        <v>178</v>
      </c>
      <c r="E186" s="270" t="s">
        <v>1509</v>
      </c>
      <c r="F186" s="271" t="s">
        <v>1510</v>
      </c>
      <c r="G186" s="272" t="s">
        <v>1298</v>
      </c>
      <c r="H186" s="273">
        <v>2</v>
      </c>
      <c r="I186" s="274"/>
      <c r="J186" s="275">
        <f>ROUND(I186*H186,2)</f>
        <v>0</v>
      </c>
      <c r="K186" s="271" t="s">
        <v>351</v>
      </c>
      <c r="L186" s="276"/>
      <c r="M186" s="277" t="s">
        <v>38</v>
      </c>
      <c r="N186" s="278" t="s">
        <v>54</v>
      </c>
      <c r="O186" s="48"/>
      <c r="P186" s="231">
        <f>O186*H186</f>
        <v>0</v>
      </c>
      <c r="Q186" s="231">
        <v>0</v>
      </c>
      <c r="R186" s="231">
        <f>Q186*H186</f>
        <v>0</v>
      </c>
      <c r="S186" s="231">
        <v>0</v>
      </c>
      <c r="T186" s="232">
        <f>S186*H186</f>
        <v>0</v>
      </c>
      <c r="AR186" s="24" t="s">
        <v>181</v>
      </c>
      <c r="AT186" s="24" t="s">
        <v>178</v>
      </c>
      <c r="AU186" s="24" t="s">
        <v>92</v>
      </c>
      <c r="AY186" s="24" t="s">
        <v>155</v>
      </c>
      <c r="BE186" s="233">
        <f>IF(N186="základní",J186,0)</f>
        <v>0</v>
      </c>
      <c r="BF186" s="233">
        <f>IF(N186="snížená",J186,0)</f>
        <v>0</v>
      </c>
      <c r="BG186" s="233">
        <f>IF(N186="zákl. přenesená",J186,0)</f>
        <v>0</v>
      </c>
      <c r="BH186" s="233">
        <f>IF(N186="sníž. přenesená",J186,0)</f>
        <v>0</v>
      </c>
      <c r="BI186" s="233">
        <f>IF(N186="nulová",J186,0)</f>
        <v>0</v>
      </c>
      <c r="BJ186" s="24" t="s">
        <v>25</v>
      </c>
      <c r="BK186" s="233">
        <f>ROUND(I186*H186,2)</f>
        <v>0</v>
      </c>
      <c r="BL186" s="24" t="s">
        <v>163</v>
      </c>
      <c r="BM186" s="24" t="s">
        <v>1511</v>
      </c>
    </row>
    <row r="187" s="1" customFormat="1" ht="14.4" customHeight="1">
      <c r="B187" s="47"/>
      <c r="C187" s="269" t="s">
        <v>708</v>
      </c>
      <c r="D187" s="269" t="s">
        <v>178</v>
      </c>
      <c r="E187" s="270" t="s">
        <v>1512</v>
      </c>
      <c r="F187" s="271" t="s">
        <v>1384</v>
      </c>
      <c r="G187" s="272" t="s">
        <v>1298</v>
      </c>
      <c r="H187" s="273">
        <v>2</v>
      </c>
      <c r="I187" s="274"/>
      <c r="J187" s="275">
        <f>ROUND(I187*H187,2)</f>
        <v>0</v>
      </c>
      <c r="K187" s="271" t="s">
        <v>351</v>
      </c>
      <c r="L187" s="276"/>
      <c r="M187" s="277" t="s">
        <v>38</v>
      </c>
      <c r="N187" s="278" t="s">
        <v>54</v>
      </c>
      <c r="O187" s="48"/>
      <c r="P187" s="231">
        <f>O187*H187</f>
        <v>0</v>
      </c>
      <c r="Q187" s="231">
        <v>0</v>
      </c>
      <c r="R187" s="231">
        <f>Q187*H187</f>
        <v>0</v>
      </c>
      <c r="S187" s="231">
        <v>0</v>
      </c>
      <c r="T187" s="232">
        <f>S187*H187</f>
        <v>0</v>
      </c>
      <c r="AR187" s="24" t="s">
        <v>181</v>
      </c>
      <c r="AT187" s="24" t="s">
        <v>178</v>
      </c>
      <c r="AU187" s="24" t="s">
        <v>92</v>
      </c>
      <c r="AY187" s="24" t="s">
        <v>155</v>
      </c>
      <c r="BE187" s="233">
        <f>IF(N187="základní",J187,0)</f>
        <v>0</v>
      </c>
      <c r="BF187" s="233">
        <f>IF(N187="snížená",J187,0)</f>
        <v>0</v>
      </c>
      <c r="BG187" s="233">
        <f>IF(N187="zákl. přenesená",J187,0)</f>
        <v>0</v>
      </c>
      <c r="BH187" s="233">
        <f>IF(N187="sníž. přenesená",J187,0)</f>
        <v>0</v>
      </c>
      <c r="BI187" s="233">
        <f>IF(N187="nulová",J187,0)</f>
        <v>0</v>
      </c>
      <c r="BJ187" s="24" t="s">
        <v>25</v>
      </c>
      <c r="BK187" s="233">
        <f>ROUND(I187*H187,2)</f>
        <v>0</v>
      </c>
      <c r="BL187" s="24" t="s">
        <v>163</v>
      </c>
      <c r="BM187" s="24" t="s">
        <v>1513</v>
      </c>
    </row>
    <row r="188" s="1" customFormat="1" ht="14.4" customHeight="1">
      <c r="B188" s="47"/>
      <c r="C188" s="269" t="s">
        <v>712</v>
      </c>
      <c r="D188" s="269" t="s">
        <v>178</v>
      </c>
      <c r="E188" s="270" t="s">
        <v>1514</v>
      </c>
      <c r="F188" s="271" t="s">
        <v>1515</v>
      </c>
      <c r="G188" s="272" t="s">
        <v>1298</v>
      </c>
      <c r="H188" s="273">
        <v>2</v>
      </c>
      <c r="I188" s="274"/>
      <c r="J188" s="275">
        <f>ROUND(I188*H188,2)</f>
        <v>0</v>
      </c>
      <c r="K188" s="271" t="s">
        <v>351</v>
      </c>
      <c r="L188" s="276"/>
      <c r="M188" s="277" t="s">
        <v>38</v>
      </c>
      <c r="N188" s="278" t="s">
        <v>54</v>
      </c>
      <c r="O188" s="48"/>
      <c r="P188" s="231">
        <f>O188*H188</f>
        <v>0</v>
      </c>
      <c r="Q188" s="231">
        <v>0</v>
      </c>
      <c r="R188" s="231">
        <f>Q188*H188</f>
        <v>0</v>
      </c>
      <c r="S188" s="231">
        <v>0</v>
      </c>
      <c r="T188" s="232">
        <f>S188*H188</f>
        <v>0</v>
      </c>
      <c r="AR188" s="24" t="s">
        <v>181</v>
      </c>
      <c r="AT188" s="24" t="s">
        <v>178</v>
      </c>
      <c r="AU188" s="24" t="s">
        <v>92</v>
      </c>
      <c r="AY188" s="24" t="s">
        <v>155</v>
      </c>
      <c r="BE188" s="233">
        <f>IF(N188="základní",J188,0)</f>
        <v>0</v>
      </c>
      <c r="BF188" s="233">
        <f>IF(N188="snížená",J188,0)</f>
        <v>0</v>
      </c>
      <c r="BG188" s="233">
        <f>IF(N188="zákl. přenesená",J188,0)</f>
        <v>0</v>
      </c>
      <c r="BH188" s="233">
        <f>IF(N188="sníž. přenesená",J188,0)</f>
        <v>0</v>
      </c>
      <c r="BI188" s="233">
        <f>IF(N188="nulová",J188,0)</f>
        <v>0</v>
      </c>
      <c r="BJ188" s="24" t="s">
        <v>25</v>
      </c>
      <c r="BK188" s="233">
        <f>ROUND(I188*H188,2)</f>
        <v>0</v>
      </c>
      <c r="BL188" s="24" t="s">
        <v>163</v>
      </c>
      <c r="BM188" s="24" t="s">
        <v>1516</v>
      </c>
    </row>
    <row r="189" s="1" customFormat="1" ht="14.4" customHeight="1">
      <c r="B189" s="47"/>
      <c r="C189" s="269" t="s">
        <v>716</v>
      </c>
      <c r="D189" s="269" t="s">
        <v>178</v>
      </c>
      <c r="E189" s="270" t="s">
        <v>1517</v>
      </c>
      <c r="F189" s="271" t="s">
        <v>1451</v>
      </c>
      <c r="G189" s="272" t="s">
        <v>1298</v>
      </c>
      <c r="H189" s="273">
        <v>1</v>
      </c>
      <c r="I189" s="274"/>
      <c r="J189" s="275">
        <f>ROUND(I189*H189,2)</f>
        <v>0</v>
      </c>
      <c r="K189" s="271" t="s">
        <v>351</v>
      </c>
      <c r="L189" s="276"/>
      <c r="M189" s="277" t="s">
        <v>38</v>
      </c>
      <c r="N189" s="278" t="s">
        <v>54</v>
      </c>
      <c r="O189" s="48"/>
      <c r="P189" s="231">
        <f>O189*H189</f>
        <v>0</v>
      </c>
      <c r="Q189" s="231">
        <v>0</v>
      </c>
      <c r="R189" s="231">
        <f>Q189*H189</f>
        <v>0</v>
      </c>
      <c r="S189" s="231">
        <v>0</v>
      </c>
      <c r="T189" s="232">
        <f>S189*H189</f>
        <v>0</v>
      </c>
      <c r="AR189" s="24" t="s">
        <v>181</v>
      </c>
      <c r="AT189" s="24" t="s">
        <v>178</v>
      </c>
      <c r="AU189" s="24" t="s">
        <v>92</v>
      </c>
      <c r="AY189" s="24" t="s">
        <v>155</v>
      </c>
      <c r="BE189" s="233">
        <f>IF(N189="základní",J189,0)</f>
        <v>0</v>
      </c>
      <c r="BF189" s="233">
        <f>IF(N189="snížená",J189,0)</f>
        <v>0</v>
      </c>
      <c r="BG189" s="233">
        <f>IF(N189="zákl. přenesená",J189,0)</f>
        <v>0</v>
      </c>
      <c r="BH189" s="233">
        <f>IF(N189="sníž. přenesená",J189,0)</f>
        <v>0</v>
      </c>
      <c r="BI189" s="233">
        <f>IF(N189="nulová",J189,0)</f>
        <v>0</v>
      </c>
      <c r="BJ189" s="24" t="s">
        <v>25</v>
      </c>
      <c r="BK189" s="233">
        <f>ROUND(I189*H189,2)</f>
        <v>0</v>
      </c>
      <c r="BL189" s="24" t="s">
        <v>163</v>
      </c>
      <c r="BM189" s="24" t="s">
        <v>1518</v>
      </c>
    </row>
    <row r="190" s="1" customFormat="1" ht="14.4" customHeight="1">
      <c r="B190" s="47"/>
      <c r="C190" s="269" t="s">
        <v>724</v>
      </c>
      <c r="D190" s="269" t="s">
        <v>178</v>
      </c>
      <c r="E190" s="270" t="s">
        <v>1519</v>
      </c>
      <c r="F190" s="271" t="s">
        <v>1520</v>
      </c>
      <c r="G190" s="272" t="s">
        <v>1298</v>
      </c>
      <c r="H190" s="273">
        <v>1</v>
      </c>
      <c r="I190" s="274"/>
      <c r="J190" s="275">
        <f>ROUND(I190*H190,2)</f>
        <v>0</v>
      </c>
      <c r="K190" s="271" t="s">
        <v>351</v>
      </c>
      <c r="L190" s="276"/>
      <c r="M190" s="277" t="s">
        <v>38</v>
      </c>
      <c r="N190" s="278" t="s">
        <v>54</v>
      </c>
      <c r="O190" s="48"/>
      <c r="P190" s="231">
        <f>O190*H190</f>
        <v>0</v>
      </c>
      <c r="Q190" s="231">
        <v>0</v>
      </c>
      <c r="R190" s="231">
        <f>Q190*H190</f>
        <v>0</v>
      </c>
      <c r="S190" s="231">
        <v>0</v>
      </c>
      <c r="T190" s="232">
        <f>S190*H190</f>
        <v>0</v>
      </c>
      <c r="AR190" s="24" t="s">
        <v>181</v>
      </c>
      <c r="AT190" s="24" t="s">
        <v>178</v>
      </c>
      <c r="AU190" s="24" t="s">
        <v>92</v>
      </c>
      <c r="AY190" s="24" t="s">
        <v>155</v>
      </c>
      <c r="BE190" s="233">
        <f>IF(N190="základní",J190,0)</f>
        <v>0</v>
      </c>
      <c r="BF190" s="233">
        <f>IF(N190="snížená",J190,0)</f>
        <v>0</v>
      </c>
      <c r="BG190" s="233">
        <f>IF(N190="zákl. přenesená",J190,0)</f>
        <v>0</v>
      </c>
      <c r="BH190" s="233">
        <f>IF(N190="sníž. přenesená",J190,0)</f>
        <v>0</v>
      </c>
      <c r="BI190" s="233">
        <f>IF(N190="nulová",J190,0)</f>
        <v>0</v>
      </c>
      <c r="BJ190" s="24" t="s">
        <v>25</v>
      </c>
      <c r="BK190" s="233">
        <f>ROUND(I190*H190,2)</f>
        <v>0</v>
      </c>
      <c r="BL190" s="24" t="s">
        <v>163</v>
      </c>
      <c r="BM190" s="24" t="s">
        <v>1521</v>
      </c>
    </row>
    <row r="191" s="1" customFormat="1" ht="14.4" customHeight="1">
      <c r="B191" s="47"/>
      <c r="C191" s="269" t="s">
        <v>728</v>
      </c>
      <c r="D191" s="269" t="s">
        <v>178</v>
      </c>
      <c r="E191" s="270" t="s">
        <v>1522</v>
      </c>
      <c r="F191" s="271" t="s">
        <v>1523</v>
      </c>
      <c r="G191" s="272" t="s">
        <v>1298</v>
      </c>
      <c r="H191" s="273">
        <v>1</v>
      </c>
      <c r="I191" s="274"/>
      <c r="J191" s="275">
        <f>ROUND(I191*H191,2)</f>
        <v>0</v>
      </c>
      <c r="K191" s="271" t="s">
        <v>351</v>
      </c>
      <c r="L191" s="276"/>
      <c r="M191" s="277" t="s">
        <v>38</v>
      </c>
      <c r="N191" s="278" t="s">
        <v>54</v>
      </c>
      <c r="O191" s="48"/>
      <c r="P191" s="231">
        <f>O191*H191</f>
        <v>0</v>
      </c>
      <c r="Q191" s="231">
        <v>0</v>
      </c>
      <c r="R191" s="231">
        <f>Q191*H191</f>
        <v>0</v>
      </c>
      <c r="S191" s="231">
        <v>0</v>
      </c>
      <c r="T191" s="232">
        <f>S191*H191</f>
        <v>0</v>
      </c>
      <c r="AR191" s="24" t="s">
        <v>181</v>
      </c>
      <c r="AT191" s="24" t="s">
        <v>178</v>
      </c>
      <c r="AU191" s="24" t="s">
        <v>92</v>
      </c>
      <c r="AY191" s="24" t="s">
        <v>155</v>
      </c>
      <c r="BE191" s="233">
        <f>IF(N191="základní",J191,0)</f>
        <v>0</v>
      </c>
      <c r="BF191" s="233">
        <f>IF(N191="snížená",J191,0)</f>
        <v>0</v>
      </c>
      <c r="BG191" s="233">
        <f>IF(N191="zákl. přenesená",J191,0)</f>
        <v>0</v>
      </c>
      <c r="BH191" s="233">
        <f>IF(N191="sníž. přenesená",J191,0)</f>
        <v>0</v>
      </c>
      <c r="BI191" s="233">
        <f>IF(N191="nulová",J191,0)</f>
        <v>0</v>
      </c>
      <c r="BJ191" s="24" t="s">
        <v>25</v>
      </c>
      <c r="BK191" s="233">
        <f>ROUND(I191*H191,2)</f>
        <v>0</v>
      </c>
      <c r="BL191" s="24" t="s">
        <v>163</v>
      </c>
      <c r="BM191" s="24" t="s">
        <v>1524</v>
      </c>
    </row>
    <row r="192" s="1" customFormat="1" ht="22.8" customHeight="1">
      <c r="B192" s="47"/>
      <c r="C192" s="269" t="s">
        <v>735</v>
      </c>
      <c r="D192" s="269" t="s">
        <v>178</v>
      </c>
      <c r="E192" s="270" t="s">
        <v>1525</v>
      </c>
      <c r="F192" s="271" t="s">
        <v>1399</v>
      </c>
      <c r="G192" s="272" t="s">
        <v>1298</v>
      </c>
      <c r="H192" s="273">
        <v>13</v>
      </c>
      <c r="I192" s="274"/>
      <c r="J192" s="275">
        <f>ROUND(I192*H192,2)</f>
        <v>0</v>
      </c>
      <c r="K192" s="271" t="s">
        <v>351</v>
      </c>
      <c r="L192" s="276"/>
      <c r="M192" s="277" t="s">
        <v>38</v>
      </c>
      <c r="N192" s="278" t="s">
        <v>54</v>
      </c>
      <c r="O192" s="48"/>
      <c r="P192" s="231">
        <f>O192*H192</f>
        <v>0</v>
      </c>
      <c r="Q192" s="231">
        <v>0</v>
      </c>
      <c r="R192" s="231">
        <f>Q192*H192</f>
        <v>0</v>
      </c>
      <c r="S192" s="231">
        <v>0</v>
      </c>
      <c r="T192" s="232">
        <f>S192*H192</f>
        <v>0</v>
      </c>
      <c r="AR192" s="24" t="s">
        <v>181</v>
      </c>
      <c r="AT192" s="24" t="s">
        <v>178</v>
      </c>
      <c r="AU192" s="24" t="s">
        <v>92</v>
      </c>
      <c r="AY192" s="24" t="s">
        <v>155</v>
      </c>
      <c r="BE192" s="233">
        <f>IF(N192="základní",J192,0)</f>
        <v>0</v>
      </c>
      <c r="BF192" s="233">
        <f>IF(N192="snížená",J192,0)</f>
        <v>0</v>
      </c>
      <c r="BG192" s="233">
        <f>IF(N192="zákl. přenesená",J192,0)</f>
        <v>0</v>
      </c>
      <c r="BH192" s="233">
        <f>IF(N192="sníž. přenesená",J192,0)</f>
        <v>0</v>
      </c>
      <c r="BI192" s="233">
        <f>IF(N192="nulová",J192,0)</f>
        <v>0</v>
      </c>
      <c r="BJ192" s="24" t="s">
        <v>25</v>
      </c>
      <c r="BK192" s="233">
        <f>ROUND(I192*H192,2)</f>
        <v>0</v>
      </c>
      <c r="BL192" s="24" t="s">
        <v>163</v>
      </c>
      <c r="BM192" s="24" t="s">
        <v>1526</v>
      </c>
    </row>
    <row r="193" s="10" customFormat="1" ht="29.88" customHeight="1">
      <c r="B193" s="206"/>
      <c r="C193" s="207"/>
      <c r="D193" s="208" t="s">
        <v>82</v>
      </c>
      <c r="E193" s="220" t="s">
        <v>1527</v>
      </c>
      <c r="F193" s="220" t="s">
        <v>1528</v>
      </c>
      <c r="G193" s="207"/>
      <c r="H193" s="207"/>
      <c r="I193" s="210"/>
      <c r="J193" s="221">
        <f>BK193</f>
        <v>0</v>
      </c>
      <c r="K193" s="207"/>
      <c r="L193" s="212"/>
      <c r="M193" s="213"/>
      <c r="N193" s="214"/>
      <c r="O193" s="214"/>
      <c r="P193" s="215">
        <f>SUM(P194:P197)</f>
        <v>0</v>
      </c>
      <c r="Q193" s="214"/>
      <c r="R193" s="215">
        <f>SUM(R194:R197)</f>
        <v>0</v>
      </c>
      <c r="S193" s="214"/>
      <c r="T193" s="216">
        <f>SUM(T194:T197)</f>
        <v>0</v>
      </c>
      <c r="AR193" s="217" t="s">
        <v>25</v>
      </c>
      <c r="AT193" s="218" t="s">
        <v>82</v>
      </c>
      <c r="AU193" s="218" t="s">
        <v>25</v>
      </c>
      <c r="AY193" s="217" t="s">
        <v>155</v>
      </c>
      <c r="BK193" s="219">
        <f>SUM(BK194:BK197)</f>
        <v>0</v>
      </c>
    </row>
    <row r="194" s="1" customFormat="1" ht="22.8" customHeight="1">
      <c r="B194" s="47"/>
      <c r="C194" s="222" t="s">
        <v>741</v>
      </c>
      <c r="D194" s="222" t="s">
        <v>158</v>
      </c>
      <c r="E194" s="223" t="s">
        <v>1529</v>
      </c>
      <c r="F194" s="224" t="s">
        <v>1530</v>
      </c>
      <c r="G194" s="225" t="s">
        <v>657</v>
      </c>
      <c r="H194" s="226">
        <v>2</v>
      </c>
      <c r="I194" s="227"/>
      <c r="J194" s="228">
        <f>ROUND(I194*H194,2)</f>
        <v>0</v>
      </c>
      <c r="K194" s="224" t="s">
        <v>351</v>
      </c>
      <c r="L194" s="73"/>
      <c r="M194" s="229" t="s">
        <v>38</v>
      </c>
      <c r="N194" s="230" t="s">
        <v>54</v>
      </c>
      <c r="O194" s="48"/>
      <c r="P194" s="231">
        <f>O194*H194</f>
        <v>0</v>
      </c>
      <c r="Q194" s="231">
        <v>0</v>
      </c>
      <c r="R194" s="231">
        <f>Q194*H194</f>
        <v>0</v>
      </c>
      <c r="S194" s="231">
        <v>0</v>
      </c>
      <c r="T194" s="232">
        <f>S194*H194</f>
        <v>0</v>
      </c>
      <c r="AR194" s="24" t="s">
        <v>163</v>
      </c>
      <c r="AT194" s="24" t="s">
        <v>158</v>
      </c>
      <c r="AU194" s="24" t="s">
        <v>92</v>
      </c>
      <c r="AY194" s="24" t="s">
        <v>155</v>
      </c>
      <c r="BE194" s="233">
        <f>IF(N194="základní",J194,0)</f>
        <v>0</v>
      </c>
      <c r="BF194" s="233">
        <f>IF(N194="snížená",J194,0)</f>
        <v>0</v>
      </c>
      <c r="BG194" s="233">
        <f>IF(N194="zákl. přenesená",J194,0)</f>
        <v>0</v>
      </c>
      <c r="BH194" s="233">
        <f>IF(N194="sníž. přenesená",J194,0)</f>
        <v>0</v>
      </c>
      <c r="BI194" s="233">
        <f>IF(N194="nulová",J194,0)</f>
        <v>0</v>
      </c>
      <c r="BJ194" s="24" t="s">
        <v>25</v>
      </c>
      <c r="BK194" s="233">
        <f>ROUND(I194*H194,2)</f>
        <v>0</v>
      </c>
      <c r="BL194" s="24" t="s">
        <v>163</v>
      </c>
      <c r="BM194" s="24" t="s">
        <v>1531</v>
      </c>
    </row>
    <row r="195" s="1" customFormat="1" ht="14.4" customHeight="1">
      <c r="B195" s="47"/>
      <c r="C195" s="222" t="s">
        <v>747</v>
      </c>
      <c r="D195" s="222" t="s">
        <v>158</v>
      </c>
      <c r="E195" s="223" t="s">
        <v>1532</v>
      </c>
      <c r="F195" s="224" t="s">
        <v>1533</v>
      </c>
      <c r="G195" s="225" t="s">
        <v>198</v>
      </c>
      <c r="H195" s="226">
        <v>10</v>
      </c>
      <c r="I195" s="227"/>
      <c r="J195" s="228">
        <f>ROUND(I195*H195,2)</f>
        <v>0</v>
      </c>
      <c r="K195" s="224" t="s">
        <v>351</v>
      </c>
      <c r="L195" s="73"/>
      <c r="M195" s="229" t="s">
        <v>38</v>
      </c>
      <c r="N195" s="230" t="s">
        <v>54</v>
      </c>
      <c r="O195" s="48"/>
      <c r="P195" s="231">
        <f>O195*H195</f>
        <v>0</v>
      </c>
      <c r="Q195" s="231">
        <v>0</v>
      </c>
      <c r="R195" s="231">
        <f>Q195*H195</f>
        <v>0</v>
      </c>
      <c r="S195" s="231">
        <v>0</v>
      </c>
      <c r="T195" s="232">
        <f>S195*H195</f>
        <v>0</v>
      </c>
      <c r="AR195" s="24" t="s">
        <v>163</v>
      </c>
      <c r="AT195" s="24" t="s">
        <v>158</v>
      </c>
      <c r="AU195" s="24" t="s">
        <v>92</v>
      </c>
      <c r="AY195" s="24" t="s">
        <v>155</v>
      </c>
      <c r="BE195" s="233">
        <f>IF(N195="základní",J195,0)</f>
        <v>0</v>
      </c>
      <c r="BF195" s="233">
        <f>IF(N195="snížená",J195,0)</f>
        <v>0</v>
      </c>
      <c r="BG195" s="233">
        <f>IF(N195="zákl. přenesená",J195,0)</f>
        <v>0</v>
      </c>
      <c r="BH195" s="233">
        <f>IF(N195="sníž. přenesená",J195,0)</f>
        <v>0</v>
      </c>
      <c r="BI195" s="233">
        <f>IF(N195="nulová",J195,0)</f>
        <v>0</v>
      </c>
      <c r="BJ195" s="24" t="s">
        <v>25</v>
      </c>
      <c r="BK195" s="233">
        <f>ROUND(I195*H195,2)</f>
        <v>0</v>
      </c>
      <c r="BL195" s="24" t="s">
        <v>163</v>
      </c>
      <c r="BM195" s="24" t="s">
        <v>1534</v>
      </c>
    </row>
    <row r="196" s="1" customFormat="1" ht="14.4" customHeight="1">
      <c r="B196" s="47"/>
      <c r="C196" s="222" t="s">
        <v>751</v>
      </c>
      <c r="D196" s="222" t="s">
        <v>158</v>
      </c>
      <c r="E196" s="223" t="s">
        <v>1535</v>
      </c>
      <c r="F196" s="224" t="s">
        <v>1536</v>
      </c>
      <c r="G196" s="225" t="s">
        <v>657</v>
      </c>
      <c r="H196" s="226">
        <v>3</v>
      </c>
      <c r="I196" s="227"/>
      <c r="J196" s="228">
        <f>ROUND(I196*H196,2)</f>
        <v>0</v>
      </c>
      <c r="K196" s="224" t="s">
        <v>351</v>
      </c>
      <c r="L196" s="73"/>
      <c r="M196" s="229" t="s">
        <v>38</v>
      </c>
      <c r="N196" s="230" t="s">
        <v>54</v>
      </c>
      <c r="O196" s="48"/>
      <c r="P196" s="231">
        <f>O196*H196</f>
        <v>0</v>
      </c>
      <c r="Q196" s="231">
        <v>0</v>
      </c>
      <c r="R196" s="231">
        <f>Q196*H196</f>
        <v>0</v>
      </c>
      <c r="S196" s="231">
        <v>0</v>
      </c>
      <c r="T196" s="232">
        <f>S196*H196</f>
        <v>0</v>
      </c>
      <c r="AR196" s="24" t="s">
        <v>163</v>
      </c>
      <c r="AT196" s="24" t="s">
        <v>158</v>
      </c>
      <c r="AU196" s="24" t="s">
        <v>92</v>
      </c>
      <c r="AY196" s="24" t="s">
        <v>155</v>
      </c>
      <c r="BE196" s="233">
        <f>IF(N196="základní",J196,0)</f>
        <v>0</v>
      </c>
      <c r="BF196" s="233">
        <f>IF(N196="snížená",J196,0)</f>
        <v>0</v>
      </c>
      <c r="BG196" s="233">
        <f>IF(N196="zákl. přenesená",J196,0)</f>
        <v>0</v>
      </c>
      <c r="BH196" s="233">
        <f>IF(N196="sníž. přenesená",J196,0)</f>
        <v>0</v>
      </c>
      <c r="BI196" s="233">
        <f>IF(N196="nulová",J196,0)</f>
        <v>0</v>
      </c>
      <c r="BJ196" s="24" t="s">
        <v>25</v>
      </c>
      <c r="BK196" s="233">
        <f>ROUND(I196*H196,2)</f>
        <v>0</v>
      </c>
      <c r="BL196" s="24" t="s">
        <v>163</v>
      </c>
      <c r="BM196" s="24" t="s">
        <v>1537</v>
      </c>
    </row>
    <row r="197" s="1" customFormat="1" ht="22.8" customHeight="1">
      <c r="B197" s="47"/>
      <c r="C197" s="222" t="s">
        <v>755</v>
      </c>
      <c r="D197" s="222" t="s">
        <v>158</v>
      </c>
      <c r="E197" s="223" t="s">
        <v>1538</v>
      </c>
      <c r="F197" s="224" t="s">
        <v>1539</v>
      </c>
      <c r="G197" s="225" t="s">
        <v>657</v>
      </c>
      <c r="H197" s="226">
        <v>1</v>
      </c>
      <c r="I197" s="227"/>
      <c r="J197" s="228">
        <f>ROUND(I197*H197,2)</f>
        <v>0</v>
      </c>
      <c r="K197" s="224" t="s">
        <v>351</v>
      </c>
      <c r="L197" s="73"/>
      <c r="M197" s="229" t="s">
        <v>38</v>
      </c>
      <c r="N197" s="230" t="s">
        <v>54</v>
      </c>
      <c r="O197" s="48"/>
      <c r="P197" s="231">
        <f>O197*H197</f>
        <v>0</v>
      </c>
      <c r="Q197" s="231">
        <v>0</v>
      </c>
      <c r="R197" s="231">
        <f>Q197*H197</f>
        <v>0</v>
      </c>
      <c r="S197" s="231">
        <v>0</v>
      </c>
      <c r="T197" s="232">
        <f>S197*H197</f>
        <v>0</v>
      </c>
      <c r="AR197" s="24" t="s">
        <v>163</v>
      </c>
      <c r="AT197" s="24" t="s">
        <v>158</v>
      </c>
      <c r="AU197" s="24" t="s">
        <v>92</v>
      </c>
      <c r="AY197" s="24" t="s">
        <v>155</v>
      </c>
      <c r="BE197" s="233">
        <f>IF(N197="základní",J197,0)</f>
        <v>0</v>
      </c>
      <c r="BF197" s="233">
        <f>IF(N197="snížená",J197,0)</f>
        <v>0</v>
      </c>
      <c r="BG197" s="233">
        <f>IF(N197="zákl. přenesená",J197,0)</f>
        <v>0</v>
      </c>
      <c r="BH197" s="233">
        <f>IF(N197="sníž. přenesená",J197,0)</f>
        <v>0</v>
      </c>
      <c r="BI197" s="233">
        <f>IF(N197="nulová",J197,0)</f>
        <v>0</v>
      </c>
      <c r="BJ197" s="24" t="s">
        <v>25</v>
      </c>
      <c r="BK197" s="233">
        <f>ROUND(I197*H197,2)</f>
        <v>0</v>
      </c>
      <c r="BL197" s="24" t="s">
        <v>163</v>
      </c>
      <c r="BM197" s="24" t="s">
        <v>1540</v>
      </c>
    </row>
    <row r="198" s="10" customFormat="1" ht="29.88" customHeight="1">
      <c r="B198" s="206"/>
      <c r="C198" s="207"/>
      <c r="D198" s="208" t="s">
        <v>82</v>
      </c>
      <c r="E198" s="220" t="s">
        <v>1541</v>
      </c>
      <c r="F198" s="220" t="s">
        <v>1542</v>
      </c>
      <c r="G198" s="207"/>
      <c r="H198" s="207"/>
      <c r="I198" s="210"/>
      <c r="J198" s="221">
        <f>BK198</f>
        <v>0</v>
      </c>
      <c r="K198" s="207"/>
      <c r="L198" s="212"/>
      <c r="M198" s="213"/>
      <c r="N198" s="214"/>
      <c r="O198" s="214"/>
      <c r="P198" s="215">
        <f>SUM(P199:P205)</f>
        <v>0</v>
      </c>
      <c r="Q198" s="214"/>
      <c r="R198" s="215">
        <f>SUM(R199:R205)</f>
        <v>0</v>
      </c>
      <c r="S198" s="214"/>
      <c r="T198" s="216">
        <f>SUM(T199:T205)</f>
        <v>0</v>
      </c>
      <c r="AR198" s="217" t="s">
        <v>25</v>
      </c>
      <c r="AT198" s="218" t="s">
        <v>82</v>
      </c>
      <c r="AU198" s="218" t="s">
        <v>25</v>
      </c>
      <c r="AY198" s="217" t="s">
        <v>155</v>
      </c>
      <c r="BK198" s="219">
        <f>SUM(BK199:BK205)</f>
        <v>0</v>
      </c>
    </row>
    <row r="199" s="1" customFormat="1" ht="14.4" customHeight="1">
      <c r="B199" s="47"/>
      <c r="C199" s="222" t="s">
        <v>760</v>
      </c>
      <c r="D199" s="222" t="s">
        <v>158</v>
      </c>
      <c r="E199" s="223" t="s">
        <v>1543</v>
      </c>
      <c r="F199" s="224" t="s">
        <v>1544</v>
      </c>
      <c r="G199" s="225" t="s">
        <v>657</v>
      </c>
      <c r="H199" s="226">
        <v>1</v>
      </c>
      <c r="I199" s="227"/>
      <c r="J199" s="228">
        <f>ROUND(I199*H199,2)</f>
        <v>0</v>
      </c>
      <c r="K199" s="224" t="s">
        <v>351</v>
      </c>
      <c r="L199" s="73"/>
      <c r="M199" s="229" t="s">
        <v>38</v>
      </c>
      <c r="N199" s="230" t="s">
        <v>54</v>
      </c>
      <c r="O199" s="48"/>
      <c r="P199" s="231">
        <f>O199*H199</f>
        <v>0</v>
      </c>
      <c r="Q199" s="231">
        <v>0</v>
      </c>
      <c r="R199" s="231">
        <f>Q199*H199</f>
        <v>0</v>
      </c>
      <c r="S199" s="231">
        <v>0</v>
      </c>
      <c r="T199" s="232">
        <f>S199*H199</f>
        <v>0</v>
      </c>
      <c r="AR199" s="24" t="s">
        <v>163</v>
      </c>
      <c r="AT199" s="24" t="s">
        <v>158</v>
      </c>
      <c r="AU199" s="24" t="s">
        <v>92</v>
      </c>
      <c r="AY199" s="24" t="s">
        <v>155</v>
      </c>
      <c r="BE199" s="233">
        <f>IF(N199="základní",J199,0)</f>
        <v>0</v>
      </c>
      <c r="BF199" s="233">
        <f>IF(N199="snížená",J199,0)</f>
        <v>0</v>
      </c>
      <c r="BG199" s="233">
        <f>IF(N199="zákl. přenesená",J199,0)</f>
        <v>0</v>
      </c>
      <c r="BH199" s="233">
        <f>IF(N199="sníž. přenesená",J199,0)</f>
        <v>0</v>
      </c>
      <c r="BI199" s="233">
        <f>IF(N199="nulová",J199,0)</f>
        <v>0</v>
      </c>
      <c r="BJ199" s="24" t="s">
        <v>25</v>
      </c>
      <c r="BK199" s="233">
        <f>ROUND(I199*H199,2)</f>
        <v>0</v>
      </c>
      <c r="BL199" s="24" t="s">
        <v>163</v>
      </c>
      <c r="BM199" s="24" t="s">
        <v>1545</v>
      </c>
    </row>
    <row r="200" s="1" customFormat="1" ht="22.8" customHeight="1">
      <c r="B200" s="47"/>
      <c r="C200" s="222" t="s">
        <v>35</v>
      </c>
      <c r="D200" s="222" t="s">
        <v>158</v>
      </c>
      <c r="E200" s="223" t="s">
        <v>1546</v>
      </c>
      <c r="F200" s="224" t="s">
        <v>1547</v>
      </c>
      <c r="G200" s="225" t="s">
        <v>657</v>
      </c>
      <c r="H200" s="226">
        <v>1</v>
      </c>
      <c r="I200" s="227"/>
      <c r="J200" s="228">
        <f>ROUND(I200*H200,2)</f>
        <v>0</v>
      </c>
      <c r="K200" s="224" t="s">
        <v>351</v>
      </c>
      <c r="L200" s="73"/>
      <c r="M200" s="229" t="s">
        <v>38</v>
      </c>
      <c r="N200" s="230" t="s">
        <v>54</v>
      </c>
      <c r="O200" s="48"/>
      <c r="P200" s="231">
        <f>O200*H200</f>
        <v>0</v>
      </c>
      <c r="Q200" s="231">
        <v>0</v>
      </c>
      <c r="R200" s="231">
        <f>Q200*H200</f>
        <v>0</v>
      </c>
      <c r="S200" s="231">
        <v>0</v>
      </c>
      <c r="T200" s="232">
        <f>S200*H200</f>
        <v>0</v>
      </c>
      <c r="AR200" s="24" t="s">
        <v>163</v>
      </c>
      <c r="AT200" s="24" t="s">
        <v>158</v>
      </c>
      <c r="AU200" s="24" t="s">
        <v>92</v>
      </c>
      <c r="AY200" s="24" t="s">
        <v>155</v>
      </c>
      <c r="BE200" s="233">
        <f>IF(N200="základní",J200,0)</f>
        <v>0</v>
      </c>
      <c r="BF200" s="233">
        <f>IF(N200="snížená",J200,0)</f>
        <v>0</v>
      </c>
      <c r="BG200" s="233">
        <f>IF(N200="zákl. přenesená",J200,0)</f>
        <v>0</v>
      </c>
      <c r="BH200" s="233">
        <f>IF(N200="sníž. přenesená",J200,0)</f>
        <v>0</v>
      </c>
      <c r="BI200" s="233">
        <f>IF(N200="nulová",J200,0)</f>
        <v>0</v>
      </c>
      <c r="BJ200" s="24" t="s">
        <v>25</v>
      </c>
      <c r="BK200" s="233">
        <f>ROUND(I200*H200,2)</f>
        <v>0</v>
      </c>
      <c r="BL200" s="24" t="s">
        <v>163</v>
      </c>
      <c r="BM200" s="24" t="s">
        <v>1548</v>
      </c>
    </row>
    <row r="201" s="1" customFormat="1" ht="14.4" customHeight="1">
      <c r="B201" s="47"/>
      <c r="C201" s="222" t="s">
        <v>767</v>
      </c>
      <c r="D201" s="222" t="s">
        <v>158</v>
      </c>
      <c r="E201" s="223" t="s">
        <v>1549</v>
      </c>
      <c r="F201" s="224" t="s">
        <v>1020</v>
      </c>
      <c r="G201" s="225" t="s">
        <v>657</v>
      </c>
      <c r="H201" s="226">
        <v>1</v>
      </c>
      <c r="I201" s="227"/>
      <c r="J201" s="228">
        <f>ROUND(I201*H201,2)</f>
        <v>0</v>
      </c>
      <c r="K201" s="224" t="s">
        <v>351</v>
      </c>
      <c r="L201" s="73"/>
      <c r="M201" s="229" t="s">
        <v>38</v>
      </c>
      <c r="N201" s="230" t="s">
        <v>54</v>
      </c>
      <c r="O201" s="48"/>
      <c r="P201" s="231">
        <f>O201*H201</f>
        <v>0</v>
      </c>
      <c r="Q201" s="231">
        <v>0</v>
      </c>
      <c r="R201" s="231">
        <f>Q201*H201</f>
        <v>0</v>
      </c>
      <c r="S201" s="231">
        <v>0</v>
      </c>
      <c r="T201" s="232">
        <f>S201*H201</f>
        <v>0</v>
      </c>
      <c r="AR201" s="24" t="s">
        <v>163</v>
      </c>
      <c r="AT201" s="24" t="s">
        <v>158</v>
      </c>
      <c r="AU201" s="24" t="s">
        <v>92</v>
      </c>
      <c r="AY201" s="24" t="s">
        <v>155</v>
      </c>
      <c r="BE201" s="233">
        <f>IF(N201="základní",J201,0)</f>
        <v>0</v>
      </c>
      <c r="BF201" s="233">
        <f>IF(N201="snížená",J201,0)</f>
        <v>0</v>
      </c>
      <c r="BG201" s="233">
        <f>IF(N201="zákl. přenesená",J201,0)</f>
        <v>0</v>
      </c>
      <c r="BH201" s="233">
        <f>IF(N201="sníž. přenesená",J201,0)</f>
        <v>0</v>
      </c>
      <c r="BI201" s="233">
        <f>IF(N201="nulová",J201,0)</f>
        <v>0</v>
      </c>
      <c r="BJ201" s="24" t="s">
        <v>25</v>
      </c>
      <c r="BK201" s="233">
        <f>ROUND(I201*H201,2)</f>
        <v>0</v>
      </c>
      <c r="BL201" s="24" t="s">
        <v>163</v>
      </c>
      <c r="BM201" s="24" t="s">
        <v>1550</v>
      </c>
    </row>
    <row r="202" s="1" customFormat="1" ht="14.4" customHeight="1">
      <c r="B202" s="47"/>
      <c r="C202" s="222" t="s">
        <v>772</v>
      </c>
      <c r="D202" s="222" t="s">
        <v>158</v>
      </c>
      <c r="E202" s="223" t="s">
        <v>1551</v>
      </c>
      <c r="F202" s="224" t="s">
        <v>1552</v>
      </c>
      <c r="G202" s="225" t="s">
        <v>657</v>
      </c>
      <c r="H202" s="226">
        <v>1</v>
      </c>
      <c r="I202" s="227"/>
      <c r="J202" s="228">
        <f>ROUND(I202*H202,2)</f>
        <v>0</v>
      </c>
      <c r="K202" s="224" t="s">
        <v>351</v>
      </c>
      <c r="L202" s="73"/>
      <c r="M202" s="229" t="s">
        <v>38</v>
      </c>
      <c r="N202" s="230" t="s">
        <v>54</v>
      </c>
      <c r="O202" s="48"/>
      <c r="P202" s="231">
        <f>O202*H202</f>
        <v>0</v>
      </c>
      <c r="Q202" s="231">
        <v>0</v>
      </c>
      <c r="R202" s="231">
        <f>Q202*H202</f>
        <v>0</v>
      </c>
      <c r="S202" s="231">
        <v>0</v>
      </c>
      <c r="T202" s="232">
        <f>S202*H202</f>
        <v>0</v>
      </c>
      <c r="AR202" s="24" t="s">
        <v>163</v>
      </c>
      <c r="AT202" s="24" t="s">
        <v>158</v>
      </c>
      <c r="AU202" s="24" t="s">
        <v>92</v>
      </c>
      <c r="AY202" s="24" t="s">
        <v>155</v>
      </c>
      <c r="BE202" s="233">
        <f>IF(N202="základní",J202,0)</f>
        <v>0</v>
      </c>
      <c r="BF202" s="233">
        <f>IF(N202="snížená",J202,0)</f>
        <v>0</v>
      </c>
      <c r="BG202" s="233">
        <f>IF(N202="zákl. přenesená",J202,0)</f>
        <v>0</v>
      </c>
      <c r="BH202" s="233">
        <f>IF(N202="sníž. přenesená",J202,0)</f>
        <v>0</v>
      </c>
      <c r="BI202" s="233">
        <f>IF(N202="nulová",J202,0)</f>
        <v>0</v>
      </c>
      <c r="BJ202" s="24" t="s">
        <v>25</v>
      </c>
      <c r="BK202" s="233">
        <f>ROUND(I202*H202,2)</f>
        <v>0</v>
      </c>
      <c r="BL202" s="24" t="s">
        <v>163</v>
      </c>
      <c r="BM202" s="24" t="s">
        <v>1553</v>
      </c>
    </row>
    <row r="203" s="1" customFormat="1" ht="14.4" customHeight="1">
      <c r="B203" s="47"/>
      <c r="C203" s="222" t="s">
        <v>777</v>
      </c>
      <c r="D203" s="222" t="s">
        <v>158</v>
      </c>
      <c r="E203" s="223" t="s">
        <v>1554</v>
      </c>
      <c r="F203" s="224" t="s">
        <v>1555</v>
      </c>
      <c r="G203" s="225" t="s">
        <v>657</v>
      </c>
      <c r="H203" s="226">
        <v>1</v>
      </c>
      <c r="I203" s="227"/>
      <c r="J203" s="228">
        <f>ROUND(I203*H203,2)</f>
        <v>0</v>
      </c>
      <c r="K203" s="224" t="s">
        <v>351</v>
      </c>
      <c r="L203" s="73"/>
      <c r="M203" s="229" t="s">
        <v>38</v>
      </c>
      <c r="N203" s="230" t="s">
        <v>54</v>
      </c>
      <c r="O203" s="48"/>
      <c r="P203" s="231">
        <f>O203*H203</f>
        <v>0</v>
      </c>
      <c r="Q203" s="231">
        <v>0</v>
      </c>
      <c r="R203" s="231">
        <f>Q203*H203</f>
        <v>0</v>
      </c>
      <c r="S203" s="231">
        <v>0</v>
      </c>
      <c r="T203" s="232">
        <f>S203*H203</f>
        <v>0</v>
      </c>
      <c r="AR203" s="24" t="s">
        <v>163</v>
      </c>
      <c r="AT203" s="24" t="s">
        <v>158</v>
      </c>
      <c r="AU203" s="24" t="s">
        <v>92</v>
      </c>
      <c r="AY203" s="24" t="s">
        <v>155</v>
      </c>
      <c r="BE203" s="233">
        <f>IF(N203="základní",J203,0)</f>
        <v>0</v>
      </c>
      <c r="BF203" s="233">
        <f>IF(N203="snížená",J203,0)</f>
        <v>0</v>
      </c>
      <c r="BG203" s="233">
        <f>IF(N203="zákl. přenesená",J203,0)</f>
        <v>0</v>
      </c>
      <c r="BH203" s="233">
        <f>IF(N203="sníž. přenesená",J203,0)</f>
        <v>0</v>
      </c>
      <c r="BI203" s="233">
        <f>IF(N203="nulová",J203,0)</f>
        <v>0</v>
      </c>
      <c r="BJ203" s="24" t="s">
        <v>25</v>
      </c>
      <c r="BK203" s="233">
        <f>ROUND(I203*H203,2)</f>
        <v>0</v>
      </c>
      <c r="BL203" s="24" t="s">
        <v>163</v>
      </c>
      <c r="BM203" s="24" t="s">
        <v>1556</v>
      </c>
    </row>
    <row r="204" s="1" customFormat="1" ht="14.4" customHeight="1">
      <c r="B204" s="47"/>
      <c r="C204" s="222" t="s">
        <v>781</v>
      </c>
      <c r="D204" s="222" t="s">
        <v>158</v>
      </c>
      <c r="E204" s="223" t="s">
        <v>1557</v>
      </c>
      <c r="F204" s="224" t="s">
        <v>1558</v>
      </c>
      <c r="G204" s="225" t="s">
        <v>657</v>
      </c>
      <c r="H204" s="226">
        <v>1</v>
      </c>
      <c r="I204" s="227"/>
      <c r="J204" s="228">
        <f>ROUND(I204*H204,2)</f>
        <v>0</v>
      </c>
      <c r="K204" s="224" t="s">
        <v>351</v>
      </c>
      <c r="L204" s="73"/>
      <c r="M204" s="229" t="s">
        <v>38</v>
      </c>
      <c r="N204" s="230" t="s">
        <v>54</v>
      </c>
      <c r="O204" s="48"/>
      <c r="P204" s="231">
        <f>O204*H204</f>
        <v>0</v>
      </c>
      <c r="Q204" s="231">
        <v>0</v>
      </c>
      <c r="R204" s="231">
        <f>Q204*H204</f>
        <v>0</v>
      </c>
      <c r="S204" s="231">
        <v>0</v>
      </c>
      <c r="T204" s="232">
        <f>S204*H204</f>
        <v>0</v>
      </c>
      <c r="AR204" s="24" t="s">
        <v>163</v>
      </c>
      <c r="AT204" s="24" t="s">
        <v>158</v>
      </c>
      <c r="AU204" s="24" t="s">
        <v>92</v>
      </c>
      <c r="AY204" s="24" t="s">
        <v>155</v>
      </c>
      <c r="BE204" s="233">
        <f>IF(N204="základní",J204,0)</f>
        <v>0</v>
      </c>
      <c r="BF204" s="233">
        <f>IF(N204="snížená",J204,0)</f>
        <v>0</v>
      </c>
      <c r="BG204" s="233">
        <f>IF(N204="zákl. přenesená",J204,0)</f>
        <v>0</v>
      </c>
      <c r="BH204" s="233">
        <f>IF(N204="sníž. přenesená",J204,0)</f>
        <v>0</v>
      </c>
      <c r="BI204" s="233">
        <f>IF(N204="nulová",J204,0)</f>
        <v>0</v>
      </c>
      <c r="BJ204" s="24" t="s">
        <v>25</v>
      </c>
      <c r="BK204" s="233">
        <f>ROUND(I204*H204,2)</f>
        <v>0</v>
      </c>
      <c r="BL204" s="24" t="s">
        <v>163</v>
      </c>
      <c r="BM204" s="24" t="s">
        <v>1559</v>
      </c>
    </row>
    <row r="205" s="1" customFormat="1" ht="14.4" customHeight="1">
      <c r="B205" s="47"/>
      <c r="C205" s="222" t="s">
        <v>786</v>
      </c>
      <c r="D205" s="222" t="s">
        <v>158</v>
      </c>
      <c r="E205" s="223" t="s">
        <v>1560</v>
      </c>
      <c r="F205" s="224" t="s">
        <v>1561</v>
      </c>
      <c r="G205" s="225" t="s">
        <v>657</v>
      </c>
      <c r="H205" s="226">
        <v>1</v>
      </c>
      <c r="I205" s="227"/>
      <c r="J205" s="228">
        <f>ROUND(I205*H205,2)</f>
        <v>0</v>
      </c>
      <c r="K205" s="224" t="s">
        <v>351</v>
      </c>
      <c r="L205" s="73"/>
      <c r="M205" s="229" t="s">
        <v>38</v>
      </c>
      <c r="N205" s="290" t="s">
        <v>54</v>
      </c>
      <c r="O205" s="291"/>
      <c r="P205" s="292">
        <f>O205*H205</f>
        <v>0</v>
      </c>
      <c r="Q205" s="292">
        <v>0</v>
      </c>
      <c r="R205" s="292">
        <f>Q205*H205</f>
        <v>0</v>
      </c>
      <c r="S205" s="292">
        <v>0</v>
      </c>
      <c r="T205" s="293">
        <f>S205*H205</f>
        <v>0</v>
      </c>
      <c r="AR205" s="24" t="s">
        <v>163</v>
      </c>
      <c r="AT205" s="24" t="s">
        <v>158</v>
      </c>
      <c r="AU205" s="24" t="s">
        <v>92</v>
      </c>
      <c r="AY205" s="24" t="s">
        <v>155</v>
      </c>
      <c r="BE205" s="233">
        <f>IF(N205="základní",J205,0)</f>
        <v>0</v>
      </c>
      <c r="BF205" s="233">
        <f>IF(N205="snížená",J205,0)</f>
        <v>0</v>
      </c>
      <c r="BG205" s="233">
        <f>IF(N205="zákl. přenesená",J205,0)</f>
        <v>0</v>
      </c>
      <c r="BH205" s="233">
        <f>IF(N205="sníž. přenesená",J205,0)</f>
        <v>0</v>
      </c>
      <c r="BI205" s="233">
        <f>IF(N205="nulová",J205,0)</f>
        <v>0</v>
      </c>
      <c r="BJ205" s="24" t="s">
        <v>25</v>
      </c>
      <c r="BK205" s="233">
        <f>ROUND(I205*H205,2)</f>
        <v>0</v>
      </c>
      <c r="BL205" s="24" t="s">
        <v>163</v>
      </c>
      <c r="BM205" s="24" t="s">
        <v>1562</v>
      </c>
    </row>
    <row r="206" s="1" customFormat="1" ht="6.96" customHeight="1">
      <c r="B206" s="68"/>
      <c r="C206" s="69"/>
      <c r="D206" s="69"/>
      <c r="E206" s="69"/>
      <c r="F206" s="69"/>
      <c r="G206" s="69"/>
      <c r="H206" s="69"/>
      <c r="I206" s="167"/>
      <c r="J206" s="69"/>
      <c r="K206" s="69"/>
      <c r="L206" s="73"/>
    </row>
  </sheetData>
  <sheetProtection sheet="1" autoFilter="0" formatColumns="0" formatRows="0" objects="1" scenarios="1" spinCount="100000" saltValue="2K1tD0G5x0bco+Ne2fwZQCkdc2K5PeTteC4JJKBDeShK107KGMSB2RaoPgapemN5wDwRtig413HrSNg4YTbgog==" hashValue="VFsAYrq1yqUq2KUJCeKZa6LkH5wmUHeVq8BHaX97eqT7CwuDckhBL3F6woWnH9nANPe8W8hLS8Qw8FNzvG4Gtw==" algorithmName="SHA-512" password="CC35"/>
  <autoFilter ref="C84:K205"/>
  <mergeCells count="10">
    <mergeCell ref="E7:H7"/>
    <mergeCell ref="E9:H9"/>
    <mergeCell ref="E24:H24"/>
    <mergeCell ref="E45:H45"/>
    <mergeCell ref="E47:H47"/>
    <mergeCell ref="J51:J52"/>
    <mergeCell ref="E75:H75"/>
    <mergeCell ref="E77:H77"/>
    <mergeCell ref="G1:H1"/>
    <mergeCell ref="L2:V2"/>
  </mergeCells>
  <hyperlinks>
    <hyperlink ref="F1:G1" location="C2" display="1) Krycí list soupisu"/>
    <hyperlink ref="G1:H1" location="C54" display="2) Rekapitulace"/>
    <hyperlink ref="J1" location="C84"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7.14" customWidth="1"/>
    <col min="2" max="2" width="1.43" customWidth="1"/>
    <col min="3" max="3" width="3.57" customWidth="1"/>
    <col min="4" max="4" width="3.71" customWidth="1"/>
    <col min="5" max="5" width="14.71" customWidth="1"/>
    <col min="6" max="6" width="64.29" customWidth="1"/>
    <col min="7" max="7" width="7.43" customWidth="1"/>
    <col min="8" max="8" width="9.57" customWidth="1"/>
    <col min="9" max="9" width="10.86" style="137" customWidth="1"/>
    <col min="10" max="10" width="20.14" customWidth="1"/>
    <col min="11" max="11" width="13.29" customWidth="1"/>
    <col min="13" max="13" width="9.14" hidden="1"/>
    <col min="14" max="14" width="9.14" hidden="1"/>
    <col min="15" max="15" width="9.14" hidden="1"/>
    <col min="16" max="16" width="9.14" hidden="1"/>
    <col min="17" max="17" width="9.14" hidden="1"/>
    <col min="18" max="18" width="9.14" hidden="1"/>
    <col min="19" max="19" width="7" hidden="1" customWidth="1"/>
    <col min="20" max="20" width="25.43" hidden="1" customWidth="1"/>
    <col min="21" max="21" width="14" hidden="1" customWidth="1"/>
    <col min="22" max="22" width="10.57" customWidth="1"/>
    <col min="23" max="23" width="14" customWidth="1"/>
    <col min="24" max="24" width="10.57" customWidth="1"/>
    <col min="25" max="25" width="12.86" customWidth="1"/>
    <col min="26" max="26" width="9.43" customWidth="1"/>
    <col min="27" max="27" width="12.86" customWidth="1"/>
    <col min="28" max="28" width="14" customWidth="1"/>
    <col min="29" max="29" width="9.43" customWidth="1"/>
    <col min="30" max="30" width="12.86" customWidth="1"/>
    <col min="31" max="31" width="14" customWidth="1"/>
    <col min="44" max="44" width="9.14" hidden="1"/>
    <col min="45" max="45" width="9.14" hidden="1"/>
    <col min="46" max="46" width="9.14" hidden="1"/>
    <col min="47" max="47" width="9.14" hidden="1"/>
    <col min="48" max="48" width="9.14" hidden="1"/>
    <col min="49" max="49" width="9.14" hidden="1"/>
    <col min="50" max="50" width="9.14" hidden="1"/>
    <col min="51" max="51" width="9.14" hidden="1"/>
    <col min="52" max="52" width="9.14" hidden="1"/>
    <col min="53" max="53" width="9.14" hidden="1"/>
    <col min="54" max="54" width="9.14" hidden="1"/>
    <col min="55" max="55" width="9.14" hidden="1"/>
    <col min="56" max="56" width="9.14" hidden="1"/>
    <col min="57" max="57" width="9.14" hidden="1"/>
    <col min="58" max="58" width="9.14" hidden="1"/>
    <col min="59" max="59" width="9.14" hidden="1"/>
    <col min="60" max="60" width="9.14" hidden="1"/>
    <col min="61" max="61" width="9.14" hidden="1"/>
    <col min="62" max="62" width="9.14" hidden="1"/>
    <col min="63" max="63" width="9.14" hidden="1"/>
    <col min="64" max="64" width="9.14" hidden="1"/>
    <col min="65" max="65" width="9.14" hidden="1"/>
  </cols>
  <sheetData>
    <row r="1" ht="21.84" customHeight="1">
      <c r="A1" s="21"/>
      <c r="B1" s="138"/>
      <c r="C1" s="138"/>
      <c r="D1" s="139" t="s">
        <v>1</v>
      </c>
      <c r="E1" s="138"/>
      <c r="F1" s="140" t="s">
        <v>108</v>
      </c>
      <c r="G1" s="140" t="s">
        <v>109</v>
      </c>
      <c r="H1" s="140"/>
      <c r="I1" s="141"/>
      <c r="J1" s="140" t="s">
        <v>110</v>
      </c>
      <c r="K1" s="139" t="s">
        <v>111</v>
      </c>
      <c r="L1" s="140" t="s">
        <v>112</v>
      </c>
      <c r="M1" s="140"/>
      <c r="N1" s="140"/>
      <c r="O1" s="140"/>
      <c r="P1" s="140"/>
      <c r="Q1" s="140"/>
      <c r="R1" s="140"/>
      <c r="S1" s="140"/>
      <c r="T1" s="14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104</v>
      </c>
    </row>
    <row r="3" ht="6.96" customHeight="1">
      <c r="B3" s="25"/>
      <c r="C3" s="26"/>
      <c r="D3" s="26"/>
      <c r="E3" s="26"/>
      <c r="F3" s="26"/>
      <c r="G3" s="26"/>
      <c r="H3" s="26"/>
      <c r="I3" s="142"/>
      <c r="J3" s="26"/>
      <c r="K3" s="27"/>
      <c r="AT3" s="24" t="s">
        <v>92</v>
      </c>
    </row>
    <row r="4" ht="36.96" customHeight="1">
      <c r="B4" s="28"/>
      <c r="C4" s="29"/>
      <c r="D4" s="30" t="s">
        <v>113</v>
      </c>
      <c r="E4" s="29"/>
      <c r="F4" s="29"/>
      <c r="G4" s="29"/>
      <c r="H4" s="29"/>
      <c r="I4" s="143"/>
      <c r="J4" s="29"/>
      <c r="K4" s="31"/>
      <c r="M4" s="32" t="s">
        <v>12</v>
      </c>
      <c r="AT4" s="24" t="s">
        <v>6</v>
      </c>
    </row>
    <row r="5" ht="6.96" customHeight="1">
      <c r="B5" s="28"/>
      <c r="C5" s="29"/>
      <c r="D5" s="29"/>
      <c r="E5" s="29"/>
      <c r="F5" s="29"/>
      <c r="G5" s="29"/>
      <c r="H5" s="29"/>
      <c r="I5" s="143"/>
      <c r="J5" s="29"/>
      <c r="K5" s="31"/>
    </row>
    <row r="6">
      <c r="B6" s="28"/>
      <c r="C6" s="29"/>
      <c r="D6" s="40" t="s">
        <v>18</v>
      </c>
      <c r="E6" s="29"/>
      <c r="F6" s="29"/>
      <c r="G6" s="29"/>
      <c r="H6" s="29"/>
      <c r="I6" s="143"/>
      <c r="J6" s="29"/>
      <c r="K6" s="31"/>
    </row>
    <row r="7" ht="14.4" customHeight="1">
      <c r="B7" s="28"/>
      <c r="C7" s="29"/>
      <c r="D7" s="29"/>
      <c r="E7" s="144" t="str">
        <f>'Rekapitulace stavby'!K6</f>
        <v>Nemocnice Sokolov, pavilon B, řešení chráněných únikových cest 2.pp - 5.np</v>
      </c>
      <c r="F7" s="40"/>
      <c r="G7" s="40"/>
      <c r="H7" s="40"/>
      <c r="I7" s="143"/>
      <c r="J7" s="29"/>
      <c r="K7" s="31"/>
    </row>
    <row r="8" s="1" customFormat="1">
      <c r="B8" s="47"/>
      <c r="C8" s="48"/>
      <c r="D8" s="40" t="s">
        <v>114</v>
      </c>
      <c r="E8" s="48"/>
      <c r="F8" s="48"/>
      <c r="G8" s="48"/>
      <c r="H8" s="48"/>
      <c r="I8" s="145"/>
      <c r="J8" s="48"/>
      <c r="K8" s="52"/>
    </row>
    <row r="9" s="1" customFormat="1" ht="36.96" customHeight="1">
      <c r="B9" s="47"/>
      <c r="C9" s="48"/>
      <c r="D9" s="48"/>
      <c r="E9" s="146" t="s">
        <v>1563</v>
      </c>
      <c r="F9" s="48"/>
      <c r="G9" s="48"/>
      <c r="H9" s="48"/>
      <c r="I9" s="145"/>
      <c r="J9" s="48"/>
      <c r="K9" s="52"/>
    </row>
    <row r="10" s="1" customFormat="1">
      <c r="B10" s="47"/>
      <c r="C10" s="48"/>
      <c r="D10" s="48"/>
      <c r="E10" s="48"/>
      <c r="F10" s="48"/>
      <c r="G10" s="48"/>
      <c r="H10" s="48"/>
      <c r="I10" s="145"/>
      <c r="J10" s="48"/>
      <c r="K10" s="52"/>
    </row>
    <row r="11" s="1" customFormat="1" ht="14.4" customHeight="1">
      <c r="B11" s="47"/>
      <c r="C11" s="48"/>
      <c r="D11" s="40" t="s">
        <v>21</v>
      </c>
      <c r="E11" s="48"/>
      <c r="F11" s="35" t="s">
        <v>38</v>
      </c>
      <c r="G11" s="48"/>
      <c r="H11" s="48"/>
      <c r="I11" s="147" t="s">
        <v>23</v>
      </c>
      <c r="J11" s="35" t="s">
        <v>38</v>
      </c>
      <c r="K11" s="52"/>
    </row>
    <row r="12" s="1" customFormat="1" ht="14.4" customHeight="1">
      <c r="B12" s="47"/>
      <c r="C12" s="48"/>
      <c r="D12" s="40" t="s">
        <v>26</v>
      </c>
      <c r="E12" s="48"/>
      <c r="F12" s="35" t="s">
        <v>27</v>
      </c>
      <c r="G12" s="48"/>
      <c r="H12" s="48"/>
      <c r="I12" s="147" t="s">
        <v>28</v>
      </c>
      <c r="J12" s="148" t="str">
        <f>'Rekapitulace stavby'!AN8</f>
        <v>10.7.2017</v>
      </c>
      <c r="K12" s="52"/>
    </row>
    <row r="13" s="1" customFormat="1" ht="10.8" customHeight="1">
      <c r="B13" s="47"/>
      <c r="C13" s="48"/>
      <c r="D13" s="48"/>
      <c r="E13" s="48"/>
      <c r="F13" s="48"/>
      <c r="G13" s="48"/>
      <c r="H13" s="48"/>
      <c r="I13" s="145"/>
      <c r="J13" s="48"/>
      <c r="K13" s="52"/>
    </row>
    <row r="14" s="1" customFormat="1" ht="14.4" customHeight="1">
      <c r="B14" s="47"/>
      <c r="C14" s="48"/>
      <c r="D14" s="40" t="s">
        <v>36</v>
      </c>
      <c r="E14" s="48"/>
      <c r="F14" s="48"/>
      <c r="G14" s="48"/>
      <c r="H14" s="48"/>
      <c r="I14" s="147" t="s">
        <v>37</v>
      </c>
      <c r="J14" s="35" t="s">
        <v>38</v>
      </c>
      <c r="K14" s="52"/>
    </row>
    <row r="15" s="1" customFormat="1" ht="18" customHeight="1">
      <c r="B15" s="47"/>
      <c r="C15" s="48"/>
      <c r="D15" s="48"/>
      <c r="E15" s="35" t="s">
        <v>39</v>
      </c>
      <c r="F15" s="48"/>
      <c r="G15" s="48"/>
      <c r="H15" s="48"/>
      <c r="I15" s="147" t="s">
        <v>40</v>
      </c>
      <c r="J15" s="35" t="s">
        <v>38</v>
      </c>
      <c r="K15" s="52"/>
    </row>
    <row r="16" s="1" customFormat="1" ht="6.96" customHeight="1">
      <c r="B16" s="47"/>
      <c r="C16" s="48"/>
      <c r="D16" s="48"/>
      <c r="E16" s="48"/>
      <c r="F16" s="48"/>
      <c r="G16" s="48"/>
      <c r="H16" s="48"/>
      <c r="I16" s="145"/>
      <c r="J16" s="48"/>
      <c r="K16" s="52"/>
    </row>
    <row r="17" s="1" customFormat="1" ht="14.4" customHeight="1">
      <c r="B17" s="47"/>
      <c r="C17" s="48"/>
      <c r="D17" s="40" t="s">
        <v>41</v>
      </c>
      <c r="E17" s="48"/>
      <c r="F17" s="48"/>
      <c r="G17" s="48"/>
      <c r="H17" s="48"/>
      <c r="I17" s="147" t="s">
        <v>37</v>
      </c>
      <c r="J17" s="35" t="str">
        <f>IF('Rekapitulace stavby'!AN13="Vyplň údaj","",IF('Rekapitulace stavby'!AN13="","",'Rekapitulace stavby'!AN13))</f>
        <v/>
      </c>
      <c r="K17" s="52"/>
    </row>
    <row r="18" s="1" customFormat="1" ht="18" customHeight="1">
      <c r="B18" s="47"/>
      <c r="C18" s="48"/>
      <c r="D18" s="48"/>
      <c r="E18" s="35" t="str">
        <f>IF('Rekapitulace stavby'!E14="Vyplň údaj","",IF('Rekapitulace stavby'!E14="","",'Rekapitulace stavby'!E14))</f>
        <v/>
      </c>
      <c r="F18" s="48"/>
      <c r="G18" s="48"/>
      <c r="H18" s="48"/>
      <c r="I18" s="147" t="s">
        <v>40</v>
      </c>
      <c r="J18" s="35" t="str">
        <f>IF('Rekapitulace stavby'!AN14="Vyplň údaj","",IF('Rekapitulace stavby'!AN14="","",'Rekapitulace stavby'!AN14))</f>
        <v/>
      </c>
      <c r="K18" s="52"/>
    </row>
    <row r="19" s="1" customFormat="1" ht="6.96" customHeight="1">
      <c r="B19" s="47"/>
      <c r="C19" s="48"/>
      <c r="D19" s="48"/>
      <c r="E19" s="48"/>
      <c r="F19" s="48"/>
      <c r="G19" s="48"/>
      <c r="H19" s="48"/>
      <c r="I19" s="145"/>
      <c r="J19" s="48"/>
      <c r="K19" s="52"/>
    </row>
    <row r="20" s="1" customFormat="1" ht="14.4" customHeight="1">
      <c r="B20" s="47"/>
      <c r="C20" s="48"/>
      <c r="D20" s="40" t="s">
        <v>43</v>
      </c>
      <c r="E20" s="48"/>
      <c r="F20" s="48"/>
      <c r="G20" s="48"/>
      <c r="H20" s="48"/>
      <c r="I20" s="147" t="s">
        <v>37</v>
      </c>
      <c r="J20" s="35" t="s">
        <v>44</v>
      </c>
      <c r="K20" s="52"/>
    </row>
    <row r="21" s="1" customFormat="1" ht="18" customHeight="1">
      <c r="B21" s="47"/>
      <c r="C21" s="48"/>
      <c r="D21" s="48"/>
      <c r="E21" s="35" t="s">
        <v>45</v>
      </c>
      <c r="F21" s="48"/>
      <c r="G21" s="48"/>
      <c r="H21" s="48"/>
      <c r="I21" s="147" t="s">
        <v>40</v>
      </c>
      <c r="J21" s="35" t="s">
        <v>38</v>
      </c>
      <c r="K21" s="52"/>
    </row>
    <row r="22" s="1" customFormat="1" ht="6.96" customHeight="1">
      <c r="B22" s="47"/>
      <c r="C22" s="48"/>
      <c r="D22" s="48"/>
      <c r="E22" s="48"/>
      <c r="F22" s="48"/>
      <c r="G22" s="48"/>
      <c r="H22" s="48"/>
      <c r="I22" s="145"/>
      <c r="J22" s="48"/>
      <c r="K22" s="52"/>
    </row>
    <row r="23" s="1" customFormat="1" ht="14.4" customHeight="1">
      <c r="B23" s="47"/>
      <c r="C23" s="48"/>
      <c r="D23" s="40" t="s">
        <v>47</v>
      </c>
      <c r="E23" s="48"/>
      <c r="F23" s="48"/>
      <c r="G23" s="48"/>
      <c r="H23" s="48"/>
      <c r="I23" s="145"/>
      <c r="J23" s="48"/>
      <c r="K23" s="52"/>
    </row>
    <row r="24" s="6" customFormat="1" ht="14.4" customHeight="1">
      <c r="B24" s="149"/>
      <c r="C24" s="150"/>
      <c r="D24" s="150"/>
      <c r="E24" s="45" t="s">
        <v>38</v>
      </c>
      <c r="F24" s="45"/>
      <c r="G24" s="45"/>
      <c r="H24" s="45"/>
      <c r="I24" s="151"/>
      <c r="J24" s="150"/>
      <c r="K24" s="152"/>
    </row>
    <row r="25" s="1" customFormat="1" ht="6.96" customHeight="1">
      <c r="B25" s="47"/>
      <c r="C25" s="48"/>
      <c r="D25" s="48"/>
      <c r="E25" s="48"/>
      <c r="F25" s="48"/>
      <c r="G25" s="48"/>
      <c r="H25" s="48"/>
      <c r="I25" s="145"/>
      <c r="J25" s="48"/>
      <c r="K25" s="52"/>
    </row>
    <row r="26" s="1" customFormat="1" ht="6.96" customHeight="1">
      <c r="B26" s="47"/>
      <c r="C26" s="48"/>
      <c r="D26" s="107"/>
      <c r="E26" s="107"/>
      <c r="F26" s="107"/>
      <c r="G26" s="107"/>
      <c r="H26" s="107"/>
      <c r="I26" s="153"/>
      <c r="J26" s="107"/>
      <c r="K26" s="154"/>
    </row>
    <row r="27" s="1" customFormat="1" ht="25.44" customHeight="1">
      <c r="B27" s="47"/>
      <c r="C27" s="48"/>
      <c r="D27" s="155" t="s">
        <v>49</v>
      </c>
      <c r="E27" s="48"/>
      <c r="F27" s="48"/>
      <c r="G27" s="48"/>
      <c r="H27" s="48"/>
      <c r="I27" s="145"/>
      <c r="J27" s="156">
        <f>ROUND(J81,2)</f>
        <v>0</v>
      </c>
      <c r="K27" s="52"/>
    </row>
    <row r="28" s="1" customFormat="1" ht="6.96" customHeight="1">
      <c r="B28" s="47"/>
      <c r="C28" s="48"/>
      <c r="D28" s="107"/>
      <c r="E28" s="107"/>
      <c r="F28" s="107"/>
      <c r="G28" s="107"/>
      <c r="H28" s="107"/>
      <c r="I28" s="153"/>
      <c r="J28" s="107"/>
      <c r="K28" s="154"/>
    </row>
    <row r="29" s="1" customFormat="1" ht="14.4" customHeight="1">
      <c r="B29" s="47"/>
      <c r="C29" s="48"/>
      <c r="D29" s="48"/>
      <c r="E29" s="48"/>
      <c r="F29" s="53" t="s">
        <v>51</v>
      </c>
      <c r="G29" s="48"/>
      <c r="H29" s="48"/>
      <c r="I29" s="157" t="s">
        <v>50</v>
      </c>
      <c r="J29" s="53" t="s">
        <v>52</v>
      </c>
      <c r="K29" s="52"/>
    </row>
    <row r="30" s="1" customFormat="1" ht="14.4" customHeight="1">
      <c r="B30" s="47"/>
      <c r="C30" s="48"/>
      <c r="D30" s="56" t="s">
        <v>53</v>
      </c>
      <c r="E30" s="56" t="s">
        <v>54</v>
      </c>
      <c r="F30" s="158">
        <f>ROUND(SUM(BE81:BE124), 2)</f>
        <v>0</v>
      </c>
      <c r="G30" s="48"/>
      <c r="H30" s="48"/>
      <c r="I30" s="159">
        <v>0.20999999999999999</v>
      </c>
      <c r="J30" s="158">
        <f>ROUND(ROUND((SUM(BE81:BE124)), 2)*I30, 2)</f>
        <v>0</v>
      </c>
      <c r="K30" s="52"/>
    </row>
    <row r="31" s="1" customFormat="1" ht="14.4" customHeight="1">
      <c r="B31" s="47"/>
      <c r="C31" s="48"/>
      <c r="D31" s="48"/>
      <c r="E31" s="56" t="s">
        <v>55</v>
      </c>
      <c r="F31" s="158">
        <f>ROUND(SUM(BF81:BF124), 2)</f>
        <v>0</v>
      </c>
      <c r="G31" s="48"/>
      <c r="H31" s="48"/>
      <c r="I31" s="159">
        <v>0.14999999999999999</v>
      </c>
      <c r="J31" s="158">
        <f>ROUND(ROUND((SUM(BF81:BF124)), 2)*I31, 2)</f>
        <v>0</v>
      </c>
      <c r="K31" s="52"/>
    </row>
    <row r="32" hidden="1" s="1" customFormat="1" ht="14.4" customHeight="1">
      <c r="B32" s="47"/>
      <c r="C32" s="48"/>
      <c r="D32" s="48"/>
      <c r="E32" s="56" t="s">
        <v>56</v>
      </c>
      <c r="F32" s="158">
        <f>ROUND(SUM(BG81:BG124), 2)</f>
        <v>0</v>
      </c>
      <c r="G32" s="48"/>
      <c r="H32" s="48"/>
      <c r="I32" s="159">
        <v>0.20999999999999999</v>
      </c>
      <c r="J32" s="158">
        <v>0</v>
      </c>
      <c r="K32" s="52"/>
    </row>
    <row r="33" hidden="1" s="1" customFormat="1" ht="14.4" customHeight="1">
      <c r="B33" s="47"/>
      <c r="C33" s="48"/>
      <c r="D33" s="48"/>
      <c r="E33" s="56" t="s">
        <v>57</v>
      </c>
      <c r="F33" s="158">
        <f>ROUND(SUM(BH81:BH124), 2)</f>
        <v>0</v>
      </c>
      <c r="G33" s="48"/>
      <c r="H33" s="48"/>
      <c r="I33" s="159">
        <v>0.14999999999999999</v>
      </c>
      <c r="J33" s="158">
        <v>0</v>
      </c>
      <c r="K33" s="52"/>
    </row>
    <row r="34" hidden="1" s="1" customFormat="1" ht="14.4" customHeight="1">
      <c r="B34" s="47"/>
      <c r="C34" s="48"/>
      <c r="D34" s="48"/>
      <c r="E34" s="56" t="s">
        <v>58</v>
      </c>
      <c r="F34" s="158">
        <f>ROUND(SUM(BI81:BI124), 2)</f>
        <v>0</v>
      </c>
      <c r="G34" s="48"/>
      <c r="H34" s="48"/>
      <c r="I34" s="159">
        <v>0</v>
      </c>
      <c r="J34" s="158">
        <v>0</v>
      </c>
      <c r="K34" s="52"/>
    </row>
    <row r="35" s="1" customFormat="1" ht="6.96" customHeight="1">
      <c r="B35" s="47"/>
      <c r="C35" s="48"/>
      <c r="D35" s="48"/>
      <c r="E35" s="48"/>
      <c r="F35" s="48"/>
      <c r="G35" s="48"/>
      <c r="H35" s="48"/>
      <c r="I35" s="145"/>
      <c r="J35" s="48"/>
      <c r="K35" s="52"/>
    </row>
    <row r="36" s="1" customFormat="1" ht="25.44" customHeight="1">
      <c r="B36" s="47"/>
      <c r="C36" s="160"/>
      <c r="D36" s="161" t="s">
        <v>59</v>
      </c>
      <c r="E36" s="99"/>
      <c r="F36" s="99"/>
      <c r="G36" s="162" t="s">
        <v>60</v>
      </c>
      <c r="H36" s="163" t="s">
        <v>61</v>
      </c>
      <c r="I36" s="164"/>
      <c r="J36" s="165">
        <f>SUM(J27:J34)</f>
        <v>0</v>
      </c>
      <c r="K36" s="166"/>
    </row>
    <row r="37" s="1" customFormat="1" ht="14.4" customHeight="1">
      <c r="B37" s="68"/>
      <c r="C37" s="69"/>
      <c r="D37" s="69"/>
      <c r="E37" s="69"/>
      <c r="F37" s="69"/>
      <c r="G37" s="69"/>
      <c r="H37" s="69"/>
      <c r="I37" s="167"/>
      <c r="J37" s="69"/>
      <c r="K37" s="70"/>
    </row>
    <row r="41" s="1" customFormat="1" ht="6.96" customHeight="1">
      <c r="B41" s="168"/>
      <c r="C41" s="169"/>
      <c r="D41" s="169"/>
      <c r="E41" s="169"/>
      <c r="F41" s="169"/>
      <c r="G41" s="169"/>
      <c r="H41" s="169"/>
      <c r="I41" s="170"/>
      <c r="J41" s="169"/>
      <c r="K41" s="171"/>
    </row>
    <row r="42" s="1" customFormat="1" ht="36.96" customHeight="1">
      <c r="B42" s="47"/>
      <c r="C42" s="30" t="s">
        <v>116</v>
      </c>
      <c r="D42" s="48"/>
      <c r="E42" s="48"/>
      <c r="F42" s="48"/>
      <c r="G42" s="48"/>
      <c r="H42" s="48"/>
      <c r="I42" s="145"/>
      <c r="J42" s="48"/>
      <c r="K42" s="52"/>
    </row>
    <row r="43" s="1" customFormat="1" ht="6.96" customHeight="1">
      <c r="B43" s="47"/>
      <c r="C43" s="48"/>
      <c r="D43" s="48"/>
      <c r="E43" s="48"/>
      <c r="F43" s="48"/>
      <c r="G43" s="48"/>
      <c r="H43" s="48"/>
      <c r="I43" s="145"/>
      <c r="J43" s="48"/>
      <c r="K43" s="52"/>
    </row>
    <row r="44" s="1" customFormat="1" ht="14.4" customHeight="1">
      <c r="B44" s="47"/>
      <c r="C44" s="40" t="s">
        <v>18</v>
      </c>
      <c r="D44" s="48"/>
      <c r="E44" s="48"/>
      <c r="F44" s="48"/>
      <c r="G44" s="48"/>
      <c r="H44" s="48"/>
      <c r="I44" s="145"/>
      <c r="J44" s="48"/>
      <c r="K44" s="52"/>
    </row>
    <row r="45" s="1" customFormat="1" ht="14.4" customHeight="1">
      <c r="B45" s="47"/>
      <c r="C45" s="48"/>
      <c r="D45" s="48"/>
      <c r="E45" s="144" t="str">
        <f>E7</f>
        <v>Nemocnice Sokolov, pavilon B, řešení chráněných únikových cest 2.pp - 5.np</v>
      </c>
      <c r="F45" s="40"/>
      <c r="G45" s="40"/>
      <c r="H45" s="40"/>
      <c r="I45" s="145"/>
      <c r="J45" s="48"/>
      <c r="K45" s="52"/>
    </row>
    <row r="46" s="1" customFormat="1" ht="14.4" customHeight="1">
      <c r="B46" s="47"/>
      <c r="C46" s="40" t="s">
        <v>114</v>
      </c>
      <c r="D46" s="48"/>
      <c r="E46" s="48"/>
      <c r="F46" s="48"/>
      <c r="G46" s="48"/>
      <c r="H46" s="48"/>
      <c r="I46" s="145"/>
      <c r="J46" s="48"/>
      <c r="K46" s="52"/>
    </row>
    <row r="47" s="1" customFormat="1" ht="16.2" customHeight="1">
      <c r="B47" s="47"/>
      <c r="C47" s="48"/>
      <c r="D47" s="48"/>
      <c r="E47" s="146" t="str">
        <f>E9</f>
        <v>SIP - Silnoproud</v>
      </c>
      <c r="F47" s="48"/>
      <c r="G47" s="48"/>
      <c r="H47" s="48"/>
      <c r="I47" s="145"/>
      <c r="J47" s="48"/>
      <c r="K47" s="52"/>
    </row>
    <row r="48" s="1" customFormat="1" ht="6.96" customHeight="1">
      <c r="B48" s="47"/>
      <c r="C48" s="48"/>
      <c r="D48" s="48"/>
      <c r="E48" s="48"/>
      <c r="F48" s="48"/>
      <c r="G48" s="48"/>
      <c r="H48" s="48"/>
      <c r="I48" s="145"/>
      <c r="J48" s="48"/>
      <c r="K48" s="52"/>
    </row>
    <row r="49" s="1" customFormat="1" ht="18" customHeight="1">
      <c r="B49" s="47"/>
      <c r="C49" s="40" t="s">
        <v>26</v>
      </c>
      <c r="D49" s="48"/>
      <c r="E49" s="48"/>
      <c r="F49" s="35" t="str">
        <f>F12</f>
        <v>Sokolov</v>
      </c>
      <c r="G49" s="48"/>
      <c r="H49" s="48"/>
      <c r="I49" s="147" t="s">
        <v>28</v>
      </c>
      <c r="J49" s="148" t="str">
        <f>IF(J12="","",J12)</f>
        <v>10.7.2017</v>
      </c>
      <c r="K49" s="52"/>
    </row>
    <row r="50" s="1" customFormat="1" ht="6.96" customHeight="1">
      <c r="B50" s="47"/>
      <c r="C50" s="48"/>
      <c r="D50" s="48"/>
      <c r="E50" s="48"/>
      <c r="F50" s="48"/>
      <c r="G50" s="48"/>
      <c r="H50" s="48"/>
      <c r="I50" s="145"/>
      <c r="J50" s="48"/>
      <c r="K50" s="52"/>
    </row>
    <row r="51" s="1" customFormat="1">
      <c r="B51" s="47"/>
      <c r="C51" s="40" t="s">
        <v>36</v>
      </c>
      <c r="D51" s="48"/>
      <c r="E51" s="48"/>
      <c r="F51" s="35" t="str">
        <f>E15</f>
        <v>Karlovarský kraj</v>
      </c>
      <c r="G51" s="48"/>
      <c r="H51" s="48"/>
      <c r="I51" s="147" t="s">
        <v>43</v>
      </c>
      <c r="J51" s="45" t="str">
        <f>E21</f>
        <v>Jurica a.s. - ateliér Ostrov</v>
      </c>
      <c r="K51" s="52"/>
    </row>
    <row r="52" s="1" customFormat="1" ht="14.4" customHeight="1">
      <c r="B52" s="47"/>
      <c r="C52" s="40" t="s">
        <v>41</v>
      </c>
      <c r="D52" s="48"/>
      <c r="E52" s="48"/>
      <c r="F52" s="35" t="str">
        <f>IF(E18="","",E18)</f>
        <v/>
      </c>
      <c r="G52" s="48"/>
      <c r="H52" s="48"/>
      <c r="I52" s="145"/>
      <c r="J52" s="172"/>
      <c r="K52" s="52"/>
    </row>
    <row r="53" s="1" customFormat="1" ht="10.32" customHeight="1">
      <c r="B53" s="47"/>
      <c r="C53" s="48"/>
      <c r="D53" s="48"/>
      <c r="E53" s="48"/>
      <c r="F53" s="48"/>
      <c r="G53" s="48"/>
      <c r="H53" s="48"/>
      <c r="I53" s="145"/>
      <c r="J53" s="48"/>
      <c r="K53" s="52"/>
    </row>
    <row r="54" s="1" customFormat="1" ht="29.28" customHeight="1">
      <c r="B54" s="47"/>
      <c r="C54" s="173" t="s">
        <v>117</v>
      </c>
      <c r="D54" s="160"/>
      <c r="E54" s="160"/>
      <c r="F54" s="160"/>
      <c r="G54" s="160"/>
      <c r="H54" s="160"/>
      <c r="I54" s="174"/>
      <c r="J54" s="175" t="s">
        <v>118</v>
      </c>
      <c r="K54" s="176"/>
    </row>
    <row r="55" s="1" customFormat="1" ht="10.32" customHeight="1">
      <c r="B55" s="47"/>
      <c r="C55" s="48"/>
      <c r="D55" s="48"/>
      <c r="E55" s="48"/>
      <c r="F55" s="48"/>
      <c r="G55" s="48"/>
      <c r="H55" s="48"/>
      <c r="I55" s="145"/>
      <c r="J55" s="48"/>
      <c r="K55" s="52"/>
    </row>
    <row r="56" s="1" customFormat="1" ht="29.28" customHeight="1">
      <c r="B56" s="47"/>
      <c r="C56" s="177" t="s">
        <v>119</v>
      </c>
      <c r="D56" s="48"/>
      <c r="E56" s="48"/>
      <c r="F56" s="48"/>
      <c r="G56" s="48"/>
      <c r="H56" s="48"/>
      <c r="I56" s="145"/>
      <c r="J56" s="156">
        <f>J81</f>
        <v>0</v>
      </c>
      <c r="K56" s="52"/>
      <c r="AU56" s="24" t="s">
        <v>120</v>
      </c>
    </row>
    <row r="57" s="7" customFormat="1" ht="24.96" customHeight="1">
      <c r="B57" s="178"/>
      <c r="C57" s="179"/>
      <c r="D57" s="180" t="s">
        <v>129</v>
      </c>
      <c r="E57" s="181"/>
      <c r="F57" s="181"/>
      <c r="G57" s="181"/>
      <c r="H57" s="181"/>
      <c r="I57" s="182"/>
      <c r="J57" s="183">
        <f>J82</f>
        <v>0</v>
      </c>
      <c r="K57" s="184"/>
    </row>
    <row r="58" s="8" customFormat="1" ht="19.92" customHeight="1">
      <c r="B58" s="185"/>
      <c r="C58" s="186"/>
      <c r="D58" s="187" t="s">
        <v>1564</v>
      </c>
      <c r="E58" s="188"/>
      <c r="F58" s="188"/>
      <c r="G58" s="188"/>
      <c r="H58" s="188"/>
      <c r="I58" s="189"/>
      <c r="J58" s="190">
        <f>J83</f>
        <v>0</v>
      </c>
      <c r="K58" s="191"/>
    </row>
    <row r="59" s="8" customFormat="1" ht="19.92" customHeight="1">
      <c r="B59" s="185"/>
      <c r="C59" s="186"/>
      <c r="D59" s="187" t="s">
        <v>1565</v>
      </c>
      <c r="E59" s="188"/>
      <c r="F59" s="188"/>
      <c r="G59" s="188"/>
      <c r="H59" s="188"/>
      <c r="I59" s="189"/>
      <c r="J59" s="190">
        <f>J87</f>
        <v>0</v>
      </c>
      <c r="K59" s="191"/>
    </row>
    <row r="60" s="8" customFormat="1" ht="19.92" customHeight="1">
      <c r="B60" s="185"/>
      <c r="C60" s="186"/>
      <c r="D60" s="187" t="s">
        <v>1566</v>
      </c>
      <c r="E60" s="188"/>
      <c r="F60" s="188"/>
      <c r="G60" s="188"/>
      <c r="H60" s="188"/>
      <c r="I60" s="189"/>
      <c r="J60" s="190">
        <f>J95</f>
        <v>0</v>
      </c>
      <c r="K60" s="191"/>
    </row>
    <row r="61" s="8" customFormat="1" ht="19.92" customHeight="1">
      <c r="B61" s="185"/>
      <c r="C61" s="186"/>
      <c r="D61" s="187" t="s">
        <v>1567</v>
      </c>
      <c r="E61" s="188"/>
      <c r="F61" s="188"/>
      <c r="G61" s="188"/>
      <c r="H61" s="188"/>
      <c r="I61" s="189"/>
      <c r="J61" s="190">
        <f>J116</f>
        <v>0</v>
      </c>
      <c r="K61" s="191"/>
    </row>
    <row r="62" s="1" customFormat="1" ht="21.84" customHeight="1">
      <c r="B62" s="47"/>
      <c r="C62" s="48"/>
      <c r="D62" s="48"/>
      <c r="E62" s="48"/>
      <c r="F62" s="48"/>
      <c r="G62" s="48"/>
      <c r="H62" s="48"/>
      <c r="I62" s="145"/>
      <c r="J62" s="48"/>
      <c r="K62" s="52"/>
    </row>
    <row r="63" s="1" customFormat="1" ht="6.96" customHeight="1">
      <c r="B63" s="68"/>
      <c r="C63" s="69"/>
      <c r="D63" s="69"/>
      <c r="E63" s="69"/>
      <c r="F63" s="69"/>
      <c r="G63" s="69"/>
      <c r="H63" s="69"/>
      <c r="I63" s="167"/>
      <c r="J63" s="69"/>
      <c r="K63" s="70"/>
    </row>
    <row r="67" s="1" customFormat="1" ht="6.96" customHeight="1">
      <c r="B67" s="71"/>
      <c r="C67" s="72"/>
      <c r="D67" s="72"/>
      <c r="E67" s="72"/>
      <c r="F67" s="72"/>
      <c r="G67" s="72"/>
      <c r="H67" s="72"/>
      <c r="I67" s="170"/>
      <c r="J67" s="72"/>
      <c r="K67" s="72"/>
      <c r="L67" s="73"/>
    </row>
    <row r="68" s="1" customFormat="1" ht="36.96" customHeight="1">
      <c r="B68" s="47"/>
      <c r="C68" s="74" t="s">
        <v>139</v>
      </c>
      <c r="D68" s="75"/>
      <c r="E68" s="75"/>
      <c r="F68" s="75"/>
      <c r="G68" s="75"/>
      <c r="H68" s="75"/>
      <c r="I68" s="192"/>
      <c r="J68" s="75"/>
      <c r="K68" s="75"/>
      <c r="L68" s="73"/>
    </row>
    <row r="69" s="1" customFormat="1" ht="6.96" customHeight="1">
      <c r="B69" s="47"/>
      <c r="C69" s="75"/>
      <c r="D69" s="75"/>
      <c r="E69" s="75"/>
      <c r="F69" s="75"/>
      <c r="G69" s="75"/>
      <c r="H69" s="75"/>
      <c r="I69" s="192"/>
      <c r="J69" s="75"/>
      <c r="K69" s="75"/>
      <c r="L69" s="73"/>
    </row>
    <row r="70" s="1" customFormat="1" ht="14.4" customHeight="1">
      <c r="B70" s="47"/>
      <c r="C70" s="77" t="s">
        <v>18</v>
      </c>
      <c r="D70" s="75"/>
      <c r="E70" s="75"/>
      <c r="F70" s="75"/>
      <c r="G70" s="75"/>
      <c r="H70" s="75"/>
      <c r="I70" s="192"/>
      <c r="J70" s="75"/>
      <c r="K70" s="75"/>
      <c r="L70" s="73"/>
    </row>
    <row r="71" s="1" customFormat="1" ht="14.4" customHeight="1">
      <c r="B71" s="47"/>
      <c r="C71" s="75"/>
      <c r="D71" s="75"/>
      <c r="E71" s="193" t="str">
        <f>E7</f>
        <v>Nemocnice Sokolov, pavilon B, řešení chráněných únikových cest 2.pp - 5.np</v>
      </c>
      <c r="F71" s="77"/>
      <c r="G71" s="77"/>
      <c r="H71" s="77"/>
      <c r="I71" s="192"/>
      <c r="J71" s="75"/>
      <c r="K71" s="75"/>
      <c r="L71" s="73"/>
    </row>
    <row r="72" s="1" customFormat="1" ht="14.4" customHeight="1">
      <c r="B72" s="47"/>
      <c r="C72" s="77" t="s">
        <v>114</v>
      </c>
      <c r="D72" s="75"/>
      <c r="E72" s="75"/>
      <c r="F72" s="75"/>
      <c r="G72" s="75"/>
      <c r="H72" s="75"/>
      <c r="I72" s="192"/>
      <c r="J72" s="75"/>
      <c r="K72" s="75"/>
      <c r="L72" s="73"/>
    </row>
    <row r="73" s="1" customFormat="1" ht="16.2" customHeight="1">
      <c r="B73" s="47"/>
      <c r="C73" s="75"/>
      <c r="D73" s="75"/>
      <c r="E73" s="83" t="str">
        <f>E9</f>
        <v>SIP - Silnoproud</v>
      </c>
      <c r="F73" s="75"/>
      <c r="G73" s="75"/>
      <c r="H73" s="75"/>
      <c r="I73" s="192"/>
      <c r="J73" s="75"/>
      <c r="K73" s="75"/>
      <c r="L73" s="73"/>
    </row>
    <row r="74" s="1" customFormat="1" ht="6.96" customHeight="1">
      <c r="B74" s="47"/>
      <c r="C74" s="75"/>
      <c r="D74" s="75"/>
      <c r="E74" s="75"/>
      <c r="F74" s="75"/>
      <c r="G74" s="75"/>
      <c r="H74" s="75"/>
      <c r="I74" s="192"/>
      <c r="J74" s="75"/>
      <c r="K74" s="75"/>
      <c r="L74" s="73"/>
    </row>
    <row r="75" s="1" customFormat="1" ht="18" customHeight="1">
      <c r="B75" s="47"/>
      <c r="C75" s="77" t="s">
        <v>26</v>
      </c>
      <c r="D75" s="75"/>
      <c r="E75" s="75"/>
      <c r="F75" s="194" t="str">
        <f>F12</f>
        <v>Sokolov</v>
      </c>
      <c r="G75" s="75"/>
      <c r="H75" s="75"/>
      <c r="I75" s="195" t="s">
        <v>28</v>
      </c>
      <c r="J75" s="86" t="str">
        <f>IF(J12="","",J12)</f>
        <v>10.7.2017</v>
      </c>
      <c r="K75" s="75"/>
      <c r="L75" s="73"/>
    </row>
    <row r="76" s="1" customFormat="1" ht="6.96" customHeight="1">
      <c r="B76" s="47"/>
      <c r="C76" s="75"/>
      <c r="D76" s="75"/>
      <c r="E76" s="75"/>
      <c r="F76" s="75"/>
      <c r="G76" s="75"/>
      <c r="H76" s="75"/>
      <c r="I76" s="192"/>
      <c r="J76" s="75"/>
      <c r="K76" s="75"/>
      <c r="L76" s="73"/>
    </row>
    <row r="77" s="1" customFormat="1">
      <c r="B77" s="47"/>
      <c r="C77" s="77" t="s">
        <v>36</v>
      </c>
      <c r="D77" s="75"/>
      <c r="E77" s="75"/>
      <c r="F77" s="194" t="str">
        <f>E15</f>
        <v>Karlovarský kraj</v>
      </c>
      <c r="G77" s="75"/>
      <c r="H77" s="75"/>
      <c r="I77" s="195" t="s">
        <v>43</v>
      </c>
      <c r="J77" s="194" t="str">
        <f>E21</f>
        <v>Jurica a.s. - ateliér Ostrov</v>
      </c>
      <c r="K77" s="75"/>
      <c r="L77" s="73"/>
    </row>
    <row r="78" s="1" customFormat="1" ht="14.4" customHeight="1">
      <c r="B78" s="47"/>
      <c r="C78" s="77" t="s">
        <v>41</v>
      </c>
      <c r="D78" s="75"/>
      <c r="E78" s="75"/>
      <c r="F78" s="194" t="str">
        <f>IF(E18="","",E18)</f>
        <v/>
      </c>
      <c r="G78" s="75"/>
      <c r="H78" s="75"/>
      <c r="I78" s="192"/>
      <c r="J78" s="75"/>
      <c r="K78" s="75"/>
      <c r="L78" s="73"/>
    </row>
    <row r="79" s="1" customFormat="1" ht="10.32" customHeight="1">
      <c r="B79" s="47"/>
      <c r="C79" s="75"/>
      <c r="D79" s="75"/>
      <c r="E79" s="75"/>
      <c r="F79" s="75"/>
      <c r="G79" s="75"/>
      <c r="H79" s="75"/>
      <c r="I79" s="192"/>
      <c r="J79" s="75"/>
      <c r="K79" s="75"/>
      <c r="L79" s="73"/>
    </row>
    <row r="80" s="9" customFormat="1" ht="29.28" customHeight="1">
      <c r="B80" s="196"/>
      <c r="C80" s="197" t="s">
        <v>140</v>
      </c>
      <c r="D80" s="198" t="s">
        <v>68</v>
      </c>
      <c r="E80" s="198" t="s">
        <v>64</v>
      </c>
      <c r="F80" s="198" t="s">
        <v>141</v>
      </c>
      <c r="G80" s="198" t="s">
        <v>142</v>
      </c>
      <c r="H80" s="198" t="s">
        <v>143</v>
      </c>
      <c r="I80" s="199" t="s">
        <v>144</v>
      </c>
      <c r="J80" s="198" t="s">
        <v>118</v>
      </c>
      <c r="K80" s="200" t="s">
        <v>145</v>
      </c>
      <c r="L80" s="201"/>
      <c r="M80" s="103" t="s">
        <v>146</v>
      </c>
      <c r="N80" s="104" t="s">
        <v>53</v>
      </c>
      <c r="O80" s="104" t="s">
        <v>147</v>
      </c>
      <c r="P80" s="104" t="s">
        <v>148</v>
      </c>
      <c r="Q80" s="104" t="s">
        <v>149</v>
      </c>
      <c r="R80" s="104" t="s">
        <v>150</v>
      </c>
      <c r="S80" s="104" t="s">
        <v>151</v>
      </c>
      <c r="T80" s="105" t="s">
        <v>152</v>
      </c>
    </row>
    <row r="81" s="1" customFormat="1" ht="29.28" customHeight="1">
      <c r="B81" s="47"/>
      <c r="C81" s="109" t="s">
        <v>119</v>
      </c>
      <c r="D81" s="75"/>
      <c r="E81" s="75"/>
      <c r="F81" s="75"/>
      <c r="G81" s="75"/>
      <c r="H81" s="75"/>
      <c r="I81" s="192"/>
      <c r="J81" s="202">
        <f>BK81</f>
        <v>0</v>
      </c>
      <c r="K81" s="75"/>
      <c r="L81" s="73"/>
      <c r="M81" s="106"/>
      <c r="N81" s="107"/>
      <c r="O81" s="107"/>
      <c r="P81" s="203">
        <f>P82</f>
        <v>0</v>
      </c>
      <c r="Q81" s="107"/>
      <c r="R81" s="203">
        <f>R82</f>
        <v>1.0284099999999998</v>
      </c>
      <c r="S81" s="107"/>
      <c r="T81" s="204">
        <f>T82</f>
        <v>0</v>
      </c>
      <c r="AT81" s="24" t="s">
        <v>82</v>
      </c>
      <c r="AU81" s="24" t="s">
        <v>120</v>
      </c>
      <c r="BK81" s="205">
        <f>BK82</f>
        <v>0</v>
      </c>
    </row>
    <row r="82" s="10" customFormat="1" ht="37.44" customHeight="1">
      <c r="B82" s="206"/>
      <c r="C82" s="207"/>
      <c r="D82" s="208" t="s">
        <v>82</v>
      </c>
      <c r="E82" s="209" t="s">
        <v>497</v>
      </c>
      <c r="F82" s="209" t="s">
        <v>498</v>
      </c>
      <c r="G82" s="207"/>
      <c r="H82" s="207"/>
      <c r="I82" s="210"/>
      <c r="J82" s="211">
        <f>BK82</f>
        <v>0</v>
      </c>
      <c r="K82" s="207"/>
      <c r="L82" s="212"/>
      <c r="M82" s="213"/>
      <c r="N82" s="214"/>
      <c r="O82" s="214"/>
      <c r="P82" s="215">
        <f>P83+P87+P95+P116</f>
        <v>0</v>
      </c>
      <c r="Q82" s="214"/>
      <c r="R82" s="215">
        <f>R83+R87+R95+R116</f>
        <v>1.0284099999999998</v>
      </c>
      <c r="S82" s="214"/>
      <c r="T82" s="216">
        <f>T83+T87+T95+T116</f>
        <v>0</v>
      </c>
      <c r="AR82" s="217" t="s">
        <v>92</v>
      </c>
      <c r="AT82" s="218" t="s">
        <v>82</v>
      </c>
      <c r="AU82" s="218" t="s">
        <v>83</v>
      </c>
      <c r="AY82" s="217" t="s">
        <v>155</v>
      </c>
      <c r="BK82" s="219">
        <f>BK83+BK87+BK95+BK116</f>
        <v>0</v>
      </c>
    </row>
    <row r="83" s="10" customFormat="1" ht="19.92" customHeight="1">
      <c r="B83" s="206"/>
      <c r="C83" s="207"/>
      <c r="D83" s="208" t="s">
        <v>82</v>
      </c>
      <c r="E83" s="220" t="s">
        <v>1568</v>
      </c>
      <c r="F83" s="220" t="s">
        <v>1569</v>
      </c>
      <c r="G83" s="207"/>
      <c r="H83" s="207"/>
      <c r="I83" s="210"/>
      <c r="J83" s="221">
        <f>BK83</f>
        <v>0</v>
      </c>
      <c r="K83" s="207"/>
      <c r="L83" s="212"/>
      <c r="M83" s="213"/>
      <c r="N83" s="214"/>
      <c r="O83" s="214"/>
      <c r="P83" s="215">
        <f>SUM(P84:P86)</f>
        <v>0</v>
      </c>
      <c r="Q83" s="214"/>
      <c r="R83" s="215">
        <f>SUM(R84:R86)</f>
        <v>9.0000000000000006E-05</v>
      </c>
      <c r="S83" s="214"/>
      <c r="T83" s="216">
        <f>SUM(T84:T86)</f>
        <v>0</v>
      </c>
      <c r="AR83" s="217" t="s">
        <v>92</v>
      </c>
      <c r="AT83" s="218" t="s">
        <v>82</v>
      </c>
      <c r="AU83" s="218" t="s">
        <v>25</v>
      </c>
      <c r="AY83" s="217" t="s">
        <v>155</v>
      </c>
      <c r="BK83" s="219">
        <f>SUM(BK84:BK86)</f>
        <v>0</v>
      </c>
    </row>
    <row r="84" s="1" customFormat="1" ht="34.2" customHeight="1">
      <c r="B84" s="47"/>
      <c r="C84" s="222" t="s">
        <v>25</v>
      </c>
      <c r="D84" s="222" t="s">
        <v>158</v>
      </c>
      <c r="E84" s="223" t="s">
        <v>1570</v>
      </c>
      <c r="F84" s="224" t="s">
        <v>1571</v>
      </c>
      <c r="G84" s="225" t="s">
        <v>345</v>
      </c>
      <c r="H84" s="226">
        <v>30</v>
      </c>
      <c r="I84" s="227"/>
      <c r="J84" s="228">
        <f>ROUND(I84*H84,2)</f>
        <v>0</v>
      </c>
      <c r="K84" s="224" t="s">
        <v>162</v>
      </c>
      <c r="L84" s="73"/>
      <c r="M84" s="229" t="s">
        <v>38</v>
      </c>
      <c r="N84" s="230" t="s">
        <v>54</v>
      </c>
      <c r="O84" s="48"/>
      <c r="P84" s="231">
        <f>O84*H84</f>
        <v>0</v>
      </c>
      <c r="Q84" s="231">
        <v>0</v>
      </c>
      <c r="R84" s="231">
        <f>Q84*H84</f>
        <v>0</v>
      </c>
      <c r="S84" s="231">
        <v>0</v>
      </c>
      <c r="T84" s="232">
        <f>S84*H84</f>
        <v>0</v>
      </c>
      <c r="AR84" s="24" t="s">
        <v>295</v>
      </c>
      <c r="AT84" s="24" t="s">
        <v>158</v>
      </c>
      <c r="AU84" s="24" t="s">
        <v>92</v>
      </c>
      <c r="AY84" s="24" t="s">
        <v>155</v>
      </c>
      <c r="BE84" s="233">
        <f>IF(N84="základní",J84,0)</f>
        <v>0</v>
      </c>
      <c r="BF84" s="233">
        <f>IF(N84="snížená",J84,0)</f>
        <v>0</v>
      </c>
      <c r="BG84" s="233">
        <f>IF(N84="zákl. přenesená",J84,0)</f>
        <v>0</v>
      </c>
      <c r="BH84" s="233">
        <f>IF(N84="sníž. přenesená",J84,0)</f>
        <v>0</v>
      </c>
      <c r="BI84" s="233">
        <f>IF(N84="nulová",J84,0)</f>
        <v>0</v>
      </c>
      <c r="BJ84" s="24" t="s">
        <v>25</v>
      </c>
      <c r="BK84" s="233">
        <f>ROUND(I84*H84,2)</f>
        <v>0</v>
      </c>
      <c r="BL84" s="24" t="s">
        <v>295</v>
      </c>
      <c r="BM84" s="24" t="s">
        <v>1572</v>
      </c>
    </row>
    <row r="85" s="1" customFormat="1" ht="14.4" customHeight="1">
      <c r="B85" s="47"/>
      <c r="C85" s="269" t="s">
        <v>92</v>
      </c>
      <c r="D85" s="269" t="s">
        <v>178</v>
      </c>
      <c r="E85" s="270" t="s">
        <v>1573</v>
      </c>
      <c r="F85" s="271" t="s">
        <v>1574</v>
      </c>
      <c r="G85" s="272" t="s">
        <v>345</v>
      </c>
      <c r="H85" s="273">
        <v>3</v>
      </c>
      <c r="I85" s="274"/>
      <c r="J85" s="275">
        <f>ROUND(I85*H85,2)</f>
        <v>0</v>
      </c>
      <c r="K85" s="271" t="s">
        <v>162</v>
      </c>
      <c r="L85" s="276"/>
      <c r="M85" s="277" t="s">
        <v>38</v>
      </c>
      <c r="N85" s="278" t="s">
        <v>54</v>
      </c>
      <c r="O85" s="48"/>
      <c r="P85" s="231">
        <f>O85*H85</f>
        <v>0</v>
      </c>
      <c r="Q85" s="231">
        <v>3.0000000000000001E-05</v>
      </c>
      <c r="R85" s="231">
        <f>Q85*H85</f>
        <v>9.0000000000000006E-05</v>
      </c>
      <c r="S85" s="231">
        <v>0</v>
      </c>
      <c r="T85" s="232">
        <f>S85*H85</f>
        <v>0</v>
      </c>
      <c r="AR85" s="24" t="s">
        <v>388</v>
      </c>
      <c r="AT85" s="24" t="s">
        <v>178</v>
      </c>
      <c r="AU85" s="24" t="s">
        <v>92</v>
      </c>
      <c r="AY85" s="24" t="s">
        <v>155</v>
      </c>
      <c r="BE85" s="233">
        <f>IF(N85="základní",J85,0)</f>
        <v>0</v>
      </c>
      <c r="BF85" s="233">
        <f>IF(N85="snížená",J85,0)</f>
        <v>0</v>
      </c>
      <c r="BG85" s="233">
        <f>IF(N85="zákl. přenesená",J85,0)</f>
        <v>0</v>
      </c>
      <c r="BH85" s="233">
        <f>IF(N85="sníž. přenesená",J85,0)</f>
        <v>0</v>
      </c>
      <c r="BI85" s="233">
        <f>IF(N85="nulová",J85,0)</f>
        <v>0</v>
      </c>
      <c r="BJ85" s="24" t="s">
        <v>25</v>
      </c>
      <c r="BK85" s="233">
        <f>ROUND(I85*H85,2)</f>
        <v>0</v>
      </c>
      <c r="BL85" s="24" t="s">
        <v>295</v>
      </c>
      <c r="BM85" s="24" t="s">
        <v>1575</v>
      </c>
    </row>
    <row r="86" s="1" customFormat="1">
      <c r="B86" s="47"/>
      <c r="C86" s="75"/>
      <c r="D86" s="234" t="s">
        <v>183</v>
      </c>
      <c r="E86" s="75"/>
      <c r="F86" s="235" t="s">
        <v>1576</v>
      </c>
      <c r="G86" s="75"/>
      <c r="H86" s="75"/>
      <c r="I86" s="192"/>
      <c r="J86" s="75"/>
      <c r="K86" s="75"/>
      <c r="L86" s="73"/>
      <c r="M86" s="236"/>
      <c r="N86" s="48"/>
      <c r="O86" s="48"/>
      <c r="P86" s="48"/>
      <c r="Q86" s="48"/>
      <c r="R86" s="48"/>
      <c r="S86" s="48"/>
      <c r="T86" s="96"/>
      <c r="AT86" s="24" t="s">
        <v>183</v>
      </c>
      <c r="AU86" s="24" t="s">
        <v>92</v>
      </c>
    </row>
    <row r="87" s="10" customFormat="1" ht="29.88" customHeight="1">
      <c r="B87" s="206"/>
      <c r="C87" s="207"/>
      <c r="D87" s="208" t="s">
        <v>82</v>
      </c>
      <c r="E87" s="220" t="s">
        <v>1577</v>
      </c>
      <c r="F87" s="220" t="s">
        <v>1578</v>
      </c>
      <c r="G87" s="207"/>
      <c r="H87" s="207"/>
      <c r="I87" s="210"/>
      <c r="J87" s="221">
        <f>BK87</f>
        <v>0</v>
      </c>
      <c r="K87" s="207"/>
      <c r="L87" s="212"/>
      <c r="M87" s="213"/>
      <c r="N87" s="214"/>
      <c r="O87" s="214"/>
      <c r="P87" s="215">
        <f>SUM(P88:P94)</f>
        <v>0</v>
      </c>
      <c r="Q87" s="214"/>
      <c r="R87" s="215">
        <f>SUM(R88:R94)</f>
        <v>0</v>
      </c>
      <c r="S87" s="214"/>
      <c r="T87" s="216">
        <f>SUM(T88:T94)</f>
        <v>0</v>
      </c>
      <c r="AR87" s="217" t="s">
        <v>92</v>
      </c>
      <c r="AT87" s="218" t="s">
        <v>82</v>
      </c>
      <c r="AU87" s="218" t="s">
        <v>25</v>
      </c>
      <c r="AY87" s="217" t="s">
        <v>155</v>
      </c>
      <c r="BK87" s="219">
        <f>SUM(BK88:BK94)</f>
        <v>0</v>
      </c>
    </row>
    <row r="88" s="1" customFormat="1" ht="22.8" customHeight="1">
      <c r="B88" s="47"/>
      <c r="C88" s="222" t="s">
        <v>156</v>
      </c>
      <c r="D88" s="222" t="s">
        <v>158</v>
      </c>
      <c r="E88" s="223" t="s">
        <v>1579</v>
      </c>
      <c r="F88" s="224" t="s">
        <v>1580</v>
      </c>
      <c r="G88" s="225" t="s">
        <v>214</v>
      </c>
      <c r="H88" s="226">
        <v>1600</v>
      </c>
      <c r="I88" s="227"/>
      <c r="J88" s="228">
        <f>ROUND(I88*H88,2)</f>
        <v>0</v>
      </c>
      <c r="K88" s="224" t="s">
        <v>162</v>
      </c>
      <c r="L88" s="73"/>
      <c r="M88" s="229" t="s">
        <v>38</v>
      </c>
      <c r="N88" s="230" t="s">
        <v>54</v>
      </c>
      <c r="O88" s="48"/>
      <c r="P88" s="231">
        <f>O88*H88</f>
        <v>0</v>
      </c>
      <c r="Q88" s="231">
        <v>0</v>
      </c>
      <c r="R88" s="231">
        <f>Q88*H88</f>
        <v>0</v>
      </c>
      <c r="S88" s="231">
        <v>0</v>
      </c>
      <c r="T88" s="232">
        <f>S88*H88</f>
        <v>0</v>
      </c>
      <c r="AR88" s="24" t="s">
        <v>295</v>
      </c>
      <c r="AT88" s="24" t="s">
        <v>158</v>
      </c>
      <c r="AU88" s="24" t="s">
        <v>92</v>
      </c>
      <c r="AY88" s="24" t="s">
        <v>155</v>
      </c>
      <c r="BE88" s="233">
        <f>IF(N88="základní",J88,0)</f>
        <v>0</v>
      </c>
      <c r="BF88" s="233">
        <f>IF(N88="snížená",J88,0)</f>
        <v>0</v>
      </c>
      <c r="BG88" s="233">
        <f>IF(N88="zákl. přenesená",J88,0)</f>
        <v>0</v>
      </c>
      <c r="BH88" s="233">
        <f>IF(N88="sníž. přenesená",J88,0)</f>
        <v>0</v>
      </c>
      <c r="BI88" s="233">
        <f>IF(N88="nulová",J88,0)</f>
        <v>0</v>
      </c>
      <c r="BJ88" s="24" t="s">
        <v>25</v>
      </c>
      <c r="BK88" s="233">
        <f>ROUND(I88*H88,2)</f>
        <v>0</v>
      </c>
      <c r="BL88" s="24" t="s">
        <v>295</v>
      </c>
      <c r="BM88" s="24" t="s">
        <v>1581</v>
      </c>
    </row>
    <row r="89" s="12" customFormat="1">
      <c r="B89" s="247"/>
      <c r="C89" s="248"/>
      <c r="D89" s="234" t="s">
        <v>167</v>
      </c>
      <c r="E89" s="249" t="s">
        <v>38</v>
      </c>
      <c r="F89" s="250" t="s">
        <v>1582</v>
      </c>
      <c r="G89" s="248"/>
      <c r="H89" s="251">
        <v>1600</v>
      </c>
      <c r="I89" s="252"/>
      <c r="J89" s="248"/>
      <c r="K89" s="248"/>
      <c r="L89" s="253"/>
      <c r="M89" s="254"/>
      <c r="N89" s="255"/>
      <c r="O89" s="255"/>
      <c r="P89" s="255"/>
      <c r="Q89" s="255"/>
      <c r="R89" s="255"/>
      <c r="S89" s="255"/>
      <c r="T89" s="256"/>
      <c r="AT89" s="257" t="s">
        <v>167</v>
      </c>
      <c r="AU89" s="257" t="s">
        <v>92</v>
      </c>
      <c r="AV89" s="12" t="s">
        <v>92</v>
      </c>
      <c r="AW89" s="12" t="s">
        <v>46</v>
      </c>
      <c r="AX89" s="12" t="s">
        <v>25</v>
      </c>
      <c r="AY89" s="257" t="s">
        <v>155</v>
      </c>
    </row>
    <row r="90" s="1" customFormat="1" ht="14.4" customHeight="1">
      <c r="B90" s="47"/>
      <c r="C90" s="269" t="s">
        <v>163</v>
      </c>
      <c r="D90" s="269" t="s">
        <v>178</v>
      </c>
      <c r="E90" s="270" t="s">
        <v>1583</v>
      </c>
      <c r="F90" s="271" t="s">
        <v>1584</v>
      </c>
      <c r="G90" s="272" t="s">
        <v>214</v>
      </c>
      <c r="H90" s="273">
        <v>600</v>
      </c>
      <c r="I90" s="274"/>
      <c r="J90" s="275">
        <f>ROUND(I90*H90,2)</f>
        <v>0</v>
      </c>
      <c r="K90" s="271" t="s">
        <v>351</v>
      </c>
      <c r="L90" s="276"/>
      <c r="M90" s="277" t="s">
        <v>38</v>
      </c>
      <c r="N90" s="278" t="s">
        <v>54</v>
      </c>
      <c r="O90" s="48"/>
      <c r="P90" s="231">
        <f>O90*H90</f>
        <v>0</v>
      </c>
      <c r="Q90" s="231">
        <v>0</v>
      </c>
      <c r="R90" s="231">
        <f>Q90*H90</f>
        <v>0</v>
      </c>
      <c r="S90" s="231">
        <v>0</v>
      </c>
      <c r="T90" s="232">
        <f>S90*H90</f>
        <v>0</v>
      </c>
      <c r="AR90" s="24" t="s">
        <v>388</v>
      </c>
      <c r="AT90" s="24" t="s">
        <v>178</v>
      </c>
      <c r="AU90" s="24" t="s">
        <v>92</v>
      </c>
      <c r="AY90" s="24" t="s">
        <v>155</v>
      </c>
      <c r="BE90" s="233">
        <f>IF(N90="základní",J90,0)</f>
        <v>0</v>
      </c>
      <c r="BF90" s="233">
        <f>IF(N90="snížená",J90,0)</f>
        <v>0</v>
      </c>
      <c r="BG90" s="233">
        <f>IF(N90="zákl. přenesená",J90,0)</f>
        <v>0</v>
      </c>
      <c r="BH90" s="233">
        <f>IF(N90="sníž. přenesená",J90,0)</f>
        <v>0</v>
      </c>
      <c r="BI90" s="233">
        <f>IF(N90="nulová",J90,0)</f>
        <v>0</v>
      </c>
      <c r="BJ90" s="24" t="s">
        <v>25</v>
      </c>
      <c r="BK90" s="233">
        <f>ROUND(I90*H90,2)</f>
        <v>0</v>
      </c>
      <c r="BL90" s="24" t="s">
        <v>295</v>
      </c>
      <c r="BM90" s="24" t="s">
        <v>1585</v>
      </c>
    </row>
    <row r="91" s="1" customFormat="1" ht="14.4" customHeight="1">
      <c r="B91" s="47"/>
      <c r="C91" s="269" t="s">
        <v>211</v>
      </c>
      <c r="D91" s="269" t="s">
        <v>178</v>
      </c>
      <c r="E91" s="270" t="s">
        <v>1586</v>
      </c>
      <c r="F91" s="271" t="s">
        <v>1587</v>
      </c>
      <c r="G91" s="272" t="s">
        <v>214</v>
      </c>
      <c r="H91" s="273">
        <v>400</v>
      </c>
      <c r="I91" s="274"/>
      <c r="J91" s="275">
        <f>ROUND(I91*H91,2)</f>
        <v>0</v>
      </c>
      <c r="K91" s="271" t="s">
        <v>351</v>
      </c>
      <c r="L91" s="276"/>
      <c r="M91" s="277" t="s">
        <v>38</v>
      </c>
      <c r="N91" s="278" t="s">
        <v>54</v>
      </c>
      <c r="O91" s="48"/>
      <c r="P91" s="231">
        <f>O91*H91</f>
        <v>0</v>
      </c>
      <c r="Q91" s="231">
        <v>0</v>
      </c>
      <c r="R91" s="231">
        <f>Q91*H91</f>
        <v>0</v>
      </c>
      <c r="S91" s="231">
        <v>0</v>
      </c>
      <c r="T91" s="232">
        <f>S91*H91</f>
        <v>0</v>
      </c>
      <c r="AR91" s="24" t="s">
        <v>388</v>
      </c>
      <c r="AT91" s="24" t="s">
        <v>178</v>
      </c>
      <c r="AU91" s="24" t="s">
        <v>92</v>
      </c>
      <c r="AY91" s="24" t="s">
        <v>155</v>
      </c>
      <c r="BE91" s="233">
        <f>IF(N91="základní",J91,0)</f>
        <v>0</v>
      </c>
      <c r="BF91" s="233">
        <f>IF(N91="snížená",J91,0)</f>
        <v>0</v>
      </c>
      <c r="BG91" s="233">
        <f>IF(N91="zákl. přenesená",J91,0)</f>
        <v>0</v>
      </c>
      <c r="BH91" s="233">
        <f>IF(N91="sníž. přenesená",J91,0)</f>
        <v>0</v>
      </c>
      <c r="BI91" s="233">
        <f>IF(N91="nulová",J91,0)</f>
        <v>0</v>
      </c>
      <c r="BJ91" s="24" t="s">
        <v>25</v>
      </c>
      <c r="BK91" s="233">
        <f>ROUND(I91*H91,2)</f>
        <v>0</v>
      </c>
      <c r="BL91" s="24" t="s">
        <v>295</v>
      </c>
      <c r="BM91" s="24" t="s">
        <v>1588</v>
      </c>
    </row>
    <row r="92" s="1" customFormat="1" ht="14.4" customHeight="1">
      <c r="B92" s="47"/>
      <c r="C92" s="269" t="s">
        <v>226</v>
      </c>
      <c r="D92" s="269" t="s">
        <v>178</v>
      </c>
      <c r="E92" s="270" t="s">
        <v>1589</v>
      </c>
      <c r="F92" s="271" t="s">
        <v>1590</v>
      </c>
      <c r="G92" s="272" t="s">
        <v>214</v>
      </c>
      <c r="H92" s="273">
        <v>600</v>
      </c>
      <c r="I92" s="274"/>
      <c r="J92" s="275">
        <f>ROUND(I92*H92,2)</f>
        <v>0</v>
      </c>
      <c r="K92" s="271" t="s">
        <v>351</v>
      </c>
      <c r="L92" s="276"/>
      <c r="M92" s="277" t="s">
        <v>38</v>
      </c>
      <c r="N92" s="278" t="s">
        <v>54</v>
      </c>
      <c r="O92" s="48"/>
      <c r="P92" s="231">
        <f>O92*H92</f>
        <v>0</v>
      </c>
      <c r="Q92" s="231">
        <v>0</v>
      </c>
      <c r="R92" s="231">
        <f>Q92*H92</f>
        <v>0</v>
      </c>
      <c r="S92" s="231">
        <v>0</v>
      </c>
      <c r="T92" s="232">
        <f>S92*H92</f>
        <v>0</v>
      </c>
      <c r="AR92" s="24" t="s">
        <v>388</v>
      </c>
      <c r="AT92" s="24" t="s">
        <v>178</v>
      </c>
      <c r="AU92" s="24" t="s">
        <v>92</v>
      </c>
      <c r="AY92" s="24" t="s">
        <v>155</v>
      </c>
      <c r="BE92" s="233">
        <f>IF(N92="základní",J92,0)</f>
        <v>0</v>
      </c>
      <c r="BF92" s="233">
        <f>IF(N92="snížená",J92,0)</f>
        <v>0</v>
      </c>
      <c r="BG92" s="233">
        <f>IF(N92="zákl. přenesená",J92,0)</f>
        <v>0</v>
      </c>
      <c r="BH92" s="233">
        <f>IF(N92="sníž. přenesená",J92,0)</f>
        <v>0</v>
      </c>
      <c r="BI92" s="233">
        <f>IF(N92="nulová",J92,0)</f>
        <v>0</v>
      </c>
      <c r="BJ92" s="24" t="s">
        <v>25</v>
      </c>
      <c r="BK92" s="233">
        <f>ROUND(I92*H92,2)</f>
        <v>0</v>
      </c>
      <c r="BL92" s="24" t="s">
        <v>295</v>
      </c>
      <c r="BM92" s="24" t="s">
        <v>1591</v>
      </c>
    </row>
    <row r="93" s="1" customFormat="1" ht="22.8" customHeight="1">
      <c r="B93" s="47"/>
      <c r="C93" s="222" t="s">
        <v>240</v>
      </c>
      <c r="D93" s="222" t="s">
        <v>158</v>
      </c>
      <c r="E93" s="223" t="s">
        <v>1592</v>
      </c>
      <c r="F93" s="224" t="s">
        <v>1593</v>
      </c>
      <c r="G93" s="225" t="s">
        <v>214</v>
      </c>
      <c r="H93" s="226">
        <v>50</v>
      </c>
      <c r="I93" s="227"/>
      <c r="J93" s="228">
        <f>ROUND(I93*H93,2)</f>
        <v>0</v>
      </c>
      <c r="K93" s="224" t="s">
        <v>162</v>
      </c>
      <c r="L93" s="73"/>
      <c r="M93" s="229" t="s">
        <v>38</v>
      </c>
      <c r="N93" s="230" t="s">
        <v>54</v>
      </c>
      <c r="O93" s="48"/>
      <c r="P93" s="231">
        <f>O93*H93</f>
        <v>0</v>
      </c>
      <c r="Q93" s="231">
        <v>0</v>
      </c>
      <c r="R93" s="231">
        <f>Q93*H93</f>
        <v>0</v>
      </c>
      <c r="S93" s="231">
        <v>0</v>
      </c>
      <c r="T93" s="232">
        <f>S93*H93</f>
        <v>0</v>
      </c>
      <c r="AR93" s="24" t="s">
        <v>295</v>
      </c>
      <c r="AT93" s="24" t="s">
        <v>158</v>
      </c>
      <c r="AU93" s="24" t="s">
        <v>92</v>
      </c>
      <c r="AY93" s="24" t="s">
        <v>155</v>
      </c>
      <c r="BE93" s="233">
        <f>IF(N93="základní",J93,0)</f>
        <v>0</v>
      </c>
      <c r="BF93" s="233">
        <f>IF(N93="snížená",J93,0)</f>
        <v>0</v>
      </c>
      <c r="BG93" s="233">
        <f>IF(N93="zákl. přenesená",J93,0)</f>
        <v>0</v>
      </c>
      <c r="BH93" s="233">
        <f>IF(N93="sníž. přenesená",J93,0)</f>
        <v>0</v>
      </c>
      <c r="BI93" s="233">
        <f>IF(N93="nulová",J93,0)</f>
        <v>0</v>
      </c>
      <c r="BJ93" s="24" t="s">
        <v>25</v>
      </c>
      <c r="BK93" s="233">
        <f>ROUND(I93*H93,2)</f>
        <v>0</v>
      </c>
      <c r="BL93" s="24" t="s">
        <v>295</v>
      </c>
      <c r="BM93" s="24" t="s">
        <v>1594</v>
      </c>
    </row>
    <row r="94" s="1" customFormat="1" ht="14.4" customHeight="1">
      <c r="B94" s="47"/>
      <c r="C94" s="269" t="s">
        <v>181</v>
      </c>
      <c r="D94" s="269" t="s">
        <v>178</v>
      </c>
      <c r="E94" s="270" t="s">
        <v>1595</v>
      </c>
      <c r="F94" s="271" t="s">
        <v>1596</v>
      </c>
      <c r="G94" s="272" t="s">
        <v>214</v>
      </c>
      <c r="H94" s="273">
        <v>50</v>
      </c>
      <c r="I94" s="274"/>
      <c r="J94" s="275">
        <f>ROUND(I94*H94,2)</f>
        <v>0</v>
      </c>
      <c r="K94" s="271" t="s">
        <v>351</v>
      </c>
      <c r="L94" s="276"/>
      <c r="M94" s="277" t="s">
        <v>38</v>
      </c>
      <c r="N94" s="278" t="s">
        <v>54</v>
      </c>
      <c r="O94" s="48"/>
      <c r="P94" s="231">
        <f>O94*H94</f>
        <v>0</v>
      </c>
      <c r="Q94" s="231">
        <v>0</v>
      </c>
      <c r="R94" s="231">
        <f>Q94*H94</f>
        <v>0</v>
      </c>
      <c r="S94" s="231">
        <v>0</v>
      </c>
      <c r="T94" s="232">
        <f>S94*H94</f>
        <v>0</v>
      </c>
      <c r="AR94" s="24" t="s">
        <v>388</v>
      </c>
      <c r="AT94" s="24" t="s">
        <v>178</v>
      </c>
      <c r="AU94" s="24" t="s">
        <v>92</v>
      </c>
      <c r="AY94" s="24" t="s">
        <v>155</v>
      </c>
      <c r="BE94" s="233">
        <f>IF(N94="základní",J94,0)</f>
        <v>0</v>
      </c>
      <c r="BF94" s="233">
        <f>IF(N94="snížená",J94,0)</f>
        <v>0</v>
      </c>
      <c r="BG94" s="233">
        <f>IF(N94="zákl. přenesená",J94,0)</f>
        <v>0</v>
      </c>
      <c r="BH94" s="233">
        <f>IF(N94="sníž. přenesená",J94,0)</f>
        <v>0</v>
      </c>
      <c r="BI94" s="233">
        <f>IF(N94="nulová",J94,0)</f>
        <v>0</v>
      </c>
      <c r="BJ94" s="24" t="s">
        <v>25</v>
      </c>
      <c r="BK94" s="233">
        <f>ROUND(I94*H94,2)</f>
        <v>0</v>
      </c>
      <c r="BL94" s="24" t="s">
        <v>295</v>
      </c>
      <c r="BM94" s="24" t="s">
        <v>1597</v>
      </c>
    </row>
    <row r="95" s="10" customFormat="1" ht="29.88" customHeight="1">
      <c r="B95" s="206"/>
      <c r="C95" s="207"/>
      <c r="D95" s="208" t="s">
        <v>82</v>
      </c>
      <c r="E95" s="220" t="s">
        <v>1598</v>
      </c>
      <c r="F95" s="220" t="s">
        <v>1599</v>
      </c>
      <c r="G95" s="207"/>
      <c r="H95" s="207"/>
      <c r="I95" s="210"/>
      <c r="J95" s="221">
        <f>BK95</f>
        <v>0</v>
      </c>
      <c r="K95" s="207"/>
      <c r="L95" s="212"/>
      <c r="M95" s="213"/>
      <c r="N95" s="214"/>
      <c r="O95" s="214"/>
      <c r="P95" s="215">
        <f>SUM(P96:P115)</f>
        <v>0</v>
      </c>
      <c r="Q95" s="214"/>
      <c r="R95" s="215">
        <f>SUM(R96:R115)</f>
        <v>0.027319999999999997</v>
      </c>
      <c r="S95" s="214"/>
      <c r="T95" s="216">
        <f>SUM(T96:T115)</f>
        <v>0</v>
      </c>
      <c r="AR95" s="217" t="s">
        <v>92</v>
      </c>
      <c r="AT95" s="218" t="s">
        <v>82</v>
      </c>
      <c r="AU95" s="218" t="s">
        <v>25</v>
      </c>
      <c r="AY95" s="217" t="s">
        <v>155</v>
      </c>
      <c r="BK95" s="219">
        <f>SUM(BK96:BK115)</f>
        <v>0</v>
      </c>
    </row>
    <row r="96" s="1" customFormat="1" ht="34.2" customHeight="1">
      <c r="B96" s="47"/>
      <c r="C96" s="222" t="s">
        <v>261</v>
      </c>
      <c r="D96" s="222" t="s">
        <v>158</v>
      </c>
      <c r="E96" s="223" t="s">
        <v>1600</v>
      </c>
      <c r="F96" s="224" t="s">
        <v>1601</v>
      </c>
      <c r="G96" s="225" t="s">
        <v>345</v>
      </c>
      <c r="H96" s="226">
        <v>19</v>
      </c>
      <c r="I96" s="227"/>
      <c r="J96" s="228">
        <f>ROUND(I96*H96,2)</f>
        <v>0</v>
      </c>
      <c r="K96" s="224" t="s">
        <v>162</v>
      </c>
      <c r="L96" s="73"/>
      <c r="M96" s="229" t="s">
        <v>38</v>
      </c>
      <c r="N96" s="230" t="s">
        <v>54</v>
      </c>
      <c r="O96" s="48"/>
      <c r="P96" s="231">
        <f>O96*H96</f>
        <v>0</v>
      </c>
      <c r="Q96" s="231">
        <v>0</v>
      </c>
      <c r="R96" s="231">
        <f>Q96*H96</f>
        <v>0</v>
      </c>
      <c r="S96" s="231">
        <v>0</v>
      </c>
      <c r="T96" s="232">
        <f>S96*H96</f>
        <v>0</v>
      </c>
      <c r="AR96" s="24" t="s">
        <v>295</v>
      </c>
      <c r="AT96" s="24" t="s">
        <v>158</v>
      </c>
      <c r="AU96" s="24" t="s">
        <v>92</v>
      </c>
      <c r="AY96" s="24" t="s">
        <v>155</v>
      </c>
      <c r="BE96" s="233">
        <f>IF(N96="základní",J96,0)</f>
        <v>0</v>
      </c>
      <c r="BF96" s="233">
        <f>IF(N96="snížená",J96,0)</f>
        <v>0</v>
      </c>
      <c r="BG96" s="233">
        <f>IF(N96="zákl. přenesená",J96,0)</f>
        <v>0</v>
      </c>
      <c r="BH96" s="233">
        <f>IF(N96="sníž. přenesená",J96,0)</f>
        <v>0</v>
      </c>
      <c r="BI96" s="233">
        <f>IF(N96="nulová",J96,0)</f>
        <v>0</v>
      </c>
      <c r="BJ96" s="24" t="s">
        <v>25</v>
      </c>
      <c r="BK96" s="233">
        <f>ROUND(I96*H96,2)</f>
        <v>0</v>
      </c>
      <c r="BL96" s="24" t="s">
        <v>295</v>
      </c>
      <c r="BM96" s="24" t="s">
        <v>1602</v>
      </c>
    </row>
    <row r="97" s="1" customFormat="1" ht="14.4" customHeight="1">
      <c r="B97" s="47"/>
      <c r="C97" s="269" t="s">
        <v>30</v>
      </c>
      <c r="D97" s="269" t="s">
        <v>178</v>
      </c>
      <c r="E97" s="270" t="s">
        <v>1603</v>
      </c>
      <c r="F97" s="271" t="s">
        <v>1604</v>
      </c>
      <c r="G97" s="272" t="s">
        <v>345</v>
      </c>
      <c r="H97" s="273">
        <v>19</v>
      </c>
      <c r="I97" s="274"/>
      <c r="J97" s="275">
        <f>ROUND(I97*H97,2)</f>
        <v>0</v>
      </c>
      <c r="K97" s="271" t="s">
        <v>351</v>
      </c>
      <c r="L97" s="276"/>
      <c r="M97" s="277" t="s">
        <v>38</v>
      </c>
      <c r="N97" s="278" t="s">
        <v>54</v>
      </c>
      <c r="O97" s="48"/>
      <c r="P97" s="231">
        <f>O97*H97</f>
        <v>0</v>
      </c>
      <c r="Q97" s="231">
        <v>5.0000000000000002E-05</v>
      </c>
      <c r="R97" s="231">
        <f>Q97*H97</f>
        <v>0.00095</v>
      </c>
      <c r="S97" s="231">
        <v>0</v>
      </c>
      <c r="T97" s="232">
        <f>S97*H97</f>
        <v>0</v>
      </c>
      <c r="AR97" s="24" t="s">
        <v>388</v>
      </c>
      <c r="AT97" s="24" t="s">
        <v>178</v>
      </c>
      <c r="AU97" s="24" t="s">
        <v>92</v>
      </c>
      <c r="AY97" s="24" t="s">
        <v>155</v>
      </c>
      <c r="BE97" s="233">
        <f>IF(N97="základní",J97,0)</f>
        <v>0</v>
      </c>
      <c r="BF97" s="233">
        <f>IF(N97="snížená",J97,0)</f>
        <v>0</v>
      </c>
      <c r="BG97" s="233">
        <f>IF(N97="zákl. přenesená",J97,0)</f>
        <v>0</v>
      </c>
      <c r="BH97" s="233">
        <f>IF(N97="sníž. přenesená",J97,0)</f>
        <v>0</v>
      </c>
      <c r="BI97" s="233">
        <f>IF(N97="nulová",J97,0)</f>
        <v>0</v>
      </c>
      <c r="BJ97" s="24" t="s">
        <v>25</v>
      </c>
      <c r="BK97" s="233">
        <f>ROUND(I97*H97,2)</f>
        <v>0</v>
      </c>
      <c r="BL97" s="24" t="s">
        <v>295</v>
      </c>
      <c r="BM97" s="24" t="s">
        <v>1605</v>
      </c>
    </row>
    <row r="98" s="1" customFormat="1" ht="14.4" customHeight="1">
      <c r="B98" s="47"/>
      <c r="C98" s="269" t="s">
        <v>272</v>
      </c>
      <c r="D98" s="269" t="s">
        <v>178</v>
      </c>
      <c r="E98" s="270" t="s">
        <v>1606</v>
      </c>
      <c r="F98" s="271" t="s">
        <v>1607</v>
      </c>
      <c r="G98" s="272" t="s">
        <v>345</v>
      </c>
      <c r="H98" s="273">
        <v>12</v>
      </c>
      <c r="I98" s="274"/>
      <c r="J98" s="275">
        <f>ROUND(I98*H98,2)</f>
        <v>0</v>
      </c>
      <c r="K98" s="271" t="s">
        <v>351</v>
      </c>
      <c r="L98" s="276"/>
      <c r="M98" s="277" t="s">
        <v>38</v>
      </c>
      <c r="N98" s="278" t="s">
        <v>54</v>
      </c>
      <c r="O98" s="48"/>
      <c r="P98" s="231">
        <f>O98*H98</f>
        <v>0</v>
      </c>
      <c r="Q98" s="231">
        <v>0.00048999999999999998</v>
      </c>
      <c r="R98" s="231">
        <f>Q98*H98</f>
        <v>0.0058799999999999998</v>
      </c>
      <c r="S98" s="231">
        <v>0</v>
      </c>
      <c r="T98" s="232">
        <f>S98*H98</f>
        <v>0</v>
      </c>
      <c r="AR98" s="24" t="s">
        <v>388</v>
      </c>
      <c r="AT98" s="24" t="s">
        <v>178</v>
      </c>
      <c r="AU98" s="24" t="s">
        <v>92</v>
      </c>
      <c r="AY98" s="24" t="s">
        <v>155</v>
      </c>
      <c r="BE98" s="233">
        <f>IF(N98="základní",J98,0)</f>
        <v>0</v>
      </c>
      <c r="BF98" s="233">
        <f>IF(N98="snížená",J98,0)</f>
        <v>0</v>
      </c>
      <c r="BG98" s="233">
        <f>IF(N98="zákl. přenesená",J98,0)</f>
        <v>0</v>
      </c>
      <c r="BH98" s="233">
        <f>IF(N98="sníž. přenesená",J98,0)</f>
        <v>0</v>
      </c>
      <c r="BI98" s="233">
        <f>IF(N98="nulová",J98,0)</f>
        <v>0</v>
      </c>
      <c r="BJ98" s="24" t="s">
        <v>25</v>
      </c>
      <c r="BK98" s="233">
        <f>ROUND(I98*H98,2)</f>
        <v>0</v>
      </c>
      <c r="BL98" s="24" t="s">
        <v>295</v>
      </c>
      <c r="BM98" s="24" t="s">
        <v>1608</v>
      </c>
    </row>
    <row r="99" s="1" customFormat="1" ht="14.4" customHeight="1">
      <c r="B99" s="47"/>
      <c r="C99" s="269" t="s">
        <v>277</v>
      </c>
      <c r="D99" s="269" t="s">
        <v>178</v>
      </c>
      <c r="E99" s="270" t="s">
        <v>1609</v>
      </c>
      <c r="F99" s="271" t="s">
        <v>1610</v>
      </c>
      <c r="G99" s="272" t="s">
        <v>345</v>
      </c>
      <c r="H99" s="273">
        <v>19</v>
      </c>
      <c r="I99" s="274"/>
      <c r="J99" s="275">
        <f>ROUND(I99*H99,2)</f>
        <v>0</v>
      </c>
      <c r="K99" s="271" t="s">
        <v>351</v>
      </c>
      <c r="L99" s="276"/>
      <c r="M99" s="277" t="s">
        <v>38</v>
      </c>
      <c r="N99" s="278" t="s">
        <v>54</v>
      </c>
      <c r="O99" s="48"/>
      <c r="P99" s="231">
        <f>O99*H99</f>
        <v>0</v>
      </c>
      <c r="Q99" s="231">
        <v>0.00048999999999999998</v>
      </c>
      <c r="R99" s="231">
        <f>Q99*H99</f>
        <v>0.0093099999999999988</v>
      </c>
      <c r="S99" s="231">
        <v>0</v>
      </c>
      <c r="T99" s="232">
        <f>S99*H99</f>
        <v>0</v>
      </c>
      <c r="AR99" s="24" t="s">
        <v>388</v>
      </c>
      <c r="AT99" s="24" t="s">
        <v>178</v>
      </c>
      <c r="AU99" s="24" t="s">
        <v>92</v>
      </c>
      <c r="AY99" s="24" t="s">
        <v>155</v>
      </c>
      <c r="BE99" s="233">
        <f>IF(N99="základní",J99,0)</f>
        <v>0</v>
      </c>
      <c r="BF99" s="233">
        <f>IF(N99="snížená",J99,0)</f>
        <v>0</v>
      </c>
      <c r="BG99" s="233">
        <f>IF(N99="zákl. přenesená",J99,0)</f>
        <v>0</v>
      </c>
      <c r="BH99" s="233">
        <f>IF(N99="sníž. přenesená",J99,0)</f>
        <v>0</v>
      </c>
      <c r="BI99" s="233">
        <f>IF(N99="nulová",J99,0)</f>
        <v>0</v>
      </c>
      <c r="BJ99" s="24" t="s">
        <v>25</v>
      </c>
      <c r="BK99" s="233">
        <f>ROUND(I99*H99,2)</f>
        <v>0</v>
      </c>
      <c r="BL99" s="24" t="s">
        <v>295</v>
      </c>
      <c r="BM99" s="24" t="s">
        <v>1611</v>
      </c>
    </row>
    <row r="100" s="1" customFormat="1" ht="14.4" customHeight="1">
      <c r="B100" s="47"/>
      <c r="C100" s="222" t="s">
        <v>281</v>
      </c>
      <c r="D100" s="222" t="s">
        <v>158</v>
      </c>
      <c r="E100" s="223" t="s">
        <v>1612</v>
      </c>
      <c r="F100" s="224" t="s">
        <v>1613</v>
      </c>
      <c r="G100" s="225" t="s">
        <v>345</v>
      </c>
      <c r="H100" s="226">
        <v>31</v>
      </c>
      <c r="I100" s="227"/>
      <c r="J100" s="228">
        <f>ROUND(I100*H100,2)</f>
        <v>0</v>
      </c>
      <c r="K100" s="224" t="s">
        <v>351</v>
      </c>
      <c r="L100" s="73"/>
      <c r="M100" s="229" t="s">
        <v>38</v>
      </c>
      <c r="N100" s="230" t="s">
        <v>54</v>
      </c>
      <c r="O100" s="48"/>
      <c r="P100" s="231">
        <f>O100*H100</f>
        <v>0</v>
      </c>
      <c r="Q100" s="231">
        <v>0</v>
      </c>
      <c r="R100" s="231">
        <f>Q100*H100</f>
        <v>0</v>
      </c>
      <c r="S100" s="231">
        <v>0</v>
      </c>
      <c r="T100" s="232">
        <f>S100*H100</f>
        <v>0</v>
      </c>
      <c r="AR100" s="24" t="s">
        <v>295</v>
      </c>
      <c r="AT100" s="24" t="s">
        <v>158</v>
      </c>
      <c r="AU100" s="24" t="s">
        <v>92</v>
      </c>
      <c r="AY100" s="24" t="s">
        <v>155</v>
      </c>
      <c r="BE100" s="233">
        <f>IF(N100="základní",J100,0)</f>
        <v>0</v>
      </c>
      <c r="BF100" s="233">
        <f>IF(N100="snížená",J100,0)</f>
        <v>0</v>
      </c>
      <c r="BG100" s="233">
        <f>IF(N100="zákl. přenesená",J100,0)</f>
        <v>0</v>
      </c>
      <c r="BH100" s="233">
        <f>IF(N100="sníž. přenesená",J100,0)</f>
        <v>0</v>
      </c>
      <c r="BI100" s="233">
        <f>IF(N100="nulová",J100,0)</f>
        <v>0</v>
      </c>
      <c r="BJ100" s="24" t="s">
        <v>25</v>
      </c>
      <c r="BK100" s="233">
        <f>ROUND(I100*H100,2)</f>
        <v>0</v>
      </c>
      <c r="BL100" s="24" t="s">
        <v>295</v>
      </c>
      <c r="BM100" s="24" t="s">
        <v>1614</v>
      </c>
    </row>
    <row r="101" s="12" customFormat="1">
      <c r="B101" s="247"/>
      <c r="C101" s="248"/>
      <c r="D101" s="234" t="s">
        <v>167</v>
      </c>
      <c r="E101" s="249" t="s">
        <v>38</v>
      </c>
      <c r="F101" s="250" t="s">
        <v>1615</v>
      </c>
      <c r="G101" s="248"/>
      <c r="H101" s="251">
        <v>31</v>
      </c>
      <c r="I101" s="252"/>
      <c r="J101" s="248"/>
      <c r="K101" s="248"/>
      <c r="L101" s="253"/>
      <c r="M101" s="254"/>
      <c r="N101" s="255"/>
      <c r="O101" s="255"/>
      <c r="P101" s="255"/>
      <c r="Q101" s="255"/>
      <c r="R101" s="255"/>
      <c r="S101" s="255"/>
      <c r="T101" s="256"/>
      <c r="AT101" s="257" t="s">
        <v>167</v>
      </c>
      <c r="AU101" s="257" t="s">
        <v>92</v>
      </c>
      <c r="AV101" s="12" t="s">
        <v>92</v>
      </c>
      <c r="AW101" s="12" t="s">
        <v>46</v>
      </c>
      <c r="AX101" s="12" t="s">
        <v>25</v>
      </c>
      <c r="AY101" s="257" t="s">
        <v>155</v>
      </c>
    </row>
    <row r="102" s="1" customFormat="1" ht="34.2" customHeight="1">
      <c r="B102" s="47"/>
      <c r="C102" s="222" t="s">
        <v>286</v>
      </c>
      <c r="D102" s="222" t="s">
        <v>158</v>
      </c>
      <c r="E102" s="223" t="s">
        <v>1616</v>
      </c>
      <c r="F102" s="224" t="s">
        <v>1617</v>
      </c>
      <c r="G102" s="225" t="s">
        <v>345</v>
      </c>
      <c r="H102" s="226">
        <v>33</v>
      </c>
      <c r="I102" s="227"/>
      <c r="J102" s="228">
        <f>ROUND(I102*H102,2)</f>
        <v>0</v>
      </c>
      <c r="K102" s="224" t="s">
        <v>162</v>
      </c>
      <c r="L102" s="73"/>
      <c r="M102" s="229" t="s">
        <v>38</v>
      </c>
      <c r="N102" s="230" t="s">
        <v>54</v>
      </c>
      <c r="O102" s="48"/>
      <c r="P102" s="231">
        <f>O102*H102</f>
        <v>0</v>
      </c>
      <c r="Q102" s="231">
        <v>0</v>
      </c>
      <c r="R102" s="231">
        <f>Q102*H102</f>
        <v>0</v>
      </c>
      <c r="S102" s="231">
        <v>0</v>
      </c>
      <c r="T102" s="232">
        <f>S102*H102</f>
        <v>0</v>
      </c>
      <c r="AR102" s="24" t="s">
        <v>295</v>
      </c>
      <c r="AT102" s="24" t="s">
        <v>158</v>
      </c>
      <c r="AU102" s="24" t="s">
        <v>92</v>
      </c>
      <c r="AY102" s="24" t="s">
        <v>155</v>
      </c>
      <c r="BE102" s="233">
        <f>IF(N102="základní",J102,0)</f>
        <v>0</v>
      </c>
      <c r="BF102" s="233">
        <f>IF(N102="snížená",J102,0)</f>
        <v>0</v>
      </c>
      <c r="BG102" s="233">
        <f>IF(N102="zákl. přenesená",J102,0)</f>
        <v>0</v>
      </c>
      <c r="BH102" s="233">
        <f>IF(N102="sníž. přenesená",J102,0)</f>
        <v>0</v>
      </c>
      <c r="BI102" s="233">
        <f>IF(N102="nulová",J102,0)</f>
        <v>0</v>
      </c>
      <c r="BJ102" s="24" t="s">
        <v>25</v>
      </c>
      <c r="BK102" s="233">
        <f>ROUND(I102*H102,2)</f>
        <v>0</v>
      </c>
      <c r="BL102" s="24" t="s">
        <v>295</v>
      </c>
      <c r="BM102" s="24" t="s">
        <v>1618</v>
      </c>
    </row>
    <row r="103" s="12" customFormat="1">
      <c r="B103" s="247"/>
      <c r="C103" s="248"/>
      <c r="D103" s="234" t="s">
        <v>167</v>
      </c>
      <c r="E103" s="249" t="s">
        <v>38</v>
      </c>
      <c r="F103" s="250" t="s">
        <v>1619</v>
      </c>
      <c r="G103" s="248"/>
      <c r="H103" s="251">
        <v>33</v>
      </c>
      <c r="I103" s="252"/>
      <c r="J103" s="248"/>
      <c r="K103" s="248"/>
      <c r="L103" s="253"/>
      <c r="M103" s="254"/>
      <c r="N103" s="255"/>
      <c r="O103" s="255"/>
      <c r="P103" s="255"/>
      <c r="Q103" s="255"/>
      <c r="R103" s="255"/>
      <c r="S103" s="255"/>
      <c r="T103" s="256"/>
      <c r="AT103" s="257" t="s">
        <v>167</v>
      </c>
      <c r="AU103" s="257" t="s">
        <v>92</v>
      </c>
      <c r="AV103" s="12" t="s">
        <v>92</v>
      </c>
      <c r="AW103" s="12" t="s">
        <v>46</v>
      </c>
      <c r="AX103" s="12" t="s">
        <v>25</v>
      </c>
      <c r="AY103" s="257" t="s">
        <v>155</v>
      </c>
    </row>
    <row r="104" s="1" customFormat="1" ht="22.8" customHeight="1">
      <c r="B104" s="47"/>
      <c r="C104" s="269" t="s">
        <v>10</v>
      </c>
      <c r="D104" s="269" t="s">
        <v>178</v>
      </c>
      <c r="E104" s="270" t="s">
        <v>1620</v>
      </c>
      <c r="F104" s="271" t="s">
        <v>1621</v>
      </c>
      <c r="G104" s="272" t="s">
        <v>345</v>
      </c>
      <c r="H104" s="273">
        <v>7</v>
      </c>
      <c r="I104" s="274"/>
      <c r="J104" s="275">
        <f>ROUND(I104*H104,2)</f>
        <v>0</v>
      </c>
      <c r="K104" s="271" t="s">
        <v>351</v>
      </c>
      <c r="L104" s="276"/>
      <c r="M104" s="277" t="s">
        <v>38</v>
      </c>
      <c r="N104" s="278" t="s">
        <v>54</v>
      </c>
      <c r="O104" s="48"/>
      <c r="P104" s="231">
        <f>O104*H104</f>
        <v>0</v>
      </c>
      <c r="Q104" s="231">
        <v>6.0000000000000002E-05</v>
      </c>
      <c r="R104" s="231">
        <f>Q104*H104</f>
        <v>0.00042000000000000002</v>
      </c>
      <c r="S104" s="231">
        <v>0</v>
      </c>
      <c r="T104" s="232">
        <f>S104*H104</f>
        <v>0</v>
      </c>
      <c r="AR104" s="24" t="s">
        <v>388</v>
      </c>
      <c r="AT104" s="24" t="s">
        <v>178</v>
      </c>
      <c r="AU104" s="24" t="s">
        <v>92</v>
      </c>
      <c r="AY104" s="24" t="s">
        <v>155</v>
      </c>
      <c r="BE104" s="233">
        <f>IF(N104="základní",J104,0)</f>
        <v>0</v>
      </c>
      <c r="BF104" s="233">
        <f>IF(N104="snížená",J104,0)</f>
        <v>0</v>
      </c>
      <c r="BG104" s="233">
        <f>IF(N104="zákl. přenesená",J104,0)</f>
        <v>0</v>
      </c>
      <c r="BH104" s="233">
        <f>IF(N104="sníž. přenesená",J104,0)</f>
        <v>0</v>
      </c>
      <c r="BI104" s="233">
        <f>IF(N104="nulová",J104,0)</f>
        <v>0</v>
      </c>
      <c r="BJ104" s="24" t="s">
        <v>25</v>
      </c>
      <c r="BK104" s="233">
        <f>ROUND(I104*H104,2)</f>
        <v>0</v>
      </c>
      <c r="BL104" s="24" t="s">
        <v>295</v>
      </c>
      <c r="BM104" s="24" t="s">
        <v>1622</v>
      </c>
    </row>
    <row r="105" s="1" customFormat="1" ht="22.8" customHeight="1">
      <c r="B105" s="47"/>
      <c r="C105" s="269" t="s">
        <v>295</v>
      </c>
      <c r="D105" s="269" t="s">
        <v>178</v>
      </c>
      <c r="E105" s="270" t="s">
        <v>1623</v>
      </c>
      <c r="F105" s="271" t="s">
        <v>1624</v>
      </c>
      <c r="G105" s="272" t="s">
        <v>345</v>
      </c>
      <c r="H105" s="273">
        <v>26</v>
      </c>
      <c r="I105" s="274"/>
      <c r="J105" s="275">
        <f>ROUND(I105*H105,2)</f>
        <v>0</v>
      </c>
      <c r="K105" s="271" t="s">
        <v>351</v>
      </c>
      <c r="L105" s="276"/>
      <c r="M105" s="277" t="s">
        <v>38</v>
      </c>
      <c r="N105" s="278" t="s">
        <v>54</v>
      </c>
      <c r="O105" s="48"/>
      <c r="P105" s="231">
        <f>O105*H105</f>
        <v>0</v>
      </c>
      <c r="Q105" s="231">
        <v>6.0000000000000002E-05</v>
      </c>
      <c r="R105" s="231">
        <f>Q105*H105</f>
        <v>0.00156</v>
      </c>
      <c r="S105" s="231">
        <v>0</v>
      </c>
      <c r="T105" s="232">
        <f>S105*H105</f>
        <v>0</v>
      </c>
      <c r="AR105" s="24" t="s">
        <v>388</v>
      </c>
      <c r="AT105" s="24" t="s">
        <v>178</v>
      </c>
      <c r="AU105" s="24" t="s">
        <v>92</v>
      </c>
      <c r="AY105" s="24" t="s">
        <v>155</v>
      </c>
      <c r="BE105" s="233">
        <f>IF(N105="základní",J105,0)</f>
        <v>0</v>
      </c>
      <c r="BF105" s="233">
        <f>IF(N105="snížená",J105,0)</f>
        <v>0</v>
      </c>
      <c r="BG105" s="233">
        <f>IF(N105="zákl. přenesená",J105,0)</f>
        <v>0</v>
      </c>
      <c r="BH105" s="233">
        <f>IF(N105="sníž. přenesená",J105,0)</f>
        <v>0</v>
      </c>
      <c r="BI105" s="233">
        <f>IF(N105="nulová",J105,0)</f>
        <v>0</v>
      </c>
      <c r="BJ105" s="24" t="s">
        <v>25</v>
      </c>
      <c r="BK105" s="233">
        <f>ROUND(I105*H105,2)</f>
        <v>0</v>
      </c>
      <c r="BL105" s="24" t="s">
        <v>295</v>
      </c>
      <c r="BM105" s="24" t="s">
        <v>1625</v>
      </c>
    </row>
    <row r="106" s="1" customFormat="1" ht="22.8" customHeight="1">
      <c r="B106" s="47"/>
      <c r="C106" s="222" t="s">
        <v>300</v>
      </c>
      <c r="D106" s="222" t="s">
        <v>158</v>
      </c>
      <c r="E106" s="223" t="s">
        <v>1626</v>
      </c>
      <c r="F106" s="224" t="s">
        <v>1627</v>
      </c>
      <c r="G106" s="225" t="s">
        <v>345</v>
      </c>
      <c r="H106" s="226">
        <v>23</v>
      </c>
      <c r="I106" s="227"/>
      <c r="J106" s="228">
        <f>ROUND(I106*H106,2)</f>
        <v>0</v>
      </c>
      <c r="K106" s="224" t="s">
        <v>162</v>
      </c>
      <c r="L106" s="73"/>
      <c r="M106" s="229" t="s">
        <v>38</v>
      </c>
      <c r="N106" s="230" t="s">
        <v>54</v>
      </c>
      <c r="O106" s="48"/>
      <c r="P106" s="231">
        <f>O106*H106</f>
        <v>0</v>
      </c>
      <c r="Q106" s="231">
        <v>0</v>
      </c>
      <c r="R106" s="231">
        <f>Q106*H106</f>
        <v>0</v>
      </c>
      <c r="S106" s="231">
        <v>0</v>
      </c>
      <c r="T106" s="232">
        <f>S106*H106</f>
        <v>0</v>
      </c>
      <c r="AR106" s="24" t="s">
        <v>295</v>
      </c>
      <c r="AT106" s="24" t="s">
        <v>158</v>
      </c>
      <c r="AU106" s="24" t="s">
        <v>92</v>
      </c>
      <c r="AY106" s="24" t="s">
        <v>155</v>
      </c>
      <c r="BE106" s="233">
        <f>IF(N106="základní",J106,0)</f>
        <v>0</v>
      </c>
      <c r="BF106" s="233">
        <f>IF(N106="snížená",J106,0)</f>
        <v>0</v>
      </c>
      <c r="BG106" s="233">
        <f>IF(N106="zákl. přenesená",J106,0)</f>
        <v>0</v>
      </c>
      <c r="BH106" s="233">
        <f>IF(N106="sníž. přenesená",J106,0)</f>
        <v>0</v>
      </c>
      <c r="BI106" s="233">
        <f>IF(N106="nulová",J106,0)</f>
        <v>0</v>
      </c>
      <c r="BJ106" s="24" t="s">
        <v>25</v>
      </c>
      <c r="BK106" s="233">
        <f>ROUND(I106*H106,2)</f>
        <v>0</v>
      </c>
      <c r="BL106" s="24" t="s">
        <v>295</v>
      </c>
      <c r="BM106" s="24" t="s">
        <v>1628</v>
      </c>
    </row>
    <row r="107" s="1" customFormat="1" ht="14.4" customHeight="1">
      <c r="B107" s="47"/>
      <c r="C107" s="269" t="s">
        <v>305</v>
      </c>
      <c r="D107" s="269" t="s">
        <v>178</v>
      </c>
      <c r="E107" s="270" t="s">
        <v>1629</v>
      </c>
      <c r="F107" s="271" t="s">
        <v>1630</v>
      </c>
      <c r="G107" s="272" t="s">
        <v>345</v>
      </c>
      <c r="H107" s="273">
        <v>23</v>
      </c>
      <c r="I107" s="274"/>
      <c r="J107" s="275">
        <f>ROUND(I107*H107,2)</f>
        <v>0</v>
      </c>
      <c r="K107" s="271" t="s">
        <v>162</v>
      </c>
      <c r="L107" s="276"/>
      <c r="M107" s="277" t="s">
        <v>38</v>
      </c>
      <c r="N107" s="278" t="s">
        <v>54</v>
      </c>
      <c r="O107" s="48"/>
      <c r="P107" s="231">
        <f>O107*H107</f>
        <v>0</v>
      </c>
      <c r="Q107" s="231">
        <v>0.00040000000000000002</v>
      </c>
      <c r="R107" s="231">
        <f>Q107*H107</f>
        <v>0.0091999999999999998</v>
      </c>
      <c r="S107" s="231">
        <v>0</v>
      </c>
      <c r="T107" s="232">
        <f>S107*H107</f>
        <v>0</v>
      </c>
      <c r="AR107" s="24" t="s">
        <v>388</v>
      </c>
      <c r="AT107" s="24" t="s">
        <v>178</v>
      </c>
      <c r="AU107" s="24" t="s">
        <v>92</v>
      </c>
      <c r="AY107" s="24" t="s">
        <v>155</v>
      </c>
      <c r="BE107" s="233">
        <f>IF(N107="základní",J107,0)</f>
        <v>0</v>
      </c>
      <c r="BF107" s="233">
        <f>IF(N107="snížená",J107,0)</f>
        <v>0</v>
      </c>
      <c r="BG107" s="233">
        <f>IF(N107="zákl. přenesená",J107,0)</f>
        <v>0</v>
      </c>
      <c r="BH107" s="233">
        <f>IF(N107="sníž. přenesená",J107,0)</f>
        <v>0</v>
      </c>
      <c r="BI107" s="233">
        <f>IF(N107="nulová",J107,0)</f>
        <v>0</v>
      </c>
      <c r="BJ107" s="24" t="s">
        <v>25</v>
      </c>
      <c r="BK107" s="233">
        <f>ROUND(I107*H107,2)</f>
        <v>0</v>
      </c>
      <c r="BL107" s="24" t="s">
        <v>295</v>
      </c>
      <c r="BM107" s="24" t="s">
        <v>1631</v>
      </c>
    </row>
    <row r="108" s="1" customFormat="1">
      <c r="B108" s="47"/>
      <c r="C108" s="75"/>
      <c r="D108" s="234" t="s">
        <v>183</v>
      </c>
      <c r="E108" s="75"/>
      <c r="F108" s="235" t="s">
        <v>1632</v>
      </c>
      <c r="G108" s="75"/>
      <c r="H108" s="75"/>
      <c r="I108" s="192"/>
      <c r="J108" s="75"/>
      <c r="K108" s="75"/>
      <c r="L108" s="73"/>
      <c r="M108" s="236"/>
      <c r="N108" s="48"/>
      <c r="O108" s="48"/>
      <c r="P108" s="48"/>
      <c r="Q108" s="48"/>
      <c r="R108" s="48"/>
      <c r="S108" s="48"/>
      <c r="T108" s="96"/>
      <c r="AT108" s="24" t="s">
        <v>183</v>
      </c>
      <c r="AU108" s="24" t="s">
        <v>92</v>
      </c>
    </row>
    <row r="109" s="1" customFormat="1" ht="22.8" customHeight="1">
      <c r="B109" s="47"/>
      <c r="C109" s="222" t="s">
        <v>309</v>
      </c>
      <c r="D109" s="222" t="s">
        <v>158</v>
      </c>
      <c r="E109" s="223" t="s">
        <v>1633</v>
      </c>
      <c r="F109" s="224" t="s">
        <v>1634</v>
      </c>
      <c r="G109" s="225" t="s">
        <v>657</v>
      </c>
      <c r="H109" s="226">
        <v>1</v>
      </c>
      <c r="I109" s="227"/>
      <c r="J109" s="228">
        <f>ROUND(I109*H109,2)</f>
        <v>0</v>
      </c>
      <c r="K109" s="224" t="s">
        <v>351</v>
      </c>
      <c r="L109" s="73"/>
      <c r="M109" s="229" t="s">
        <v>38</v>
      </c>
      <c r="N109" s="230" t="s">
        <v>54</v>
      </c>
      <c r="O109" s="48"/>
      <c r="P109" s="231">
        <f>O109*H109</f>
        <v>0</v>
      </c>
      <c r="Q109" s="231">
        <v>0</v>
      </c>
      <c r="R109" s="231">
        <f>Q109*H109</f>
        <v>0</v>
      </c>
      <c r="S109" s="231">
        <v>0</v>
      </c>
      <c r="T109" s="232">
        <f>S109*H109</f>
        <v>0</v>
      </c>
      <c r="AR109" s="24" t="s">
        <v>295</v>
      </c>
      <c r="AT109" s="24" t="s">
        <v>158</v>
      </c>
      <c r="AU109" s="24" t="s">
        <v>92</v>
      </c>
      <c r="AY109" s="24" t="s">
        <v>155</v>
      </c>
      <c r="BE109" s="233">
        <f>IF(N109="základní",J109,0)</f>
        <v>0</v>
      </c>
      <c r="BF109" s="233">
        <f>IF(N109="snížená",J109,0)</f>
        <v>0</v>
      </c>
      <c r="BG109" s="233">
        <f>IF(N109="zákl. přenesená",J109,0)</f>
        <v>0</v>
      </c>
      <c r="BH109" s="233">
        <f>IF(N109="sníž. přenesená",J109,0)</f>
        <v>0</v>
      </c>
      <c r="BI109" s="233">
        <f>IF(N109="nulová",J109,0)</f>
        <v>0</v>
      </c>
      <c r="BJ109" s="24" t="s">
        <v>25</v>
      </c>
      <c r="BK109" s="233">
        <f>ROUND(I109*H109,2)</f>
        <v>0</v>
      </c>
      <c r="BL109" s="24" t="s">
        <v>295</v>
      </c>
      <c r="BM109" s="24" t="s">
        <v>1635</v>
      </c>
    </row>
    <row r="110" s="1" customFormat="1" ht="14.4" customHeight="1">
      <c r="B110" s="47"/>
      <c r="C110" s="222" t="s">
        <v>315</v>
      </c>
      <c r="D110" s="222" t="s">
        <v>158</v>
      </c>
      <c r="E110" s="223" t="s">
        <v>1636</v>
      </c>
      <c r="F110" s="224" t="s">
        <v>1637</v>
      </c>
      <c r="G110" s="225" t="s">
        <v>345</v>
      </c>
      <c r="H110" s="226">
        <v>30</v>
      </c>
      <c r="I110" s="227"/>
      <c r="J110" s="228">
        <f>ROUND(I110*H110,2)</f>
        <v>0</v>
      </c>
      <c r="K110" s="224" t="s">
        <v>351</v>
      </c>
      <c r="L110" s="73"/>
      <c r="M110" s="229" t="s">
        <v>38</v>
      </c>
      <c r="N110" s="230" t="s">
        <v>54</v>
      </c>
      <c r="O110" s="48"/>
      <c r="P110" s="231">
        <f>O110*H110</f>
        <v>0</v>
      </c>
      <c r="Q110" s="231">
        <v>0</v>
      </c>
      <c r="R110" s="231">
        <f>Q110*H110</f>
        <v>0</v>
      </c>
      <c r="S110" s="231">
        <v>0</v>
      </c>
      <c r="T110" s="232">
        <f>S110*H110</f>
        <v>0</v>
      </c>
      <c r="AR110" s="24" t="s">
        <v>295</v>
      </c>
      <c r="AT110" s="24" t="s">
        <v>158</v>
      </c>
      <c r="AU110" s="24" t="s">
        <v>92</v>
      </c>
      <c r="AY110" s="24" t="s">
        <v>155</v>
      </c>
      <c r="BE110" s="233">
        <f>IF(N110="základní",J110,0)</f>
        <v>0</v>
      </c>
      <c r="BF110" s="233">
        <f>IF(N110="snížená",J110,0)</f>
        <v>0</v>
      </c>
      <c r="BG110" s="233">
        <f>IF(N110="zákl. přenesená",J110,0)</f>
        <v>0</v>
      </c>
      <c r="BH110" s="233">
        <f>IF(N110="sníž. přenesená",J110,0)</f>
        <v>0</v>
      </c>
      <c r="BI110" s="233">
        <f>IF(N110="nulová",J110,0)</f>
        <v>0</v>
      </c>
      <c r="BJ110" s="24" t="s">
        <v>25</v>
      </c>
      <c r="BK110" s="233">
        <f>ROUND(I110*H110,2)</f>
        <v>0</v>
      </c>
      <c r="BL110" s="24" t="s">
        <v>295</v>
      </c>
      <c r="BM110" s="24" t="s">
        <v>1638</v>
      </c>
    </row>
    <row r="111" s="1" customFormat="1" ht="14.4" customHeight="1">
      <c r="B111" s="47"/>
      <c r="C111" s="222" t="s">
        <v>9</v>
      </c>
      <c r="D111" s="222" t="s">
        <v>158</v>
      </c>
      <c r="E111" s="223" t="s">
        <v>1639</v>
      </c>
      <c r="F111" s="224" t="s">
        <v>1640</v>
      </c>
      <c r="G111" s="225" t="s">
        <v>345</v>
      </c>
      <c r="H111" s="226">
        <v>13</v>
      </c>
      <c r="I111" s="227"/>
      <c r="J111" s="228">
        <f>ROUND(I111*H111,2)</f>
        <v>0</v>
      </c>
      <c r="K111" s="224" t="s">
        <v>351</v>
      </c>
      <c r="L111" s="73"/>
      <c r="M111" s="229" t="s">
        <v>38</v>
      </c>
      <c r="N111" s="230" t="s">
        <v>54</v>
      </c>
      <c r="O111" s="48"/>
      <c r="P111" s="231">
        <f>O111*H111</f>
        <v>0</v>
      </c>
      <c r="Q111" s="231">
        <v>0</v>
      </c>
      <c r="R111" s="231">
        <f>Q111*H111</f>
        <v>0</v>
      </c>
      <c r="S111" s="231">
        <v>0</v>
      </c>
      <c r="T111" s="232">
        <f>S111*H111</f>
        <v>0</v>
      </c>
      <c r="AR111" s="24" t="s">
        <v>295</v>
      </c>
      <c r="AT111" s="24" t="s">
        <v>158</v>
      </c>
      <c r="AU111" s="24" t="s">
        <v>92</v>
      </c>
      <c r="AY111" s="24" t="s">
        <v>155</v>
      </c>
      <c r="BE111" s="233">
        <f>IF(N111="základní",J111,0)</f>
        <v>0</v>
      </c>
      <c r="BF111" s="233">
        <f>IF(N111="snížená",J111,0)</f>
        <v>0</v>
      </c>
      <c r="BG111" s="233">
        <f>IF(N111="zákl. přenesená",J111,0)</f>
        <v>0</v>
      </c>
      <c r="BH111" s="233">
        <f>IF(N111="sníž. přenesená",J111,0)</f>
        <v>0</v>
      </c>
      <c r="BI111" s="233">
        <f>IF(N111="nulová",J111,0)</f>
        <v>0</v>
      </c>
      <c r="BJ111" s="24" t="s">
        <v>25</v>
      </c>
      <c r="BK111" s="233">
        <f>ROUND(I111*H111,2)</f>
        <v>0</v>
      </c>
      <c r="BL111" s="24" t="s">
        <v>295</v>
      </c>
      <c r="BM111" s="24" t="s">
        <v>1641</v>
      </c>
    </row>
    <row r="112" s="1" customFormat="1" ht="14.4" customHeight="1">
      <c r="B112" s="47"/>
      <c r="C112" s="222" t="s">
        <v>324</v>
      </c>
      <c r="D112" s="222" t="s">
        <v>158</v>
      </c>
      <c r="E112" s="223" t="s">
        <v>1642</v>
      </c>
      <c r="F112" s="224" t="s">
        <v>1643</v>
      </c>
      <c r="G112" s="225" t="s">
        <v>345</v>
      </c>
      <c r="H112" s="226">
        <v>13</v>
      </c>
      <c r="I112" s="227"/>
      <c r="J112" s="228">
        <f>ROUND(I112*H112,2)</f>
        <v>0</v>
      </c>
      <c r="K112" s="224" t="s">
        <v>351</v>
      </c>
      <c r="L112" s="73"/>
      <c r="M112" s="229" t="s">
        <v>38</v>
      </c>
      <c r="N112" s="230" t="s">
        <v>54</v>
      </c>
      <c r="O112" s="48"/>
      <c r="P112" s="231">
        <f>O112*H112</f>
        <v>0</v>
      </c>
      <c r="Q112" s="231">
        <v>0</v>
      </c>
      <c r="R112" s="231">
        <f>Q112*H112</f>
        <v>0</v>
      </c>
      <c r="S112" s="231">
        <v>0</v>
      </c>
      <c r="T112" s="232">
        <f>S112*H112</f>
        <v>0</v>
      </c>
      <c r="AR112" s="24" t="s">
        <v>295</v>
      </c>
      <c r="AT112" s="24" t="s">
        <v>158</v>
      </c>
      <c r="AU112" s="24" t="s">
        <v>92</v>
      </c>
      <c r="AY112" s="24" t="s">
        <v>155</v>
      </c>
      <c r="BE112" s="233">
        <f>IF(N112="základní",J112,0)</f>
        <v>0</v>
      </c>
      <c r="BF112" s="233">
        <f>IF(N112="snížená",J112,0)</f>
        <v>0</v>
      </c>
      <c r="BG112" s="233">
        <f>IF(N112="zákl. přenesená",J112,0)</f>
        <v>0</v>
      </c>
      <c r="BH112" s="233">
        <f>IF(N112="sníž. přenesená",J112,0)</f>
        <v>0</v>
      </c>
      <c r="BI112" s="233">
        <f>IF(N112="nulová",J112,0)</f>
        <v>0</v>
      </c>
      <c r="BJ112" s="24" t="s">
        <v>25</v>
      </c>
      <c r="BK112" s="233">
        <f>ROUND(I112*H112,2)</f>
        <v>0</v>
      </c>
      <c r="BL112" s="24" t="s">
        <v>295</v>
      </c>
      <c r="BM112" s="24" t="s">
        <v>1644</v>
      </c>
    </row>
    <row r="113" s="1" customFormat="1" ht="14.4" customHeight="1">
      <c r="B113" s="47"/>
      <c r="C113" s="222" t="s">
        <v>330</v>
      </c>
      <c r="D113" s="222" t="s">
        <v>158</v>
      </c>
      <c r="E113" s="223" t="s">
        <v>1645</v>
      </c>
      <c r="F113" s="224" t="s">
        <v>1646</v>
      </c>
      <c r="G113" s="225" t="s">
        <v>345</v>
      </c>
      <c r="H113" s="226">
        <v>23</v>
      </c>
      <c r="I113" s="227"/>
      <c r="J113" s="228">
        <f>ROUND(I113*H113,2)</f>
        <v>0</v>
      </c>
      <c r="K113" s="224" t="s">
        <v>351</v>
      </c>
      <c r="L113" s="73"/>
      <c r="M113" s="229" t="s">
        <v>38</v>
      </c>
      <c r="N113" s="230" t="s">
        <v>54</v>
      </c>
      <c r="O113" s="48"/>
      <c r="P113" s="231">
        <f>O113*H113</f>
        <v>0</v>
      </c>
      <c r="Q113" s="231">
        <v>0</v>
      </c>
      <c r="R113" s="231">
        <f>Q113*H113</f>
        <v>0</v>
      </c>
      <c r="S113" s="231">
        <v>0</v>
      </c>
      <c r="T113" s="232">
        <f>S113*H113</f>
        <v>0</v>
      </c>
      <c r="AR113" s="24" t="s">
        <v>295</v>
      </c>
      <c r="AT113" s="24" t="s">
        <v>158</v>
      </c>
      <c r="AU113" s="24" t="s">
        <v>92</v>
      </c>
      <c r="AY113" s="24" t="s">
        <v>155</v>
      </c>
      <c r="BE113" s="233">
        <f>IF(N113="základní",J113,0)</f>
        <v>0</v>
      </c>
      <c r="BF113" s="233">
        <f>IF(N113="snížená",J113,0)</f>
        <v>0</v>
      </c>
      <c r="BG113" s="233">
        <f>IF(N113="zákl. přenesená",J113,0)</f>
        <v>0</v>
      </c>
      <c r="BH113" s="233">
        <f>IF(N113="sníž. přenesená",J113,0)</f>
        <v>0</v>
      </c>
      <c r="BI113" s="233">
        <f>IF(N113="nulová",J113,0)</f>
        <v>0</v>
      </c>
      <c r="BJ113" s="24" t="s">
        <v>25</v>
      </c>
      <c r="BK113" s="233">
        <f>ROUND(I113*H113,2)</f>
        <v>0</v>
      </c>
      <c r="BL113" s="24" t="s">
        <v>295</v>
      </c>
      <c r="BM113" s="24" t="s">
        <v>1647</v>
      </c>
    </row>
    <row r="114" s="1" customFormat="1" ht="14.4" customHeight="1">
      <c r="B114" s="47"/>
      <c r="C114" s="222" t="s">
        <v>336</v>
      </c>
      <c r="D114" s="222" t="s">
        <v>158</v>
      </c>
      <c r="E114" s="223" t="s">
        <v>1648</v>
      </c>
      <c r="F114" s="224" t="s">
        <v>1649</v>
      </c>
      <c r="G114" s="225" t="s">
        <v>657</v>
      </c>
      <c r="H114" s="226">
        <v>1</v>
      </c>
      <c r="I114" s="227"/>
      <c r="J114" s="228">
        <f>ROUND(I114*H114,2)</f>
        <v>0</v>
      </c>
      <c r="K114" s="224" t="s">
        <v>351</v>
      </c>
      <c r="L114" s="73"/>
      <c r="M114" s="229" t="s">
        <v>38</v>
      </c>
      <c r="N114" s="230" t="s">
        <v>54</v>
      </c>
      <c r="O114" s="48"/>
      <c r="P114" s="231">
        <f>O114*H114</f>
        <v>0</v>
      </c>
      <c r="Q114" s="231">
        <v>0</v>
      </c>
      <c r="R114" s="231">
        <f>Q114*H114</f>
        <v>0</v>
      </c>
      <c r="S114" s="231">
        <v>0</v>
      </c>
      <c r="T114" s="232">
        <f>S114*H114</f>
        <v>0</v>
      </c>
      <c r="AR114" s="24" t="s">
        <v>295</v>
      </c>
      <c r="AT114" s="24" t="s">
        <v>158</v>
      </c>
      <c r="AU114" s="24" t="s">
        <v>92</v>
      </c>
      <c r="AY114" s="24" t="s">
        <v>155</v>
      </c>
      <c r="BE114" s="233">
        <f>IF(N114="základní",J114,0)</f>
        <v>0</v>
      </c>
      <c r="BF114" s="233">
        <f>IF(N114="snížená",J114,0)</f>
        <v>0</v>
      </c>
      <c r="BG114" s="233">
        <f>IF(N114="zákl. přenesená",J114,0)</f>
        <v>0</v>
      </c>
      <c r="BH114" s="233">
        <f>IF(N114="sníž. přenesená",J114,0)</f>
        <v>0</v>
      </c>
      <c r="BI114" s="233">
        <f>IF(N114="nulová",J114,0)</f>
        <v>0</v>
      </c>
      <c r="BJ114" s="24" t="s">
        <v>25</v>
      </c>
      <c r="BK114" s="233">
        <f>ROUND(I114*H114,2)</f>
        <v>0</v>
      </c>
      <c r="BL114" s="24" t="s">
        <v>295</v>
      </c>
      <c r="BM114" s="24" t="s">
        <v>1650</v>
      </c>
    </row>
    <row r="115" s="1" customFormat="1" ht="14.4" customHeight="1">
      <c r="B115" s="47"/>
      <c r="C115" s="222" t="s">
        <v>342</v>
      </c>
      <c r="D115" s="222" t="s">
        <v>158</v>
      </c>
      <c r="E115" s="223" t="s">
        <v>1651</v>
      </c>
      <c r="F115" s="224" t="s">
        <v>1020</v>
      </c>
      <c r="G115" s="225" t="s">
        <v>657</v>
      </c>
      <c r="H115" s="226">
        <v>1</v>
      </c>
      <c r="I115" s="227"/>
      <c r="J115" s="228">
        <f>ROUND(I115*H115,2)</f>
        <v>0</v>
      </c>
      <c r="K115" s="224" t="s">
        <v>351</v>
      </c>
      <c r="L115" s="73"/>
      <c r="M115" s="229" t="s">
        <v>38</v>
      </c>
      <c r="N115" s="230" t="s">
        <v>54</v>
      </c>
      <c r="O115" s="48"/>
      <c r="P115" s="231">
        <f>O115*H115</f>
        <v>0</v>
      </c>
      <c r="Q115" s="231">
        <v>0</v>
      </c>
      <c r="R115" s="231">
        <f>Q115*H115</f>
        <v>0</v>
      </c>
      <c r="S115" s="231">
        <v>0</v>
      </c>
      <c r="T115" s="232">
        <f>S115*H115</f>
        <v>0</v>
      </c>
      <c r="AR115" s="24" t="s">
        <v>295</v>
      </c>
      <c r="AT115" s="24" t="s">
        <v>158</v>
      </c>
      <c r="AU115" s="24" t="s">
        <v>92</v>
      </c>
      <c r="AY115" s="24" t="s">
        <v>155</v>
      </c>
      <c r="BE115" s="233">
        <f>IF(N115="základní",J115,0)</f>
        <v>0</v>
      </c>
      <c r="BF115" s="233">
        <f>IF(N115="snížená",J115,0)</f>
        <v>0</v>
      </c>
      <c r="BG115" s="233">
        <f>IF(N115="zákl. přenesená",J115,0)</f>
        <v>0</v>
      </c>
      <c r="BH115" s="233">
        <f>IF(N115="sníž. přenesená",J115,0)</f>
        <v>0</v>
      </c>
      <c r="BI115" s="233">
        <f>IF(N115="nulová",J115,0)</f>
        <v>0</v>
      </c>
      <c r="BJ115" s="24" t="s">
        <v>25</v>
      </c>
      <c r="BK115" s="233">
        <f>ROUND(I115*H115,2)</f>
        <v>0</v>
      </c>
      <c r="BL115" s="24" t="s">
        <v>295</v>
      </c>
      <c r="BM115" s="24" t="s">
        <v>1652</v>
      </c>
    </row>
    <row r="116" s="10" customFormat="1" ht="29.88" customHeight="1">
      <c r="B116" s="206"/>
      <c r="C116" s="207"/>
      <c r="D116" s="208" t="s">
        <v>82</v>
      </c>
      <c r="E116" s="220" t="s">
        <v>1653</v>
      </c>
      <c r="F116" s="220" t="s">
        <v>1654</v>
      </c>
      <c r="G116" s="207"/>
      <c r="H116" s="207"/>
      <c r="I116" s="210"/>
      <c r="J116" s="221">
        <f>BK116</f>
        <v>0</v>
      </c>
      <c r="K116" s="207"/>
      <c r="L116" s="212"/>
      <c r="M116" s="213"/>
      <c r="N116" s="214"/>
      <c r="O116" s="214"/>
      <c r="P116" s="215">
        <f>SUM(P117:P124)</f>
        <v>0</v>
      </c>
      <c r="Q116" s="214"/>
      <c r="R116" s="215">
        <f>SUM(R117:R124)</f>
        <v>1.0009999999999999</v>
      </c>
      <c r="S116" s="214"/>
      <c r="T116" s="216">
        <f>SUM(T117:T124)</f>
        <v>0</v>
      </c>
      <c r="AR116" s="217" t="s">
        <v>92</v>
      </c>
      <c r="AT116" s="218" t="s">
        <v>82</v>
      </c>
      <c r="AU116" s="218" t="s">
        <v>25</v>
      </c>
      <c r="AY116" s="217" t="s">
        <v>155</v>
      </c>
      <c r="BK116" s="219">
        <f>SUM(BK117:BK124)</f>
        <v>0</v>
      </c>
    </row>
    <row r="117" s="1" customFormat="1" ht="22.8" customHeight="1">
      <c r="B117" s="47"/>
      <c r="C117" s="222" t="s">
        <v>348</v>
      </c>
      <c r="D117" s="222" t="s">
        <v>158</v>
      </c>
      <c r="E117" s="223" t="s">
        <v>1655</v>
      </c>
      <c r="F117" s="224" t="s">
        <v>1656</v>
      </c>
      <c r="G117" s="225" t="s">
        <v>345</v>
      </c>
      <c r="H117" s="226">
        <v>30</v>
      </c>
      <c r="I117" s="227"/>
      <c r="J117" s="228">
        <f>ROUND(I117*H117,2)</f>
        <v>0</v>
      </c>
      <c r="K117" s="224" t="s">
        <v>162</v>
      </c>
      <c r="L117" s="73"/>
      <c r="M117" s="229" t="s">
        <v>38</v>
      </c>
      <c r="N117" s="230" t="s">
        <v>54</v>
      </c>
      <c r="O117" s="48"/>
      <c r="P117" s="231">
        <f>O117*H117</f>
        <v>0</v>
      </c>
      <c r="Q117" s="231">
        <v>0</v>
      </c>
      <c r="R117" s="231">
        <f>Q117*H117</f>
        <v>0</v>
      </c>
      <c r="S117" s="231">
        <v>0</v>
      </c>
      <c r="T117" s="232">
        <f>S117*H117</f>
        <v>0</v>
      </c>
      <c r="AR117" s="24" t="s">
        <v>295</v>
      </c>
      <c r="AT117" s="24" t="s">
        <v>158</v>
      </c>
      <c r="AU117" s="24" t="s">
        <v>92</v>
      </c>
      <c r="AY117" s="24" t="s">
        <v>155</v>
      </c>
      <c r="BE117" s="233">
        <f>IF(N117="základní",J117,0)</f>
        <v>0</v>
      </c>
      <c r="BF117" s="233">
        <f>IF(N117="snížená",J117,0)</f>
        <v>0</v>
      </c>
      <c r="BG117" s="233">
        <f>IF(N117="zákl. přenesená",J117,0)</f>
        <v>0</v>
      </c>
      <c r="BH117" s="233">
        <f>IF(N117="sníž. přenesená",J117,0)</f>
        <v>0</v>
      </c>
      <c r="BI117" s="233">
        <f>IF(N117="nulová",J117,0)</f>
        <v>0</v>
      </c>
      <c r="BJ117" s="24" t="s">
        <v>25</v>
      </c>
      <c r="BK117" s="233">
        <f>ROUND(I117*H117,2)</f>
        <v>0</v>
      </c>
      <c r="BL117" s="24" t="s">
        <v>295</v>
      </c>
      <c r="BM117" s="24" t="s">
        <v>1657</v>
      </c>
    </row>
    <row r="118" s="1" customFormat="1" ht="22.8" customHeight="1">
      <c r="B118" s="47"/>
      <c r="C118" s="269" t="s">
        <v>353</v>
      </c>
      <c r="D118" s="269" t="s">
        <v>178</v>
      </c>
      <c r="E118" s="270" t="s">
        <v>1658</v>
      </c>
      <c r="F118" s="271" t="s">
        <v>1659</v>
      </c>
      <c r="G118" s="272" t="s">
        <v>345</v>
      </c>
      <c r="H118" s="273">
        <v>30</v>
      </c>
      <c r="I118" s="274"/>
      <c r="J118" s="275">
        <f>ROUND(I118*H118,2)</f>
        <v>0</v>
      </c>
      <c r="K118" s="271" t="s">
        <v>351</v>
      </c>
      <c r="L118" s="276"/>
      <c r="M118" s="277" t="s">
        <v>38</v>
      </c>
      <c r="N118" s="278" t="s">
        <v>54</v>
      </c>
      <c r="O118" s="48"/>
      <c r="P118" s="231">
        <f>O118*H118</f>
        <v>0</v>
      </c>
      <c r="Q118" s="231">
        <v>0.0070000000000000001</v>
      </c>
      <c r="R118" s="231">
        <f>Q118*H118</f>
        <v>0.20999999999999999</v>
      </c>
      <c r="S118" s="231">
        <v>0</v>
      </c>
      <c r="T118" s="232">
        <f>S118*H118</f>
        <v>0</v>
      </c>
      <c r="AR118" s="24" t="s">
        <v>388</v>
      </c>
      <c r="AT118" s="24" t="s">
        <v>178</v>
      </c>
      <c r="AU118" s="24" t="s">
        <v>92</v>
      </c>
      <c r="AY118" s="24" t="s">
        <v>155</v>
      </c>
      <c r="BE118" s="233">
        <f>IF(N118="základní",J118,0)</f>
        <v>0</v>
      </c>
      <c r="BF118" s="233">
        <f>IF(N118="snížená",J118,0)</f>
        <v>0</v>
      </c>
      <c r="BG118" s="233">
        <f>IF(N118="zákl. přenesená",J118,0)</f>
        <v>0</v>
      </c>
      <c r="BH118" s="233">
        <f>IF(N118="sníž. přenesená",J118,0)</f>
        <v>0</v>
      </c>
      <c r="BI118" s="233">
        <f>IF(N118="nulová",J118,0)</f>
        <v>0</v>
      </c>
      <c r="BJ118" s="24" t="s">
        <v>25</v>
      </c>
      <c r="BK118" s="233">
        <f>ROUND(I118*H118,2)</f>
        <v>0</v>
      </c>
      <c r="BL118" s="24" t="s">
        <v>295</v>
      </c>
      <c r="BM118" s="24" t="s">
        <v>1660</v>
      </c>
    </row>
    <row r="119" s="1" customFormat="1" ht="34.2" customHeight="1">
      <c r="B119" s="47"/>
      <c r="C119" s="222" t="s">
        <v>358</v>
      </c>
      <c r="D119" s="222" t="s">
        <v>158</v>
      </c>
      <c r="E119" s="223" t="s">
        <v>1661</v>
      </c>
      <c r="F119" s="224" t="s">
        <v>1662</v>
      </c>
      <c r="G119" s="225" t="s">
        <v>345</v>
      </c>
      <c r="H119" s="226">
        <v>23</v>
      </c>
      <c r="I119" s="227"/>
      <c r="J119" s="228">
        <f>ROUND(I119*H119,2)</f>
        <v>0</v>
      </c>
      <c r="K119" s="224" t="s">
        <v>162</v>
      </c>
      <c r="L119" s="73"/>
      <c r="M119" s="229" t="s">
        <v>38</v>
      </c>
      <c r="N119" s="230" t="s">
        <v>54</v>
      </c>
      <c r="O119" s="48"/>
      <c r="P119" s="231">
        <f>O119*H119</f>
        <v>0</v>
      </c>
      <c r="Q119" s="231">
        <v>0</v>
      </c>
      <c r="R119" s="231">
        <f>Q119*H119</f>
        <v>0</v>
      </c>
      <c r="S119" s="231">
        <v>0</v>
      </c>
      <c r="T119" s="232">
        <f>S119*H119</f>
        <v>0</v>
      </c>
      <c r="AR119" s="24" t="s">
        <v>295</v>
      </c>
      <c r="AT119" s="24" t="s">
        <v>158</v>
      </c>
      <c r="AU119" s="24" t="s">
        <v>92</v>
      </c>
      <c r="AY119" s="24" t="s">
        <v>155</v>
      </c>
      <c r="BE119" s="233">
        <f>IF(N119="základní",J119,0)</f>
        <v>0</v>
      </c>
      <c r="BF119" s="233">
        <f>IF(N119="snížená",J119,0)</f>
        <v>0</v>
      </c>
      <c r="BG119" s="233">
        <f>IF(N119="zákl. přenesená",J119,0)</f>
        <v>0</v>
      </c>
      <c r="BH119" s="233">
        <f>IF(N119="sníž. přenesená",J119,0)</f>
        <v>0</v>
      </c>
      <c r="BI119" s="233">
        <f>IF(N119="nulová",J119,0)</f>
        <v>0</v>
      </c>
      <c r="BJ119" s="24" t="s">
        <v>25</v>
      </c>
      <c r="BK119" s="233">
        <f>ROUND(I119*H119,2)</f>
        <v>0</v>
      </c>
      <c r="BL119" s="24" t="s">
        <v>295</v>
      </c>
      <c r="BM119" s="24" t="s">
        <v>1663</v>
      </c>
    </row>
    <row r="120" s="1" customFormat="1" ht="14.4" customHeight="1">
      <c r="B120" s="47"/>
      <c r="C120" s="269" t="s">
        <v>368</v>
      </c>
      <c r="D120" s="269" t="s">
        <v>178</v>
      </c>
      <c r="E120" s="270" t="s">
        <v>1664</v>
      </c>
      <c r="F120" s="271" t="s">
        <v>1665</v>
      </c>
      <c r="G120" s="272" t="s">
        <v>345</v>
      </c>
      <c r="H120" s="273">
        <v>23</v>
      </c>
      <c r="I120" s="274"/>
      <c r="J120" s="275">
        <f>ROUND(I120*H120,2)</f>
        <v>0</v>
      </c>
      <c r="K120" s="271" t="s">
        <v>351</v>
      </c>
      <c r="L120" s="276"/>
      <c r="M120" s="277" t="s">
        <v>38</v>
      </c>
      <c r="N120" s="278" t="s">
        <v>54</v>
      </c>
      <c r="O120" s="48"/>
      <c r="P120" s="231">
        <f>O120*H120</f>
        <v>0</v>
      </c>
      <c r="Q120" s="231">
        <v>0.0070000000000000001</v>
      </c>
      <c r="R120" s="231">
        <f>Q120*H120</f>
        <v>0.161</v>
      </c>
      <c r="S120" s="231">
        <v>0</v>
      </c>
      <c r="T120" s="232">
        <f>S120*H120</f>
        <v>0</v>
      </c>
      <c r="AR120" s="24" t="s">
        <v>388</v>
      </c>
      <c r="AT120" s="24" t="s">
        <v>178</v>
      </c>
      <c r="AU120" s="24" t="s">
        <v>92</v>
      </c>
      <c r="AY120" s="24" t="s">
        <v>155</v>
      </c>
      <c r="BE120" s="233">
        <f>IF(N120="základní",J120,0)</f>
        <v>0</v>
      </c>
      <c r="BF120" s="233">
        <f>IF(N120="snížená",J120,0)</f>
        <v>0</v>
      </c>
      <c r="BG120" s="233">
        <f>IF(N120="zákl. přenesená",J120,0)</f>
        <v>0</v>
      </c>
      <c r="BH120" s="233">
        <f>IF(N120="sníž. přenesená",J120,0)</f>
        <v>0</v>
      </c>
      <c r="BI120" s="233">
        <f>IF(N120="nulová",J120,0)</f>
        <v>0</v>
      </c>
      <c r="BJ120" s="24" t="s">
        <v>25</v>
      </c>
      <c r="BK120" s="233">
        <f>ROUND(I120*H120,2)</f>
        <v>0</v>
      </c>
      <c r="BL120" s="24" t="s">
        <v>295</v>
      </c>
      <c r="BM120" s="24" t="s">
        <v>1666</v>
      </c>
    </row>
    <row r="121" s="1" customFormat="1" ht="34.2" customHeight="1">
      <c r="B121" s="47"/>
      <c r="C121" s="222" t="s">
        <v>378</v>
      </c>
      <c r="D121" s="222" t="s">
        <v>158</v>
      </c>
      <c r="E121" s="223" t="s">
        <v>1667</v>
      </c>
      <c r="F121" s="224" t="s">
        <v>1668</v>
      </c>
      <c r="G121" s="225" t="s">
        <v>345</v>
      </c>
      <c r="H121" s="226">
        <v>60</v>
      </c>
      <c r="I121" s="227"/>
      <c r="J121" s="228">
        <f>ROUND(I121*H121,2)</f>
        <v>0</v>
      </c>
      <c r="K121" s="224" t="s">
        <v>162</v>
      </c>
      <c r="L121" s="73"/>
      <c r="M121" s="229" t="s">
        <v>38</v>
      </c>
      <c r="N121" s="230" t="s">
        <v>54</v>
      </c>
      <c r="O121" s="48"/>
      <c r="P121" s="231">
        <f>O121*H121</f>
        <v>0</v>
      </c>
      <c r="Q121" s="231">
        <v>0</v>
      </c>
      <c r="R121" s="231">
        <f>Q121*H121</f>
        <v>0</v>
      </c>
      <c r="S121" s="231">
        <v>0</v>
      </c>
      <c r="T121" s="232">
        <f>S121*H121</f>
        <v>0</v>
      </c>
      <c r="AR121" s="24" t="s">
        <v>295</v>
      </c>
      <c r="AT121" s="24" t="s">
        <v>158</v>
      </c>
      <c r="AU121" s="24" t="s">
        <v>92</v>
      </c>
      <c r="AY121" s="24" t="s">
        <v>155</v>
      </c>
      <c r="BE121" s="233">
        <f>IF(N121="základní",J121,0)</f>
        <v>0</v>
      </c>
      <c r="BF121" s="233">
        <f>IF(N121="snížená",J121,0)</f>
        <v>0</v>
      </c>
      <c r="BG121" s="233">
        <f>IF(N121="zákl. přenesená",J121,0)</f>
        <v>0</v>
      </c>
      <c r="BH121" s="233">
        <f>IF(N121="sníž. přenesená",J121,0)</f>
        <v>0</v>
      </c>
      <c r="BI121" s="233">
        <f>IF(N121="nulová",J121,0)</f>
        <v>0</v>
      </c>
      <c r="BJ121" s="24" t="s">
        <v>25</v>
      </c>
      <c r="BK121" s="233">
        <f>ROUND(I121*H121,2)</f>
        <v>0</v>
      </c>
      <c r="BL121" s="24" t="s">
        <v>295</v>
      </c>
      <c r="BM121" s="24" t="s">
        <v>1669</v>
      </c>
    </row>
    <row r="122" s="1" customFormat="1" ht="22.8" customHeight="1">
      <c r="B122" s="47"/>
      <c r="C122" s="269" t="s">
        <v>248</v>
      </c>
      <c r="D122" s="269" t="s">
        <v>178</v>
      </c>
      <c r="E122" s="270" t="s">
        <v>1670</v>
      </c>
      <c r="F122" s="271" t="s">
        <v>1671</v>
      </c>
      <c r="G122" s="272" t="s">
        <v>345</v>
      </c>
      <c r="H122" s="273">
        <v>60</v>
      </c>
      <c r="I122" s="274"/>
      <c r="J122" s="275">
        <f>ROUND(I122*H122,2)</f>
        <v>0</v>
      </c>
      <c r="K122" s="271" t="s">
        <v>351</v>
      </c>
      <c r="L122" s="276"/>
      <c r="M122" s="277" t="s">
        <v>38</v>
      </c>
      <c r="N122" s="278" t="s">
        <v>54</v>
      </c>
      <c r="O122" s="48"/>
      <c r="P122" s="231">
        <f>O122*H122</f>
        <v>0</v>
      </c>
      <c r="Q122" s="231">
        <v>0.0070000000000000001</v>
      </c>
      <c r="R122" s="231">
        <f>Q122*H122</f>
        <v>0.41999999999999998</v>
      </c>
      <c r="S122" s="231">
        <v>0</v>
      </c>
      <c r="T122" s="232">
        <f>S122*H122</f>
        <v>0</v>
      </c>
      <c r="AR122" s="24" t="s">
        <v>388</v>
      </c>
      <c r="AT122" s="24" t="s">
        <v>178</v>
      </c>
      <c r="AU122" s="24" t="s">
        <v>92</v>
      </c>
      <c r="AY122" s="24" t="s">
        <v>155</v>
      </c>
      <c r="BE122" s="233">
        <f>IF(N122="základní",J122,0)</f>
        <v>0</v>
      </c>
      <c r="BF122" s="233">
        <f>IF(N122="snížená",J122,0)</f>
        <v>0</v>
      </c>
      <c r="BG122" s="233">
        <f>IF(N122="zákl. přenesená",J122,0)</f>
        <v>0</v>
      </c>
      <c r="BH122" s="233">
        <f>IF(N122="sníž. přenesená",J122,0)</f>
        <v>0</v>
      </c>
      <c r="BI122" s="233">
        <f>IF(N122="nulová",J122,0)</f>
        <v>0</v>
      </c>
      <c r="BJ122" s="24" t="s">
        <v>25</v>
      </c>
      <c r="BK122" s="233">
        <f>ROUND(I122*H122,2)</f>
        <v>0</v>
      </c>
      <c r="BL122" s="24" t="s">
        <v>295</v>
      </c>
      <c r="BM122" s="24" t="s">
        <v>1672</v>
      </c>
    </row>
    <row r="123" s="1" customFormat="1" ht="14.4" customHeight="1">
      <c r="B123" s="47"/>
      <c r="C123" s="222" t="s">
        <v>388</v>
      </c>
      <c r="D123" s="222" t="s">
        <v>158</v>
      </c>
      <c r="E123" s="223" t="s">
        <v>1673</v>
      </c>
      <c r="F123" s="224" t="s">
        <v>1674</v>
      </c>
      <c r="G123" s="225" t="s">
        <v>345</v>
      </c>
      <c r="H123" s="226">
        <v>30</v>
      </c>
      <c r="I123" s="227"/>
      <c r="J123" s="228">
        <f>ROUND(I123*H123,2)</f>
        <v>0</v>
      </c>
      <c r="K123" s="224" t="s">
        <v>351</v>
      </c>
      <c r="L123" s="73"/>
      <c r="M123" s="229" t="s">
        <v>38</v>
      </c>
      <c r="N123" s="230" t="s">
        <v>54</v>
      </c>
      <c r="O123" s="48"/>
      <c r="P123" s="231">
        <f>O123*H123</f>
        <v>0</v>
      </c>
      <c r="Q123" s="231">
        <v>0</v>
      </c>
      <c r="R123" s="231">
        <f>Q123*H123</f>
        <v>0</v>
      </c>
      <c r="S123" s="231">
        <v>0</v>
      </c>
      <c r="T123" s="232">
        <f>S123*H123</f>
        <v>0</v>
      </c>
      <c r="AR123" s="24" t="s">
        <v>295</v>
      </c>
      <c r="AT123" s="24" t="s">
        <v>158</v>
      </c>
      <c r="AU123" s="24" t="s">
        <v>92</v>
      </c>
      <c r="AY123" s="24" t="s">
        <v>155</v>
      </c>
      <c r="BE123" s="233">
        <f>IF(N123="základní",J123,0)</f>
        <v>0</v>
      </c>
      <c r="BF123" s="233">
        <f>IF(N123="snížená",J123,0)</f>
        <v>0</v>
      </c>
      <c r="BG123" s="233">
        <f>IF(N123="zákl. přenesená",J123,0)</f>
        <v>0</v>
      </c>
      <c r="BH123" s="233">
        <f>IF(N123="sníž. přenesená",J123,0)</f>
        <v>0</v>
      </c>
      <c r="BI123" s="233">
        <f>IF(N123="nulová",J123,0)</f>
        <v>0</v>
      </c>
      <c r="BJ123" s="24" t="s">
        <v>25</v>
      </c>
      <c r="BK123" s="233">
        <f>ROUND(I123*H123,2)</f>
        <v>0</v>
      </c>
      <c r="BL123" s="24" t="s">
        <v>295</v>
      </c>
      <c r="BM123" s="24" t="s">
        <v>1675</v>
      </c>
    </row>
    <row r="124" s="1" customFormat="1" ht="14.4" customHeight="1">
      <c r="B124" s="47"/>
      <c r="C124" s="269" t="s">
        <v>397</v>
      </c>
      <c r="D124" s="269" t="s">
        <v>178</v>
      </c>
      <c r="E124" s="270" t="s">
        <v>1676</v>
      </c>
      <c r="F124" s="271" t="s">
        <v>1677</v>
      </c>
      <c r="G124" s="272" t="s">
        <v>345</v>
      </c>
      <c r="H124" s="273">
        <v>30</v>
      </c>
      <c r="I124" s="274"/>
      <c r="J124" s="275">
        <f>ROUND(I124*H124,2)</f>
        <v>0</v>
      </c>
      <c r="K124" s="271" t="s">
        <v>351</v>
      </c>
      <c r="L124" s="276"/>
      <c r="M124" s="277" t="s">
        <v>38</v>
      </c>
      <c r="N124" s="296" t="s">
        <v>54</v>
      </c>
      <c r="O124" s="291"/>
      <c r="P124" s="292">
        <f>O124*H124</f>
        <v>0</v>
      </c>
      <c r="Q124" s="292">
        <v>0.0070000000000000001</v>
      </c>
      <c r="R124" s="292">
        <f>Q124*H124</f>
        <v>0.20999999999999999</v>
      </c>
      <c r="S124" s="292">
        <v>0</v>
      </c>
      <c r="T124" s="293">
        <f>S124*H124</f>
        <v>0</v>
      </c>
      <c r="AR124" s="24" t="s">
        <v>388</v>
      </c>
      <c r="AT124" s="24" t="s">
        <v>178</v>
      </c>
      <c r="AU124" s="24" t="s">
        <v>92</v>
      </c>
      <c r="AY124" s="24" t="s">
        <v>155</v>
      </c>
      <c r="BE124" s="233">
        <f>IF(N124="základní",J124,0)</f>
        <v>0</v>
      </c>
      <c r="BF124" s="233">
        <f>IF(N124="snížená",J124,0)</f>
        <v>0</v>
      </c>
      <c r="BG124" s="233">
        <f>IF(N124="zákl. přenesená",J124,0)</f>
        <v>0</v>
      </c>
      <c r="BH124" s="233">
        <f>IF(N124="sníž. přenesená",J124,0)</f>
        <v>0</v>
      </c>
      <c r="BI124" s="233">
        <f>IF(N124="nulová",J124,0)</f>
        <v>0</v>
      </c>
      <c r="BJ124" s="24" t="s">
        <v>25</v>
      </c>
      <c r="BK124" s="233">
        <f>ROUND(I124*H124,2)</f>
        <v>0</v>
      </c>
      <c r="BL124" s="24" t="s">
        <v>295</v>
      </c>
      <c r="BM124" s="24" t="s">
        <v>1678</v>
      </c>
    </row>
    <row r="125" s="1" customFormat="1" ht="6.96" customHeight="1">
      <c r="B125" s="68"/>
      <c r="C125" s="69"/>
      <c r="D125" s="69"/>
      <c r="E125" s="69"/>
      <c r="F125" s="69"/>
      <c r="G125" s="69"/>
      <c r="H125" s="69"/>
      <c r="I125" s="167"/>
      <c r="J125" s="69"/>
      <c r="K125" s="69"/>
      <c r="L125" s="73"/>
    </row>
  </sheetData>
  <sheetProtection sheet="1" autoFilter="0" formatColumns="0" formatRows="0" objects="1" scenarios="1" spinCount="100000" saltValue="9YXRn4JmHV77MXZmxqT9ZUePdpmXXGd+10pq96YexUClF7H2Sr1d1vKD4rGvO1Otf+720OoENL7WVgXg2sjePw==" hashValue="PeQbf6Xs2siE9Leia/dKt36AUug1hlo4XpL50xiCoftB/b1O6PBwPbuKpM8gue4F5cweWU8alV3ZjjuhZfGpbw==" algorithmName="SHA-512" password="CC35"/>
  <autoFilter ref="C80:K124"/>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7.14" customWidth="1"/>
    <col min="2" max="2" width="1.43" customWidth="1"/>
    <col min="3" max="3" width="3.57" customWidth="1"/>
    <col min="4" max="4" width="3.71" customWidth="1"/>
    <col min="5" max="5" width="14.71" customWidth="1"/>
    <col min="6" max="6" width="64.29" customWidth="1"/>
    <col min="7" max="7" width="7.43" customWidth="1"/>
    <col min="8" max="8" width="9.57" customWidth="1"/>
    <col min="9" max="9" width="10.86" style="137" customWidth="1"/>
    <col min="10" max="10" width="20.14" customWidth="1"/>
    <col min="11" max="11" width="13.29" customWidth="1"/>
    <col min="13" max="13" width="9.14" hidden="1"/>
    <col min="14" max="14" width="9.14" hidden="1"/>
    <col min="15" max="15" width="9.14" hidden="1"/>
    <col min="16" max="16" width="9.14" hidden="1"/>
    <col min="17" max="17" width="9.14" hidden="1"/>
    <col min="18" max="18" width="9.14" hidden="1"/>
    <col min="19" max="19" width="7" hidden="1" customWidth="1"/>
    <col min="20" max="20" width="25.43" hidden="1" customWidth="1"/>
    <col min="21" max="21" width="14" hidden="1" customWidth="1"/>
    <col min="22" max="22" width="10.57" customWidth="1"/>
    <col min="23" max="23" width="14" customWidth="1"/>
    <col min="24" max="24" width="10.57" customWidth="1"/>
    <col min="25" max="25" width="12.86" customWidth="1"/>
    <col min="26" max="26" width="9.43" customWidth="1"/>
    <col min="27" max="27" width="12.86" customWidth="1"/>
    <col min="28" max="28" width="14" customWidth="1"/>
    <col min="29" max="29" width="9.43" customWidth="1"/>
    <col min="30" max="30" width="12.86" customWidth="1"/>
    <col min="31" max="31" width="14" customWidth="1"/>
    <col min="44" max="44" width="9.14" hidden="1"/>
    <col min="45" max="45" width="9.14" hidden="1"/>
    <col min="46" max="46" width="9.14" hidden="1"/>
    <col min="47" max="47" width="9.14" hidden="1"/>
    <col min="48" max="48" width="9.14" hidden="1"/>
    <col min="49" max="49" width="9.14" hidden="1"/>
    <col min="50" max="50" width="9.14" hidden="1"/>
    <col min="51" max="51" width="9.14" hidden="1"/>
    <col min="52" max="52" width="9.14" hidden="1"/>
    <col min="53" max="53" width="9.14" hidden="1"/>
    <col min="54" max="54" width="9.14" hidden="1"/>
    <col min="55" max="55" width="9.14" hidden="1"/>
    <col min="56" max="56" width="9.14" hidden="1"/>
    <col min="57" max="57" width="9.14" hidden="1"/>
    <col min="58" max="58" width="9.14" hidden="1"/>
    <col min="59" max="59" width="9.14" hidden="1"/>
    <col min="60" max="60" width="9.14" hidden="1"/>
    <col min="61" max="61" width="9.14" hidden="1"/>
    <col min="62" max="62" width="9.14" hidden="1"/>
    <col min="63" max="63" width="9.14" hidden="1"/>
    <col min="64" max="64" width="9.14" hidden="1"/>
    <col min="65" max="65" width="9.14" hidden="1"/>
  </cols>
  <sheetData>
    <row r="1" ht="21.84" customHeight="1">
      <c r="A1" s="21"/>
      <c r="B1" s="138"/>
      <c r="C1" s="138"/>
      <c r="D1" s="139" t="s">
        <v>1</v>
      </c>
      <c r="E1" s="138"/>
      <c r="F1" s="140" t="s">
        <v>108</v>
      </c>
      <c r="G1" s="140" t="s">
        <v>109</v>
      </c>
      <c r="H1" s="140"/>
      <c r="I1" s="141"/>
      <c r="J1" s="140" t="s">
        <v>110</v>
      </c>
      <c r="K1" s="139" t="s">
        <v>111</v>
      </c>
      <c r="L1" s="140" t="s">
        <v>112</v>
      </c>
      <c r="M1" s="140"/>
      <c r="N1" s="140"/>
      <c r="O1" s="140"/>
      <c r="P1" s="140"/>
      <c r="Q1" s="140"/>
      <c r="R1" s="140"/>
      <c r="S1" s="140"/>
      <c r="T1" s="14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107</v>
      </c>
    </row>
    <row r="3" ht="6.96" customHeight="1">
      <c r="B3" s="25"/>
      <c r="C3" s="26"/>
      <c r="D3" s="26"/>
      <c r="E3" s="26"/>
      <c r="F3" s="26"/>
      <c r="G3" s="26"/>
      <c r="H3" s="26"/>
      <c r="I3" s="142"/>
      <c r="J3" s="26"/>
      <c r="K3" s="27"/>
      <c r="AT3" s="24" t="s">
        <v>92</v>
      </c>
    </row>
    <row r="4" ht="36.96" customHeight="1">
      <c r="B4" s="28"/>
      <c r="C4" s="29"/>
      <c r="D4" s="30" t="s">
        <v>113</v>
      </c>
      <c r="E4" s="29"/>
      <c r="F4" s="29"/>
      <c r="G4" s="29"/>
      <c r="H4" s="29"/>
      <c r="I4" s="143"/>
      <c r="J4" s="29"/>
      <c r="K4" s="31"/>
      <c r="M4" s="32" t="s">
        <v>12</v>
      </c>
      <c r="AT4" s="24" t="s">
        <v>6</v>
      </c>
    </row>
    <row r="5" ht="6.96" customHeight="1">
      <c r="B5" s="28"/>
      <c r="C5" s="29"/>
      <c r="D5" s="29"/>
      <c r="E5" s="29"/>
      <c r="F5" s="29"/>
      <c r="G5" s="29"/>
      <c r="H5" s="29"/>
      <c r="I5" s="143"/>
      <c r="J5" s="29"/>
      <c r="K5" s="31"/>
    </row>
    <row r="6">
      <c r="B6" s="28"/>
      <c r="C6" s="29"/>
      <c r="D6" s="40" t="s">
        <v>18</v>
      </c>
      <c r="E6" s="29"/>
      <c r="F6" s="29"/>
      <c r="G6" s="29"/>
      <c r="H6" s="29"/>
      <c r="I6" s="143"/>
      <c r="J6" s="29"/>
      <c r="K6" s="31"/>
    </row>
    <row r="7" ht="14.4" customHeight="1">
      <c r="B7" s="28"/>
      <c r="C7" s="29"/>
      <c r="D7" s="29"/>
      <c r="E7" s="144" t="str">
        <f>'Rekapitulace stavby'!K6</f>
        <v>Nemocnice Sokolov, pavilon B, řešení chráněných únikových cest 2.pp - 5.np</v>
      </c>
      <c r="F7" s="40"/>
      <c r="G7" s="40"/>
      <c r="H7" s="40"/>
      <c r="I7" s="143"/>
      <c r="J7" s="29"/>
      <c r="K7" s="31"/>
    </row>
    <row r="8" s="1" customFormat="1">
      <c r="B8" s="47"/>
      <c r="C8" s="48"/>
      <c r="D8" s="40" t="s">
        <v>114</v>
      </c>
      <c r="E8" s="48"/>
      <c r="F8" s="48"/>
      <c r="G8" s="48"/>
      <c r="H8" s="48"/>
      <c r="I8" s="145"/>
      <c r="J8" s="48"/>
      <c r="K8" s="52"/>
    </row>
    <row r="9" s="1" customFormat="1" ht="36.96" customHeight="1">
      <c r="B9" s="47"/>
      <c r="C9" s="48"/>
      <c r="D9" s="48"/>
      <c r="E9" s="146" t="s">
        <v>1679</v>
      </c>
      <c r="F9" s="48"/>
      <c r="G9" s="48"/>
      <c r="H9" s="48"/>
      <c r="I9" s="145"/>
      <c r="J9" s="48"/>
      <c r="K9" s="52"/>
    </row>
    <row r="10" s="1" customFormat="1">
      <c r="B10" s="47"/>
      <c r="C10" s="48"/>
      <c r="D10" s="48"/>
      <c r="E10" s="48"/>
      <c r="F10" s="48"/>
      <c r="G10" s="48"/>
      <c r="H10" s="48"/>
      <c r="I10" s="145"/>
      <c r="J10" s="48"/>
      <c r="K10" s="52"/>
    </row>
    <row r="11" s="1" customFormat="1" ht="14.4" customHeight="1">
      <c r="B11" s="47"/>
      <c r="C11" s="48"/>
      <c r="D11" s="40" t="s">
        <v>21</v>
      </c>
      <c r="E11" s="48"/>
      <c r="F11" s="35" t="s">
        <v>38</v>
      </c>
      <c r="G11" s="48"/>
      <c r="H11" s="48"/>
      <c r="I11" s="147" t="s">
        <v>23</v>
      </c>
      <c r="J11" s="35" t="s">
        <v>38</v>
      </c>
      <c r="K11" s="52"/>
    </row>
    <row r="12" s="1" customFormat="1" ht="14.4" customHeight="1">
      <c r="B12" s="47"/>
      <c r="C12" s="48"/>
      <c r="D12" s="40" t="s">
        <v>26</v>
      </c>
      <c r="E12" s="48"/>
      <c r="F12" s="35" t="s">
        <v>27</v>
      </c>
      <c r="G12" s="48"/>
      <c r="H12" s="48"/>
      <c r="I12" s="147" t="s">
        <v>28</v>
      </c>
      <c r="J12" s="148" t="str">
        <f>'Rekapitulace stavby'!AN8</f>
        <v>10.7.2017</v>
      </c>
      <c r="K12" s="52"/>
    </row>
    <row r="13" s="1" customFormat="1" ht="10.8" customHeight="1">
      <c r="B13" s="47"/>
      <c r="C13" s="48"/>
      <c r="D13" s="48"/>
      <c r="E13" s="48"/>
      <c r="F13" s="48"/>
      <c r="G13" s="48"/>
      <c r="H13" s="48"/>
      <c r="I13" s="145"/>
      <c r="J13" s="48"/>
      <c r="K13" s="52"/>
    </row>
    <row r="14" s="1" customFormat="1" ht="14.4" customHeight="1">
      <c r="B14" s="47"/>
      <c r="C14" s="48"/>
      <c r="D14" s="40" t="s">
        <v>36</v>
      </c>
      <c r="E14" s="48"/>
      <c r="F14" s="48"/>
      <c r="G14" s="48"/>
      <c r="H14" s="48"/>
      <c r="I14" s="147" t="s">
        <v>37</v>
      </c>
      <c r="J14" s="35" t="s">
        <v>38</v>
      </c>
      <c r="K14" s="52"/>
    </row>
    <row r="15" s="1" customFormat="1" ht="18" customHeight="1">
      <c r="B15" s="47"/>
      <c r="C15" s="48"/>
      <c r="D15" s="48"/>
      <c r="E15" s="35" t="s">
        <v>39</v>
      </c>
      <c r="F15" s="48"/>
      <c r="G15" s="48"/>
      <c r="H15" s="48"/>
      <c r="I15" s="147" t="s">
        <v>40</v>
      </c>
      <c r="J15" s="35" t="s">
        <v>38</v>
      </c>
      <c r="K15" s="52"/>
    </row>
    <row r="16" s="1" customFormat="1" ht="6.96" customHeight="1">
      <c r="B16" s="47"/>
      <c r="C16" s="48"/>
      <c r="D16" s="48"/>
      <c r="E16" s="48"/>
      <c r="F16" s="48"/>
      <c r="G16" s="48"/>
      <c r="H16" s="48"/>
      <c r="I16" s="145"/>
      <c r="J16" s="48"/>
      <c r="K16" s="52"/>
    </row>
    <row r="17" s="1" customFormat="1" ht="14.4" customHeight="1">
      <c r="B17" s="47"/>
      <c r="C17" s="48"/>
      <c r="D17" s="40" t="s">
        <v>41</v>
      </c>
      <c r="E17" s="48"/>
      <c r="F17" s="48"/>
      <c r="G17" s="48"/>
      <c r="H17" s="48"/>
      <c r="I17" s="147" t="s">
        <v>37</v>
      </c>
      <c r="J17" s="35" t="str">
        <f>IF('Rekapitulace stavby'!AN13="Vyplň údaj","",IF('Rekapitulace stavby'!AN13="","",'Rekapitulace stavby'!AN13))</f>
        <v/>
      </c>
      <c r="K17" s="52"/>
    </row>
    <row r="18" s="1" customFormat="1" ht="18" customHeight="1">
      <c r="B18" s="47"/>
      <c r="C18" s="48"/>
      <c r="D18" s="48"/>
      <c r="E18" s="35" t="str">
        <f>IF('Rekapitulace stavby'!E14="Vyplň údaj","",IF('Rekapitulace stavby'!E14="","",'Rekapitulace stavby'!E14))</f>
        <v/>
      </c>
      <c r="F18" s="48"/>
      <c r="G18" s="48"/>
      <c r="H18" s="48"/>
      <c r="I18" s="147" t="s">
        <v>40</v>
      </c>
      <c r="J18" s="35" t="str">
        <f>IF('Rekapitulace stavby'!AN14="Vyplň údaj","",IF('Rekapitulace stavby'!AN14="","",'Rekapitulace stavby'!AN14))</f>
        <v/>
      </c>
      <c r="K18" s="52"/>
    </row>
    <row r="19" s="1" customFormat="1" ht="6.96" customHeight="1">
      <c r="B19" s="47"/>
      <c r="C19" s="48"/>
      <c r="D19" s="48"/>
      <c r="E19" s="48"/>
      <c r="F19" s="48"/>
      <c r="G19" s="48"/>
      <c r="H19" s="48"/>
      <c r="I19" s="145"/>
      <c r="J19" s="48"/>
      <c r="K19" s="52"/>
    </row>
    <row r="20" s="1" customFormat="1" ht="14.4" customHeight="1">
      <c r="B20" s="47"/>
      <c r="C20" s="48"/>
      <c r="D20" s="40" t="s">
        <v>43</v>
      </c>
      <c r="E20" s="48"/>
      <c r="F20" s="48"/>
      <c r="G20" s="48"/>
      <c r="H20" s="48"/>
      <c r="I20" s="147" t="s">
        <v>37</v>
      </c>
      <c r="J20" s="35" t="s">
        <v>44</v>
      </c>
      <c r="K20" s="52"/>
    </row>
    <row r="21" s="1" customFormat="1" ht="18" customHeight="1">
      <c r="B21" s="47"/>
      <c r="C21" s="48"/>
      <c r="D21" s="48"/>
      <c r="E21" s="35" t="s">
        <v>45</v>
      </c>
      <c r="F21" s="48"/>
      <c r="G21" s="48"/>
      <c r="H21" s="48"/>
      <c r="I21" s="147" t="s">
        <v>40</v>
      </c>
      <c r="J21" s="35" t="s">
        <v>38</v>
      </c>
      <c r="K21" s="52"/>
    </row>
    <row r="22" s="1" customFormat="1" ht="6.96" customHeight="1">
      <c r="B22" s="47"/>
      <c r="C22" s="48"/>
      <c r="D22" s="48"/>
      <c r="E22" s="48"/>
      <c r="F22" s="48"/>
      <c r="G22" s="48"/>
      <c r="H22" s="48"/>
      <c r="I22" s="145"/>
      <c r="J22" s="48"/>
      <c r="K22" s="52"/>
    </row>
    <row r="23" s="1" customFormat="1" ht="14.4" customHeight="1">
      <c r="B23" s="47"/>
      <c r="C23" s="48"/>
      <c r="D23" s="40" t="s">
        <v>47</v>
      </c>
      <c r="E23" s="48"/>
      <c r="F23" s="48"/>
      <c r="G23" s="48"/>
      <c r="H23" s="48"/>
      <c r="I23" s="145"/>
      <c r="J23" s="48"/>
      <c r="K23" s="52"/>
    </row>
    <row r="24" s="6" customFormat="1" ht="14.4" customHeight="1">
      <c r="B24" s="149"/>
      <c r="C24" s="150"/>
      <c r="D24" s="150"/>
      <c r="E24" s="45" t="s">
        <v>38</v>
      </c>
      <c r="F24" s="45"/>
      <c r="G24" s="45"/>
      <c r="H24" s="45"/>
      <c r="I24" s="151"/>
      <c r="J24" s="150"/>
      <c r="K24" s="152"/>
    </row>
    <row r="25" s="1" customFormat="1" ht="6.96" customHeight="1">
      <c r="B25" s="47"/>
      <c r="C25" s="48"/>
      <c r="D25" s="48"/>
      <c r="E25" s="48"/>
      <c r="F25" s="48"/>
      <c r="G25" s="48"/>
      <c r="H25" s="48"/>
      <c r="I25" s="145"/>
      <c r="J25" s="48"/>
      <c r="K25" s="52"/>
    </row>
    <row r="26" s="1" customFormat="1" ht="6.96" customHeight="1">
      <c r="B26" s="47"/>
      <c r="C26" s="48"/>
      <c r="D26" s="107"/>
      <c r="E26" s="107"/>
      <c r="F26" s="107"/>
      <c r="G26" s="107"/>
      <c r="H26" s="107"/>
      <c r="I26" s="153"/>
      <c r="J26" s="107"/>
      <c r="K26" s="154"/>
    </row>
    <row r="27" s="1" customFormat="1" ht="25.44" customHeight="1">
      <c r="B27" s="47"/>
      <c r="C27" s="48"/>
      <c r="D27" s="155" t="s">
        <v>49</v>
      </c>
      <c r="E27" s="48"/>
      <c r="F27" s="48"/>
      <c r="G27" s="48"/>
      <c r="H27" s="48"/>
      <c r="I27" s="145"/>
      <c r="J27" s="156">
        <f>ROUND(J83,2)</f>
        <v>0</v>
      </c>
      <c r="K27" s="52"/>
    </row>
    <row r="28" s="1" customFormat="1" ht="6.96" customHeight="1">
      <c r="B28" s="47"/>
      <c r="C28" s="48"/>
      <c r="D28" s="107"/>
      <c r="E28" s="107"/>
      <c r="F28" s="107"/>
      <c r="G28" s="107"/>
      <c r="H28" s="107"/>
      <c r="I28" s="153"/>
      <c r="J28" s="107"/>
      <c r="K28" s="154"/>
    </row>
    <row r="29" s="1" customFormat="1" ht="14.4" customHeight="1">
      <c r="B29" s="47"/>
      <c r="C29" s="48"/>
      <c r="D29" s="48"/>
      <c r="E29" s="48"/>
      <c r="F29" s="53" t="s">
        <v>51</v>
      </c>
      <c r="G29" s="48"/>
      <c r="H29" s="48"/>
      <c r="I29" s="157" t="s">
        <v>50</v>
      </c>
      <c r="J29" s="53" t="s">
        <v>52</v>
      </c>
      <c r="K29" s="52"/>
    </row>
    <row r="30" s="1" customFormat="1" ht="14.4" customHeight="1">
      <c r="B30" s="47"/>
      <c r="C30" s="48"/>
      <c r="D30" s="56" t="s">
        <v>53</v>
      </c>
      <c r="E30" s="56" t="s">
        <v>54</v>
      </c>
      <c r="F30" s="158">
        <f>ROUND(SUM(BE83:BE106), 2)</f>
        <v>0</v>
      </c>
      <c r="G30" s="48"/>
      <c r="H30" s="48"/>
      <c r="I30" s="159">
        <v>0.20999999999999999</v>
      </c>
      <c r="J30" s="158">
        <f>ROUND(ROUND((SUM(BE83:BE106)), 2)*I30, 2)</f>
        <v>0</v>
      </c>
      <c r="K30" s="52"/>
    </row>
    <row r="31" s="1" customFormat="1" ht="14.4" customHeight="1">
      <c r="B31" s="47"/>
      <c r="C31" s="48"/>
      <c r="D31" s="48"/>
      <c r="E31" s="56" t="s">
        <v>55</v>
      </c>
      <c r="F31" s="158">
        <f>ROUND(SUM(BF83:BF106), 2)</f>
        <v>0</v>
      </c>
      <c r="G31" s="48"/>
      <c r="H31" s="48"/>
      <c r="I31" s="159">
        <v>0.14999999999999999</v>
      </c>
      <c r="J31" s="158">
        <f>ROUND(ROUND((SUM(BF83:BF106)), 2)*I31, 2)</f>
        <v>0</v>
      </c>
      <c r="K31" s="52"/>
    </row>
    <row r="32" hidden="1" s="1" customFormat="1" ht="14.4" customHeight="1">
      <c r="B32" s="47"/>
      <c r="C32" s="48"/>
      <c r="D32" s="48"/>
      <c r="E32" s="56" t="s">
        <v>56</v>
      </c>
      <c r="F32" s="158">
        <f>ROUND(SUM(BG83:BG106), 2)</f>
        <v>0</v>
      </c>
      <c r="G32" s="48"/>
      <c r="H32" s="48"/>
      <c r="I32" s="159">
        <v>0.20999999999999999</v>
      </c>
      <c r="J32" s="158">
        <v>0</v>
      </c>
      <c r="K32" s="52"/>
    </row>
    <row r="33" hidden="1" s="1" customFormat="1" ht="14.4" customHeight="1">
      <c r="B33" s="47"/>
      <c r="C33" s="48"/>
      <c r="D33" s="48"/>
      <c r="E33" s="56" t="s">
        <v>57</v>
      </c>
      <c r="F33" s="158">
        <f>ROUND(SUM(BH83:BH106), 2)</f>
        <v>0</v>
      </c>
      <c r="G33" s="48"/>
      <c r="H33" s="48"/>
      <c r="I33" s="159">
        <v>0.14999999999999999</v>
      </c>
      <c r="J33" s="158">
        <v>0</v>
      </c>
      <c r="K33" s="52"/>
    </row>
    <row r="34" hidden="1" s="1" customFormat="1" ht="14.4" customHeight="1">
      <c r="B34" s="47"/>
      <c r="C34" s="48"/>
      <c r="D34" s="48"/>
      <c r="E34" s="56" t="s">
        <v>58</v>
      </c>
      <c r="F34" s="158">
        <f>ROUND(SUM(BI83:BI106), 2)</f>
        <v>0</v>
      </c>
      <c r="G34" s="48"/>
      <c r="H34" s="48"/>
      <c r="I34" s="159">
        <v>0</v>
      </c>
      <c r="J34" s="158">
        <v>0</v>
      </c>
      <c r="K34" s="52"/>
    </row>
    <row r="35" s="1" customFormat="1" ht="6.96" customHeight="1">
      <c r="B35" s="47"/>
      <c r="C35" s="48"/>
      <c r="D35" s="48"/>
      <c r="E35" s="48"/>
      <c r="F35" s="48"/>
      <c r="G35" s="48"/>
      <c r="H35" s="48"/>
      <c r="I35" s="145"/>
      <c r="J35" s="48"/>
      <c r="K35" s="52"/>
    </row>
    <row r="36" s="1" customFormat="1" ht="25.44" customHeight="1">
      <c r="B36" s="47"/>
      <c r="C36" s="160"/>
      <c r="D36" s="161" t="s">
        <v>59</v>
      </c>
      <c r="E36" s="99"/>
      <c r="F36" s="99"/>
      <c r="G36" s="162" t="s">
        <v>60</v>
      </c>
      <c r="H36" s="163" t="s">
        <v>61</v>
      </c>
      <c r="I36" s="164"/>
      <c r="J36" s="165">
        <f>SUM(J27:J34)</f>
        <v>0</v>
      </c>
      <c r="K36" s="166"/>
    </row>
    <row r="37" s="1" customFormat="1" ht="14.4" customHeight="1">
      <c r="B37" s="68"/>
      <c r="C37" s="69"/>
      <c r="D37" s="69"/>
      <c r="E37" s="69"/>
      <c r="F37" s="69"/>
      <c r="G37" s="69"/>
      <c r="H37" s="69"/>
      <c r="I37" s="167"/>
      <c r="J37" s="69"/>
      <c r="K37" s="70"/>
    </row>
    <row r="41" s="1" customFormat="1" ht="6.96" customHeight="1">
      <c r="B41" s="168"/>
      <c r="C41" s="169"/>
      <c r="D41" s="169"/>
      <c r="E41" s="169"/>
      <c r="F41" s="169"/>
      <c r="G41" s="169"/>
      <c r="H41" s="169"/>
      <c r="I41" s="170"/>
      <c r="J41" s="169"/>
      <c r="K41" s="171"/>
    </row>
    <row r="42" s="1" customFormat="1" ht="36.96" customHeight="1">
      <c r="B42" s="47"/>
      <c r="C42" s="30" t="s">
        <v>116</v>
      </c>
      <c r="D42" s="48"/>
      <c r="E42" s="48"/>
      <c r="F42" s="48"/>
      <c r="G42" s="48"/>
      <c r="H42" s="48"/>
      <c r="I42" s="145"/>
      <c r="J42" s="48"/>
      <c r="K42" s="52"/>
    </row>
    <row r="43" s="1" customFormat="1" ht="6.96" customHeight="1">
      <c r="B43" s="47"/>
      <c r="C43" s="48"/>
      <c r="D43" s="48"/>
      <c r="E43" s="48"/>
      <c r="F43" s="48"/>
      <c r="G43" s="48"/>
      <c r="H43" s="48"/>
      <c r="I43" s="145"/>
      <c r="J43" s="48"/>
      <c r="K43" s="52"/>
    </row>
    <row r="44" s="1" customFormat="1" ht="14.4" customHeight="1">
      <c r="B44" s="47"/>
      <c r="C44" s="40" t="s">
        <v>18</v>
      </c>
      <c r="D44" s="48"/>
      <c r="E44" s="48"/>
      <c r="F44" s="48"/>
      <c r="G44" s="48"/>
      <c r="H44" s="48"/>
      <c r="I44" s="145"/>
      <c r="J44" s="48"/>
      <c r="K44" s="52"/>
    </row>
    <row r="45" s="1" customFormat="1" ht="14.4" customHeight="1">
      <c r="B45" s="47"/>
      <c r="C45" s="48"/>
      <c r="D45" s="48"/>
      <c r="E45" s="144" t="str">
        <f>E7</f>
        <v>Nemocnice Sokolov, pavilon B, řešení chráněných únikových cest 2.pp - 5.np</v>
      </c>
      <c r="F45" s="40"/>
      <c r="G45" s="40"/>
      <c r="H45" s="40"/>
      <c r="I45" s="145"/>
      <c r="J45" s="48"/>
      <c r="K45" s="52"/>
    </row>
    <row r="46" s="1" customFormat="1" ht="14.4" customHeight="1">
      <c r="B46" s="47"/>
      <c r="C46" s="40" t="s">
        <v>114</v>
      </c>
      <c r="D46" s="48"/>
      <c r="E46" s="48"/>
      <c r="F46" s="48"/>
      <c r="G46" s="48"/>
      <c r="H46" s="48"/>
      <c r="I46" s="145"/>
      <c r="J46" s="48"/>
      <c r="K46" s="52"/>
    </row>
    <row r="47" s="1" customFormat="1" ht="16.2" customHeight="1">
      <c r="B47" s="47"/>
      <c r="C47" s="48"/>
      <c r="D47" s="48"/>
      <c r="E47" s="146" t="str">
        <f>E9</f>
        <v>VRN - Vedlejší rozpočtové náklady</v>
      </c>
      <c r="F47" s="48"/>
      <c r="G47" s="48"/>
      <c r="H47" s="48"/>
      <c r="I47" s="145"/>
      <c r="J47" s="48"/>
      <c r="K47" s="52"/>
    </row>
    <row r="48" s="1" customFormat="1" ht="6.96" customHeight="1">
      <c r="B48" s="47"/>
      <c r="C48" s="48"/>
      <c r="D48" s="48"/>
      <c r="E48" s="48"/>
      <c r="F48" s="48"/>
      <c r="G48" s="48"/>
      <c r="H48" s="48"/>
      <c r="I48" s="145"/>
      <c r="J48" s="48"/>
      <c r="K48" s="52"/>
    </row>
    <row r="49" s="1" customFormat="1" ht="18" customHeight="1">
      <c r="B49" s="47"/>
      <c r="C49" s="40" t="s">
        <v>26</v>
      </c>
      <c r="D49" s="48"/>
      <c r="E49" s="48"/>
      <c r="F49" s="35" t="str">
        <f>F12</f>
        <v>Sokolov</v>
      </c>
      <c r="G49" s="48"/>
      <c r="H49" s="48"/>
      <c r="I49" s="147" t="s">
        <v>28</v>
      </c>
      <c r="J49" s="148" t="str">
        <f>IF(J12="","",J12)</f>
        <v>10.7.2017</v>
      </c>
      <c r="K49" s="52"/>
    </row>
    <row r="50" s="1" customFormat="1" ht="6.96" customHeight="1">
      <c r="B50" s="47"/>
      <c r="C50" s="48"/>
      <c r="D50" s="48"/>
      <c r="E50" s="48"/>
      <c r="F50" s="48"/>
      <c r="G50" s="48"/>
      <c r="H50" s="48"/>
      <c r="I50" s="145"/>
      <c r="J50" s="48"/>
      <c r="K50" s="52"/>
    </row>
    <row r="51" s="1" customFormat="1">
      <c r="B51" s="47"/>
      <c r="C51" s="40" t="s">
        <v>36</v>
      </c>
      <c r="D51" s="48"/>
      <c r="E51" s="48"/>
      <c r="F51" s="35" t="str">
        <f>E15</f>
        <v>Karlovarský kraj</v>
      </c>
      <c r="G51" s="48"/>
      <c r="H51" s="48"/>
      <c r="I51" s="147" t="s">
        <v>43</v>
      </c>
      <c r="J51" s="45" t="str">
        <f>E21</f>
        <v>Jurica a.s. - ateliér Ostrov</v>
      </c>
      <c r="K51" s="52"/>
    </row>
    <row r="52" s="1" customFormat="1" ht="14.4" customHeight="1">
      <c r="B52" s="47"/>
      <c r="C52" s="40" t="s">
        <v>41</v>
      </c>
      <c r="D52" s="48"/>
      <c r="E52" s="48"/>
      <c r="F52" s="35" t="str">
        <f>IF(E18="","",E18)</f>
        <v/>
      </c>
      <c r="G52" s="48"/>
      <c r="H52" s="48"/>
      <c r="I52" s="145"/>
      <c r="J52" s="172"/>
      <c r="K52" s="52"/>
    </row>
    <row r="53" s="1" customFormat="1" ht="10.32" customHeight="1">
      <c r="B53" s="47"/>
      <c r="C53" s="48"/>
      <c r="D53" s="48"/>
      <c r="E53" s="48"/>
      <c r="F53" s="48"/>
      <c r="G53" s="48"/>
      <c r="H53" s="48"/>
      <c r="I53" s="145"/>
      <c r="J53" s="48"/>
      <c r="K53" s="52"/>
    </row>
    <row r="54" s="1" customFormat="1" ht="29.28" customHeight="1">
      <c r="B54" s="47"/>
      <c r="C54" s="173" t="s">
        <v>117</v>
      </c>
      <c r="D54" s="160"/>
      <c r="E54" s="160"/>
      <c r="F54" s="160"/>
      <c r="G54" s="160"/>
      <c r="H54" s="160"/>
      <c r="I54" s="174"/>
      <c r="J54" s="175" t="s">
        <v>118</v>
      </c>
      <c r="K54" s="176"/>
    </row>
    <row r="55" s="1" customFormat="1" ht="10.32" customHeight="1">
      <c r="B55" s="47"/>
      <c r="C55" s="48"/>
      <c r="D55" s="48"/>
      <c r="E55" s="48"/>
      <c r="F55" s="48"/>
      <c r="G55" s="48"/>
      <c r="H55" s="48"/>
      <c r="I55" s="145"/>
      <c r="J55" s="48"/>
      <c r="K55" s="52"/>
    </row>
    <row r="56" s="1" customFormat="1" ht="29.28" customHeight="1">
      <c r="B56" s="47"/>
      <c r="C56" s="177" t="s">
        <v>119</v>
      </c>
      <c r="D56" s="48"/>
      <c r="E56" s="48"/>
      <c r="F56" s="48"/>
      <c r="G56" s="48"/>
      <c r="H56" s="48"/>
      <c r="I56" s="145"/>
      <c r="J56" s="156">
        <f>J83</f>
        <v>0</v>
      </c>
      <c r="K56" s="52"/>
      <c r="AU56" s="24" t="s">
        <v>120</v>
      </c>
    </row>
    <row r="57" s="7" customFormat="1" ht="24.96" customHeight="1">
      <c r="B57" s="178"/>
      <c r="C57" s="179"/>
      <c r="D57" s="180" t="s">
        <v>1679</v>
      </c>
      <c r="E57" s="181"/>
      <c r="F57" s="181"/>
      <c r="G57" s="181"/>
      <c r="H57" s="181"/>
      <c r="I57" s="182"/>
      <c r="J57" s="183">
        <f>J84</f>
        <v>0</v>
      </c>
      <c r="K57" s="184"/>
    </row>
    <row r="58" s="8" customFormat="1" ht="19.92" customHeight="1">
      <c r="B58" s="185"/>
      <c r="C58" s="186"/>
      <c r="D58" s="187" t="s">
        <v>1680</v>
      </c>
      <c r="E58" s="188"/>
      <c r="F58" s="188"/>
      <c r="G58" s="188"/>
      <c r="H58" s="188"/>
      <c r="I58" s="189"/>
      <c r="J58" s="190">
        <f>J85</f>
        <v>0</v>
      </c>
      <c r="K58" s="191"/>
    </row>
    <row r="59" s="8" customFormat="1" ht="19.92" customHeight="1">
      <c r="B59" s="185"/>
      <c r="C59" s="186"/>
      <c r="D59" s="187" t="s">
        <v>1681</v>
      </c>
      <c r="E59" s="188"/>
      <c r="F59" s="188"/>
      <c r="G59" s="188"/>
      <c r="H59" s="188"/>
      <c r="I59" s="189"/>
      <c r="J59" s="190">
        <f>J87</f>
        <v>0</v>
      </c>
      <c r="K59" s="191"/>
    </row>
    <row r="60" s="8" customFormat="1" ht="19.92" customHeight="1">
      <c r="B60" s="185"/>
      <c r="C60" s="186"/>
      <c r="D60" s="187" t="s">
        <v>1682</v>
      </c>
      <c r="E60" s="188"/>
      <c r="F60" s="188"/>
      <c r="G60" s="188"/>
      <c r="H60" s="188"/>
      <c r="I60" s="189"/>
      <c r="J60" s="190">
        <f>J89</f>
        <v>0</v>
      </c>
      <c r="K60" s="191"/>
    </row>
    <row r="61" s="8" customFormat="1" ht="19.92" customHeight="1">
      <c r="B61" s="185"/>
      <c r="C61" s="186"/>
      <c r="D61" s="187" t="s">
        <v>1683</v>
      </c>
      <c r="E61" s="188"/>
      <c r="F61" s="188"/>
      <c r="G61" s="188"/>
      <c r="H61" s="188"/>
      <c r="I61" s="189"/>
      <c r="J61" s="190">
        <f>J101</f>
        <v>0</v>
      </c>
      <c r="K61" s="191"/>
    </row>
    <row r="62" s="8" customFormat="1" ht="19.92" customHeight="1">
      <c r="B62" s="185"/>
      <c r="C62" s="186"/>
      <c r="D62" s="187" t="s">
        <v>1684</v>
      </c>
      <c r="E62" s="188"/>
      <c r="F62" s="188"/>
      <c r="G62" s="188"/>
      <c r="H62" s="188"/>
      <c r="I62" s="189"/>
      <c r="J62" s="190">
        <f>J103</f>
        <v>0</v>
      </c>
      <c r="K62" s="191"/>
    </row>
    <row r="63" s="8" customFormat="1" ht="19.92" customHeight="1">
      <c r="B63" s="185"/>
      <c r="C63" s="186"/>
      <c r="D63" s="187" t="s">
        <v>1685</v>
      </c>
      <c r="E63" s="188"/>
      <c r="F63" s="188"/>
      <c r="G63" s="188"/>
      <c r="H63" s="188"/>
      <c r="I63" s="189"/>
      <c r="J63" s="190">
        <f>J105</f>
        <v>0</v>
      </c>
      <c r="K63" s="191"/>
    </row>
    <row r="64" s="1" customFormat="1" ht="21.84" customHeight="1">
      <c r="B64" s="47"/>
      <c r="C64" s="48"/>
      <c r="D64" s="48"/>
      <c r="E64" s="48"/>
      <c r="F64" s="48"/>
      <c r="G64" s="48"/>
      <c r="H64" s="48"/>
      <c r="I64" s="145"/>
      <c r="J64" s="48"/>
      <c r="K64" s="52"/>
    </row>
    <row r="65" s="1" customFormat="1" ht="6.96" customHeight="1">
      <c r="B65" s="68"/>
      <c r="C65" s="69"/>
      <c r="D65" s="69"/>
      <c r="E65" s="69"/>
      <c r="F65" s="69"/>
      <c r="G65" s="69"/>
      <c r="H65" s="69"/>
      <c r="I65" s="167"/>
      <c r="J65" s="69"/>
      <c r="K65" s="70"/>
    </row>
    <row r="69" s="1" customFormat="1" ht="6.96" customHeight="1">
      <c r="B69" s="71"/>
      <c r="C69" s="72"/>
      <c r="D69" s="72"/>
      <c r="E69" s="72"/>
      <c r="F69" s="72"/>
      <c r="G69" s="72"/>
      <c r="H69" s="72"/>
      <c r="I69" s="170"/>
      <c r="J69" s="72"/>
      <c r="K69" s="72"/>
      <c r="L69" s="73"/>
    </row>
    <row r="70" s="1" customFormat="1" ht="36.96" customHeight="1">
      <c r="B70" s="47"/>
      <c r="C70" s="74" t="s">
        <v>139</v>
      </c>
      <c r="D70" s="75"/>
      <c r="E70" s="75"/>
      <c r="F70" s="75"/>
      <c r="G70" s="75"/>
      <c r="H70" s="75"/>
      <c r="I70" s="192"/>
      <c r="J70" s="75"/>
      <c r="K70" s="75"/>
      <c r="L70" s="73"/>
    </row>
    <row r="71" s="1" customFormat="1" ht="6.96" customHeight="1">
      <c r="B71" s="47"/>
      <c r="C71" s="75"/>
      <c r="D71" s="75"/>
      <c r="E71" s="75"/>
      <c r="F71" s="75"/>
      <c r="G71" s="75"/>
      <c r="H71" s="75"/>
      <c r="I71" s="192"/>
      <c r="J71" s="75"/>
      <c r="K71" s="75"/>
      <c r="L71" s="73"/>
    </row>
    <row r="72" s="1" customFormat="1" ht="14.4" customHeight="1">
      <c r="B72" s="47"/>
      <c r="C72" s="77" t="s">
        <v>18</v>
      </c>
      <c r="D72" s="75"/>
      <c r="E72" s="75"/>
      <c r="F72" s="75"/>
      <c r="G72" s="75"/>
      <c r="H72" s="75"/>
      <c r="I72" s="192"/>
      <c r="J72" s="75"/>
      <c r="K72" s="75"/>
      <c r="L72" s="73"/>
    </row>
    <row r="73" s="1" customFormat="1" ht="14.4" customHeight="1">
      <c r="B73" s="47"/>
      <c r="C73" s="75"/>
      <c r="D73" s="75"/>
      <c r="E73" s="193" t="str">
        <f>E7</f>
        <v>Nemocnice Sokolov, pavilon B, řešení chráněných únikových cest 2.pp - 5.np</v>
      </c>
      <c r="F73" s="77"/>
      <c r="G73" s="77"/>
      <c r="H73" s="77"/>
      <c r="I73" s="192"/>
      <c r="J73" s="75"/>
      <c r="K73" s="75"/>
      <c r="L73" s="73"/>
    </row>
    <row r="74" s="1" customFormat="1" ht="14.4" customHeight="1">
      <c r="B74" s="47"/>
      <c r="C74" s="77" t="s">
        <v>114</v>
      </c>
      <c r="D74" s="75"/>
      <c r="E74" s="75"/>
      <c r="F74" s="75"/>
      <c r="G74" s="75"/>
      <c r="H74" s="75"/>
      <c r="I74" s="192"/>
      <c r="J74" s="75"/>
      <c r="K74" s="75"/>
      <c r="L74" s="73"/>
    </row>
    <row r="75" s="1" customFormat="1" ht="16.2" customHeight="1">
      <c r="B75" s="47"/>
      <c r="C75" s="75"/>
      <c r="D75" s="75"/>
      <c r="E75" s="83" t="str">
        <f>E9</f>
        <v>VRN - Vedlejší rozpočtové náklady</v>
      </c>
      <c r="F75" s="75"/>
      <c r="G75" s="75"/>
      <c r="H75" s="75"/>
      <c r="I75" s="192"/>
      <c r="J75" s="75"/>
      <c r="K75" s="75"/>
      <c r="L75" s="73"/>
    </row>
    <row r="76" s="1" customFormat="1" ht="6.96" customHeight="1">
      <c r="B76" s="47"/>
      <c r="C76" s="75"/>
      <c r="D76" s="75"/>
      <c r="E76" s="75"/>
      <c r="F76" s="75"/>
      <c r="G76" s="75"/>
      <c r="H76" s="75"/>
      <c r="I76" s="192"/>
      <c r="J76" s="75"/>
      <c r="K76" s="75"/>
      <c r="L76" s="73"/>
    </row>
    <row r="77" s="1" customFormat="1" ht="18" customHeight="1">
      <c r="B77" s="47"/>
      <c r="C77" s="77" t="s">
        <v>26</v>
      </c>
      <c r="D77" s="75"/>
      <c r="E77" s="75"/>
      <c r="F77" s="194" t="str">
        <f>F12</f>
        <v>Sokolov</v>
      </c>
      <c r="G77" s="75"/>
      <c r="H77" s="75"/>
      <c r="I77" s="195" t="s">
        <v>28</v>
      </c>
      <c r="J77" s="86" t="str">
        <f>IF(J12="","",J12)</f>
        <v>10.7.2017</v>
      </c>
      <c r="K77" s="75"/>
      <c r="L77" s="73"/>
    </row>
    <row r="78" s="1" customFormat="1" ht="6.96" customHeight="1">
      <c r="B78" s="47"/>
      <c r="C78" s="75"/>
      <c r="D78" s="75"/>
      <c r="E78" s="75"/>
      <c r="F78" s="75"/>
      <c r="G78" s="75"/>
      <c r="H78" s="75"/>
      <c r="I78" s="192"/>
      <c r="J78" s="75"/>
      <c r="K78" s="75"/>
      <c r="L78" s="73"/>
    </row>
    <row r="79" s="1" customFormat="1">
      <c r="B79" s="47"/>
      <c r="C79" s="77" t="s">
        <v>36</v>
      </c>
      <c r="D79" s="75"/>
      <c r="E79" s="75"/>
      <c r="F79" s="194" t="str">
        <f>E15</f>
        <v>Karlovarský kraj</v>
      </c>
      <c r="G79" s="75"/>
      <c r="H79" s="75"/>
      <c r="I79" s="195" t="s">
        <v>43</v>
      </c>
      <c r="J79" s="194" t="str">
        <f>E21</f>
        <v>Jurica a.s. - ateliér Ostrov</v>
      </c>
      <c r="K79" s="75"/>
      <c r="L79" s="73"/>
    </row>
    <row r="80" s="1" customFormat="1" ht="14.4" customHeight="1">
      <c r="B80" s="47"/>
      <c r="C80" s="77" t="s">
        <v>41</v>
      </c>
      <c r="D80" s="75"/>
      <c r="E80" s="75"/>
      <c r="F80" s="194" t="str">
        <f>IF(E18="","",E18)</f>
        <v/>
      </c>
      <c r="G80" s="75"/>
      <c r="H80" s="75"/>
      <c r="I80" s="192"/>
      <c r="J80" s="75"/>
      <c r="K80" s="75"/>
      <c r="L80" s="73"/>
    </row>
    <row r="81" s="1" customFormat="1" ht="10.32" customHeight="1">
      <c r="B81" s="47"/>
      <c r="C81" s="75"/>
      <c r="D81" s="75"/>
      <c r="E81" s="75"/>
      <c r="F81" s="75"/>
      <c r="G81" s="75"/>
      <c r="H81" s="75"/>
      <c r="I81" s="192"/>
      <c r="J81" s="75"/>
      <c r="K81" s="75"/>
      <c r="L81" s="73"/>
    </row>
    <row r="82" s="9" customFormat="1" ht="29.28" customHeight="1">
      <c r="B82" s="196"/>
      <c r="C82" s="197" t="s">
        <v>140</v>
      </c>
      <c r="D82" s="198" t="s">
        <v>68</v>
      </c>
      <c r="E82" s="198" t="s">
        <v>64</v>
      </c>
      <c r="F82" s="198" t="s">
        <v>141</v>
      </c>
      <c r="G82" s="198" t="s">
        <v>142</v>
      </c>
      <c r="H82" s="198" t="s">
        <v>143</v>
      </c>
      <c r="I82" s="199" t="s">
        <v>144</v>
      </c>
      <c r="J82" s="198" t="s">
        <v>118</v>
      </c>
      <c r="K82" s="200" t="s">
        <v>145</v>
      </c>
      <c r="L82" s="201"/>
      <c r="M82" s="103" t="s">
        <v>146</v>
      </c>
      <c r="N82" s="104" t="s">
        <v>53</v>
      </c>
      <c r="O82" s="104" t="s">
        <v>147</v>
      </c>
      <c r="P82" s="104" t="s">
        <v>148</v>
      </c>
      <c r="Q82" s="104" t="s">
        <v>149</v>
      </c>
      <c r="R82" s="104" t="s">
        <v>150</v>
      </c>
      <c r="S82" s="104" t="s">
        <v>151</v>
      </c>
      <c r="T82" s="105" t="s">
        <v>152</v>
      </c>
    </row>
    <row r="83" s="1" customFormat="1" ht="29.28" customHeight="1">
      <c r="B83" s="47"/>
      <c r="C83" s="109" t="s">
        <v>119</v>
      </c>
      <c r="D83" s="75"/>
      <c r="E83" s="75"/>
      <c r="F83" s="75"/>
      <c r="G83" s="75"/>
      <c r="H83" s="75"/>
      <c r="I83" s="192"/>
      <c r="J83" s="202">
        <f>BK83</f>
        <v>0</v>
      </c>
      <c r="K83" s="75"/>
      <c r="L83" s="73"/>
      <c r="M83" s="106"/>
      <c r="N83" s="107"/>
      <c r="O83" s="107"/>
      <c r="P83" s="203">
        <f>P84</f>
        <v>0</v>
      </c>
      <c r="Q83" s="107"/>
      <c r="R83" s="203">
        <f>R84</f>
        <v>0</v>
      </c>
      <c r="S83" s="107"/>
      <c r="T83" s="204">
        <f>T84</f>
        <v>0</v>
      </c>
      <c r="AT83" s="24" t="s">
        <v>82</v>
      </c>
      <c r="AU83" s="24" t="s">
        <v>120</v>
      </c>
      <c r="BK83" s="205">
        <f>BK84</f>
        <v>0</v>
      </c>
    </row>
    <row r="84" s="10" customFormat="1" ht="37.44" customHeight="1">
      <c r="B84" s="206"/>
      <c r="C84" s="207"/>
      <c r="D84" s="208" t="s">
        <v>82</v>
      </c>
      <c r="E84" s="209" t="s">
        <v>105</v>
      </c>
      <c r="F84" s="209" t="s">
        <v>106</v>
      </c>
      <c r="G84" s="207"/>
      <c r="H84" s="207"/>
      <c r="I84" s="210"/>
      <c r="J84" s="211">
        <f>BK84</f>
        <v>0</v>
      </c>
      <c r="K84" s="207"/>
      <c r="L84" s="212"/>
      <c r="M84" s="213"/>
      <c r="N84" s="214"/>
      <c r="O84" s="214"/>
      <c r="P84" s="215">
        <f>P85+P87+P89+P101+P103+P105</f>
        <v>0</v>
      </c>
      <c r="Q84" s="214"/>
      <c r="R84" s="215">
        <f>R85+R87+R89+R101+R103+R105</f>
        <v>0</v>
      </c>
      <c r="S84" s="214"/>
      <c r="T84" s="216">
        <f>T85+T87+T89+T101+T103+T105</f>
        <v>0</v>
      </c>
      <c r="AR84" s="217" t="s">
        <v>211</v>
      </c>
      <c r="AT84" s="218" t="s">
        <v>82</v>
      </c>
      <c r="AU84" s="218" t="s">
        <v>83</v>
      </c>
      <c r="AY84" s="217" t="s">
        <v>155</v>
      </c>
      <c r="BK84" s="219">
        <f>BK85+BK87+BK89+BK101+BK103+BK105</f>
        <v>0</v>
      </c>
    </row>
    <row r="85" s="10" customFormat="1" ht="19.92" customHeight="1">
      <c r="B85" s="206"/>
      <c r="C85" s="207"/>
      <c r="D85" s="208" t="s">
        <v>82</v>
      </c>
      <c r="E85" s="220" t="s">
        <v>1686</v>
      </c>
      <c r="F85" s="220" t="s">
        <v>1687</v>
      </c>
      <c r="G85" s="207"/>
      <c r="H85" s="207"/>
      <c r="I85" s="210"/>
      <c r="J85" s="221">
        <f>BK85</f>
        <v>0</v>
      </c>
      <c r="K85" s="207"/>
      <c r="L85" s="212"/>
      <c r="M85" s="213"/>
      <c r="N85" s="214"/>
      <c r="O85" s="214"/>
      <c r="P85" s="215">
        <f>P86</f>
        <v>0</v>
      </c>
      <c r="Q85" s="214"/>
      <c r="R85" s="215">
        <f>R86</f>
        <v>0</v>
      </c>
      <c r="S85" s="214"/>
      <c r="T85" s="216">
        <f>T86</f>
        <v>0</v>
      </c>
      <c r="AR85" s="217" t="s">
        <v>211</v>
      </c>
      <c r="AT85" s="218" t="s">
        <v>82</v>
      </c>
      <c r="AU85" s="218" t="s">
        <v>25</v>
      </c>
      <c r="AY85" s="217" t="s">
        <v>155</v>
      </c>
      <c r="BK85" s="219">
        <f>BK86</f>
        <v>0</v>
      </c>
    </row>
    <row r="86" s="1" customFormat="1" ht="34.2" customHeight="1">
      <c r="B86" s="47"/>
      <c r="C86" s="222" t="s">
        <v>25</v>
      </c>
      <c r="D86" s="222" t="s">
        <v>158</v>
      </c>
      <c r="E86" s="223" t="s">
        <v>1688</v>
      </c>
      <c r="F86" s="224" t="s">
        <v>1689</v>
      </c>
      <c r="G86" s="225" t="s">
        <v>657</v>
      </c>
      <c r="H86" s="226">
        <v>1</v>
      </c>
      <c r="I86" s="227"/>
      <c r="J86" s="228">
        <f>ROUND(I86*H86,2)</f>
        <v>0</v>
      </c>
      <c r="K86" s="224" t="s">
        <v>162</v>
      </c>
      <c r="L86" s="73"/>
      <c r="M86" s="229" t="s">
        <v>38</v>
      </c>
      <c r="N86" s="230" t="s">
        <v>54</v>
      </c>
      <c r="O86" s="48"/>
      <c r="P86" s="231">
        <f>O86*H86</f>
        <v>0</v>
      </c>
      <c r="Q86" s="231">
        <v>0</v>
      </c>
      <c r="R86" s="231">
        <f>Q86*H86</f>
        <v>0</v>
      </c>
      <c r="S86" s="231">
        <v>0</v>
      </c>
      <c r="T86" s="232">
        <f>S86*H86</f>
        <v>0</v>
      </c>
      <c r="AR86" s="24" t="s">
        <v>1690</v>
      </c>
      <c r="AT86" s="24" t="s">
        <v>158</v>
      </c>
      <c r="AU86" s="24" t="s">
        <v>92</v>
      </c>
      <c r="AY86" s="24" t="s">
        <v>155</v>
      </c>
      <c r="BE86" s="233">
        <f>IF(N86="základní",J86,0)</f>
        <v>0</v>
      </c>
      <c r="BF86" s="233">
        <f>IF(N86="snížená",J86,0)</f>
        <v>0</v>
      </c>
      <c r="BG86" s="233">
        <f>IF(N86="zákl. přenesená",J86,0)</f>
        <v>0</v>
      </c>
      <c r="BH86" s="233">
        <f>IF(N86="sníž. přenesená",J86,0)</f>
        <v>0</v>
      </c>
      <c r="BI86" s="233">
        <f>IF(N86="nulová",J86,0)</f>
        <v>0</v>
      </c>
      <c r="BJ86" s="24" t="s">
        <v>25</v>
      </c>
      <c r="BK86" s="233">
        <f>ROUND(I86*H86,2)</f>
        <v>0</v>
      </c>
      <c r="BL86" s="24" t="s">
        <v>1690</v>
      </c>
      <c r="BM86" s="24" t="s">
        <v>1691</v>
      </c>
    </row>
    <row r="87" s="10" customFormat="1" ht="29.88" customHeight="1">
      <c r="B87" s="206"/>
      <c r="C87" s="207"/>
      <c r="D87" s="208" t="s">
        <v>82</v>
      </c>
      <c r="E87" s="220" t="s">
        <v>1692</v>
      </c>
      <c r="F87" s="220" t="s">
        <v>1693</v>
      </c>
      <c r="G87" s="207"/>
      <c r="H87" s="207"/>
      <c r="I87" s="210"/>
      <c r="J87" s="221">
        <f>BK87</f>
        <v>0</v>
      </c>
      <c r="K87" s="207"/>
      <c r="L87" s="212"/>
      <c r="M87" s="213"/>
      <c r="N87" s="214"/>
      <c r="O87" s="214"/>
      <c r="P87" s="215">
        <f>P88</f>
        <v>0</v>
      </c>
      <c r="Q87" s="214"/>
      <c r="R87" s="215">
        <f>R88</f>
        <v>0</v>
      </c>
      <c r="S87" s="214"/>
      <c r="T87" s="216">
        <f>T88</f>
        <v>0</v>
      </c>
      <c r="AR87" s="217" t="s">
        <v>211</v>
      </c>
      <c r="AT87" s="218" t="s">
        <v>82</v>
      </c>
      <c r="AU87" s="218" t="s">
        <v>25</v>
      </c>
      <c r="AY87" s="217" t="s">
        <v>155</v>
      </c>
      <c r="BK87" s="219">
        <f>BK88</f>
        <v>0</v>
      </c>
    </row>
    <row r="88" s="1" customFormat="1" ht="22.8" customHeight="1">
      <c r="B88" s="47"/>
      <c r="C88" s="222" t="s">
        <v>92</v>
      </c>
      <c r="D88" s="222" t="s">
        <v>158</v>
      </c>
      <c r="E88" s="223" t="s">
        <v>1694</v>
      </c>
      <c r="F88" s="224" t="s">
        <v>1695</v>
      </c>
      <c r="G88" s="225" t="s">
        <v>657</v>
      </c>
      <c r="H88" s="226">
        <v>1</v>
      </c>
      <c r="I88" s="227"/>
      <c r="J88" s="228">
        <f>ROUND(I88*H88,2)</f>
        <v>0</v>
      </c>
      <c r="K88" s="224" t="s">
        <v>162</v>
      </c>
      <c r="L88" s="73"/>
      <c r="M88" s="229" t="s">
        <v>38</v>
      </c>
      <c r="N88" s="230" t="s">
        <v>54</v>
      </c>
      <c r="O88" s="48"/>
      <c r="P88" s="231">
        <f>O88*H88</f>
        <v>0</v>
      </c>
      <c r="Q88" s="231">
        <v>0</v>
      </c>
      <c r="R88" s="231">
        <f>Q88*H88</f>
        <v>0</v>
      </c>
      <c r="S88" s="231">
        <v>0</v>
      </c>
      <c r="T88" s="232">
        <f>S88*H88</f>
        <v>0</v>
      </c>
      <c r="AR88" s="24" t="s">
        <v>1690</v>
      </c>
      <c r="AT88" s="24" t="s">
        <v>158</v>
      </c>
      <c r="AU88" s="24" t="s">
        <v>92</v>
      </c>
      <c r="AY88" s="24" t="s">
        <v>155</v>
      </c>
      <c r="BE88" s="233">
        <f>IF(N88="základní",J88,0)</f>
        <v>0</v>
      </c>
      <c r="BF88" s="233">
        <f>IF(N88="snížená",J88,0)</f>
        <v>0</v>
      </c>
      <c r="BG88" s="233">
        <f>IF(N88="zákl. přenesená",J88,0)</f>
        <v>0</v>
      </c>
      <c r="BH88" s="233">
        <f>IF(N88="sníž. přenesená",J88,0)</f>
        <v>0</v>
      </c>
      <c r="BI88" s="233">
        <f>IF(N88="nulová",J88,0)</f>
        <v>0</v>
      </c>
      <c r="BJ88" s="24" t="s">
        <v>25</v>
      </c>
      <c r="BK88" s="233">
        <f>ROUND(I88*H88,2)</f>
        <v>0</v>
      </c>
      <c r="BL88" s="24" t="s">
        <v>1690</v>
      </c>
      <c r="BM88" s="24" t="s">
        <v>1696</v>
      </c>
    </row>
    <row r="89" s="10" customFormat="1" ht="29.88" customHeight="1">
      <c r="B89" s="206"/>
      <c r="C89" s="207"/>
      <c r="D89" s="208" t="s">
        <v>82</v>
      </c>
      <c r="E89" s="220" t="s">
        <v>1697</v>
      </c>
      <c r="F89" s="220" t="s">
        <v>1698</v>
      </c>
      <c r="G89" s="207"/>
      <c r="H89" s="207"/>
      <c r="I89" s="210"/>
      <c r="J89" s="221">
        <f>BK89</f>
        <v>0</v>
      </c>
      <c r="K89" s="207"/>
      <c r="L89" s="212"/>
      <c r="M89" s="213"/>
      <c r="N89" s="214"/>
      <c r="O89" s="214"/>
      <c r="P89" s="215">
        <f>SUM(P90:P100)</f>
        <v>0</v>
      </c>
      <c r="Q89" s="214"/>
      <c r="R89" s="215">
        <f>SUM(R90:R100)</f>
        <v>0</v>
      </c>
      <c r="S89" s="214"/>
      <c r="T89" s="216">
        <f>SUM(T90:T100)</f>
        <v>0</v>
      </c>
      <c r="AR89" s="217" t="s">
        <v>211</v>
      </c>
      <c r="AT89" s="218" t="s">
        <v>82</v>
      </c>
      <c r="AU89" s="218" t="s">
        <v>25</v>
      </c>
      <c r="AY89" s="217" t="s">
        <v>155</v>
      </c>
      <c r="BK89" s="219">
        <f>SUM(BK90:BK100)</f>
        <v>0</v>
      </c>
    </row>
    <row r="90" s="1" customFormat="1" ht="22.8" customHeight="1">
      <c r="B90" s="47"/>
      <c r="C90" s="222" t="s">
        <v>156</v>
      </c>
      <c r="D90" s="222" t="s">
        <v>158</v>
      </c>
      <c r="E90" s="223" t="s">
        <v>1699</v>
      </c>
      <c r="F90" s="224" t="s">
        <v>1700</v>
      </c>
      <c r="G90" s="225" t="s">
        <v>657</v>
      </c>
      <c r="H90" s="226">
        <v>1</v>
      </c>
      <c r="I90" s="227"/>
      <c r="J90" s="228">
        <f>ROUND(I90*H90,2)</f>
        <v>0</v>
      </c>
      <c r="K90" s="224" t="s">
        <v>38</v>
      </c>
      <c r="L90" s="73"/>
      <c r="M90" s="229" t="s">
        <v>38</v>
      </c>
      <c r="N90" s="230" t="s">
        <v>54</v>
      </c>
      <c r="O90" s="48"/>
      <c r="P90" s="231">
        <f>O90*H90</f>
        <v>0</v>
      </c>
      <c r="Q90" s="231">
        <v>0</v>
      </c>
      <c r="R90" s="231">
        <f>Q90*H90</f>
        <v>0</v>
      </c>
      <c r="S90" s="231">
        <v>0</v>
      </c>
      <c r="T90" s="232">
        <f>S90*H90</f>
        <v>0</v>
      </c>
      <c r="AR90" s="24" t="s">
        <v>1690</v>
      </c>
      <c r="AT90" s="24" t="s">
        <v>158</v>
      </c>
      <c r="AU90" s="24" t="s">
        <v>92</v>
      </c>
      <c r="AY90" s="24" t="s">
        <v>155</v>
      </c>
      <c r="BE90" s="233">
        <f>IF(N90="základní",J90,0)</f>
        <v>0</v>
      </c>
      <c r="BF90" s="233">
        <f>IF(N90="snížená",J90,0)</f>
        <v>0</v>
      </c>
      <c r="BG90" s="233">
        <f>IF(N90="zákl. přenesená",J90,0)</f>
        <v>0</v>
      </c>
      <c r="BH90" s="233">
        <f>IF(N90="sníž. přenesená",J90,0)</f>
        <v>0</v>
      </c>
      <c r="BI90" s="233">
        <f>IF(N90="nulová",J90,0)</f>
        <v>0</v>
      </c>
      <c r="BJ90" s="24" t="s">
        <v>25</v>
      </c>
      <c r="BK90" s="233">
        <f>ROUND(I90*H90,2)</f>
        <v>0</v>
      </c>
      <c r="BL90" s="24" t="s">
        <v>1690</v>
      </c>
      <c r="BM90" s="24" t="s">
        <v>1701</v>
      </c>
    </row>
    <row r="91" s="11" customFormat="1">
      <c r="B91" s="237"/>
      <c r="C91" s="238"/>
      <c r="D91" s="234" t="s">
        <v>167</v>
      </c>
      <c r="E91" s="239" t="s">
        <v>38</v>
      </c>
      <c r="F91" s="240" t="s">
        <v>1702</v>
      </c>
      <c r="G91" s="238"/>
      <c r="H91" s="239" t="s">
        <v>38</v>
      </c>
      <c r="I91" s="241"/>
      <c r="J91" s="238"/>
      <c r="K91" s="238"/>
      <c r="L91" s="242"/>
      <c r="M91" s="243"/>
      <c r="N91" s="244"/>
      <c r="O91" s="244"/>
      <c r="P91" s="244"/>
      <c r="Q91" s="244"/>
      <c r="R91" s="244"/>
      <c r="S91" s="244"/>
      <c r="T91" s="245"/>
      <c r="AT91" s="246" t="s">
        <v>167</v>
      </c>
      <c r="AU91" s="246" t="s">
        <v>92</v>
      </c>
      <c r="AV91" s="11" t="s">
        <v>25</v>
      </c>
      <c r="AW91" s="11" t="s">
        <v>46</v>
      </c>
      <c r="AX91" s="11" t="s">
        <v>83</v>
      </c>
      <c r="AY91" s="246" t="s">
        <v>155</v>
      </c>
    </row>
    <row r="92" s="11" customFormat="1">
      <c r="B92" s="237"/>
      <c r="C92" s="238"/>
      <c r="D92" s="234" t="s">
        <v>167</v>
      </c>
      <c r="E92" s="239" t="s">
        <v>38</v>
      </c>
      <c r="F92" s="240" t="s">
        <v>1703</v>
      </c>
      <c r="G92" s="238"/>
      <c r="H92" s="239" t="s">
        <v>38</v>
      </c>
      <c r="I92" s="241"/>
      <c r="J92" s="238"/>
      <c r="K92" s="238"/>
      <c r="L92" s="242"/>
      <c r="M92" s="243"/>
      <c r="N92" s="244"/>
      <c r="O92" s="244"/>
      <c r="P92" s="244"/>
      <c r="Q92" s="244"/>
      <c r="R92" s="244"/>
      <c r="S92" s="244"/>
      <c r="T92" s="245"/>
      <c r="AT92" s="246" t="s">
        <v>167</v>
      </c>
      <c r="AU92" s="246" t="s">
        <v>92</v>
      </c>
      <c r="AV92" s="11" t="s">
        <v>25</v>
      </c>
      <c r="AW92" s="11" t="s">
        <v>46</v>
      </c>
      <c r="AX92" s="11" t="s">
        <v>83</v>
      </c>
      <c r="AY92" s="246" t="s">
        <v>155</v>
      </c>
    </row>
    <row r="93" s="11" customFormat="1">
      <c r="B93" s="237"/>
      <c r="C93" s="238"/>
      <c r="D93" s="234" t="s">
        <v>167</v>
      </c>
      <c r="E93" s="239" t="s">
        <v>38</v>
      </c>
      <c r="F93" s="240" t="s">
        <v>1704</v>
      </c>
      <c r="G93" s="238"/>
      <c r="H93" s="239" t="s">
        <v>38</v>
      </c>
      <c r="I93" s="241"/>
      <c r="J93" s="238"/>
      <c r="K93" s="238"/>
      <c r="L93" s="242"/>
      <c r="M93" s="243"/>
      <c r="N93" s="244"/>
      <c r="O93" s="244"/>
      <c r="P93" s="244"/>
      <c r="Q93" s="244"/>
      <c r="R93" s="244"/>
      <c r="S93" s="244"/>
      <c r="T93" s="245"/>
      <c r="AT93" s="246" t="s">
        <v>167</v>
      </c>
      <c r="AU93" s="246" t="s">
        <v>92</v>
      </c>
      <c r="AV93" s="11" t="s">
        <v>25</v>
      </c>
      <c r="AW93" s="11" t="s">
        <v>46</v>
      </c>
      <c r="AX93" s="11" t="s">
        <v>83</v>
      </c>
      <c r="AY93" s="246" t="s">
        <v>155</v>
      </c>
    </row>
    <row r="94" s="11" customFormat="1">
      <c r="B94" s="237"/>
      <c r="C94" s="238"/>
      <c r="D94" s="234" t="s">
        <v>167</v>
      </c>
      <c r="E94" s="239" t="s">
        <v>38</v>
      </c>
      <c r="F94" s="240" t="s">
        <v>1705</v>
      </c>
      <c r="G94" s="238"/>
      <c r="H94" s="239" t="s">
        <v>38</v>
      </c>
      <c r="I94" s="241"/>
      <c r="J94" s="238"/>
      <c r="K94" s="238"/>
      <c r="L94" s="242"/>
      <c r="M94" s="243"/>
      <c r="N94" s="244"/>
      <c r="O94" s="244"/>
      <c r="P94" s="244"/>
      <c r="Q94" s="244"/>
      <c r="R94" s="244"/>
      <c r="S94" s="244"/>
      <c r="T94" s="245"/>
      <c r="AT94" s="246" t="s">
        <v>167</v>
      </c>
      <c r="AU94" s="246" t="s">
        <v>92</v>
      </c>
      <c r="AV94" s="11" t="s">
        <v>25</v>
      </c>
      <c r="AW94" s="11" t="s">
        <v>46</v>
      </c>
      <c r="AX94" s="11" t="s">
        <v>83</v>
      </c>
      <c r="AY94" s="246" t="s">
        <v>155</v>
      </c>
    </row>
    <row r="95" s="11" customFormat="1">
      <c r="B95" s="237"/>
      <c r="C95" s="238"/>
      <c r="D95" s="234" t="s">
        <v>167</v>
      </c>
      <c r="E95" s="239" t="s">
        <v>38</v>
      </c>
      <c r="F95" s="240" t="s">
        <v>1706</v>
      </c>
      <c r="G95" s="238"/>
      <c r="H95" s="239" t="s">
        <v>38</v>
      </c>
      <c r="I95" s="241"/>
      <c r="J95" s="238"/>
      <c r="K95" s="238"/>
      <c r="L95" s="242"/>
      <c r="M95" s="243"/>
      <c r="N95" s="244"/>
      <c r="O95" s="244"/>
      <c r="P95" s="244"/>
      <c r="Q95" s="244"/>
      <c r="R95" s="244"/>
      <c r="S95" s="244"/>
      <c r="T95" s="245"/>
      <c r="AT95" s="246" t="s">
        <v>167</v>
      </c>
      <c r="AU95" s="246" t="s">
        <v>92</v>
      </c>
      <c r="AV95" s="11" t="s">
        <v>25</v>
      </c>
      <c r="AW95" s="11" t="s">
        <v>46</v>
      </c>
      <c r="AX95" s="11" t="s">
        <v>83</v>
      </c>
      <c r="AY95" s="246" t="s">
        <v>155</v>
      </c>
    </row>
    <row r="96" s="11" customFormat="1">
      <c r="B96" s="237"/>
      <c r="C96" s="238"/>
      <c r="D96" s="234" t="s">
        <v>167</v>
      </c>
      <c r="E96" s="239" t="s">
        <v>38</v>
      </c>
      <c r="F96" s="240" t="s">
        <v>1707</v>
      </c>
      <c r="G96" s="238"/>
      <c r="H96" s="239" t="s">
        <v>38</v>
      </c>
      <c r="I96" s="241"/>
      <c r="J96" s="238"/>
      <c r="K96" s="238"/>
      <c r="L96" s="242"/>
      <c r="M96" s="243"/>
      <c r="N96" s="244"/>
      <c r="O96" s="244"/>
      <c r="P96" s="244"/>
      <c r="Q96" s="244"/>
      <c r="R96" s="244"/>
      <c r="S96" s="244"/>
      <c r="T96" s="245"/>
      <c r="AT96" s="246" t="s">
        <v>167</v>
      </c>
      <c r="AU96" s="246" t="s">
        <v>92</v>
      </c>
      <c r="AV96" s="11" t="s">
        <v>25</v>
      </c>
      <c r="AW96" s="11" t="s">
        <v>46</v>
      </c>
      <c r="AX96" s="11" t="s">
        <v>83</v>
      </c>
      <c r="AY96" s="246" t="s">
        <v>155</v>
      </c>
    </row>
    <row r="97" s="11" customFormat="1">
      <c r="B97" s="237"/>
      <c r="C97" s="238"/>
      <c r="D97" s="234" t="s">
        <v>167</v>
      </c>
      <c r="E97" s="239" t="s">
        <v>38</v>
      </c>
      <c r="F97" s="240" t="s">
        <v>1708</v>
      </c>
      <c r="G97" s="238"/>
      <c r="H97" s="239" t="s">
        <v>38</v>
      </c>
      <c r="I97" s="241"/>
      <c r="J97" s="238"/>
      <c r="K97" s="238"/>
      <c r="L97" s="242"/>
      <c r="M97" s="243"/>
      <c r="N97" s="244"/>
      <c r="O97" s="244"/>
      <c r="P97" s="244"/>
      <c r="Q97" s="244"/>
      <c r="R97" s="244"/>
      <c r="S97" s="244"/>
      <c r="T97" s="245"/>
      <c r="AT97" s="246" t="s">
        <v>167</v>
      </c>
      <c r="AU97" s="246" t="s">
        <v>92</v>
      </c>
      <c r="AV97" s="11" t="s">
        <v>25</v>
      </c>
      <c r="AW97" s="11" t="s">
        <v>46</v>
      </c>
      <c r="AX97" s="11" t="s">
        <v>83</v>
      </c>
      <c r="AY97" s="246" t="s">
        <v>155</v>
      </c>
    </row>
    <row r="98" s="11" customFormat="1">
      <c r="B98" s="237"/>
      <c r="C98" s="238"/>
      <c r="D98" s="234" t="s">
        <v>167</v>
      </c>
      <c r="E98" s="239" t="s">
        <v>38</v>
      </c>
      <c r="F98" s="240" t="s">
        <v>1709</v>
      </c>
      <c r="G98" s="238"/>
      <c r="H98" s="239" t="s">
        <v>38</v>
      </c>
      <c r="I98" s="241"/>
      <c r="J98" s="238"/>
      <c r="K98" s="238"/>
      <c r="L98" s="242"/>
      <c r="M98" s="243"/>
      <c r="N98" s="244"/>
      <c r="O98" s="244"/>
      <c r="P98" s="244"/>
      <c r="Q98" s="244"/>
      <c r="R98" s="244"/>
      <c r="S98" s="244"/>
      <c r="T98" s="245"/>
      <c r="AT98" s="246" t="s">
        <v>167</v>
      </c>
      <c r="AU98" s="246" t="s">
        <v>92</v>
      </c>
      <c r="AV98" s="11" t="s">
        <v>25</v>
      </c>
      <c r="AW98" s="11" t="s">
        <v>46</v>
      </c>
      <c r="AX98" s="11" t="s">
        <v>83</v>
      </c>
      <c r="AY98" s="246" t="s">
        <v>155</v>
      </c>
    </row>
    <row r="99" s="11" customFormat="1">
      <c r="B99" s="237"/>
      <c r="C99" s="238"/>
      <c r="D99" s="234" t="s">
        <v>167</v>
      </c>
      <c r="E99" s="239" t="s">
        <v>38</v>
      </c>
      <c r="F99" s="240" t="s">
        <v>1710</v>
      </c>
      <c r="G99" s="238"/>
      <c r="H99" s="239" t="s">
        <v>38</v>
      </c>
      <c r="I99" s="241"/>
      <c r="J99" s="238"/>
      <c r="K99" s="238"/>
      <c r="L99" s="242"/>
      <c r="M99" s="243"/>
      <c r="N99" s="244"/>
      <c r="O99" s="244"/>
      <c r="P99" s="244"/>
      <c r="Q99" s="244"/>
      <c r="R99" s="244"/>
      <c r="S99" s="244"/>
      <c r="T99" s="245"/>
      <c r="AT99" s="246" t="s">
        <v>167</v>
      </c>
      <c r="AU99" s="246" t="s">
        <v>92</v>
      </c>
      <c r="AV99" s="11" t="s">
        <v>25</v>
      </c>
      <c r="AW99" s="11" t="s">
        <v>46</v>
      </c>
      <c r="AX99" s="11" t="s">
        <v>83</v>
      </c>
      <c r="AY99" s="246" t="s">
        <v>155</v>
      </c>
    </row>
    <row r="100" s="12" customFormat="1">
      <c r="B100" s="247"/>
      <c r="C100" s="248"/>
      <c r="D100" s="234" t="s">
        <v>167</v>
      </c>
      <c r="E100" s="249" t="s">
        <v>38</v>
      </c>
      <c r="F100" s="250" t="s">
        <v>25</v>
      </c>
      <c r="G100" s="248"/>
      <c r="H100" s="251">
        <v>1</v>
      </c>
      <c r="I100" s="252"/>
      <c r="J100" s="248"/>
      <c r="K100" s="248"/>
      <c r="L100" s="253"/>
      <c r="M100" s="254"/>
      <c r="N100" s="255"/>
      <c r="O100" s="255"/>
      <c r="P100" s="255"/>
      <c r="Q100" s="255"/>
      <c r="R100" s="255"/>
      <c r="S100" s="255"/>
      <c r="T100" s="256"/>
      <c r="AT100" s="257" t="s">
        <v>167</v>
      </c>
      <c r="AU100" s="257" t="s">
        <v>92</v>
      </c>
      <c r="AV100" s="12" t="s">
        <v>92</v>
      </c>
      <c r="AW100" s="12" t="s">
        <v>46</v>
      </c>
      <c r="AX100" s="12" t="s">
        <v>25</v>
      </c>
      <c r="AY100" s="257" t="s">
        <v>155</v>
      </c>
    </row>
    <row r="101" s="10" customFormat="1" ht="29.88" customHeight="1">
      <c r="B101" s="206"/>
      <c r="C101" s="207"/>
      <c r="D101" s="208" t="s">
        <v>82</v>
      </c>
      <c r="E101" s="220" t="s">
        <v>1711</v>
      </c>
      <c r="F101" s="220" t="s">
        <v>1712</v>
      </c>
      <c r="G101" s="207"/>
      <c r="H101" s="207"/>
      <c r="I101" s="210"/>
      <c r="J101" s="221">
        <f>BK101</f>
        <v>0</v>
      </c>
      <c r="K101" s="207"/>
      <c r="L101" s="212"/>
      <c r="M101" s="213"/>
      <c r="N101" s="214"/>
      <c r="O101" s="214"/>
      <c r="P101" s="215">
        <f>P102</f>
        <v>0</v>
      </c>
      <c r="Q101" s="214"/>
      <c r="R101" s="215">
        <f>R102</f>
        <v>0</v>
      </c>
      <c r="S101" s="214"/>
      <c r="T101" s="216">
        <f>T102</f>
        <v>0</v>
      </c>
      <c r="AR101" s="217" t="s">
        <v>211</v>
      </c>
      <c r="AT101" s="218" t="s">
        <v>82</v>
      </c>
      <c r="AU101" s="218" t="s">
        <v>25</v>
      </c>
      <c r="AY101" s="217" t="s">
        <v>155</v>
      </c>
      <c r="BK101" s="219">
        <f>BK102</f>
        <v>0</v>
      </c>
    </row>
    <row r="102" s="1" customFormat="1" ht="22.8" customHeight="1">
      <c r="B102" s="47"/>
      <c r="C102" s="222" t="s">
        <v>163</v>
      </c>
      <c r="D102" s="222" t="s">
        <v>158</v>
      </c>
      <c r="E102" s="223" t="s">
        <v>1713</v>
      </c>
      <c r="F102" s="224" t="s">
        <v>1714</v>
      </c>
      <c r="G102" s="225" t="s">
        <v>657</v>
      </c>
      <c r="H102" s="226">
        <v>1</v>
      </c>
      <c r="I102" s="227"/>
      <c r="J102" s="228">
        <f>ROUND(I102*H102,2)</f>
        <v>0</v>
      </c>
      <c r="K102" s="224" t="s">
        <v>162</v>
      </c>
      <c r="L102" s="73"/>
      <c r="M102" s="229" t="s">
        <v>38</v>
      </c>
      <c r="N102" s="230" t="s">
        <v>54</v>
      </c>
      <c r="O102" s="48"/>
      <c r="P102" s="231">
        <f>O102*H102</f>
        <v>0</v>
      </c>
      <c r="Q102" s="231">
        <v>0</v>
      </c>
      <c r="R102" s="231">
        <f>Q102*H102</f>
        <v>0</v>
      </c>
      <c r="S102" s="231">
        <v>0</v>
      </c>
      <c r="T102" s="232">
        <f>S102*H102</f>
        <v>0</v>
      </c>
      <c r="AR102" s="24" t="s">
        <v>1690</v>
      </c>
      <c r="AT102" s="24" t="s">
        <v>158</v>
      </c>
      <c r="AU102" s="24" t="s">
        <v>92</v>
      </c>
      <c r="AY102" s="24" t="s">
        <v>155</v>
      </c>
      <c r="BE102" s="233">
        <f>IF(N102="základní",J102,0)</f>
        <v>0</v>
      </c>
      <c r="BF102" s="233">
        <f>IF(N102="snížená",J102,0)</f>
        <v>0</v>
      </c>
      <c r="BG102" s="233">
        <f>IF(N102="zákl. přenesená",J102,0)</f>
        <v>0</v>
      </c>
      <c r="BH102" s="233">
        <f>IF(N102="sníž. přenesená",J102,0)</f>
        <v>0</v>
      </c>
      <c r="BI102" s="233">
        <f>IF(N102="nulová",J102,0)</f>
        <v>0</v>
      </c>
      <c r="BJ102" s="24" t="s">
        <v>25</v>
      </c>
      <c r="BK102" s="233">
        <f>ROUND(I102*H102,2)</f>
        <v>0</v>
      </c>
      <c r="BL102" s="24" t="s">
        <v>1690</v>
      </c>
      <c r="BM102" s="24" t="s">
        <v>1715</v>
      </c>
    </row>
    <row r="103" s="10" customFormat="1" ht="29.88" customHeight="1">
      <c r="B103" s="206"/>
      <c r="C103" s="207"/>
      <c r="D103" s="208" t="s">
        <v>82</v>
      </c>
      <c r="E103" s="220" t="s">
        <v>1716</v>
      </c>
      <c r="F103" s="220" t="s">
        <v>1717</v>
      </c>
      <c r="G103" s="207"/>
      <c r="H103" s="207"/>
      <c r="I103" s="210"/>
      <c r="J103" s="221">
        <f>BK103</f>
        <v>0</v>
      </c>
      <c r="K103" s="207"/>
      <c r="L103" s="212"/>
      <c r="M103" s="213"/>
      <c r="N103" s="214"/>
      <c r="O103" s="214"/>
      <c r="P103" s="215">
        <f>P104</f>
        <v>0</v>
      </c>
      <c r="Q103" s="214"/>
      <c r="R103" s="215">
        <f>R104</f>
        <v>0</v>
      </c>
      <c r="S103" s="214"/>
      <c r="T103" s="216">
        <f>T104</f>
        <v>0</v>
      </c>
      <c r="AR103" s="217" t="s">
        <v>211</v>
      </c>
      <c r="AT103" s="218" t="s">
        <v>82</v>
      </c>
      <c r="AU103" s="218" t="s">
        <v>25</v>
      </c>
      <c r="AY103" s="217" t="s">
        <v>155</v>
      </c>
      <c r="BK103" s="219">
        <f>BK104</f>
        <v>0</v>
      </c>
    </row>
    <row r="104" s="1" customFormat="1" ht="22.8" customHeight="1">
      <c r="B104" s="47"/>
      <c r="C104" s="222" t="s">
        <v>211</v>
      </c>
      <c r="D104" s="222" t="s">
        <v>158</v>
      </c>
      <c r="E104" s="223" t="s">
        <v>1718</v>
      </c>
      <c r="F104" s="224" t="s">
        <v>1719</v>
      </c>
      <c r="G104" s="225" t="s">
        <v>657</v>
      </c>
      <c r="H104" s="226">
        <v>1</v>
      </c>
      <c r="I104" s="227"/>
      <c r="J104" s="228">
        <f>ROUND(I104*H104,2)</f>
        <v>0</v>
      </c>
      <c r="K104" s="224" t="s">
        <v>162</v>
      </c>
      <c r="L104" s="73"/>
      <c r="M104" s="229" t="s">
        <v>38</v>
      </c>
      <c r="N104" s="230" t="s">
        <v>54</v>
      </c>
      <c r="O104" s="48"/>
      <c r="P104" s="231">
        <f>O104*H104</f>
        <v>0</v>
      </c>
      <c r="Q104" s="231">
        <v>0</v>
      </c>
      <c r="R104" s="231">
        <f>Q104*H104</f>
        <v>0</v>
      </c>
      <c r="S104" s="231">
        <v>0</v>
      </c>
      <c r="T104" s="232">
        <f>S104*H104</f>
        <v>0</v>
      </c>
      <c r="AR104" s="24" t="s">
        <v>1690</v>
      </c>
      <c r="AT104" s="24" t="s">
        <v>158</v>
      </c>
      <c r="AU104" s="24" t="s">
        <v>92</v>
      </c>
      <c r="AY104" s="24" t="s">
        <v>155</v>
      </c>
      <c r="BE104" s="233">
        <f>IF(N104="základní",J104,0)</f>
        <v>0</v>
      </c>
      <c r="BF104" s="233">
        <f>IF(N104="snížená",J104,0)</f>
        <v>0</v>
      </c>
      <c r="BG104" s="233">
        <f>IF(N104="zákl. přenesená",J104,0)</f>
        <v>0</v>
      </c>
      <c r="BH104" s="233">
        <f>IF(N104="sníž. přenesená",J104,0)</f>
        <v>0</v>
      </c>
      <c r="BI104" s="233">
        <f>IF(N104="nulová",J104,0)</f>
        <v>0</v>
      </c>
      <c r="BJ104" s="24" t="s">
        <v>25</v>
      </c>
      <c r="BK104" s="233">
        <f>ROUND(I104*H104,2)</f>
        <v>0</v>
      </c>
      <c r="BL104" s="24" t="s">
        <v>1690</v>
      </c>
      <c r="BM104" s="24" t="s">
        <v>1720</v>
      </c>
    </row>
    <row r="105" s="10" customFormat="1" ht="29.88" customHeight="1">
      <c r="B105" s="206"/>
      <c r="C105" s="207"/>
      <c r="D105" s="208" t="s">
        <v>82</v>
      </c>
      <c r="E105" s="220" t="s">
        <v>1721</v>
      </c>
      <c r="F105" s="220" t="s">
        <v>1722</v>
      </c>
      <c r="G105" s="207"/>
      <c r="H105" s="207"/>
      <c r="I105" s="210"/>
      <c r="J105" s="221">
        <f>BK105</f>
        <v>0</v>
      </c>
      <c r="K105" s="207"/>
      <c r="L105" s="212"/>
      <c r="M105" s="213"/>
      <c r="N105" s="214"/>
      <c r="O105" s="214"/>
      <c r="P105" s="215">
        <f>P106</f>
        <v>0</v>
      </c>
      <c r="Q105" s="214"/>
      <c r="R105" s="215">
        <f>R106</f>
        <v>0</v>
      </c>
      <c r="S105" s="214"/>
      <c r="T105" s="216">
        <f>T106</f>
        <v>0</v>
      </c>
      <c r="AR105" s="217" t="s">
        <v>211</v>
      </c>
      <c r="AT105" s="218" t="s">
        <v>82</v>
      </c>
      <c r="AU105" s="218" t="s">
        <v>25</v>
      </c>
      <c r="AY105" s="217" t="s">
        <v>155</v>
      </c>
      <c r="BK105" s="219">
        <f>BK106</f>
        <v>0</v>
      </c>
    </row>
    <row r="106" s="1" customFormat="1" ht="22.8" customHeight="1">
      <c r="B106" s="47"/>
      <c r="C106" s="222" t="s">
        <v>226</v>
      </c>
      <c r="D106" s="222" t="s">
        <v>158</v>
      </c>
      <c r="E106" s="223" t="s">
        <v>1723</v>
      </c>
      <c r="F106" s="224" t="s">
        <v>1724</v>
      </c>
      <c r="G106" s="225" t="s">
        <v>657</v>
      </c>
      <c r="H106" s="226">
        <v>1</v>
      </c>
      <c r="I106" s="227"/>
      <c r="J106" s="228">
        <f>ROUND(I106*H106,2)</f>
        <v>0</v>
      </c>
      <c r="K106" s="224" t="s">
        <v>162</v>
      </c>
      <c r="L106" s="73"/>
      <c r="M106" s="229" t="s">
        <v>38</v>
      </c>
      <c r="N106" s="290" t="s">
        <v>54</v>
      </c>
      <c r="O106" s="291"/>
      <c r="P106" s="292">
        <f>O106*H106</f>
        <v>0</v>
      </c>
      <c r="Q106" s="292">
        <v>0</v>
      </c>
      <c r="R106" s="292">
        <f>Q106*H106</f>
        <v>0</v>
      </c>
      <c r="S106" s="292">
        <v>0</v>
      </c>
      <c r="T106" s="293">
        <f>S106*H106</f>
        <v>0</v>
      </c>
      <c r="AR106" s="24" t="s">
        <v>1690</v>
      </c>
      <c r="AT106" s="24" t="s">
        <v>158</v>
      </c>
      <c r="AU106" s="24" t="s">
        <v>92</v>
      </c>
      <c r="AY106" s="24" t="s">
        <v>155</v>
      </c>
      <c r="BE106" s="233">
        <f>IF(N106="základní",J106,0)</f>
        <v>0</v>
      </c>
      <c r="BF106" s="233">
        <f>IF(N106="snížená",J106,0)</f>
        <v>0</v>
      </c>
      <c r="BG106" s="233">
        <f>IF(N106="zákl. přenesená",J106,0)</f>
        <v>0</v>
      </c>
      <c r="BH106" s="233">
        <f>IF(N106="sníž. přenesená",J106,0)</f>
        <v>0</v>
      </c>
      <c r="BI106" s="233">
        <f>IF(N106="nulová",J106,0)</f>
        <v>0</v>
      </c>
      <c r="BJ106" s="24" t="s">
        <v>25</v>
      </c>
      <c r="BK106" s="233">
        <f>ROUND(I106*H106,2)</f>
        <v>0</v>
      </c>
      <c r="BL106" s="24" t="s">
        <v>1690</v>
      </c>
      <c r="BM106" s="24" t="s">
        <v>1725</v>
      </c>
    </row>
    <row r="107" s="1" customFormat="1" ht="6.96" customHeight="1">
      <c r="B107" s="68"/>
      <c r="C107" s="69"/>
      <c r="D107" s="69"/>
      <c r="E107" s="69"/>
      <c r="F107" s="69"/>
      <c r="G107" s="69"/>
      <c r="H107" s="69"/>
      <c r="I107" s="167"/>
      <c r="J107" s="69"/>
      <c r="K107" s="69"/>
      <c r="L107" s="73"/>
    </row>
  </sheetData>
  <sheetProtection sheet="1" autoFilter="0" formatColumns="0" formatRows="0" objects="1" scenarios="1" spinCount="100000" saltValue="MndzG+mwDJhKvUTtaBCjhqKF0Cr/FzviIei8rvjtkczzRj1wVzlCr/PrGykS6OZL5rMGbBG9DePmk4im9uCO5g==" hashValue="GqtxFmAtgFsR8QkhyL1JGFUgHEDAK5J6YKP3len1sRwXYYmrQtX44e888N39To1xwgElq8qfySnPGpM0G0m0Iw==" algorithmName="SHA-512" password="CC35"/>
  <autoFilter ref="C82:K106"/>
  <mergeCells count="10">
    <mergeCell ref="E7:H7"/>
    <mergeCell ref="E9:H9"/>
    <mergeCell ref="E24:H24"/>
    <mergeCell ref="E45:H45"/>
    <mergeCell ref="E47:H47"/>
    <mergeCell ref="J51:J52"/>
    <mergeCell ref="E73:H73"/>
    <mergeCell ref="E75:H75"/>
    <mergeCell ref="G1:H1"/>
    <mergeCell ref="L2:V2"/>
  </mergeCells>
  <hyperlinks>
    <hyperlink ref="F1:G1" location="C2" display="1) Krycí list soupisu"/>
    <hyperlink ref="G1:H1" location="C54" display="2) Rekapitulace"/>
    <hyperlink ref="J1" location="C82"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zoomScaleNormal="100" zoomScaleSheetLayoutView="60" zoomScalePageLayoutView="100" workbookViewId="0"/>
  </sheetViews>
  <sheetFormatPr defaultRowHeight="13.5"/>
  <cols>
    <col min="1" max="1" width="8.29" style="297" customWidth="1"/>
    <col min="2" max="2" width="1.664063" style="297" customWidth="1"/>
    <col min="3" max="4" width="5" style="297" customWidth="1"/>
    <col min="5" max="5" width="11.71" style="297" customWidth="1"/>
    <col min="6" max="6" width="9.14" style="297" customWidth="1"/>
    <col min="7" max="7" width="5" style="297" customWidth="1"/>
    <col min="8" max="8" width="77.86" style="297" customWidth="1"/>
    <col min="9" max="10" width="20" style="297" customWidth="1"/>
    <col min="11" max="11" width="1.664063" style="297" customWidth="1"/>
  </cols>
  <sheetData>
    <row r="1" ht="37.5" customHeight="1"/>
    <row r="2" ht="7.5" customHeight="1">
      <c r="B2" s="298"/>
      <c r="C2" s="299"/>
      <c r="D2" s="299"/>
      <c r="E2" s="299"/>
      <c r="F2" s="299"/>
      <c r="G2" s="299"/>
      <c r="H2" s="299"/>
      <c r="I2" s="299"/>
      <c r="J2" s="299"/>
      <c r="K2" s="300"/>
    </row>
    <row r="3" s="15" customFormat="1" ht="45" customHeight="1">
      <c r="B3" s="301"/>
      <c r="C3" s="302" t="s">
        <v>1726</v>
      </c>
      <c r="D3" s="302"/>
      <c r="E3" s="302"/>
      <c r="F3" s="302"/>
      <c r="G3" s="302"/>
      <c r="H3" s="302"/>
      <c r="I3" s="302"/>
      <c r="J3" s="302"/>
      <c r="K3" s="303"/>
    </row>
    <row r="4" ht="25.5" customHeight="1">
      <c r="B4" s="304"/>
      <c r="C4" s="305" t="s">
        <v>1727</v>
      </c>
      <c r="D4" s="305"/>
      <c r="E4" s="305"/>
      <c r="F4" s="305"/>
      <c r="G4" s="305"/>
      <c r="H4" s="305"/>
      <c r="I4" s="305"/>
      <c r="J4" s="305"/>
      <c r="K4" s="306"/>
    </row>
    <row r="5" ht="5.25" customHeight="1">
      <c r="B5" s="304"/>
      <c r="C5" s="307"/>
      <c r="D5" s="307"/>
      <c r="E5" s="307"/>
      <c r="F5" s="307"/>
      <c r="G5" s="307"/>
      <c r="H5" s="307"/>
      <c r="I5" s="307"/>
      <c r="J5" s="307"/>
      <c r="K5" s="306"/>
    </row>
    <row r="6" ht="15" customHeight="1">
      <c r="B6" s="304"/>
      <c r="C6" s="308" t="s">
        <v>1728</v>
      </c>
      <c r="D6" s="308"/>
      <c r="E6" s="308"/>
      <c r="F6" s="308"/>
      <c r="G6" s="308"/>
      <c r="H6" s="308"/>
      <c r="I6" s="308"/>
      <c r="J6" s="308"/>
      <c r="K6" s="306"/>
    </row>
    <row r="7" ht="15" customHeight="1">
      <c r="B7" s="309"/>
      <c r="C7" s="308" t="s">
        <v>1729</v>
      </c>
      <c r="D7" s="308"/>
      <c r="E7" s="308"/>
      <c r="F7" s="308"/>
      <c r="G7" s="308"/>
      <c r="H7" s="308"/>
      <c r="I7" s="308"/>
      <c r="J7" s="308"/>
      <c r="K7" s="306"/>
    </row>
    <row r="8" ht="12.75" customHeight="1">
      <c r="B8" s="309"/>
      <c r="C8" s="308"/>
      <c r="D8" s="308"/>
      <c r="E8" s="308"/>
      <c r="F8" s="308"/>
      <c r="G8" s="308"/>
      <c r="H8" s="308"/>
      <c r="I8" s="308"/>
      <c r="J8" s="308"/>
      <c r="K8" s="306"/>
    </row>
    <row r="9" ht="15" customHeight="1">
      <c r="B9" s="309"/>
      <c r="C9" s="308" t="s">
        <v>1730</v>
      </c>
      <c r="D9" s="308"/>
      <c r="E9" s="308"/>
      <c r="F9" s="308"/>
      <c r="G9" s="308"/>
      <c r="H9" s="308"/>
      <c r="I9" s="308"/>
      <c r="J9" s="308"/>
      <c r="K9" s="306"/>
    </row>
    <row r="10" ht="15" customHeight="1">
      <c r="B10" s="309"/>
      <c r="C10" s="308"/>
      <c r="D10" s="308" t="s">
        <v>1731</v>
      </c>
      <c r="E10" s="308"/>
      <c r="F10" s="308"/>
      <c r="G10" s="308"/>
      <c r="H10" s="308"/>
      <c r="I10" s="308"/>
      <c r="J10" s="308"/>
      <c r="K10" s="306"/>
    </row>
    <row r="11" ht="15" customHeight="1">
      <c r="B11" s="309"/>
      <c r="C11" s="310"/>
      <c r="D11" s="308" t="s">
        <v>1732</v>
      </c>
      <c r="E11" s="308"/>
      <c r="F11" s="308"/>
      <c r="G11" s="308"/>
      <c r="H11" s="308"/>
      <c r="I11" s="308"/>
      <c r="J11" s="308"/>
      <c r="K11" s="306"/>
    </row>
    <row r="12" ht="12.75" customHeight="1">
      <c r="B12" s="309"/>
      <c r="C12" s="310"/>
      <c r="D12" s="310"/>
      <c r="E12" s="310"/>
      <c r="F12" s="310"/>
      <c r="G12" s="310"/>
      <c r="H12" s="310"/>
      <c r="I12" s="310"/>
      <c r="J12" s="310"/>
      <c r="K12" s="306"/>
    </row>
    <row r="13" ht="15" customHeight="1">
      <c r="B13" s="309"/>
      <c r="C13" s="310"/>
      <c r="D13" s="308" t="s">
        <v>1733</v>
      </c>
      <c r="E13" s="308"/>
      <c r="F13" s="308"/>
      <c r="G13" s="308"/>
      <c r="H13" s="308"/>
      <c r="I13" s="308"/>
      <c r="J13" s="308"/>
      <c r="K13" s="306"/>
    </row>
    <row r="14" ht="15" customHeight="1">
      <c r="B14" s="309"/>
      <c r="C14" s="310"/>
      <c r="D14" s="308" t="s">
        <v>1734</v>
      </c>
      <c r="E14" s="308"/>
      <c r="F14" s="308"/>
      <c r="G14" s="308"/>
      <c r="H14" s="308"/>
      <c r="I14" s="308"/>
      <c r="J14" s="308"/>
      <c r="K14" s="306"/>
    </row>
    <row r="15" ht="15" customHeight="1">
      <c r="B15" s="309"/>
      <c r="C15" s="310"/>
      <c r="D15" s="308" t="s">
        <v>1735</v>
      </c>
      <c r="E15" s="308"/>
      <c r="F15" s="308"/>
      <c r="G15" s="308"/>
      <c r="H15" s="308"/>
      <c r="I15" s="308"/>
      <c r="J15" s="308"/>
      <c r="K15" s="306"/>
    </row>
    <row r="16" ht="15" customHeight="1">
      <c r="B16" s="309"/>
      <c r="C16" s="310"/>
      <c r="D16" s="310"/>
      <c r="E16" s="311" t="s">
        <v>90</v>
      </c>
      <c r="F16" s="308" t="s">
        <v>1736</v>
      </c>
      <c r="G16" s="308"/>
      <c r="H16" s="308"/>
      <c r="I16" s="308"/>
      <c r="J16" s="308"/>
      <c r="K16" s="306"/>
    </row>
    <row r="17" ht="15" customHeight="1">
      <c r="B17" s="309"/>
      <c r="C17" s="310"/>
      <c r="D17" s="310"/>
      <c r="E17" s="311" t="s">
        <v>1737</v>
      </c>
      <c r="F17" s="308" t="s">
        <v>1738</v>
      </c>
      <c r="G17" s="308"/>
      <c r="H17" s="308"/>
      <c r="I17" s="308"/>
      <c r="J17" s="308"/>
      <c r="K17" s="306"/>
    </row>
    <row r="18" ht="15" customHeight="1">
      <c r="B18" s="309"/>
      <c r="C18" s="310"/>
      <c r="D18" s="310"/>
      <c r="E18" s="311" t="s">
        <v>1739</v>
      </c>
      <c r="F18" s="308" t="s">
        <v>1740</v>
      </c>
      <c r="G18" s="308"/>
      <c r="H18" s="308"/>
      <c r="I18" s="308"/>
      <c r="J18" s="308"/>
      <c r="K18" s="306"/>
    </row>
    <row r="19" ht="15" customHeight="1">
      <c r="B19" s="309"/>
      <c r="C19" s="310"/>
      <c r="D19" s="310"/>
      <c r="E19" s="311" t="s">
        <v>1741</v>
      </c>
      <c r="F19" s="308" t="s">
        <v>1742</v>
      </c>
      <c r="G19" s="308"/>
      <c r="H19" s="308"/>
      <c r="I19" s="308"/>
      <c r="J19" s="308"/>
      <c r="K19" s="306"/>
    </row>
    <row r="20" ht="15" customHeight="1">
      <c r="B20" s="309"/>
      <c r="C20" s="310"/>
      <c r="D20" s="310"/>
      <c r="E20" s="311" t="s">
        <v>1743</v>
      </c>
      <c r="F20" s="308" t="s">
        <v>1542</v>
      </c>
      <c r="G20" s="308"/>
      <c r="H20" s="308"/>
      <c r="I20" s="308"/>
      <c r="J20" s="308"/>
      <c r="K20" s="306"/>
    </row>
    <row r="21" ht="15" customHeight="1">
      <c r="B21" s="309"/>
      <c r="C21" s="310"/>
      <c r="D21" s="310"/>
      <c r="E21" s="311" t="s">
        <v>1744</v>
      </c>
      <c r="F21" s="308" t="s">
        <v>1745</v>
      </c>
      <c r="G21" s="308"/>
      <c r="H21" s="308"/>
      <c r="I21" s="308"/>
      <c r="J21" s="308"/>
      <c r="K21" s="306"/>
    </row>
    <row r="22" ht="12.75" customHeight="1">
      <c r="B22" s="309"/>
      <c r="C22" s="310"/>
      <c r="D22" s="310"/>
      <c r="E22" s="310"/>
      <c r="F22" s="310"/>
      <c r="G22" s="310"/>
      <c r="H22" s="310"/>
      <c r="I22" s="310"/>
      <c r="J22" s="310"/>
      <c r="K22" s="306"/>
    </row>
    <row r="23" ht="15" customHeight="1">
      <c r="B23" s="309"/>
      <c r="C23" s="308" t="s">
        <v>1746</v>
      </c>
      <c r="D23" s="308"/>
      <c r="E23" s="308"/>
      <c r="F23" s="308"/>
      <c r="G23" s="308"/>
      <c r="H23" s="308"/>
      <c r="I23" s="308"/>
      <c r="J23" s="308"/>
      <c r="K23" s="306"/>
    </row>
    <row r="24" ht="15" customHeight="1">
      <c r="B24" s="309"/>
      <c r="C24" s="308" t="s">
        <v>1747</v>
      </c>
      <c r="D24" s="308"/>
      <c r="E24" s="308"/>
      <c r="F24" s="308"/>
      <c r="G24" s="308"/>
      <c r="H24" s="308"/>
      <c r="I24" s="308"/>
      <c r="J24" s="308"/>
      <c r="K24" s="306"/>
    </row>
    <row r="25" ht="15" customHeight="1">
      <c r="B25" s="309"/>
      <c r="C25" s="308"/>
      <c r="D25" s="308" t="s">
        <v>1748</v>
      </c>
      <c r="E25" s="308"/>
      <c r="F25" s="308"/>
      <c r="G25" s="308"/>
      <c r="H25" s="308"/>
      <c r="I25" s="308"/>
      <c r="J25" s="308"/>
      <c r="K25" s="306"/>
    </row>
    <row r="26" ht="15" customHeight="1">
      <c r="B26" s="309"/>
      <c r="C26" s="310"/>
      <c r="D26" s="308" t="s">
        <v>1749</v>
      </c>
      <c r="E26" s="308"/>
      <c r="F26" s="308"/>
      <c r="G26" s="308"/>
      <c r="H26" s="308"/>
      <c r="I26" s="308"/>
      <c r="J26" s="308"/>
      <c r="K26" s="306"/>
    </row>
    <row r="27" ht="12.75" customHeight="1">
      <c r="B27" s="309"/>
      <c r="C27" s="310"/>
      <c r="D27" s="310"/>
      <c r="E27" s="310"/>
      <c r="F27" s="310"/>
      <c r="G27" s="310"/>
      <c r="H27" s="310"/>
      <c r="I27" s="310"/>
      <c r="J27" s="310"/>
      <c r="K27" s="306"/>
    </row>
    <row r="28" ht="15" customHeight="1">
      <c r="B28" s="309"/>
      <c r="C28" s="310"/>
      <c r="D28" s="308" t="s">
        <v>1750</v>
      </c>
      <c r="E28" s="308"/>
      <c r="F28" s="308"/>
      <c r="G28" s="308"/>
      <c r="H28" s="308"/>
      <c r="I28" s="308"/>
      <c r="J28" s="308"/>
      <c r="K28" s="306"/>
    </row>
    <row r="29" ht="15" customHeight="1">
      <c r="B29" s="309"/>
      <c r="C29" s="310"/>
      <c r="D29" s="308" t="s">
        <v>1751</v>
      </c>
      <c r="E29" s="308"/>
      <c r="F29" s="308"/>
      <c r="G29" s="308"/>
      <c r="H29" s="308"/>
      <c r="I29" s="308"/>
      <c r="J29" s="308"/>
      <c r="K29" s="306"/>
    </row>
    <row r="30" ht="12.75" customHeight="1">
      <c r="B30" s="309"/>
      <c r="C30" s="310"/>
      <c r="D30" s="310"/>
      <c r="E30" s="310"/>
      <c r="F30" s="310"/>
      <c r="G30" s="310"/>
      <c r="H30" s="310"/>
      <c r="I30" s="310"/>
      <c r="J30" s="310"/>
      <c r="K30" s="306"/>
    </row>
    <row r="31" ht="15" customHeight="1">
      <c r="B31" s="309"/>
      <c r="C31" s="310"/>
      <c r="D31" s="308" t="s">
        <v>1752</v>
      </c>
      <c r="E31" s="308"/>
      <c r="F31" s="308"/>
      <c r="G31" s="308"/>
      <c r="H31" s="308"/>
      <c r="I31" s="308"/>
      <c r="J31" s="308"/>
      <c r="K31" s="306"/>
    </row>
    <row r="32" ht="15" customHeight="1">
      <c r="B32" s="309"/>
      <c r="C32" s="310"/>
      <c r="D32" s="308" t="s">
        <v>1753</v>
      </c>
      <c r="E32" s="308"/>
      <c r="F32" s="308"/>
      <c r="G32" s="308"/>
      <c r="H32" s="308"/>
      <c r="I32" s="308"/>
      <c r="J32" s="308"/>
      <c r="K32" s="306"/>
    </row>
    <row r="33" ht="15" customHeight="1">
      <c r="B33" s="309"/>
      <c r="C33" s="310"/>
      <c r="D33" s="308" t="s">
        <v>1754</v>
      </c>
      <c r="E33" s="308"/>
      <c r="F33" s="308"/>
      <c r="G33" s="308"/>
      <c r="H33" s="308"/>
      <c r="I33" s="308"/>
      <c r="J33" s="308"/>
      <c r="K33" s="306"/>
    </row>
    <row r="34" ht="15" customHeight="1">
      <c r="B34" s="309"/>
      <c r="C34" s="310"/>
      <c r="D34" s="308"/>
      <c r="E34" s="312" t="s">
        <v>140</v>
      </c>
      <c r="F34" s="308"/>
      <c r="G34" s="308" t="s">
        <v>1755</v>
      </c>
      <c r="H34" s="308"/>
      <c r="I34" s="308"/>
      <c r="J34" s="308"/>
      <c r="K34" s="306"/>
    </row>
    <row r="35" ht="30.75" customHeight="1">
      <c r="B35" s="309"/>
      <c r="C35" s="310"/>
      <c r="D35" s="308"/>
      <c r="E35" s="312" t="s">
        <v>1756</v>
      </c>
      <c r="F35" s="308"/>
      <c r="G35" s="308" t="s">
        <v>1757</v>
      </c>
      <c r="H35" s="308"/>
      <c r="I35" s="308"/>
      <c r="J35" s="308"/>
      <c r="K35" s="306"/>
    </row>
    <row r="36" ht="15" customHeight="1">
      <c r="B36" s="309"/>
      <c r="C36" s="310"/>
      <c r="D36" s="308"/>
      <c r="E36" s="312" t="s">
        <v>64</v>
      </c>
      <c r="F36" s="308"/>
      <c r="G36" s="308" t="s">
        <v>1758</v>
      </c>
      <c r="H36" s="308"/>
      <c r="I36" s="308"/>
      <c r="J36" s="308"/>
      <c r="K36" s="306"/>
    </row>
    <row r="37" ht="15" customHeight="1">
      <c r="B37" s="309"/>
      <c r="C37" s="310"/>
      <c r="D37" s="308"/>
      <c r="E37" s="312" t="s">
        <v>141</v>
      </c>
      <c r="F37" s="308"/>
      <c r="G37" s="308" t="s">
        <v>1759</v>
      </c>
      <c r="H37" s="308"/>
      <c r="I37" s="308"/>
      <c r="J37" s="308"/>
      <c r="K37" s="306"/>
    </row>
    <row r="38" ht="15" customHeight="1">
      <c r="B38" s="309"/>
      <c r="C38" s="310"/>
      <c r="D38" s="308"/>
      <c r="E38" s="312" t="s">
        <v>142</v>
      </c>
      <c r="F38" s="308"/>
      <c r="G38" s="308" t="s">
        <v>1760</v>
      </c>
      <c r="H38" s="308"/>
      <c r="I38" s="308"/>
      <c r="J38" s="308"/>
      <c r="K38" s="306"/>
    </row>
    <row r="39" ht="15" customHeight="1">
      <c r="B39" s="309"/>
      <c r="C39" s="310"/>
      <c r="D39" s="308"/>
      <c r="E39" s="312" t="s">
        <v>143</v>
      </c>
      <c r="F39" s="308"/>
      <c r="G39" s="308" t="s">
        <v>1761</v>
      </c>
      <c r="H39" s="308"/>
      <c r="I39" s="308"/>
      <c r="J39" s="308"/>
      <c r="K39" s="306"/>
    </row>
    <row r="40" ht="15" customHeight="1">
      <c r="B40" s="309"/>
      <c r="C40" s="310"/>
      <c r="D40" s="308"/>
      <c r="E40" s="312" t="s">
        <v>1762</v>
      </c>
      <c r="F40" s="308"/>
      <c r="G40" s="308" t="s">
        <v>1763</v>
      </c>
      <c r="H40" s="308"/>
      <c r="I40" s="308"/>
      <c r="J40" s="308"/>
      <c r="K40" s="306"/>
    </row>
    <row r="41" ht="15" customHeight="1">
      <c r="B41" s="309"/>
      <c r="C41" s="310"/>
      <c r="D41" s="308"/>
      <c r="E41" s="312"/>
      <c r="F41" s="308"/>
      <c r="G41" s="308" t="s">
        <v>1764</v>
      </c>
      <c r="H41" s="308"/>
      <c r="I41" s="308"/>
      <c r="J41" s="308"/>
      <c r="K41" s="306"/>
    </row>
    <row r="42" ht="15" customHeight="1">
      <c r="B42" s="309"/>
      <c r="C42" s="310"/>
      <c r="D42" s="308"/>
      <c r="E42" s="312" t="s">
        <v>1765</v>
      </c>
      <c r="F42" s="308"/>
      <c r="G42" s="308" t="s">
        <v>1766</v>
      </c>
      <c r="H42" s="308"/>
      <c r="I42" s="308"/>
      <c r="J42" s="308"/>
      <c r="K42" s="306"/>
    </row>
    <row r="43" ht="15" customHeight="1">
      <c r="B43" s="309"/>
      <c r="C43" s="310"/>
      <c r="D43" s="308"/>
      <c r="E43" s="312" t="s">
        <v>145</v>
      </c>
      <c r="F43" s="308"/>
      <c r="G43" s="308" t="s">
        <v>1767</v>
      </c>
      <c r="H43" s="308"/>
      <c r="I43" s="308"/>
      <c r="J43" s="308"/>
      <c r="K43" s="306"/>
    </row>
    <row r="44" ht="12.75" customHeight="1">
      <c r="B44" s="309"/>
      <c r="C44" s="310"/>
      <c r="D44" s="308"/>
      <c r="E44" s="308"/>
      <c r="F44" s="308"/>
      <c r="G44" s="308"/>
      <c r="H44" s="308"/>
      <c r="I44" s="308"/>
      <c r="J44" s="308"/>
      <c r="K44" s="306"/>
    </row>
    <row r="45" ht="15" customHeight="1">
      <c r="B45" s="309"/>
      <c r="C45" s="310"/>
      <c r="D45" s="308" t="s">
        <v>1768</v>
      </c>
      <c r="E45" s="308"/>
      <c r="F45" s="308"/>
      <c r="G45" s="308"/>
      <c r="H45" s="308"/>
      <c r="I45" s="308"/>
      <c r="J45" s="308"/>
      <c r="K45" s="306"/>
    </row>
    <row r="46" ht="15" customHeight="1">
      <c r="B46" s="309"/>
      <c r="C46" s="310"/>
      <c r="D46" s="310"/>
      <c r="E46" s="308" t="s">
        <v>1769</v>
      </c>
      <c r="F46" s="308"/>
      <c r="G46" s="308"/>
      <c r="H46" s="308"/>
      <c r="I46" s="308"/>
      <c r="J46" s="308"/>
      <c r="K46" s="306"/>
    </row>
    <row r="47" ht="15" customHeight="1">
      <c r="B47" s="309"/>
      <c r="C47" s="310"/>
      <c r="D47" s="310"/>
      <c r="E47" s="308" t="s">
        <v>1770</v>
      </c>
      <c r="F47" s="308"/>
      <c r="G47" s="308"/>
      <c r="H47" s="308"/>
      <c r="I47" s="308"/>
      <c r="J47" s="308"/>
      <c r="K47" s="306"/>
    </row>
    <row r="48" ht="15" customHeight="1">
      <c r="B48" s="309"/>
      <c r="C48" s="310"/>
      <c r="D48" s="310"/>
      <c r="E48" s="308" t="s">
        <v>1771</v>
      </c>
      <c r="F48" s="308"/>
      <c r="G48" s="308"/>
      <c r="H48" s="308"/>
      <c r="I48" s="308"/>
      <c r="J48" s="308"/>
      <c r="K48" s="306"/>
    </row>
    <row r="49" ht="15" customHeight="1">
      <c r="B49" s="309"/>
      <c r="C49" s="310"/>
      <c r="D49" s="308" t="s">
        <v>1772</v>
      </c>
      <c r="E49" s="308"/>
      <c r="F49" s="308"/>
      <c r="G49" s="308"/>
      <c r="H49" s="308"/>
      <c r="I49" s="308"/>
      <c r="J49" s="308"/>
      <c r="K49" s="306"/>
    </row>
    <row r="50" ht="25.5" customHeight="1">
      <c r="B50" s="304"/>
      <c r="C50" s="305" t="s">
        <v>1773</v>
      </c>
      <c r="D50" s="305"/>
      <c r="E50" s="305"/>
      <c r="F50" s="305"/>
      <c r="G50" s="305"/>
      <c r="H50" s="305"/>
      <c r="I50" s="305"/>
      <c r="J50" s="305"/>
      <c r="K50" s="306"/>
    </row>
    <row r="51" ht="5.25" customHeight="1">
      <c r="B51" s="304"/>
      <c r="C51" s="307"/>
      <c r="D51" s="307"/>
      <c r="E51" s="307"/>
      <c r="F51" s="307"/>
      <c r="G51" s="307"/>
      <c r="H51" s="307"/>
      <c r="I51" s="307"/>
      <c r="J51" s="307"/>
      <c r="K51" s="306"/>
    </row>
    <row r="52" ht="15" customHeight="1">
      <c r="B52" s="304"/>
      <c r="C52" s="308" t="s">
        <v>1774</v>
      </c>
      <c r="D52" s="308"/>
      <c r="E52" s="308"/>
      <c r="F52" s="308"/>
      <c r="G52" s="308"/>
      <c r="H52" s="308"/>
      <c r="I52" s="308"/>
      <c r="J52" s="308"/>
      <c r="K52" s="306"/>
    </row>
    <row r="53" ht="15" customHeight="1">
      <c r="B53" s="304"/>
      <c r="C53" s="308" t="s">
        <v>1775</v>
      </c>
      <c r="D53" s="308"/>
      <c r="E53" s="308"/>
      <c r="F53" s="308"/>
      <c r="G53" s="308"/>
      <c r="H53" s="308"/>
      <c r="I53" s="308"/>
      <c r="J53" s="308"/>
      <c r="K53" s="306"/>
    </row>
    <row r="54" ht="12.75" customHeight="1">
      <c r="B54" s="304"/>
      <c r="C54" s="308"/>
      <c r="D54" s="308"/>
      <c r="E54" s="308"/>
      <c r="F54" s="308"/>
      <c r="G54" s="308"/>
      <c r="H54" s="308"/>
      <c r="I54" s="308"/>
      <c r="J54" s="308"/>
      <c r="K54" s="306"/>
    </row>
    <row r="55" ht="15" customHeight="1">
      <c r="B55" s="304"/>
      <c r="C55" s="308" t="s">
        <v>1776</v>
      </c>
      <c r="D55" s="308"/>
      <c r="E55" s="308"/>
      <c r="F55" s="308"/>
      <c r="G55" s="308"/>
      <c r="H55" s="308"/>
      <c r="I55" s="308"/>
      <c r="J55" s="308"/>
      <c r="K55" s="306"/>
    </row>
    <row r="56" ht="15" customHeight="1">
      <c r="B56" s="304"/>
      <c r="C56" s="310"/>
      <c r="D56" s="308" t="s">
        <v>1777</v>
      </c>
      <c r="E56" s="308"/>
      <c r="F56" s="308"/>
      <c r="G56" s="308"/>
      <c r="H56" s="308"/>
      <c r="I56" s="308"/>
      <c r="J56" s="308"/>
      <c r="K56" s="306"/>
    </row>
    <row r="57" ht="15" customHeight="1">
      <c r="B57" s="304"/>
      <c r="C57" s="310"/>
      <c r="D57" s="308" t="s">
        <v>1778</v>
      </c>
      <c r="E57" s="308"/>
      <c r="F57" s="308"/>
      <c r="G57" s="308"/>
      <c r="H57" s="308"/>
      <c r="I57" s="308"/>
      <c r="J57" s="308"/>
      <c r="K57" s="306"/>
    </row>
    <row r="58" ht="15" customHeight="1">
      <c r="B58" s="304"/>
      <c r="C58" s="310"/>
      <c r="D58" s="308" t="s">
        <v>1779</v>
      </c>
      <c r="E58" s="308"/>
      <c r="F58" s="308"/>
      <c r="G58" s="308"/>
      <c r="H58" s="308"/>
      <c r="I58" s="308"/>
      <c r="J58" s="308"/>
      <c r="K58" s="306"/>
    </row>
    <row r="59" ht="15" customHeight="1">
      <c r="B59" s="304"/>
      <c r="C59" s="310"/>
      <c r="D59" s="308" t="s">
        <v>1780</v>
      </c>
      <c r="E59" s="308"/>
      <c r="F59" s="308"/>
      <c r="G59" s="308"/>
      <c r="H59" s="308"/>
      <c r="I59" s="308"/>
      <c r="J59" s="308"/>
      <c r="K59" s="306"/>
    </row>
    <row r="60" ht="15" customHeight="1">
      <c r="B60" s="304"/>
      <c r="C60" s="310"/>
      <c r="D60" s="313" t="s">
        <v>1781</v>
      </c>
      <c r="E60" s="313"/>
      <c r="F60" s="313"/>
      <c r="G60" s="313"/>
      <c r="H60" s="313"/>
      <c r="I60" s="313"/>
      <c r="J60" s="313"/>
      <c r="K60" s="306"/>
    </row>
    <row r="61" ht="15" customHeight="1">
      <c r="B61" s="304"/>
      <c r="C61" s="310"/>
      <c r="D61" s="308" t="s">
        <v>1782</v>
      </c>
      <c r="E61" s="308"/>
      <c r="F61" s="308"/>
      <c r="G61" s="308"/>
      <c r="H61" s="308"/>
      <c r="I61" s="308"/>
      <c r="J61" s="308"/>
      <c r="K61" s="306"/>
    </row>
    <row r="62" ht="12.75" customHeight="1">
      <c r="B62" s="304"/>
      <c r="C62" s="310"/>
      <c r="D62" s="310"/>
      <c r="E62" s="314"/>
      <c r="F62" s="310"/>
      <c r="G62" s="310"/>
      <c r="H62" s="310"/>
      <c r="I62" s="310"/>
      <c r="J62" s="310"/>
      <c r="K62" s="306"/>
    </row>
    <row r="63" ht="15" customHeight="1">
      <c r="B63" s="304"/>
      <c r="C63" s="310"/>
      <c r="D63" s="308" t="s">
        <v>1783</v>
      </c>
      <c r="E63" s="308"/>
      <c r="F63" s="308"/>
      <c r="G63" s="308"/>
      <c r="H63" s="308"/>
      <c r="I63" s="308"/>
      <c r="J63" s="308"/>
      <c r="K63" s="306"/>
    </row>
    <row r="64" ht="15" customHeight="1">
      <c r="B64" s="304"/>
      <c r="C64" s="310"/>
      <c r="D64" s="313" t="s">
        <v>1784</v>
      </c>
      <c r="E64" s="313"/>
      <c r="F64" s="313"/>
      <c r="G64" s="313"/>
      <c r="H64" s="313"/>
      <c r="I64" s="313"/>
      <c r="J64" s="313"/>
      <c r="K64" s="306"/>
    </row>
    <row r="65" ht="15" customHeight="1">
      <c r="B65" s="304"/>
      <c r="C65" s="310"/>
      <c r="D65" s="308" t="s">
        <v>1785</v>
      </c>
      <c r="E65" s="308"/>
      <c r="F65" s="308"/>
      <c r="G65" s="308"/>
      <c r="H65" s="308"/>
      <c r="I65" s="308"/>
      <c r="J65" s="308"/>
      <c r="K65" s="306"/>
    </row>
    <row r="66" ht="15" customHeight="1">
      <c r="B66" s="304"/>
      <c r="C66" s="310"/>
      <c r="D66" s="308" t="s">
        <v>1786</v>
      </c>
      <c r="E66" s="308"/>
      <c r="F66" s="308"/>
      <c r="G66" s="308"/>
      <c r="H66" s="308"/>
      <c r="I66" s="308"/>
      <c r="J66" s="308"/>
      <c r="K66" s="306"/>
    </row>
    <row r="67" ht="15" customHeight="1">
      <c r="B67" s="304"/>
      <c r="C67" s="310"/>
      <c r="D67" s="308" t="s">
        <v>1787</v>
      </c>
      <c r="E67" s="308"/>
      <c r="F67" s="308"/>
      <c r="G67" s="308"/>
      <c r="H67" s="308"/>
      <c r="I67" s="308"/>
      <c r="J67" s="308"/>
      <c r="K67" s="306"/>
    </row>
    <row r="68" ht="15" customHeight="1">
      <c r="B68" s="304"/>
      <c r="C68" s="310"/>
      <c r="D68" s="308" t="s">
        <v>1788</v>
      </c>
      <c r="E68" s="308"/>
      <c r="F68" s="308"/>
      <c r="G68" s="308"/>
      <c r="H68" s="308"/>
      <c r="I68" s="308"/>
      <c r="J68" s="308"/>
      <c r="K68" s="306"/>
    </row>
    <row r="69" ht="12.75" customHeight="1">
      <c r="B69" s="315"/>
      <c r="C69" s="316"/>
      <c r="D69" s="316"/>
      <c r="E69" s="316"/>
      <c r="F69" s="316"/>
      <c r="G69" s="316"/>
      <c r="H69" s="316"/>
      <c r="I69" s="316"/>
      <c r="J69" s="316"/>
      <c r="K69" s="317"/>
    </row>
    <row r="70" ht="18.75" customHeight="1">
      <c r="B70" s="318"/>
      <c r="C70" s="318"/>
      <c r="D70" s="318"/>
      <c r="E70" s="318"/>
      <c r="F70" s="318"/>
      <c r="G70" s="318"/>
      <c r="H70" s="318"/>
      <c r="I70" s="318"/>
      <c r="J70" s="318"/>
      <c r="K70" s="319"/>
    </row>
    <row r="71" ht="18.75" customHeight="1">
      <c r="B71" s="319"/>
      <c r="C71" s="319"/>
      <c r="D71" s="319"/>
      <c r="E71" s="319"/>
      <c r="F71" s="319"/>
      <c r="G71" s="319"/>
      <c r="H71" s="319"/>
      <c r="I71" s="319"/>
      <c r="J71" s="319"/>
      <c r="K71" s="319"/>
    </row>
    <row r="72" ht="7.5" customHeight="1">
      <c r="B72" s="320"/>
      <c r="C72" s="321"/>
      <c r="D72" s="321"/>
      <c r="E72" s="321"/>
      <c r="F72" s="321"/>
      <c r="G72" s="321"/>
      <c r="H72" s="321"/>
      <c r="I72" s="321"/>
      <c r="J72" s="321"/>
      <c r="K72" s="322"/>
    </row>
    <row r="73" ht="45" customHeight="1">
      <c r="B73" s="323"/>
      <c r="C73" s="324" t="s">
        <v>112</v>
      </c>
      <c r="D73" s="324"/>
      <c r="E73" s="324"/>
      <c r="F73" s="324"/>
      <c r="G73" s="324"/>
      <c r="H73" s="324"/>
      <c r="I73" s="324"/>
      <c r="J73" s="324"/>
      <c r="K73" s="325"/>
    </row>
    <row r="74" ht="17.25" customHeight="1">
      <c r="B74" s="323"/>
      <c r="C74" s="326" t="s">
        <v>1789</v>
      </c>
      <c r="D74" s="326"/>
      <c r="E74" s="326"/>
      <c r="F74" s="326" t="s">
        <v>1790</v>
      </c>
      <c r="G74" s="327"/>
      <c r="H74" s="326" t="s">
        <v>141</v>
      </c>
      <c r="I74" s="326" t="s">
        <v>68</v>
      </c>
      <c r="J74" s="326" t="s">
        <v>1791</v>
      </c>
      <c r="K74" s="325"/>
    </row>
    <row r="75" ht="17.25" customHeight="1">
      <c r="B75" s="323"/>
      <c r="C75" s="328" t="s">
        <v>1792</v>
      </c>
      <c r="D75" s="328"/>
      <c r="E75" s="328"/>
      <c r="F75" s="329" t="s">
        <v>1793</v>
      </c>
      <c r="G75" s="330"/>
      <c r="H75" s="328"/>
      <c r="I75" s="328"/>
      <c r="J75" s="328" t="s">
        <v>1794</v>
      </c>
      <c r="K75" s="325"/>
    </row>
    <row r="76" ht="5.25" customHeight="1">
      <c r="B76" s="323"/>
      <c r="C76" s="331"/>
      <c r="D76" s="331"/>
      <c r="E76" s="331"/>
      <c r="F76" s="331"/>
      <c r="G76" s="332"/>
      <c r="H76" s="331"/>
      <c r="I76" s="331"/>
      <c r="J76" s="331"/>
      <c r="K76" s="325"/>
    </row>
    <row r="77" ht="15" customHeight="1">
      <c r="B77" s="323"/>
      <c r="C77" s="312" t="s">
        <v>64</v>
      </c>
      <c r="D77" s="331"/>
      <c r="E77" s="331"/>
      <c r="F77" s="333" t="s">
        <v>1795</v>
      </c>
      <c r="G77" s="332"/>
      <c r="H77" s="312" t="s">
        <v>1796</v>
      </c>
      <c r="I77" s="312" t="s">
        <v>1797</v>
      </c>
      <c r="J77" s="312">
        <v>20</v>
      </c>
      <c r="K77" s="325"/>
    </row>
    <row r="78" ht="15" customHeight="1">
      <c r="B78" s="323"/>
      <c r="C78" s="312" t="s">
        <v>1798</v>
      </c>
      <c r="D78" s="312"/>
      <c r="E78" s="312"/>
      <c r="F78" s="333" t="s">
        <v>1795</v>
      </c>
      <c r="G78" s="332"/>
      <c r="H78" s="312" t="s">
        <v>1799</v>
      </c>
      <c r="I78" s="312" t="s">
        <v>1797</v>
      </c>
      <c r="J78" s="312">
        <v>120</v>
      </c>
      <c r="K78" s="325"/>
    </row>
    <row r="79" ht="15" customHeight="1">
      <c r="B79" s="334"/>
      <c r="C79" s="312" t="s">
        <v>1800</v>
      </c>
      <c r="D79" s="312"/>
      <c r="E79" s="312"/>
      <c r="F79" s="333" t="s">
        <v>1801</v>
      </c>
      <c r="G79" s="332"/>
      <c r="H79" s="312" t="s">
        <v>1802</v>
      </c>
      <c r="I79" s="312" t="s">
        <v>1797</v>
      </c>
      <c r="J79" s="312">
        <v>50</v>
      </c>
      <c r="K79" s="325"/>
    </row>
    <row r="80" ht="15" customHeight="1">
      <c r="B80" s="334"/>
      <c r="C80" s="312" t="s">
        <v>1803</v>
      </c>
      <c r="D80" s="312"/>
      <c r="E80" s="312"/>
      <c r="F80" s="333" t="s">
        <v>1795</v>
      </c>
      <c r="G80" s="332"/>
      <c r="H80" s="312" t="s">
        <v>1804</v>
      </c>
      <c r="I80" s="312" t="s">
        <v>1805</v>
      </c>
      <c r="J80" s="312"/>
      <c r="K80" s="325"/>
    </row>
    <row r="81" ht="15" customHeight="1">
      <c r="B81" s="334"/>
      <c r="C81" s="335" t="s">
        <v>1806</v>
      </c>
      <c r="D81" s="335"/>
      <c r="E81" s="335"/>
      <c r="F81" s="336" t="s">
        <v>1801</v>
      </c>
      <c r="G81" s="335"/>
      <c r="H81" s="335" t="s">
        <v>1807</v>
      </c>
      <c r="I81" s="335" t="s">
        <v>1797</v>
      </c>
      <c r="J81" s="335">
        <v>15</v>
      </c>
      <c r="K81" s="325"/>
    </row>
    <row r="82" ht="15" customHeight="1">
      <c r="B82" s="334"/>
      <c r="C82" s="335" t="s">
        <v>1808</v>
      </c>
      <c r="D82" s="335"/>
      <c r="E82" s="335"/>
      <c r="F82" s="336" t="s">
        <v>1801</v>
      </c>
      <c r="G82" s="335"/>
      <c r="H82" s="335" t="s">
        <v>1809</v>
      </c>
      <c r="I82" s="335" t="s">
        <v>1797</v>
      </c>
      <c r="J82" s="335">
        <v>15</v>
      </c>
      <c r="K82" s="325"/>
    </row>
    <row r="83" ht="15" customHeight="1">
      <c r="B83" s="334"/>
      <c r="C83" s="335" t="s">
        <v>1810</v>
      </c>
      <c r="D83" s="335"/>
      <c r="E83" s="335"/>
      <c r="F83" s="336" t="s">
        <v>1801</v>
      </c>
      <c r="G83" s="335"/>
      <c r="H83" s="335" t="s">
        <v>1811</v>
      </c>
      <c r="I83" s="335" t="s">
        <v>1797</v>
      </c>
      <c r="J83" s="335">
        <v>20</v>
      </c>
      <c r="K83" s="325"/>
    </row>
    <row r="84" ht="15" customHeight="1">
      <c r="B84" s="334"/>
      <c r="C84" s="335" t="s">
        <v>1812</v>
      </c>
      <c r="D84" s="335"/>
      <c r="E84" s="335"/>
      <c r="F84" s="336" t="s">
        <v>1801</v>
      </c>
      <c r="G84" s="335"/>
      <c r="H84" s="335" t="s">
        <v>1813</v>
      </c>
      <c r="I84" s="335" t="s">
        <v>1797</v>
      </c>
      <c r="J84" s="335">
        <v>20</v>
      </c>
      <c r="K84" s="325"/>
    </row>
    <row r="85" ht="15" customHeight="1">
      <c r="B85" s="334"/>
      <c r="C85" s="312" t="s">
        <v>1814</v>
      </c>
      <c r="D85" s="312"/>
      <c r="E85" s="312"/>
      <c r="F85" s="333" t="s">
        <v>1801</v>
      </c>
      <c r="G85" s="332"/>
      <c r="H85" s="312" t="s">
        <v>1815</v>
      </c>
      <c r="I85" s="312" t="s">
        <v>1797</v>
      </c>
      <c r="J85" s="312">
        <v>50</v>
      </c>
      <c r="K85" s="325"/>
    </row>
    <row r="86" ht="15" customHeight="1">
      <c r="B86" s="334"/>
      <c r="C86" s="312" t="s">
        <v>1816</v>
      </c>
      <c r="D86" s="312"/>
      <c r="E86" s="312"/>
      <c r="F86" s="333" t="s">
        <v>1801</v>
      </c>
      <c r="G86" s="332"/>
      <c r="H86" s="312" t="s">
        <v>1817</v>
      </c>
      <c r="I86" s="312" t="s">
        <v>1797</v>
      </c>
      <c r="J86" s="312">
        <v>20</v>
      </c>
      <c r="K86" s="325"/>
    </row>
    <row r="87" ht="15" customHeight="1">
      <c r="B87" s="334"/>
      <c r="C87" s="312" t="s">
        <v>1818</v>
      </c>
      <c r="D87" s="312"/>
      <c r="E87" s="312"/>
      <c r="F87" s="333" t="s">
        <v>1801</v>
      </c>
      <c r="G87" s="332"/>
      <c r="H87" s="312" t="s">
        <v>1819</v>
      </c>
      <c r="I87" s="312" t="s">
        <v>1797</v>
      </c>
      <c r="J87" s="312">
        <v>20</v>
      </c>
      <c r="K87" s="325"/>
    </row>
    <row r="88" ht="15" customHeight="1">
      <c r="B88" s="334"/>
      <c r="C88" s="312" t="s">
        <v>1820</v>
      </c>
      <c r="D88" s="312"/>
      <c r="E88" s="312"/>
      <c r="F88" s="333" t="s">
        <v>1801</v>
      </c>
      <c r="G88" s="332"/>
      <c r="H88" s="312" t="s">
        <v>1821</v>
      </c>
      <c r="I88" s="312" t="s">
        <v>1797</v>
      </c>
      <c r="J88" s="312">
        <v>50</v>
      </c>
      <c r="K88" s="325"/>
    </row>
    <row r="89" ht="15" customHeight="1">
      <c r="B89" s="334"/>
      <c r="C89" s="312" t="s">
        <v>1822</v>
      </c>
      <c r="D89" s="312"/>
      <c r="E89" s="312"/>
      <c r="F89" s="333" t="s">
        <v>1801</v>
      </c>
      <c r="G89" s="332"/>
      <c r="H89" s="312" t="s">
        <v>1822</v>
      </c>
      <c r="I89" s="312" t="s">
        <v>1797</v>
      </c>
      <c r="J89" s="312">
        <v>50</v>
      </c>
      <c r="K89" s="325"/>
    </row>
    <row r="90" ht="15" customHeight="1">
      <c r="B90" s="334"/>
      <c r="C90" s="312" t="s">
        <v>146</v>
      </c>
      <c r="D90" s="312"/>
      <c r="E90" s="312"/>
      <c r="F90" s="333" t="s">
        <v>1801</v>
      </c>
      <c r="G90" s="332"/>
      <c r="H90" s="312" t="s">
        <v>1823</v>
      </c>
      <c r="I90" s="312" t="s">
        <v>1797</v>
      </c>
      <c r="J90" s="312">
        <v>255</v>
      </c>
      <c r="K90" s="325"/>
    </row>
    <row r="91" ht="15" customHeight="1">
      <c r="B91" s="334"/>
      <c r="C91" s="312" t="s">
        <v>1824</v>
      </c>
      <c r="D91" s="312"/>
      <c r="E91" s="312"/>
      <c r="F91" s="333" t="s">
        <v>1795</v>
      </c>
      <c r="G91" s="332"/>
      <c r="H91" s="312" t="s">
        <v>1825</v>
      </c>
      <c r="I91" s="312" t="s">
        <v>1826</v>
      </c>
      <c r="J91" s="312"/>
      <c r="K91" s="325"/>
    </row>
    <row r="92" ht="15" customHeight="1">
      <c r="B92" s="334"/>
      <c r="C92" s="312" t="s">
        <v>1827</v>
      </c>
      <c r="D92" s="312"/>
      <c r="E92" s="312"/>
      <c r="F92" s="333" t="s">
        <v>1795</v>
      </c>
      <c r="G92" s="332"/>
      <c r="H92" s="312" t="s">
        <v>1828</v>
      </c>
      <c r="I92" s="312" t="s">
        <v>1829</v>
      </c>
      <c r="J92" s="312"/>
      <c r="K92" s="325"/>
    </row>
    <row r="93" ht="15" customHeight="1">
      <c r="B93" s="334"/>
      <c r="C93" s="312" t="s">
        <v>1830</v>
      </c>
      <c r="D93" s="312"/>
      <c r="E93" s="312"/>
      <c r="F93" s="333" t="s">
        <v>1795</v>
      </c>
      <c r="G93" s="332"/>
      <c r="H93" s="312" t="s">
        <v>1830</v>
      </c>
      <c r="I93" s="312" t="s">
        <v>1829</v>
      </c>
      <c r="J93" s="312"/>
      <c r="K93" s="325"/>
    </row>
    <row r="94" ht="15" customHeight="1">
      <c r="B94" s="334"/>
      <c r="C94" s="312" t="s">
        <v>49</v>
      </c>
      <c r="D94" s="312"/>
      <c r="E94" s="312"/>
      <c r="F94" s="333" t="s">
        <v>1795</v>
      </c>
      <c r="G94" s="332"/>
      <c r="H94" s="312" t="s">
        <v>1831</v>
      </c>
      <c r="I94" s="312" t="s">
        <v>1829</v>
      </c>
      <c r="J94" s="312"/>
      <c r="K94" s="325"/>
    </row>
    <row r="95" ht="15" customHeight="1">
      <c r="B95" s="334"/>
      <c r="C95" s="312" t="s">
        <v>59</v>
      </c>
      <c r="D95" s="312"/>
      <c r="E95" s="312"/>
      <c r="F95" s="333" t="s">
        <v>1795</v>
      </c>
      <c r="G95" s="332"/>
      <c r="H95" s="312" t="s">
        <v>1832</v>
      </c>
      <c r="I95" s="312" t="s">
        <v>1829</v>
      </c>
      <c r="J95" s="312"/>
      <c r="K95" s="325"/>
    </row>
    <row r="96" ht="15" customHeight="1">
      <c r="B96" s="337"/>
      <c r="C96" s="338"/>
      <c r="D96" s="338"/>
      <c r="E96" s="338"/>
      <c r="F96" s="338"/>
      <c r="G96" s="338"/>
      <c r="H96" s="338"/>
      <c r="I96" s="338"/>
      <c r="J96" s="338"/>
      <c r="K96" s="339"/>
    </row>
    <row r="97" ht="18.75" customHeight="1">
      <c r="B97" s="340"/>
      <c r="C97" s="341"/>
      <c r="D97" s="341"/>
      <c r="E97" s="341"/>
      <c r="F97" s="341"/>
      <c r="G97" s="341"/>
      <c r="H97" s="341"/>
      <c r="I97" s="341"/>
      <c r="J97" s="341"/>
      <c r="K97" s="340"/>
    </row>
    <row r="98" ht="18.75" customHeight="1">
      <c r="B98" s="319"/>
      <c r="C98" s="319"/>
      <c r="D98" s="319"/>
      <c r="E98" s="319"/>
      <c r="F98" s="319"/>
      <c r="G98" s="319"/>
      <c r="H98" s="319"/>
      <c r="I98" s="319"/>
      <c r="J98" s="319"/>
      <c r="K98" s="319"/>
    </row>
    <row r="99" ht="7.5" customHeight="1">
      <c r="B99" s="320"/>
      <c r="C99" s="321"/>
      <c r="D99" s="321"/>
      <c r="E99" s="321"/>
      <c r="F99" s="321"/>
      <c r="G99" s="321"/>
      <c r="H99" s="321"/>
      <c r="I99" s="321"/>
      <c r="J99" s="321"/>
      <c r="K99" s="322"/>
    </row>
    <row r="100" ht="45" customHeight="1">
      <c r="B100" s="323"/>
      <c r="C100" s="324" t="s">
        <v>1833</v>
      </c>
      <c r="D100" s="324"/>
      <c r="E100" s="324"/>
      <c r="F100" s="324"/>
      <c r="G100" s="324"/>
      <c r="H100" s="324"/>
      <c r="I100" s="324"/>
      <c r="J100" s="324"/>
      <c r="K100" s="325"/>
    </row>
    <row r="101" ht="17.25" customHeight="1">
      <c r="B101" s="323"/>
      <c r="C101" s="326" t="s">
        <v>1789</v>
      </c>
      <c r="D101" s="326"/>
      <c r="E101" s="326"/>
      <c r="F101" s="326" t="s">
        <v>1790</v>
      </c>
      <c r="G101" s="327"/>
      <c r="H101" s="326" t="s">
        <v>141</v>
      </c>
      <c r="I101" s="326" t="s">
        <v>68</v>
      </c>
      <c r="J101" s="326" t="s">
        <v>1791</v>
      </c>
      <c r="K101" s="325"/>
    </row>
    <row r="102" ht="17.25" customHeight="1">
      <c r="B102" s="323"/>
      <c r="C102" s="328" t="s">
        <v>1792</v>
      </c>
      <c r="D102" s="328"/>
      <c r="E102" s="328"/>
      <c r="F102" s="329" t="s">
        <v>1793</v>
      </c>
      <c r="G102" s="330"/>
      <c r="H102" s="328"/>
      <c r="I102" s="328"/>
      <c r="J102" s="328" t="s">
        <v>1794</v>
      </c>
      <c r="K102" s="325"/>
    </row>
    <row r="103" ht="5.25" customHeight="1">
      <c r="B103" s="323"/>
      <c r="C103" s="326"/>
      <c r="D103" s="326"/>
      <c r="E103" s="326"/>
      <c r="F103" s="326"/>
      <c r="G103" s="342"/>
      <c r="H103" s="326"/>
      <c r="I103" s="326"/>
      <c r="J103" s="326"/>
      <c r="K103" s="325"/>
    </row>
    <row r="104" ht="15" customHeight="1">
      <c r="B104" s="323"/>
      <c r="C104" s="312" t="s">
        <v>64</v>
      </c>
      <c r="D104" s="331"/>
      <c r="E104" s="331"/>
      <c r="F104" s="333" t="s">
        <v>1795</v>
      </c>
      <c r="G104" s="342"/>
      <c r="H104" s="312" t="s">
        <v>1834</v>
      </c>
      <c r="I104" s="312" t="s">
        <v>1797</v>
      </c>
      <c r="J104" s="312">
        <v>20</v>
      </c>
      <c r="K104" s="325"/>
    </row>
    <row r="105" ht="15" customHeight="1">
      <c r="B105" s="323"/>
      <c r="C105" s="312" t="s">
        <v>1798</v>
      </c>
      <c r="D105" s="312"/>
      <c r="E105" s="312"/>
      <c r="F105" s="333" t="s">
        <v>1795</v>
      </c>
      <c r="G105" s="312"/>
      <c r="H105" s="312" t="s">
        <v>1834</v>
      </c>
      <c r="I105" s="312" t="s">
        <v>1797</v>
      </c>
      <c r="J105" s="312">
        <v>120</v>
      </c>
      <c r="K105" s="325"/>
    </row>
    <row r="106" ht="15" customHeight="1">
      <c r="B106" s="334"/>
      <c r="C106" s="312" t="s">
        <v>1800</v>
      </c>
      <c r="D106" s="312"/>
      <c r="E106" s="312"/>
      <c r="F106" s="333" t="s">
        <v>1801</v>
      </c>
      <c r="G106" s="312"/>
      <c r="H106" s="312" t="s">
        <v>1834</v>
      </c>
      <c r="I106" s="312" t="s">
        <v>1797</v>
      </c>
      <c r="J106" s="312">
        <v>50</v>
      </c>
      <c r="K106" s="325"/>
    </row>
    <row r="107" ht="15" customHeight="1">
      <c r="B107" s="334"/>
      <c r="C107" s="312" t="s">
        <v>1803</v>
      </c>
      <c r="D107" s="312"/>
      <c r="E107" s="312"/>
      <c r="F107" s="333" t="s">
        <v>1795</v>
      </c>
      <c r="G107" s="312"/>
      <c r="H107" s="312" t="s">
        <v>1834</v>
      </c>
      <c r="I107" s="312" t="s">
        <v>1805</v>
      </c>
      <c r="J107" s="312"/>
      <c r="K107" s="325"/>
    </row>
    <row r="108" ht="15" customHeight="1">
      <c r="B108" s="334"/>
      <c r="C108" s="312" t="s">
        <v>1814</v>
      </c>
      <c r="D108" s="312"/>
      <c r="E108" s="312"/>
      <c r="F108" s="333" t="s">
        <v>1801</v>
      </c>
      <c r="G108" s="312"/>
      <c r="H108" s="312" t="s">
        <v>1834</v>
      </c>
      <c r="I108" s="312" t="s">
        <v>1797</v>
      </c>
      <c r="J108" s="312">
        <v>50</v>
      </c>
      <c r="K108" s="325"/>
    </row>
    <row r="109" ht="15" customHeight="1">
      <c r="B109" s="334"/>
      <c r="C109" s="312" t="s">
        <v>1822</v>
      </c>
      <c r="D109" s="312"/>
      <c r="E109" s="312"/>
      <c r="F109" s="333" t="s">
        <v>1801</v>
      </c>
      <c r="G109" s="312"/>
      <c r="H109" s="312" t="s">
        <v>1834</v>
      </c>
      <c r="I109" s="312" t="s">
        <v>1797</v>
      </c>
      <c r="J109" s="312">
        <v>50</v>
      </c>
      <c r="K109" s="325"/>
    </row>
    <row r="110" ht="15" customHeight="1">
      <c r="B110" s="334"/>
      <c r="C110" s="312" t="s">
        <v>1820</v>
      </c>
      <c r="D110" s="312"/>
      <c r="E110" s="312"/>
      <c r="F110" s="333" t="s">
        <v>1801</v>
      </c>
      <c r="G110" s="312"/>
      <c r="H110" s="312" t="s">
        <v>1834</v>
      </c>
      <c r="I110" s="312" t="s">
        <v>1797</v>
      </c>
      <c r="J110" s="312">
        <v>50</v>
      </c>
      <c r="K110" s="325"/>
    </row>
    <row r="111" ht="15" customHeight="1">
      <c r="B111" s="334"/>
      <c r="C111" s="312" t="s">
        <v>64</v>
      </c>
      <c r="D111" s="312"/>
      <c r="E111" s="312"/>
      <c r="F111" s="333" t="s">
        <v>1795</v>
      </c>
      <c r="G111" s="312"/>
      <c r="H111" s="312" t="s">
        <v>1835</v>
      </c>
      <c r="I111" s="312" t="s">
        <v>1797</v>
      </c>
      <c r="J111" s="312">
        <v>20</v>
      </c>
      <c r="K111" s="325"/>
    </row>
    <row r="112" ht="15" customHeight="1">
      <c r="B112" s="334"/>
      <c r="C112" s="312" t="s">
        <v>1836</v>
      </c>
      <c r="D112" s="312"/>
      <c r="E112" s="312"/>
      <c r="F112" s="333" t="s">
        <v>1795</v>
      </c>
      <c r="G112" s="312"/>
      <c r="H112" s="312" t="s">
        <v>1837</v>
      </c>
      <c r="I112" s="312" t="s">
        <v>1797</v>
      </c>
      <c r="J112" s="312">
        <v>120</v>
      </c>
      <c r="K112" s="325"/>
    </row>
    <row r="113" ht="15" customHeight="1">
      <c r="B113" s="334"/>
      <c r="C113" s="312" t="s">
        <v>49</v>
      </c>
      <c r="D113" s="312"/>
      <c r="E113" s="312"/>
      <c r="F113" s="333" t="s">
        <v>1795</v>
      </c>
      <c r="G113" s="312"/>
      <c r="H113" s="312" t="s">
        <v>1838</v>
      </c>
      <c r="I113" s="312" t="s">
        <v>1829</v>
      </c>
      <c r="J113" s="312"/>
      <c r="K113" s="325"/>
    </row>
    <row r="114" ht="15" customHeight="1">
      <c r="B114" s="334"/>
      <c r="C114" s="312" t="s">
        <v>59</v>
      </c>
      <c r="D114" s="312"/>
      <c r="E114" s="312"/>
      <c r="F114" s="333" t="s">
        <v>1795</v>
      </c>
      <c r="G114" s="312"/>
      <c r="H114" s="312" t="s">
        <v>1839</v>
      </c>
      <c r="I114" s="312" t="s">
        <v>1829</v>
      </c>
      <c r="J114" s="312"/>
      <c r="K114" s="325"/>
    </row>
    <row r="115" ht="15" customHeight="1">
      <c r="B115" s="334"/>
      <c r="C115" s="312" t="s">
        <v>68</v>
      </c>
      <c r="D115" s="312"/>
      <c r="E115" s="312"/>
      <c r="F115" s="333" t="s">
        <v>1795</v>
      </c>
      <c r="G115" s="312"/>
      <c r="H115" s="312" t="s">
        <v>1840</v>
      </c>
      <c r="I115" s="312" t="s">
        <v>1841</v>
      </c>
      <c r="J115" s="312"/>
      <c r="K115" s="325"/>
    </row>
    <row r="116" ht="15" customHeight="1">
      <c r="B116" s="337"/>
      <c r="C116" s="343"/>
      <c r="D116" s="343"/>
      <c r="E116" s="343"/>
      <c r="F116" s="343"/>
      <c r="G116" s="343"/>
      <c r="H116" s="343"/>
      <c r="I116" s="343"/>
      <c r="J116" s="343"/>
      <c r="K116" s="339"/>
    </row>
    <row r="117" ht="18.75" customHeight="1">
      <c r="B117" s="344"/>
      <c r="C117" s="308"/>
      <c r="D117" s="308"/>
      <c r="E117" s="308"/>
      <c r="F117" s="345"/>
      <c r="G117" s="308"/>
      <c r="H117" s="308"/>
      <c r="I117" s="308"/>
      <c r="J117" s="308"/>
      <c r="K117" s="344"/>
    </row>
    <row r="118" ht="18.75" customHeight="1">
      <c r="B118" s="319"/>
      <c r="C118" s="319"/>
      <c r="D118" s="319"/>
      <c r="E118" s="319"/>
      <c r="F118" s="319"/>
      <c r="G118" s="319"/>
      <c r="H118" s="319"/>
      <c r="I118" s="319"/>
      <c r="J118" s="319"/>
      <c r="K118" s="319"/>
    </row>
    <row r="119" ht="7.5" customHeight="1">
      <c r="B119" s="346"/>
      <c r="C119" s="347"/>
      <c r="D119" s="347"/>
      <c r="E119" s="347"/>
      <c r="F119" s="347"/>
      <c r="G119" s="347"/>
      <c r="H119" s="347"/>
      <c r="I119" s="347"/>
      <c r="J119" s="347"/>
      <c r="K119" s="348"/>
    </row>
    <row r="120" ht="45" customHeight="1">
      <c r="B120" s="349"/>
      <c r="C120" s="302" t="s">
        <v>1842</v>
      </c>
      <c r="D120" s="302"/>
      <c r="E120" s="302"/>
      <c r="F120" s="302"/>
      <c r="G120" s="302"/>
      <c r="H120" s="302"/>
      <c r="I120" s="302"/>
      <c r="J120" s="302"/>
      <c r="K120" s="350"/>
    </row>
    <row r="121" ht="17.25" customHeight="1">
      <c r="B121" s="351"/>
      <c r="C121" s="326" t="s">
        <v>1789</v>
      </c>
      <c r="D121" s="326"/>
      <c r="E121" s="326"/>
      <c r="F121" s="326" t="s">
        <v>1790</v>
      </c>
      <c r="G121" s="327"/>
      <c r="H121" s="326" t="s">
        <v>141</v>
      </c>
      <c r="I121" s="326" t="s">
        <v>68</v>
      </c>
      <c r="J121" s="326" t="s">
        <v>1791</v>
      </c>
      <c r="K121" s="352"/>
    </row>
    <row r="122" ht="17.25" customHeight="1">
      <c r="B122" s="351"/>
      <c r="C122" s="328" t="s">
        <v>1792</v>
      </c>
      <c r="D122" s="328"/>
      <c r="E122" s="328"/>
      <c r="F122" s="329" t="s">
        <v>1793</v>
      </c>
      <c r="G122" s="330"/>
      <c r="H122" s="328"/>
      <c r="I122" s="328"/>
      <c r="J122" s="328" t="s">
        <v>1794</v>
      </c>
      <c r="K122" s="352"/>
    </row>
    <row r="123" ht="5.25" customHeight="1">
      <c r="B123" s="353"/>
      <c r="C123" s="331"/>
      <c r="D123" s="331"/>
      <c r="E123" s="331"/>
      <c r="F123" s="331"/>
      <c r="G123" s="312"/>
      <c r="H123" s="331"/>
      <c r="I123" s="331"/>
      <c r="J123" s="331"/>
      <c r="K123" s="354"/>
    </row>
    <row r="124" ht="15" customHeight="1">
      <c r="B124" s="353"/>
      <c r="C124" s="312" t="s">
        <v>1798</v>
      </c>
      <c r="D124" s="331"/>
      <c r="E124" s="331"/>
      <c r="F124" s="333" t="s">
        <v>1795</v>
      </c>
      <c r="G124" s="312"/>
      <c r="H124" s="312" t="s">
        <v>1834</v>
      </c>
      <c r="I124" s="312" t="s">
        <v>1797</v>
      </c>
      <c r="J124" s="312">
        <v>120</v>
      </c>
      <c r="K124" s="355"/>
    </row>
    <row r="125" ht="15" customHeight="1">
      <c r="B125" s="353"/>
      <c r="C125" s="312" t="s">
        <v>1843</v>
      </c>
      <c r="D125" s="312"/>
      <c r="E125" s="312"/>
      <c r="F125" s="333" t="s">
        <v>1795</v>
      </c>
      <c r="G125" s="312"/>
      <c r="H125" s="312" t="s">
        <v>1844</v>
      </c>
      <c r="I125" s="312" t="s">
        <v>1797</v>
      </c>
      <c r="J125" s="312" t="s">
        <v>1845</v>
      </c>
      <c r="K125" s="355"/>
    </row>
    <row r="126" ht="15" customHeight="1">
      <c r="B126" s="353"/>
      <c r="C126" s="312" t="s">
        <v>1744</v>
      </c>
      <c r="D126" s="312"/>
      <c r="E126" s="312"/>
      <c r="F126" s="333" t="s">
        <v>1795</v>
      </c>
      <c r="G126" s="312"/>
      <c r="H126" s="312" t="s">
        <v>1846</v>
      </c>
      <c r="I126" s="312" t="s">
        <v>1797</v>
      </c>
      <c r="J126" s="312" t="s">
        <v>1845</v>
      </c>
      <c r="K126" s="355"/>
    </row>
    <row r="127" ht="15" customHeight="1">
      <c r="B127" s="353"/>
      <c r="C127" s="312" t="s">
        <v>1806</v>
      </c>
      <c r="D127" s="312"/>
      <c r="E127" s="312"/>
      <c r="F127" s="333" t="s">
        <v>1801</v>
      </c>
      <c r="G127" s="312"/>
      <c r="H127" s="312" t="s">
        <v>1807</v>
      </c>
      <c r="I127" s="312" t="s">
        <v>1797</v>
      </c>
      <c r="J127" s="312">
        <v>15</v>
      </c>
      <c r="K127" s="355"/>
    </row>
    <row r="128" ht="15" customHeight="1">
      <c r="B128" s="353"/>
      <c r="C128" s="335" t="s">
        <v>1808</v>
      </c>
      <c r="D128" s="335"/>
      <c r="E128" s="335"/>
      <c r="F128" s="336" t="s">
        <v>1801</v>
      </c>
      <c r="G128" s="335"/>
      <c r="H128" s="335" t="s">
        <v>1809</v>
      </c>
      <c r="I128" s="335" t="s">
        <v>1797</v>
      </c>
      <c r="J128" s="335">
        <v>15</v>
      </c>
      <c r="K128" s="355"/>
    </row>
    <row r="129" ht="15" customHeight="1">
      <c r="B129" s="353"/>
      <c r="C129" s="335" t="s">
        <v>1810</v>
      </c>
      <c r="D129" s="335"/>
      <c r="E129" s="335"/>
      <c r="F129" s="336" t="s">
        <v>1801</v>
      </c>
      <c r="G129" s="335"/>
      <c r="H129" s="335" t="s">
        <v>1811</v>
      </c>
      <c r="I129" s="335" t="s">
        <v>1797</v>
      </c>
      <c r="J129" s="335">
        <v>20</v>
      </c>
      <c r="K129" s="355"/>
    </row>
    <row r="130" ht="15" customHeight="1">
      <c r="B130" s="353"/>
      <c r="C130" s="335" t="s">
        <v>1812</v>
      </c>
      <c r="D130" s="335"/>
      <c r="E130" s="335"/>
      <c r="F130" s="336" t="s">
        <v>1801</v>
      </c>
      <c r="G130" s="335"/>
      <c r="H130" s="335" t="s">
        <v>1813</v>
      </c>
      <c r="I130" s="335" t="s">
        <v>1797</v>
      </c>
      <c r="J130" s="335">
        <v>20</v>
      </c>
      <c r="K130" s="355"/>
    </row>
    <row r="131" ht="15" customHeight="1">
      <c r="B131" s="353"/>
      <c r="C131" s="312" t="s">
        <v>1800</v>
      </c>
      <c r="D131" s="312"/>
      <c r="E131" s="312"/>
      <c r="F131" s="333" t="s">
        <v>1801</v>
      </c>
      <c r="G131" s="312"/>
      <c r="H131" s="312" t="s">
        <v>1834</v>
      </c>
      <c r="I131" s="312" t="s">
        <v>1797</v>
      </c>
      <c r="J131" s="312">
        <v>50</v>
      </c>
      <c r="K131" s="355"/>
    </row>
    <row r="132" ht="15" customHeight="1">
      <c r="B132" s="353"/>
      <c r="C132" s="312" t="s">
        <v>1814</v>
      </c>
      <c r="D132" s="312"/>
      <c r="E132" s="312"/>
      <c r="F132" s="333" t="s">
        <v>1801</v>
      </c>
      <c r="G132" s="312"/>
      <c r="H132" s="312" t="s">
        <v>1834</v>
      </c>
      <c r="I132" s="312" t="s">
        <v>1797</v>
      </c>
      <c r="J132" s="312">
        <v>50</v>
      </c>
      <c r="K132" s="355"/>
    </row>
    <row r="133" ht="15" customHeight="1">
      <c r="B133" s="353"/>
      <c r="C133" s="312" t="s">
        <v>1820</v>
      </c>
      <c r="D133" s="312"/>
      <c r="E133" s="312"/>
      <c r="F133" s="333" t="s">
        <v>1801</v>
      </c>
      <c r="G133" s="312"/>
      <c r="H133" s="312" t="s">
        <v>1834</v>
      </c>
      <c r="I133" s="312" t="s">
        <v>1797</v>
      </c>
      <c r="J133" s="312">
        <v>50</v>
      </c>
      <c r="K133" s="355"/>
    </row>
    <row r="134" ht="15" customHeight="1">
      <c r="B134" s="353"/>
      <c r="C134" s="312" t="s">
        <v>1822</v>
      </c>
      <c r="D134" s="312"/>
      <c r="E134" s="312"/>
      <c r="F134" s="333" t="s">
        <v>1801</v>
      </c>
      <c r="G134" s="312"/>
      <c r="H134" s="312" t="s">
        <v>1834</v>
      </c>
      <c r="I134" s="312" t="s">
        <v>1797</v>
      </c>
      <c r="J134" s="312">
        <v>50</v>
      </c>
      <c r="K134" s="355"/>
    </row>
    <row r="135" ht="15" customHeight="1">
      <c r="B135" s="353"/>
      <c r="C135" s="312" t="s">
        <v>146</v>
      </c>
      <c r="D135" s="312"/>
      <c r="E135" s="312"/>
      <c r="F135" s="333" t="s">
        <v>1801</v>
      </c>
      <c r="G135" s="312"/>
      <c r="H135" s="312" t="s">
        <v>1847</v>
      </c>
      <c r="I135" s="312" t="s">
        <v>1797</v>
      </c>
      <c r="J135" s="312">
        <v>255</v>
      </c>
      <c r="K135" s="355"/>
    </row>
    <row r="136" ht="15" customHeight="1">
      <c r="B136" s="353"/>
      <c r="C136" s="312" t="s">
        <v>1824</v>
      </c>
      <c r="D136" s="312"/>
      <c r="E136" s="312"/>
      <c r="F136" s="333" t="s">
        <v>1795</v>
      </c>
      <c r="G136" s="312"/>
      <c r="H136" s="312" t="s">
        <v>1848</v>
      </c>
      <c r="I136" s="312" t="s">
        <v>1826</v>
      </c>
      <c r="J136" s="312"/>
      <c r="K136" s="355"/>
    </row>
    <row r="137" ht="15" customHeight="1">
      <c r="B137" s="353"/>
      <c r="C137" s="312" t="s">
        <v>1827</v>
      </c>
      <c r="D137" s="312"/>
      <c r="E137" s="312"/>
      <c r="F137" s="333" t="s">
        <v>1795</v>
      </c>
      <c r="G137" s="312"/>
      <c r="H137" s="312" t="s">
        <v>1849</v>
      </c>
      <c r="I137" s="312" t="s">
        <v>1829</v>
      </c>
      <c r="J137" s="312"/>
      <c r="K137" s="355"/>
    </row>
    <row r="138" ht="15" customHeight="1">
      <c r="B138" s="353"/>
      <c r="C138" s="312" t="s">
        <v>1830</v>
      </c>
      <c r="D138" s="312"/>
      <c r="E138" s="312"/>
      <c r="F138" s="333" t="s">
        <v>1795</v>
      </c>
      <c r="G138" s="312"/>
      <c r="H138" s="312" t="s">
        <v>1830</v>
      </c>
      <c r="I138" s="312" t="s">
        <v>1829</v>
      </c>
      <c r="J138" s="312"/>
      <c r="K138" s="355"/>
    </row>
    <row r="139" ht="15" customHeight="1">
      <c r="B139" s="353"/>
      <c r="C139" s="312" t="s">
        <v>49</v>
      </c>
      <c r="D139" s="312"/>
      <c r="E139" s="312"/>
      <c r="F139" s="333" t="s">
        <v>1795</v>
      </c>
      <c r="G139" s="312"/>
      <c r="H139" s="312" t="s">
        <v>1850</v>
      </c>
      <c r="I139" s="312" t="s">
        <v>1829</v>
      </c>
      <c r="J139" s="312"/>
      <c r="K139" s="355"/>
    </row>
    <row r="140" ht="15" customHeight="1">
      <c r="B140" s="353"/>
      <c r="C140" s="312" t="s">
        <v>1851</v>
      </c>
      <c r="D140" s="312"/>
      <c r="E140" s="312"/>
      <c r="F140" s="333" t="s">
        <v>1795</v>
      </c>
      <c r="G140" s="312"/>
      <c r="H140" s="312" t="s">
        <v>1852</v>
      </c>
      <c r="I140" s="312" t="s">
        <v>1829</v>
      </c>
      <c r="J140" s="312"/>
      <c r="K140" s="355"/>
    </row>
    <row r="141" ht="15" customHeight="1">
      <c r="B141" s="356"/>
      <c r="C141" s="357"/>
      <c r="D141" s="357"/>
      <c r="E141" s="357"/>
      <c r="F141" s="357"/>
      <c r="G141" s="357"/>
      <c r="H141" s="357"/>
      <c r="I141" s="357"/>
      <c r="J141" s="357"/>
      <c r="K141" s="358"/>
    </row>
    <row r="142" ht="18.75" customHeight="1">
      <c r="B142" s="308"/>
      <c r="C142" s="308"/>
      <c r="D142" s="308"/>
      <c r="E142" s="308"/>
      <c r="F142" s="345"/>
      <c r="G142" s="308"/>
      <c r="H142" s="308"/>
      <c r="I142" s="308"/>
      <c r="J142" s="308"/>
      <c r="K142" s="308"/>
    </row>
    <row r="143" ht="18.75" customHeight="1">
      <c r="B143" s="319"/>
      <c r="C143" s="319"/>
      <c r="D143" s="319"/>
      <c r="E143" s="319"/>
      <c r="F143" s="319"/>
      <c r="G143" s="319"/>
      <c r="H143" s="319"/>
      <c r="I143" s="319"/>
      <c r="J143" s="319"/>
      <c r="K143" s="319"/>
    </row>
    <row r="144" ht="7.5" customHeight="1">
      <c r="B144" s="320"/>
      <c r="C144" s="321"/>
      <c r="D144" s="321"/>
      <c r="E144" s="321"/>
      <c r="F144" s="321"/>
      <c r="G144" s="321"/>
      <c r="H144" s="321"/>
      <c r="I144" s="321"/>
      <c r="J144" s="321"/>
      <c r="K144" s="322"/>
    </row>
    <row r="145" ht="45" customHeight="1">
      <c r="B145" s="323"/>
      <c r="C145" s="324" t="s">
        <v>1853</v>
      </c>
      <c r="D145" s="324"/>
      <c r="E145" s="324"/>
      <c r="F145" s="324"/>
      <c r="G145" s="324"/>
      <c r="H145" s="324"/>
      <c r="I145" s="324"/>
      <c r="J145" s="324"/>
      <c r="K145" s="325"/>
    </row>
    <row r="146" ht="17.25" customHeight="1">
      <c r="B146" s="323"/>
      <c r="C146" s="326" t="s">
        <v>1789</v>
      </c>
      <c r="D146" s="326"/>
      <c r="E146" s="326"/>
      <c r="F146" s="326" t="s">
        <v>1790</v>
      </c>
      <c r="G146" s="327"/>
      <c r="H146" s="326" t="s">
        <v>141</v>
      </c>
      <c r="I146" s="326" t="s">
        <v>68</v>
      </c>
      <c r="J146" s="326" t="s">
        <v>1791</v>
      </c>
      <c r="K146" s="325"/>
    </row>
    <row r="147" ht="17.25" customHeight="1">
      <c r="B147" s="323"/>
      <c r="C147" s="328" t="s">
        <v>1792</v>
      </c>
      <c r="D147" s="328"/>
      <c r="E147" s="328"/>
      <c r="F147" s="329" t="s">
        <v>1793</v>
      </c>
      <c r="G147" s="330"/>
      <c r="H147" s="328"/>
      <c r="I147" s="328"/>
      <c r="J147" s="328" t="s">
        <v>1794</v>
      </c>
      <c r="K147" s="325"/>
    </row>
    <row r="148" ht="5.25" customHeight="1">
      <c r="B148" s="334"/>
      <c r="C148" s="331"/>
      <c r="D148" s="331"/>
      <c r="E148" s="331"/>
      <c r="F148" s="331"/>
      <c r="G148" s="332"/>
      <c r="H148" s="331"/>
      <c r="I148" s="331"/>
      <c r="J148" s="331"/>
      <c r="K148" s="355"/>
    </row>
    <row r="149" ht="15" customHeight="1">
      <c r="B149" s="334"/>
      <c r="C149" s="359" t="s">
        <v>1798</v>
      </c>
      <c r="D149" s="312"/>
      <c r="E149" s="312"/>
      <c r="F149" s="360" t="s">
        <v>1795</v>
      </c>
      <c r="G149" s="312"/>
      <c r="H149" s="359" t="s">
        <v>1834</v>
      </c>
      <c r="I149" s="359" t="s">
        <v>1797</v>
      </c>
      <c r="J149" s="359">
        <v>120</v>
      </c>
      <c r="K149" s="355"/>
    </row>
    <row r="150" ht="15" customHeight="1">
      <c r="B150" s="334"/>
      <c r="C150" s="359" t="s">
        <v>1843</v>
      </c>
      <c r="D150" s="312"/>
      <c r="E150" s="312"/>
      <c r="F150" s="360" t="s">
        <v>1795</v>
      </c>
      <c r="G150" s="312"/>
      <c r="H150" s="359" t="s">
        <v>1854</v>
      </c>
      <c r="I150" s="359" t="s">
        <v>1797</v>
      </c>
      <c r="J150" s="359" t="s">
        <v>1845</v>
      </c>
      <c r="K150" s="355"/>
    </row>
    <row r="151" ht="15" customHeight="1">
      <c r="B151" s="334"/>
      <c r="C151" s="359" t="s">
        <v>1744</v>
      </c>
      <c r="D151" s="312"/>
      <c r="E151" s="312"/>
      <c r="F151" s="360" t="s">
        <v>1795</v>
      </c>
      <c r="G151" s="312"/>
      <c r="H151" s="359" t="s">
        <v>1855</v>
      </c>
      <c r="I151" s="359" t="s">
        <v>1797</v>
      </c>
      <c r="J151" s="359" t="s">
        <v>1845</v>
      </c>
      <c r="K151" s="355"/>
    </row>
    <row r="152" ht="15" customHeight="1">
      <c r="B152" s="334"/>
      <c r="C152" s="359" t="s">
        <v>1800</v>
      </c>
      <c r="D152" s="312"/>
      <c r="E152" s="312"/>
      <c r="F152" s="360" t="s">
        <v>1801</v>
      </c>
      <c r="G152" s="312"/>
      <c r="H152" s="359" t="s">
        <v>1834</v>
      </c>
      <c r="I152" s="359" t="s">
        <v>1797</v>
      </c>
      <c r="J152" s="359">
        <v>50</v>
      </c>
      <c r="K152" s="355"/>
    </row>
    <row r="153" ht="15" customHeight="1">
      <c r="B153" s="334"/>
      <c r="C153" s="359" t="s">
        <v>1803</v>
      </c>
      <c r="D153" s="312"/>
      <c r="E153" s="312"/>
      <c r="F153" s="360" t="s">
        <v>1795</v>
      </c>
      <c r="G153" s="312"/>
      <c r="H153" s="359" t="s">
        <v>1834</v>
      </c>
      <c r="I153" s="359" t="s">
        <v>1805</v>
      </c>
      <c r="J153" s="359"/>
      <c r="K153" s="355"/>
    </row>
    <row r="154" ht="15" customHeight="1">
      <c r="B154" s="334"/>
      <c r="C154" s="359" t="s">
        <v>1814</v>
      </c>
      <c r="D154" s="312"/>
      <c r="E154" s="312"/>
      <c r="F154" s="360" t="s">
        <v>1801</v>
      </c>
      <c r="G154" s="312"/>
      <c r="H154" s="359" t="s">
        <v>1834</v>
      </c>
      <c r="I154" s="359" t="s">
        <v>1797</v>
      </c>
      <c r="J154" s="359">
        <v>50</v>
      </c>
      <c r="K154" s="355"/>
    </row>
    <row r="155" ht="15" customHeight="1">
      <c r="B155" s="334"/>
      <c r="C155" s="359" t="s">
        <v>1822</v>
      </c>
      <c r="D155" s="312"/>
      <c r="E155" s="312"/>
      <c r="F155" s="360" t="s">
        <v>1801</v>
      </c>
      <c r="G155" s="312"/>
      <c r="H155" s="359" t="s">
        <v>1834</v>
      </c>
      <c r="I155" s="359" t="s">
        <v>1797</v>
      </c>
      <c r="J155" s="359">
        <v>50</v>
      </c>
      <c r="K155" s="355"/>
    </row>
    <row r="156" ht="15" customHeight="1">
      <c r="B156" s="334"/>
      <c r="C156" s="359" t="s">
        <v>1820</v>
      </c>
      <c r="D156" s="312"/>
      <c r="E156" s="312"/>
      <c r="F156" s="360" t="s">
        <v>1801</v>
      </c>
      <c r="G156" s="312"/>
      <c r="H156" s="359" t="s">
        <v>1834</v>
      </c>
      <c r="I156" s="359" t="s">
        <v>1797</v>
      </c>
      <c r="J156" s="359">
        <v>50</v>
      </c>
      <c r="K156" s="355"/>
    </row>
    <row r="157" ht="15" customHeight="1">
      <c r="B157" s="334"/>
      <c r="C157" s="359" t="s">
        <v>117</v>
      </c>
      <c r="D157" s="312"/>
      <c r="E157" s="312"/>
      <c r="F157" s="360" t="s">
        <v>1795</v>
      </c>
      <c r="G157" s="312"/>
      <c r="H157" s="359" t="s">
        <v>1856</v>
      </c>
      <c r="I157" s="359" t="s">
        <v>1797</v>
      </c>
      <c r="J157" s="359" t="s">
        <v>1857</v>
      </c>
      <c r="K157" s="355"/>
    </row>
    <row r="158" ht="15" customHeight="1">
      <c r="B158" s="334"/>
      <c r="C158" s="359" t="s">
        <v>1858</v>
      </c>
      <c r="D158" s="312"/>
      <c r="E158" s="312"/>
      <c r="F158" s="360" t="s">
        <v>1795</v>
      </c>
      <c r="G158" s="312"/>
      <c r="H158" s="359" t="s">
        <v>1859</v>
      </c>
      <c r="I158" s="359" t="s">
        <v>1829</v>
      </c>
      <c r="J158" s="359"/>
      <c r="K158" s="355"/>
    </row>
    <row r="159" ht="15" customHeight="1">
      <c r="B159" s="361"/>
      <c r="C159" s="343"/>
      <c r="D159" s="343"/>
      <c r="E159" s="343"/>
      <c r="F159" s="343"/>
      <c r="G159" s="343"/>
      <c r="H159" s="343"/>
      <c r="I159" s="343"/>
      <c r="J159" s="343"/>
      <c r="K159" s="362"/>
    </row>
    <row r="160" ht="18.75" customHeight="1">
      <c r="B160" s="308"/>
      <c r="C160" s="312"/>
      <c r="D160" s="312"/>
      <c r="E160" s="312"/>
      <c r="F160" s="333"/>
      <c r="G160" s="312"/>
      <c r="H160" s="312"/>
      <c r="I160" s="312"/>
      <c r="J160" s="312"/>
      <c r="K160" s="308"/>
    </row>
    <row r="161" ht="18.75" customHeight="1">
      <c r="B161" s="319"/>
      <c r="C161" s="319"/>
      <c r="D161" s="319"/>
      <c r="E161" s="319"/>
      <c r="F161" s="319"/>
      <c r="G161" s="319"/>
      <c r="H161" s="319"/>
      <c r="I161" s="319"/>
      <c r="J161" s="319"/>
      <c r="K161" s="319"/>
    </row>
    <row r="162" ht="7.5" customHeight="1">
      <c r="B162" s="298"/>
      <c r="C162" s="299"/>
      <c r="D162" s="299"/>
      <c r="E162" s="299"/>
      <c r="F162" s="299"/>
      <c r="G162" s="299"/>
      <c r="H162" s="299"/>
      <c r="I162" s="299"/>
      <c r="J162" s="299"/>
      <c r="K162" s="300"/>
    </row>
    <row r="163" ht="45" customHeight="1">
      <c r="B163" s="301"/>
      <c r="C163" s="302" t="s">
        <v>1860</v>
      </c>
      <c r="D163" s="302"/>
      <c r="E163" s="302"/>
      <c r="F163" s="302"/>
      <c r="G163" s="302"/>
      <c r="H163" s="302"/>
      <c r="I163" s="302"/>
      <c r="J163" s="302"/>
      <c r="K163" s="303"/>
    </row>
    <row r="164" ht="17.25" customHeight="1">
      <c r="B164" s="301"/>
      <c r="C164" s="326" t="s">
        <v>1789</v>
      </c>
      <c r="D164" s="326"/>
      <c r="E164" s="326"/>
      <c r="F164" s="326" t="s">
        <v>1790</v>
      </c>
      <c r="G164" s="363"/>
      <c r="H164" s="364" t="s">
        <v>141</v>
      </c>
      <c r="I164" s="364" t="s">
        <v>68</v>
      </c>
      <c r="J164" s="326" t="s">
        <v>1791</v>
      </c>
      <c r="K164" s="303"/>
    </row>
    <row r="165" ht="17.25" customHeight="1">
      <c r="B165" s="304"/>
      <c r="C165" s="328" t="s">
        <v>1792</v>
      </c>
      <c r="D165" s="328"/>
      <c r="E165" s="328"/>
      <c r="F165" s="329" t="s">
        <v>1793</v>
      </c>
      <c r="G165" s="365"/>
      <c r="H165" s="366"/>
      <c r="I165" s="366"/>
      <c r="J165" s="328" t="s">
        <v>1794</v>
      </c>
      <c r="K165" s="306"/>
    </row>
    <row r="166" ht="5.25" customHeight="1">
      <c r="B166" s="334"/>
      <c r="C166" s="331"/>
      <c r="D166" s="331"/>
      <c r="E166" s="331"/>
      <c r="F166" s="331"/>
      <c r="G166" s="332"/>
      <c r="H166" s="331"/>
      <c r="I166" s="331"/>
      <c r="J166" s="331"/>
      <c r="K166" s="355"/>
    </row>
    <row r="167" ht="15" customHeight="1">
      <c r="B167" s="334"/>
      <c r="C167" s="312" t="s">
        <v>1798</v>
      </c>
      <c r="D167" s="312"/>
      <c r="E167" s="312"/>
      <c r="F167" s="333" t="s">
        <v>1795</v>
      </c>
      <c r="G167" s="312"/>
      <c r="H167" s="312" t="s">
        <v>1834</v>
      </c>
      <c r="I167" s="312" t="s">
        <v>1797</v>
      </c>
      <c r="J167" s="312">
        <v>120</v>
      </c>
      <c r="K167" s="355"/>
    </row>
    <row r="168" ht="15" customHeight="1">
      <c r="B168" s="334"/>
      <c r="C168" s="312" t="s">
        <v>1843</v>
      </c>
      <c r="D168" s="312"/>
      <c r="E168" s="312"/>
      <c r="F168" s="333" t="s">
        <v>1795</v>
      </c>
      <c r="G168" s="312"/>
      <c r="H168" s="312" t="s">
        <v>1844</v>
      </c>
      <c r="I168" s="312" t="s">
        <v>1797</v>
      </c>
      <c r="J168" s="312" t="s">
        <v>1845</v>
      </c>
      <c r="K168" s="355"/>
    </row>
    <row r="169" ht="15" customHeight="1">
      <c r="B169" s="334"/>
      <c r="C169" s="312" t="s">
        <v>1744</v>
      </c>
      <c r="D169" s="312"/>
      <c r="E169" s="312"/>
      <c r="F169" s="333" t="s">
        <v>1795</v>
      </c>
      <c r="G169" s="312"/>
      <c r="H169" s="312" t="s">
        <v>1861</v>
      </c>
      <c r="I169" s="312" t="s">
        <v>1797</v>
      </c>
      <c r="J169" s="312" t="s">
        <v>1845</v>
      </c>
      <c r="K169" s="355"/>
    </row>
    <row r="170" ht="15" customHeight="1">
      <c r="B170" s="334"/>
      <c r="C170" s="312" t="s">
        <v>1800</v>
      </c>
      <c r="D170" s="312"/>
      <c r="E170" s="312"/>
      <c r="F170" s="333" t="s">
        <v>1801</v>
      </c>
      <c r="G170" s="312"/>
      <c r="H170" s="312" t="s">
        <v>1861</v>
      </c>
      <c r="I170" s="312" t="s">
        <v>1797</v>
      </c>
      <c r="J170" s="312">
        <v>50</v>
      </c>
      <c r="K170" s="355"/>
    </row>
    <row r="171" ht="15" customHeight="1">
      <c r="B171" s="334"/>
      <c r="C171" s="312" t="s">
        <v>1803</v>
      </c>
      <c r="D171" s="312"/>
      <c r="E171" s="312"/>
      <c r="F171" s="333" t="s">
        <v>1795</v>
      </c>
      <c r="G171" s="312"/>
      <c r="H171" s="312" t="s">
        <v>1861</v>
      </c>
      <c r="I171" s="312" t="s">
        <v>1805</v>
      </c>
      <c r="J171" s="312"/>
      <c r="K171" s="355"/>
    </row>
    <row r="172" ht="15" customHeight="1">
      <c r="B172" s="334"/>
      <c r="C172" s="312" t="s">
        <v>1814</v>
      </c>
      <c r="D172" s="312"/>
      <c r="E172" s="312"/>
      <c r="F172" s="333" t="s">
        <v>1801</v>
      </c>
      <c r="G172" s="312"/>
      <c r="H172" s="312" t="s">
        <v>1861</v>
      </c>
      <c r="I172" s="312" t="s">
        <v>1797</v>
      </c>
      <c r="J172" s="312">
        <v>50</v>
      </c>
      <c r="K172" s="355"/>
    </row>
    <row r="173" ht="15" customHeight="1">
      <c r="B173" s="334"/>
      <c r="C173" s="312" t="s">
        <v>1822</v>
      </c>
      <c r="D173" s="312"/>
      <c r="E173" s="312"/>
      <c r="F173" s="333" t="s">
        <v>1801</v>
      </c>
      <c r="G173" s="312"/>
      <c r="H173" s="312" t="s">
        <v>1861</v>
      </c>
      <c r="I173" s="312" t="s">
        <v>1797</v>
      </c>
      <c r="J173" s="312">
        <v>50</v>
      </c>
      <c r="K173" s="355"/>
    </row>
    <row r="174" ht="15" customHeight="1">
      <c r="B174" s="334"/>
      <c r="C174" s="312" t="s">
        <v>1820</v>
      </c>
      <c r="D174" s="312"/>
      <c r="E174" s="312"/>
      <c r="F174" s="333" t="s">
        <v>1801</v>
      </c>
      <c r="G174" s="312"/>
      <c r="H174" s="312" t="s">
        <v>1861</v>
      </c>
      <c r="I174" s="312" t="s">
        <v>1797</v>
      </c>
      <c r="J174" s="312">
        <v>50</v>
      </c>
      <c r="K174" s="355"/>
    </row>
    <row r="175" ht="15" customHeight="1">
      <c r="B175" s="334"/>
      <c r="C175" s="312" t="s">
        <v>140</v>
      </c>
      <c r="D175" s="312"/>
      <c r="E175" s="312"/>
      <c r="F175" s="333" t="s">
        <v>1795</v>
      </c>
      <c r="G175" s="312"/>
      <c r="H175" s="312" t="s">
        <v>1862</v>
      </c>
      <c r="I175" s="312" t="s">
        <v>1863</v>
      </c>
      <c r="J175" s="312"/>
      <c r="K175" s="355"/>
    </row>
    <row r="176" ht="15" customHeight="1">
      <c r="B176" s="334"/>
      <c r="C176" s="312" t="s">
        <v>68</v>
      </c>
      <c r="D176" s="312"/>
      <c r="E176" s="312"/>
      <c r="F176" s="333" t="s">
        <v>1795</v>
      </c>
      <c r="G176" s="312"/>
      <c r="H176" s="312" t="s">
        <v>1864</v>
      </c>
      <c r="I176" s="312" t="s">
        <v>1865</v>
      </c>
      <c r="J176" s="312">
        <v>1</v>
      </c>
      <c r="K176" s="355"/>
    </row>
    <row r="177" ht="15" customHeight="1">
      <c r="B177" s="334"/>
      <c r="C177" s="312" t="s">
        <v>64</v>
      </c>
      <c r="D177" s="312"/>
      <c r="E177" s="312"/>
      <c r="F177" s="333" t="s">
        <v>1795</v>
      </c>
      <c r="G177" s="312"/>
      <c r="H177" s="312" t="s">
        <v>1866</v>
      </c>
      <c r="I177" s="312" t="s">
        <v>1797</v>
      </c>
      <c r="J177" s="312">
        <v>20</v>
      </c>
      <c r="K177" s="355"/>
    </row>
    <row r="178" ht="15" customHeight="1">
      <c r="B178" s="334"/>
      <c r="C178" s="312" t="s">
        <v>141</v>
      </c>
      <c r="D178" s="312"/>
      <c r="E178" s="312"/>
      <c r="F178" s="333" t="s">
        <v>1795</v>
      </c>
      <c r="G178" s="312"/>
      <c r="H178" s="312" t="s">
        <v>1867</v>
      </c>
      <c r="I178" s="312" t="s">
        <v>1797</v>
      </c>
      <c r="J178" s="312">
        <v>255</v>
      </c>
      <c r="K178" s="355"/>
    </row>
    <row r="179" ht="15" customHeight="1">
      <c r="B179" s="334"/>
      <c r="C179" s="312" t="s">
        <v>142</v>
      </c>
      <c r="D179" s="312"/>
      <c r="E179" s="312"/>
      <c r="F179" s="333" t="s">
        <v>1795</v>
      </c>
      <c r="G179" s="312"/>
      <c r="H179" s="312" t="s">
        <v>1760</v>
      </c>
      <c r="I179" s="312" t="s">
        <v>1797</v>
      </c>
      <c r="J179" s="312">
        <v>10</v>
      </c>
      <c r="K179" s="355"/>
    </row>
    <row r="180" ht="15" customHeight="1">
      <c r="B180" s="334"/>
      <c r="C180" s="312" t="s">
        <v>143</v>
      </c>
      <c r="D180" s="312"/>
      <c r="E180" s="312"/>
      <c r="F180" s="333" t="s">
        <v>1795</v>
      </c>
      <c r="G180" s="312"/>
      <c r="H180" s="312" t="s">
        <v>1868</v>
      </c>
      <c r="I180" s="312" t="s">
        <v>1829</v>
      </c>
      <c r="J180" s="312"/>
      <c r="K180" s="355"/>
    </row>
    <row r="181" ht="15" customHeight="1">
      <c r="B181" s="334"/>
      <c r="C181" s="312" t="s">
        <v>1869</v>
      </c>
      <c r="D181" s="312"/>
      <c r="E181" s="312"/>
      <c r="F181" s="333" t="s">
        <v>1795</v>
      </c>
      <c r="G181" s="312"/>
      <c r="H181" s="312" t="s">
        <v>1870</v>
      </c>
      <c r="I181" s="312" t="s">
        <v>1829</v>
      </c>
      <c r="J181" s="312"/>
      <c r="K181" s="355"/>
    </row>
    <row r="182" ht="15" customHeight="1">
      <c r="B182" s="334"/>
      <c r="C182" s="312" t="s">
        <v>1858</v>
      </c>
      <c r="D182" s="312"/>
      <c r="E182" s="312"/>
      <c r="F182" s="333" t="s">
        <v>1795</v>
      </c>
      <c r="G182" s="312"/>
      <c r="H182" s="312" t="s">
        <v>1871</v>
      </c>
      <c r="I182" s="312" t="s">
        <v>1829</v>
      </c>
      <c r="J182" s="312"/>
      <c r="K182" s="355"/>
    </row>
    <row r="183" ht="15" customHeight="1">
      <c r="B183" s="334"/>
      <c r="C183" s="312" t="s">
        <v>145</v>
      </c>
      <c r="D183" s="312"/>
      <c r="E183" s="312"/>
      <c r="F183" s="333" t="s">
        <v>1801</v>
      </c>
      <c r="G183" s="312"/>
      <c r="H183" s="312" t="s">
        <v>1872</v>
      </c>
      <c r="I183" s="312" t="s">
        <v>1797</v>
      </c>
      <c r="J183" s="312">
        <v>50</v>
      </c>
      <c r="K183" s="355"/>
    </row>
    <row r="184" ht="15" customHeight="1">
      <c r="B184" s="334"/>
      <c r="C184" s="312" t="s">
        <v>1873</v>
      </c>
      <c r="D184" s="312"/>
      <c r="E184" s="312"/>
      <c r="F184" s="333" t="s">
        <v>1801</v>
      </c>
      <c r="G184" s="312"/>
      <c r="H184" s="312" t="s">
        <v>1874</v>
      </c>
      <c r="I184" s="312" t="s">
        <v>1875</v>
      </c>
      <c r="J184" s="312"/>
      <c r="K184" s="355"/>
    </row>
    <row r="185" ht="15" customHeight="1">
      <c r="B185" s="334"/>
      <c r="C185" s="312" t="s">
        <v>1876</v>
      </c>
      <c r="D185" s="312"/>
      <c r="E185" s="312"/>
      <c r="F185" s="333" t="s">
        <v>1801</v>
      </c>
      <c r="G185" s="312"/>
      <c r="H185" s="312" t="s">
        <v>1877</v>
      </c>
      <c r="I185" s="312" t="s">
        <v>1875</v>
      </c>
      <c r="J185" s="312"/>
      <c r="K185" s="355"/>
    </row>
    <row r="186" ht="15" customHeight="1">
      <c r="B186" s="334"/>
      <c r="C186" s="312" t="s">
        <v>1878</v>
      </c>
      <c r="D186" s="312"/>
      <c r="E186" s="312"/>
      <c r="F186" s="333" t="s">
        <v>1801</v>
      </c>
      <c r="G186" s="312"/>
      <c r="H186" s="312" t="s">
        <v>1879</v>
      </c>
      <c r="I186" s="312" t="s">
        <v>1875</v>
      </c>
      <c r="J186" s="312"/>
      <c r="K186" s="355"/>
    </row>
    <row r="187" ht="15" customHeight="1">
      <c r="B187" s="334"/>
      <c r="C187" s="367" t="s">
        <v>1880</v>
      </c>
      <c r="D187" s="312"/>
      <c r="E187" s="312"/>
      <c r="F187" s="333" t="s">
        <v>1801</v>
      </c>
      <c r="G187" s="312"/>
      <c r="H187" s="312" t="s">
        <v>1881</v>
      </c>
      <c r="I187" s="312" t="s">
        <v>1882</v>
      </c>
      <c r="J187" s="368" t="s">
        <v>1883</v>
      </c>
      <c r="K187" s="355"/>
    </row>
    <row r="188" ht="15" customHeight="1">
      <c r="B188" s="334"/>
      <c r="C188" s="318" t="s">
        <v>53</v>
      </c>
      <c r="D188" s="312"/>
      <c r="E188" s="312"/>
      <c r="F188" s="333" t="s">
        <v>1795</v>
      </c>
      <c r="G188" s="312"/>
      <c r="H188" s="308" t="s">
        <v>1884</v>
      </c>
      <c r="I188" s="312" t="s">
        <v>1885</v>
      </c>
      <c r="J188" s="312"/>
      <c r="K188" s="355"/>
    </row>
    <row r="189" ht="15" customHeight="1">
      <c r="B189" s="334"/>
      <c r="C189" s="318" t="s">
        <v>1886</v>
      </c>
      <c r="D189" s="312"/>
      <c r="E189" s="312"/>
      <c r="F189" s="333" t="s">
        <v>1795</v>
      </c>
      <c r="G189" s="312"/>
      <c r="H189" s="312" t="s">
        <v>1887</v>
      </c>
      <c r="I189" s="312" t="s">
        <v>1829</v>
      </c>
      <c r="J189" s="312"/>
      <c r="K189" s="355"/>
    </row>
    <row r="190" ht="15" customHeight="1">
      <c r="B190" s="334"/>
      <c r="C190" s="318" t="s">
        <v>1888</v>
      </c>
      <c r="D190" s="312"/>
      <c r="E190" s="312"/>
      <c r="F190" s="333" t="s">
        <v>1795</v>
      </c>
      <c r="G190" s="312"/>
      <c r="H190" s="312" t="s">
        <v>1889</v>
      </c>
      <c r="I190" s="312" t="s">
        <v>1829</v>
      </c>
      <c r="J190" s="312"/>
      <c r="K190" s="355"/>
    </row>
    <row r="191" ht="15" customHeight="1">
      <c r="B191" s="334"/>
      <c r="C191" s="318" t="s">
        <v>1890</v>
      </c>
      <c r="D191" s="312"/>
      <c r="E191" s="312"/>
      <c r="F191" s="333" t="s">
        <v>1801</v>
      </c>
      <c r="G191" s="312"/>
      <c r="H191" s="312" t="s">
        <v>1891</v>
      </c>
      <c r="I191" s="312" t="s">
        <v>1829</v>
      </c>
      <c r="J191" s="312"/>
      <c r="K191" s="355"/>
    </row>
    <row r="192" ht="15" customHeight="1">
      <c r="B192" s="361"/>
      <c r="C192" s="369"/>
      <c r="D192" s="343"/>
      <c r="E192" s="343"/>
      <c r="F192" s="343"/>
      <c r="G192" s="343"/>
      <c r="H192" s="343"/>
      <c r="I192" s="343"/>
      <c r="J192" s="343"/>
      <c r="K192" s="362"/>
    </row>
    <row r="193" ht="18.75" customHeight="1">
      <c r="B193" s="308"/>
      <c r="C193" s="312"/>
      <c r="D193" s="312"/>
      <c r="E193" s="312"/>
      <c r="F193" s="333"/>
      <c r="G193" s="312"/>
      <c r="H193" s="312"/>
      <c r="I193" s="312"/>
      <c r="J193" s="312"/>
      <c r="K193" s="308"/>
    </row>
    <row r="194" ht="18.75" customHeight="1">
      <c r="B194" s="308"/>
      <c r="C194" s="312"/>
      <c r="D194" s="312"/>
      <c r="E194" s="312"/>
      <c r="F194" s="333"/>
      <c r="G194" s="312"/>
      <c r="H194" s="312"/>
      <c r="I194" s="312"/>
      <c r="J194" s="312"/>
      <c r="K194" s="308"/>
    </row>
    <row r="195" ht="18.75" customHeight="1">
      <c r="B195" s="319"/>
      <c r="C195" s="319"/>
      <c r="D195" s="319"/>
      <c r="E195" s="319"/>
      <c r="F195" s="319"/>
      <c r="G195" s="319"/>
      <c r="H195" s="319"/>
      <c r="I195" s="319"/>
      <c r="J195" s="319"/>
      <c r="K195" s="319"/>
    </row>
    <row r="196" ht="13.5">
      <c r="B196" s="298"/>
      <c r="C196" s="299"/>
      <c r="D196" s="299"/>
      <c r="E196" s="299"/>
      <c r="F196" s="299"/>
      <c r="G196" s="299"/>
      <c r="H196" s="299"/>
      <c r="I196" s="299"/>
      <c r="J196" s="299"/>
      <c r="K196" s="300"/>
    </row>
    <row r="197" ht="21">
      <c r="B197" s="301"/>
      <c r="C197" s="302" t="s">
        <v>1892</v>
      </c>
      <c r="D197" s="302"/>
      <c r="E197" s="302"/>
      <c r="F197" s="302"/>
      <c r="G197" s="302"/>
      <c r="H197" s="302"/>
      <c r="I197" s="302"/>
      <c r="J197" s="302"/>
      <c r="K197" s="303"/>
    </row>
    <row r="198" ht="25.5" customHeight="1">
      <c r="B198" s="301"/>
      <c r="C198" s="370" t="s">
        <v>1893</v>
      </c>
      <c r="D198" s="370"/>
      <c r="E198" s="370"/>
      <c r="F198" s="370" t="s">
        <v>1894</v>
      </c>
      <c r="G198" s="371"/>
      <c r="H198" s="370" t="s">
        <v>1895</v>
      </c>
      <c r="I198" s="370"/>
      <c r="J198" s="370"/>
      <c r="K198" s="303"/>
    </row>
    <row r="199" ht="5.25" customHeight="1">
      <c r="B199" s="334"/>
      <c r="C199" s="331"/>
      <c r="D199" s="331"/>
      <c r="E199" s="331"/>
      <c r="F199" s="331"/>
      <c r="G199" s="312"/>
      <c r="H199" s="331"/>
      <c r="I199" s="331"/>
      <c r="J199" s="331"/>
      <c r="K199" s="355"/>
    </row>
    <row r="200" ht="15" customHeight="1">
      <c r="B200" s="334"/>
      <c r="C200" s="312" t="s">
        <v>1885</v>
      </c>
      <c r="D200" s="312"/>
      <c r="E200" s="312"/>
      <c r="F200" s="333" t="s">
        <v>54</v>
      </c>
      <c r="G200" s="312"/>
      <c r="H200" s="312" t="s">
        <v>1896</v>
      </c>
      <c r="I200" s="312"/>
      <c r="J200" s="312"/>
      <c r="K200" s="355"/>
    </row>
    <row r="201" ht="15" customHeight="1">
      <c r="B201" s="334"/>
      <c r="C201" s="340"/>
      <c r="D201" s="312"/>
      <c r="E201" s="312"/>
      <c r="F201" s="333" t="s">
        <v>55</v>
      </c>
      <c r="G201" s="312"/>
      <c r="H201" s="312" t="s">
        <v>1897</v>
      </c>
      <c r="I201" s="312"/>
      <c r="J201" s="312"/>
      <c r="K201" s="355"/>
    </row>
    <row r="202" ht="15" customHeight="1">
      <c r="B202" s="334"/>
      <c r="C202" s="340"/>
      <c r="D202" s="312"/>
      <c r="E202" s="312"/>
      <c r="F202" s="333" t="s">
        <v>58</v>
      </c>
      <c r="G202" s="312"/>
      <c r="H202" s="312" t="s">
        <v>1898</v>
      </c>
      <c r="I202" s="312"/>
      <c r="J202" s="312"/>
      <c r="K202" s="355"/>
    </row>
    <row r="203" ht="15" customHeight="1">
      <c r="B203" s="334"/>
      <c r="C203" s="312"/>
      <c r="D203" s="312"/>
      <c r="E203" s="312"/>
      <c r="F203" s="333" t="s">
        <v>56</v>
      </c>
      <c r="G203" s="312"/>
      <c r="H203" s="312" t="s">
        <v>1899</v>
      </c>
      <c r="I203" s="312"/>
      <c r="J203" s="312"/>
      <c r="K203" s="355"/>
    </row>
    <row r="204" ht="15" customHeight="1">
      <c r="B204" s="334"/>
      <c r="C204" s="312"/>
      <c r="D204" s="312"/>
      <c r="E204" s="312"/>
      <c r="F204" s="333" t="s">
        <v>57</v>
      </c>
      <c r="G204" s="312"/>
      <c r="H204" s="312" t="s">
        <v>1900</v>
      </c>
      <c r="I204" s="312"/>
      <c r="J204" s="312"/>
      <c r="K204" s="355"/>
    </row>
    <row r="205" ht="15" customHeight="1">
      <c r="B205" s="334"/>
      <c r="C205" s="312"/>
      <c r="D205" s="312"/>
      <c r="E205" s="312"/>
      <c r="F205" s="333"/>
      <c r="G205" s="312"/>
      <c r="H205" s="312"/>
      <c r="I205" s="312"/>
      <c r="J205" s="312"/>
      <c r="K205" s="355"/>
    </row>
    <row r="206" ht="15" customHeight="1">
      <c r="B206" s="334"/>
      <c r="C206" s="312" t="s">
        <v>1841</v>
      </c>
      <c r="D206" s="312"/>
      <c r="E206" s="312"/>
      <c r="F206" s="333" t="s">
        <v>90</v>
      </c>
      <c r="G206" s="312"/>
      <c r="H206" s="312" t="s">
        <v>1901</v>
      </c>
      <c r="I206" s="312"/>
      <c r="J206" s="312"/>
      <c r="K206" s="355"/>
    </row>
    <row r="207" ht="15" customHeight="1">
      <c r="B207" s="334"/>
      <c r="C207" s="340"/>
      <c r="D207" s="312"/>
      <c r="E207" s="312"/>
      <c r="F207" s="333" t="s">
        <v>1739</v>
      </c>
      <c r="G207" s="312"/>
      <c r="H207" s="312" t="s">
        <v>1740</v>
      </c>
      <c r="I207" s="312"/>
      <c r="J207" s="312"/>
      <c r="K207" s="355"/>
    </row>
    <row r="208" ht="15" customHeight="1">
      <c r="B208" s="334"/>
      <c r="C208" s="312"/>
      <c r="D208" s="312"/>
      <c r="E208" s="312"/>
      <c r="F208" s="333" t="s">
        <v>1737</v>
      </c>
      <c r="G208" s="312"/>
      <c r="H208" s="312" t="s">
        <v>1902</v>
      </c>
      <c r="I208" s="312"/>
      <c r="J208" s="312"/>
      <c r="K208" s="355"/>
    </row>
    <row r="209" ht="15" customHeight="1">
      <c r="B209" s="372"/>
      <c r="C209" s="340"/>
      <c r="D209" s="340"/>
      <c r="E209" s="340"/>
      <c r="F209" s="333" t="s">
        <v>1741</v>
      </c>
      <c r="G209" s="318"/>
      <c r="H209" s="359" t="s">
        <v>1742</v>
      </c>
      <c r="I209" s="359"/>
      <c r="J209" s="359"/>
      <c r="K209" s="373"/>
    </row>
    <row r="210" ht="15" customHeight="1">
      <c r="B210" s="372"/>
      <c r="C210" s="340"/>
      <c r="D210" s="340"/>
      <c r="E210" s="340"/>
      <c r="F210" s="333" t="s">
        <v>1743</v>
      </c>
      <c r="G210" s="318"/>
      <c r="H210" s="359" t="s">
        <v>1903</v>
      </c>
      <c r="I210" s="359"/>
      <c r="J210" s="359"/>
      <c r="K210" s="373"/>
    </row>
    <row r="211" ht="15" customHeight="1">
      <c r="B211" s="372"/>
      <c r="C211" s="340"/>
      <c r="D211" s="340"/>
      <c r="E211" s="340"/>
      <c r="F211" s="374"/>
      <c r="G211" s="318"/>
      <c r="H211" s="375"/>
      <c r="I211" s="375"/>
      <c r="J211" s="375"/>
      <c r="K211" s="373"/>
    </row>
    <row r="212" ht="15" customHeight="1">
      <c r="B212" s="372"/>
      <c r="C212" s="312" t="s">
        <v>1865</v>
      </c>
      <c r="D212" s="340"/>
      <c r="E212" s="340"/>
      <c r="F212" s="333">
        <v>1</v>
      </c>
      <c r="G212" s="318"/>
      <c r="H212" s="359" t="s">
        <v>1904</v>
      </c>
      <c r="I212" s="359"/>
      <c r="J212" s="359"/>
      <c r="K212" s="373"/>
    </row>
    <row r="213" ht="15" customHeight="1">
      <c r="B213" s="372"/>
      <c r="C213" s="340"/>
      <c r="D213" s="340"/>
      <c r="E213" s="340"/>
      <c r="F213" s="333">
        <v>2</v>
      </c>
      <c r="G213" s="318"/>
      <c r="H213" s="359" t="s">
        <v>1905</v>
      </c>
      <c r="I213" s="359"/>
      <c r="J213" s="359"/>
      <c r="K213" s="373"/>
    </row>
    <row r="214" ht="15" customHeight="1">
      <c r="B214" s="372"/>
      <c r="C214" s="340"/>
      <c r="D214" s="340"/>
      <c r="E214" s="340"/>
      <c r="F214" s="333">
        <v>3</v>
      </c>
      <c r="G214" s="318"/>
      <c r="H214" s="359" t="s">
        <v>1906</v>
      </c>
      <c r="I214" s="359"/>
      <c r="J214" s="359"/>
      <c r="K214" s="373"/>
    </row>
    <row r="215" ht="15" customHeight="1">
      <c r="B215" s="372"/>
      <c r="C215" s="340"/>
      <c r="D215" s="340"/>
      <c r="E215" s="340"/>
      <c r="F215" s="333">
        <v>4</v>
      </c>
      <c r="G215" s="318"/>
      <c r="H215" s="359" t="s">
        <v>1907</v>
      </c>
      <c r="I215" s="359"/>
      <c r="J215" s="359"/>
      <c r="K215" s="373"/>
    </row>
    <row r="216" ht="12.75" customHeight="1">
      <c r="B216" s="376"/>
      <c r="C216" s="377"/>
      <c r="D216" s="377"/>
      <c r="E216" s="377"/>
      <c r="F216" s="377"/>
      <c r="G216" s="377"/>
      <c r="H216" s="377"/>
      <c r="I216" s="377"/>
      <c r="J216" s="377"/>
      <c r="K216" s="378"/>
    </row>
  </sheetData>
  <sheetProtection autoFilter="0" deleteColumns="0" deleteRows="0" formatCells="0" formatColumns="0" formatRows="0" insertColumns="0" insertHyperlinks="0" insertRows="0" pivotTables="0" sort="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ageMargins left="0.5902778" right="0.5902778" top="0.5902778" bottom="0.5902778" header="0" footer="0"/>
  <pageSetup paperSize="9" orientation="portrait" scale="77"/>
</worksheet>
</file>

<file path=docProps/core.xml><?xml version="1.0" encoding="utf-8"?>
<cp:coreProperties xmlns:dc="http://purl.org/dc/elements/1.1/" xmlns:dcterms="http://purl.org/dc/terms/" xmlns:xsi="http://www.w3.org/2001/XMLSchema-instance" xmlns:cp="http://schemas.openxmlformats.org/package/2006/metadata/core-properties">
  <dc:creator>eva-pc\Eva</dc:creator>
  <cp:lastModifiedBy>eva-pc\Eva</cp:lastModifiedBy>
  <dcterms:created xsi:type="dcterms:W3CDTF">2018-10-18T11:53:46Z</dcterms:created>
  <dcterms:modified xsi:type="dcterms:W3CDTF">2018-10-18T11:54:39Z</dcterms:modified>
</cp:coreProperties>
</file>