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IV.VZ\Zakazky\Stavební_práce\KK\Odbor investic a správy majetku\Operacni_saly\zadavaci_dokumentace\"/>
    </mc:Choice>
  </mc:AlternateContent>
  <bookViews>
    <workbookView xWindow="0" yWindow="0" windowWidth="28770" windowHeight="12270" activeTab="2"/>
  </bookViews>
  <sheets>
    <sheet name="Rekapitulace stavby" sheetId="1" r:id="rId1"/>
    <sheet name="ST - Stavební část - část " sheetId="2" r:id="rId2"/>
    <sheet name="SUB - Vestavby - operační..." sheetId="3" r:id="rId3"/>
    <sheet name="ZTI - Zdravotechnika" sheetId="4" r:id="rId4"/>
    <sheet name="VZT - Vzduchotechnika" sheetId="5" r:id="rId5"/>
    <sheet name="VYT - Vytápění" sheetId="6" r:id="rId6"/>
    <sheet name="SIP - Silnoproud" sheetId="7" r:id="rId7"/>
    <sheet name="JS - Jímací soustava" sheetId="8" r:id="rId8"/>
    <sheet name="EPS - EPS" sheetId="9" r:id="rId9"/>
    <sheet name="NZS - NZS" sheetId="10" r:id="rId10"/>
    <sheet name="SLP - Slaboproud" sheetId="11" r:id="rId11"/>
    <sheet name="MaR - Měření a regulace" sheetId="12" r:id="rId12"/>
    <sheet name="MP - Medicinální plyny" sheetId="13" r:id="rId13"/>
    <sheet name="CHL - Chlazení" sheetId="14" r:id="rId14"/>
    <sheet name="MOB-N - Mobiliář nepřesta..." sheetId="15" r:id="rId15"/>
    <sheet name="VRN - Vedlejší rozpočtové..." sheetId="16" r:id="rId16"/>
    <sheet name="Pokyny pro vyplnění" sheetId="17" r:id="rId17"/>
  </sheets>
  <definedNames>
    <definedName name="_xlnm._FilterDatabase" localSheetId="8" hidden="1">'EPS - EPS'!$C$79:$K$118</definedName>
    <definedName name="_xlnm._FilterDatabase" localSheetId="13" hidden="1">'CHL - Chlazení'!$C$81:$K$128</definedName>
    <definedName name="_xlnm._FilterDatabase" localSheetId="7" hidden="1">'JS - Jímací soustava'!$C$77:$K$101</definedName>
    <definedName name="_xlnm._FilterDatabase" localSheetId="11" hidden="1">'MaR - Měření a regulace'!$C$82:$K$182</definedName>
    <definedName name="_xlnm._FilterDatabase" localSheetId="14" hidden="1">'MOB-N - Mobiliář nepřesta...'!$C$77:$K$152</definedName>
    <definedName name="_xlnm._FilterDatabase" localSheetId="12" hidden="1">'MP - Medicinální plyny'!$C$82:$K$173</definedName>
    <definedName name="_xlnm._FilterDatabase" localSheetId="9" hidden="1">'NZS - NZS'!$C$78:$K$102</definedName>
    <definedName name="_xlnm._FilterDatabase" localSheetId="6" hidden="1">'SIP - Silnoproud'!$C$84:$K$297</definedName>
    <definedName name="_xlnm._FilterDatabase" localSheetId="10" hidden="1">'SLP - Slaboproud'!$C$84:$K$180</definedName>
    <definedName name="_xlnm._FilterDatabase" localSheetId="1" hidden="1">'ST - Stavební část - část '!$C$96:$K$2077</definedName>
    <definedName name="_xlnm._FilterDatabase" localSheetId="2" hidden="1">'SUB - Vestavby - operační...'!$C$84:$K$148</definedName>
    <definedName name="_xlnm._FilterDatabase" localSheetId="15" hidden="1">'VRN - Vedlejší rozpočtové...'!$C$82:$K$139</definedName>
    <definedName name="_xlnm._FilterDatabase" localSheetId="5" hidden="1">'VYT - Vytápění'!$C$84:$K$213</definedName>
    <definedName name="_xlnm._FilterDatabase" localSheetId="4" hidden="1">'VZT - Vzduchotechnika'!$C$96:$K$580</definedName>
    <definedName name="_xlnm._FilterDatabase" localSheetId="3" hidden="1">'ZTI - Zdravotechnika'!$C$84:$K$246</definedName>
    <definedName name="_xlnm.Print_Titles" localSheetId="8">'EPS - EPS'!$79:$79</definedName>
    <definedName name="_xlnm.Print_Titles" localSheetId="13">'CHL - Chlazení'!$81:$81</definedName>
    <definedName name="_xlnm.Print_Titles" localSheetId="7">'JS - Jímací soustava'!$77:$77</definedName>
    <definedName name="_xlnm.Print_Titles" localSheetId="11">'MaR - Měření a regulace'!$82:$82</definedName>
    <definedName name="_xlnm.Print_Titles" localSheetId="14">'MOB-N - Mobiliář nepřesta...'!$77:$77</definedName>
    <definedName name="_xlnm.Print_Titles" localSheetId="12">'MP - Medicinální plyny'!$82:$82</definedName>
    <definedName name="_xlnm.Print_Titles" localSheetId="9">'NZS - NZS'!$78:$78</definedName>
    <definedName name="_xlnm.Print_Titles" localSheetId="0">'Rekapitulace stavby'!$49:$49</definedName>
    <definedName name="_xlnm.Print_Titles" localSheetId="6">'SIP - Silnoproud'!$84:$84</definedName>
    <definedName name="_xlnm.Print_Titles" localSheetId="10">'SLP - Slaboproud'!$84:$84</definedName>
    <definedName name="_xlnm.Print_Titles" localSheetId="1">'ST - Stavební část - část '!$96:$96</definedName>
    <definedName name="_xlnm.Print_Titles" localSheetId="2">'SUB - Vestavby - operační...'!$84:$84</definedName>
    <definedName name="_xlnm.Print_Titles" localSheetId="15">'VRN - Vedlejší rozpočtové...'!$82:$82</definedName>
    <definedName name="_xlnm.Print_Titles" localSheetId="5">'VYT - Vytápění'!$84:$84</definedName>
    <definedName name="_xlnm.Print_Titles" localSheetId="4">'VZT - Vzduchotechnika'!$96:$96</definedName>
    <definedName name="_xlnm.Print_Titles" localSheetId="3">'ZTI - Zdravotechnika'!$84:$84</definedName>
    <definedName name="_xlnm.Print_Area" localSheetId="8">'EPS - EPS'!$C$4:$J$36,'EPS - EPS'!$C$42:$J$61,'EPS - EPS'!$C$67:$K$118</definedName>
    <definedName name="_xlnm.Print_Area" localSheetId="13">'CHL - Chlazení'!$C$4:$J$36,'CHL - Chlazení'!$C$42:$J$63,'CHL - Chlazení'!$C$69:$K$128</definedName>
    <definedName name="_xlnm.Print_Area" localSheetId="7">'JS - Jímací soustava'!$C$4:$J$36,'JS - Jímací soustava'!$C$42:$J$59,'JS - Jímací soustava'!$C$65:$K$101</definedName>
    <definedName name="_xlnm.Print_Area" localSheetId="11">'MaR - Měření a regulace'!$C$4:$J$36,'MaR - Měření a regulace'!$C$42:$J$64,'MaR - Měření a regulace'!$C$70:$K$182</definedName>
    <definedName name="_xlnm.Print_Area" localSheetId="14">'MOB-N - Mobiliář nepřesta...'!$C$4:$J$36,'MOB-N - Mobiliář nepřesta...'!$C$42:$J$59,'MOB-N - Mobiliář nepřesta...'!$C$65:$K$152</definedName>
    <definedName name="_xlnm.Print_Area" localSheetId="12">'MP - Medicinální plyny'!$C$4:$J$36,'MP - Medicinální plyny'!$C$42:$J$64,'MP - Medicinální plyny'!$C$70:$K$173</definedName>
    <definedName name="_xlnm.Print_Area" localSheetId="9">'NZS - NZS'!$C$4:$J$36,'NZS - NZS'!$C$42:$J$60,'NZS - NZS'!$C$66:$K$102</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Area" localSheetId="6">'SIP - Silnoproud'!$C$4:$J$36,'SIP - Silnoproud'!$C$42:$J$66,'SIP - Silnoproud'!$C$72:$K$297</definedName>
    <definedName name="_xlnm.Print_Area" localSheetId="10">'SLP - Slaboproud'!$C$4:$J$36,'SLP - Slaboproud'!$C$42:$J$66,'SLP - Slaboproud'!$C$72:$K$180</definedName>
    <definedName name="_xlnm.Print_Area" localSheetId="1">'ST - Stavební část - část '!$C$4:$J$36,'ST - Stavební část - část '!$C$42:$J$78,'ST - Stavební část - část '!$C$84:$K$2077</definedName>
    <definedName name="_xlnm.Print_Area" localSheetId="2">'SUB - Vestavby - operační...'!$C$4:$J$36,'SUB - Vestavby - operační...'!$C$42:$J$66,'SUB - Vestavby - operační...'!$C$72:$K$148</definedName>
    <definedName name="_xlnm.Print_Area" localSheetId="15">'VRN - Vedlejší rozpočtové...'!$C$4:$J$36,'VRN - Vedlejší rozpočtové...'!$C$42:$J$64,'VRN - Vedlejší rozpočtové...'!$C$70:$K$139</definedName>
    <definedName name="_xlnm.Print_Area" localSheetId="5">'VYT - Vytápění'!$C$4:$J$36,'VYT - Vytápění'!$C$42:$J$66,'VYT - Vytápění'!$C$72:$K$213</definedName>
    <definedName name="_xlnm.Print_Area" localSheetId="4">'VZT - Vzduchotechnika'!$C$4:$J$36,'VZT - Vzduchotechnika'!$C$42:$J$78,'VZT - Vzduchotechnika'!$C$84:$K$580</definedName>
    <definedName name="_xlnm.Print_Area" localSheetId="3">'ZTI - Zdravotechnika'!$C$4:$J$36,'ZTI - Zdravotechnika'!$C$42:$J$66,'ZTI - Zdravotechnika'!$C$72:$K$246</definedName>
  </definedNames>
  <calcPr calcId="162913"/>
</workbook>
</file>

<file path=xl/calcChain.xml><?xml version="1.0" encoding="utf-8"?>
<calcChain xmlns="http://schemas.openxmlformats.org/spreadsheetml/2006/main">
  <c r="AY66" i="1" l="1"/>
  <c r="AX66" i="1"/>
  <c r="BI137" i="16"/>
  <c r="BH137" i="16"/>
  <c r="BG137" i="16"/>
  <c r="BF137" i="16"/>
  <c r="T137" i="16"/>
  <c r="T136" i="16"/>
  <c r="R137" i="16"/>
  <c r="R136" i="16"/>
  <c r="P137" i="16"/>
  <c r="P136" i="16"/>
  <c r="BK137" i="16"/>
  <c r="BK136" i="16" s="1"/>
  <c r="J136" i="16" s="1"/>
  <c r="J137" i="16"/>
  <c r="BE137" i="16" s="1"/>
  <c r="J63" i="16"/>
  <c r="BI135" i="16"/>
  <c r="BH135" i="16"/>
  <c r="BG135" i="16"/>
  <c r="BF135" i="16"/>
  <c r="T135" i="16"/>
  <c r="T134" i="16"/>
  <c r="R135" i="16"/>
  <c r="R134" i="16"/>
  <c r="P135" i="16"/>
  <c r="P134" i="16"/>
  <c r="BK135" i="16"/>
  <c r="BK134" i="16"/>
  <c r="J134" i="16" s="1"/>
  <c r="J135" i="16"/>
  <c r="BE135" i="16"/>
  <c r="J62" i="16"/>
  <c r="BI126" i="16"/>
  <c r="BH126" i="16"/>
  <c r="BG126" i="16"/>
  <c r="BF126" i="16"/>
  <c r="T126" i="16"/>
  <c r="R126" i="16"/>
  <c r="R121" i="16" s="1"/>
  <c r="P126" i="16"/>
  <c r="BK126" i="16"/>
  <c r="J126" i="16"/>
  <c r="BE126" i="16"/>
  <c r="BI123" i="16"/>
  <c r="BH123" i="16"/>
  <c r="BG123" i="16"/>
  <c r="BF123" i="16"/>
  <c r="T123" i="16"/>
  <c r="R123" i="16"/>
  <c r="P123" i="16"/>
  <c r="BK123" i="16"/>
  <c r="BK121" i="16" s="1"/>
  <c r="J121" i="16" s="1"/>
  <c r="J61" i="16" s="1"/>
  <c r="J123" i="16"/>
  <c r="BE123" i="16"/>
  <c r="BI122" i="16"/>
  <c r="BH122" i="16"/>
  <c r="BG122" i="16"/>
  <c r="BF122" i="16"/>
  <c r="T122" i="16"/>
  <c r="T121" i="16"/>
  <c r="R122" i="16"/>
  <c r="P122" i="16"/>
  <c r="P121" i="16"/>
  <c r="BK122" i="16"/>
  <c r="J122" i="16"/>
  <c r="BE122" i="16" s="1"/>
  <c r="BI120" i="16"/>
  <c r="BH120" i="16"/>
  <c r="BG120" i="16"/>
  <c r="BF120" i="16"/>
  <c r="T120" i="16"/>
  <c r="R120" i="16"/>
  <c r="P120" i="16"/>
  <c r="BK120" i="16"/>
  <c r="J120" i="16"/>
  <c r="BE120" i="16"/>
  <c r="BI119" i="16"/>
  <c r="BH119" i="16"/>
  <c r="BG119" i="16"/>
  <c r="BF119" i="16"/>
  <c r="T119" i="16"/>
  <c r="R119" i="16"/>
  <c r="P119" i="16"/>
  <c r="BK119" i="16"/>
  <c r="J119" i="16"/>
  <c r="BE119" i="16"/>
  <c r="BI114" i="16"/>
  <c r="BH114" i="16"/>
  <c r="BG114" i="16"/>
  <c r="BF114" i="16"/>
  <c r="T114" i="16"/>
  <c r="R114" i="16"/>
  <c r="P114" i="16"/>
  <c r="BK114" i="16"/>
  <c r="J114" i="16"/>
  <c r="BE114" i="16"/>
  <c r="BI110" i="16"/>
  <c r="BH110" i="16"/>
  <c r="BG110" i="16"/>
  <c r="BF110" i="16"/>
  <c r="T110" i="16"/>
  <c r="R110" i="16"/>
  <c r="P110" i="16"/>
  <c r="BK110" i="16"/>
  <c r="BK95" i="16" s="1"/>
  <c r="J95" i="16" s="1"/>
  <c r="J110" i="16"/>
  <c r="BE110" i="16"/>
  <c r="BI96" i="16"/>
  <c r="BH96" i="16"/>
  <c r="BG96" i="16"/>
  <c r="BF96" i="16"/>
  <c r="T96" i="16"/>
  <c r="T95" i="16"/>
  <c r="R96" i="16"/>
  <c r="R95" i="16"/>
  <c r="P96" i="16"/>
  <c r="P95" i="16"/>
  <c r="BK96" i="16"/>
  <c r="J96" i="16"/>
  <c r="BE96" i="16" s="1"/>
  <c r="J60" i="16"/>
  <c r="BI88" i="16"/>
  <c r="BH88" i="16"/>
  <c r="BG88" i="16"/>
  <c r="BF88" i="16"/>
  <c r="T88" i="16"/>
  <c r="T87" i="16"/>
  <c r="R88" i="16"/>
  <c r="R87" i="16"/>
  <c r="P88" i="16"/>
  <c r="P87" i="16"/>
  <c r="BK88" i="16"/>
  <c r="BK87" i="16"/>
  <c r="J87" i="16" s="1"/>
  <c r="J88" i="16"/>
  <c r="BE88" i="16" s="1"/>
  <c r="J59" i="16"/>
  <c r="BI86" i="16"/>
  <c r="F34" i="16"/>
  <c r="BD66" i="1" s="1"/>
  <c r="BH86" i="16"/>
  <c r="BG86" i="16"/>
  <c r="F32" i="16"/>
  <c r="BB66" i="1" s="1"/>
  <c r="BF86" i="16"/>
  <c r="T86" i="16"/>
  <c r="T85" i="16"/>
  <c r="R86" i="16"/>
  <c r="R85" i="16"/>
  <c r="P86" i="16"/>
  <c r="P85" i="16"/>
  <c r="BK86" i="16"/>
  <c r="BK85" i="16" s="1"/>
  <c r="J86" i="16"/>
  <c r="BE86" i="16" s="1"/>
  <c r="J30" i="16" s="1"/>
  <c r="AV66" i="1" s="1"/>
  <c r="J79" i="16"/>
  <c r="F79" i="16"/>
  <c r="F77" i="16"/>
  <c r="E75" i="16"/>
  <c r="J51" i="16"/>
  <c r="F51" i="16"/>
  <c r="F49" i="16"/>
  <c r="E47" i="16"/>
  <c r="J18" i="16"/>
  <c r="E18" i="16"/>
  <c r="J17" i="16"/>
  <c r="J12" i="16"/>
  <c r="J77" i="16" s="1"/>
  <c r="J49" i="16"/>
  <c r="E7" i="16"/>
  <c r="E73" i="16"/>
  <c r="E45" i="16"/>
  <c r="AY65" i="1"/>
  <c r="AX65" i="1"/>
  <c r="BI151" i="15"/>
  <c r="BH151" i="15"/>
  <c r="BG151" i="15"/>
  <c r="BF151" i="15"/>
  <c r="T151" i="15"/>
  <c r="R151" i="15"/>
  <c r="P151" i="15"/>
  <c r="BK151" i="15"/>
  <c r="J151" i="15"/>
  <c r="BE151" i="15"/>
  <c r="BI149" i="15"/>
  <c r="BH149" i="15"/>
  <c r="BG149" i="15"/>
  <c r="BF149" i="15"/>
  <c r="T149" i="15"/>
  <c r="R149" i="15"/>
  <c r="P149" i="15"/>
  <c r="BK149" i="15"/>
  <c r="J149" i="15"/>
  <c r="BE149" i="15" s="1"/>
  <c r="BI147" i="15"/>
  <c r="BH147" i="15"/>
  <c r="BG147" i="15"/>
  <c r="BF147" i="15"/>
  <c r="T147" i="15"/>
  <c r="R147" i="15"/>
  <c r="P147" i="15"/>
  <c r="BK147" i="15"/>
  <c r="J147" i="15"/>
  <c r="BE147" i="15" s="1"/>
  <c r="BI145" i="15"/>
  <c r="BH145" i="15"/>
  <c r="BG145" i="15"/>
  <c r="BF145" i="15"/>
  <c r="T145" i="15"/>
  <c r="R145" i="15"/>
  <c r="P145" i="15"/>
  <c r="BK145" i="15"/>
  <c r="J145" i="15"/>
  <c r="BE145" i="15" s="1"/>
  <c r="BI143" i="15"/>
  <c r="BH143" i="15"/>
  <c r="BG143" i="15"/>
  <c r="BF143" i="15"/>
  <c r="T143" i="15"/>
  <c r="R143" i="15"/>
  <c r="P143" i="15"/>
  <c r="BK143" i="15"/>
  <c r="J143" i="15"/>
  <c r="BE143" i="15" s="1"/>
  <c r="BI141" i="15"/>
  <c r="BH141" i="15"/>
  <c r="BG141" i="15"/>
  <c r="BF141" i="15"/>
  <c r="T141" i="15"/>
  <c r="R141" i="15"/>
  <c r="P141" i="15"/>
  <c r="BK141" i="15"/>
  <c r="J141" i="15"/>
  <c r="BE141" i="15" s="1"/>
  <c r="BI139" i="15"/>
  <c r="BH139" i="15"/>
  <c r="BG139" i="15"/>
  <c r="BF139" i="15"/>
  <c r="T139" i="15"/>
  <c r="R139" i="15"/>
  <c r="P139" i="15"/>
  <c r="BK139" i="15"/>
  <c r="J139" i="15"/>
  <c r="BE139" i="15" s="1"/>
  <c r="BI137" i="15"/>
  <c r="BH137" i="15"/>
  <c r="BG137" i="15"/>
  <c r="BF137" i="15"/>
  <c r="T137" i="15"/>
  <c r="R137" i="15"/>
  <c r="P137" i="15"/>
  <c r="BK137" i="15"/>
  <c r="J137" i="15"/>
  <c r="BE137" i="15" s="1"/>
  <c r="BI135" i="15"/>
  <c r="BH135" i="15"/>
  <c r="BG135" i="15"/>
  <c r="BF135" i="15"/>
  <c r="T135" i="15"/>
  <c r="R135" i="15"/>
  <c r="P135" i="15"/>
  <c r="BK135" i="15"/>
  <c r="J135" i="15"/>
  <c r="BE135" i="15" s="1"/>
  <c r="BI133" i="15"/>
  <c r="BH133" i="15"/>
  <c r="BG133" i="15"/>
  <c r="BF133" i="15"/>
  <c r="T133" i="15"/>
  <c r="R133" i="15"/>
  <c r="P133" i="15"/>
  <c r="BK133" i="15"/>
  <c r="J133" i="15"/>
  <c r="BE133" i="15" s="1"/>
  <c r="BI131" i="15"/>
  <c r="BH131" i="15"/>
  <c r="BG131" i="15"/>
  <c r="BF131" i="15"/>
  <c r="T131" i="15"/>
  <c r="R131" i="15"/>
  <c r="P131" i="15"/>
  <c r="BK131" i="15"/>
  <c r="J131" i="15"/>
  <c r="BE131" i="15" s="1"/>
  <c r="BI129" i="15"/>
  <c r="BH129" i="15"/>
  <c r="BG129" i="15"/>
  <c r="BF129" i="15"/>
  <c r="T129" i="15"/>
  <c r="R129" i="15"/>
  <c r="P129" i="15"/>
  <c r="BK129" i="15"/>
  <c r="J129" i="15"/>
  <c r="BE129" i="15" s="1"/>
  <c r="BI127" i="15"/>
  <c r="BH127" i="15"/>
  <c r="BG127" i="15"/>
  <c r="BF127" i="15"/>
  <c r="T127" i="15"/>
  <c r="R127" i="15"/>
  <c r="P127" i="15"/>
  <c r="BK127" i="15"/>
  <c r="J127" i="15"/>
  <c r="BE127" i="15" s="1"/>
  <c r="BI125" i="15"/>
  <c r="BH125" i="15"/>
  <c r="BG125" i="15"/>
  <c r="BF125" i="15"/>
  <c r="T125" i="15"/>
  <c r="R125" i="15"/>
  <c r="P125" i="15"/>
  <c r="BK125" i="15"/>
  <c r="J125" i="15"/>
  <c r="BE125" i="15" s="1"/>
  <c r="BI123" i="15"/>
  <c r="BH123" i="15"/>
  <c r="BG123" i="15"/>
  <c r="BF123" i="15"/>
  <c r="T123" i="15"/>
  <c r="R123" i="15"/>
  <c r="P123" i="15"/>
  <c r="BK123" i="15"/>
  <c r="J123" i="15"/>
  <c r="BE123" i="15" s="1"/>
  <c r="BI121" i="15"/>
  <c r="BH121" i="15"/>
  <c r="BG121" i="15"/>
  <c r="BF121" i="15"/>
  <c r="T121" i="15"/>
  <c r="R121" i="15"/>
  <c r="P121" i="15"/>
  <c r="BK121" i="15"/>
  <c r="J121" i="15"/>
  <c r="BE121" i="15" s="1"/>
  <c r="BI119" i="15"/>
  <c r="BH119" i="15"/>
  <c r="BG119" i="15"/>
  <c r="BF119" i="15"/>
  <c r="T119" i="15"/>
  <c r="R119" i="15"/>
  <c r="P119" i="15"/>
  <c r="BK119" i="15"/>
  <c r="J119" i="15"/>
  <c r="BE119" i="15" s="1"/>
  <c r="BI117" i="15"/>
  <c r="BH117" i="15"/>
  <c r="BG117" i="15"/>
  <c r="BF117" i="15"/>
  <c r="T117" i="15"/>
  <c r="R117" i="15"/>
  <c r="P117" i="15"/>
  <c r="BK117" i="15"/>
  <c r="J117" i="15"/>
  <c r="BE117" i="15" s="1"/>
  <c r="BI115" i="15"/>
  <c r="BH115" i="15"/>
  <c r="BG115" i="15"/>
  <c r="BF115" i="15"/>
  <c r="T115" i="15"/>
  <c r="R115" i="15"/>
  <c r="P115" i="15"/>
  <c r="BK115" i="15"/>
  <c r="J115" i="15"/>
  <c r="BE115" i="15" s="1"/>
  <c r="BI113" i="15"/>
  <c r="BH113" i="15"/>
  <c r="BG113" i="15"/>
  <c r="BF113" i="15"/>
  <c r="T113" i="15"/>
  <c r="R113" i="15"/>
  <c r="P113" i="15"/>
  <c r="BK113" i="15"/>
  <c r="J113" i="15"/>
  <c r="BE113" i="15" s="1"/>
  <c r="BI111" i="15"/>
  <c r="BH111" i="15"/>
  <c r="BG111" i="15"/>
  <c r="BF111" i="15"/>
  <c r="T111" i="15"/>
  <c r="R111" i="15"/>
  <c r="P111" i="15"/>
  <c r="BK111" i="15"/>
  <c r="J111" i="15"/>
  <c r="BE111" i="15" s="1"/>
  <c r="BI109" i="15"/>
  <c r="BH109" i="15"/>
  <c r="BG109" i="15"/>
  <c r="BF109" i="15"/>
  <c r="T109" i="15"/>
  <c r="R109" i="15"/>
  <c r="P109" i="15"/>
  <c r="BK109" i="15"/>
  <c r="J109" i="15"/>
  <c r="BE109" i="15"/>
  <c r="BI107" i="15"/>
  <c r="BH107" i="15"/>
  <c r="BG107" i="15"/>
  <c r="BF107" i="15"/>
  <c r="T107" i="15"/>
  <c r="R107" i="15"/>
  <c r="P107" i="15"/>
  <c r="BK107" i="15"/>
  <c r="J107" i="15"/>
  <c r="BE107" i="15" s="1"/>
  <c r="BI105" i="15"/>
  <c r="BH105" i="15"/>
  <c r="BG105" i="15"/>
  <c r="BF105" i="15"/>
  <c r="T105" i="15"/>
  <c r="R105" i="15"/>
  <c r="P105" i="15"/>
  <c r="BK105" i="15"/>
  <c r="J105" i="15"/>
  <c r="BE105" i="15" s="1"/>
  <c r="BI103" i="15"/>
  <c r="BH103" i="15"/>
  <c r="BG103" i="15"/>
  <c r="BF103" i="15"/>
  <c r="T103" i="15"/>
  <c r="R103" i="15"/>
  <c r="P103" i="15"/>
  <c r="BK103" i="15"/>
  <c r="J103" i="15"/>
  <c r="BE103" i="15"/>
  <c r="BI101" i="15"/>
  <c r="BH101" i="15"/>
  <c r="BG101" i="15"/>
  <c r="BF101" i="15"/>
  <c r="T101" i="15"/>
  <c r="R101" i="15"/>
  <c r="P101" i="15"/>
  <c r="BK101" i="15"/>
  <c r="J101" i="15"/>
  <c r="BE101" i="15" s="1"/>
  <c r="BI99" i="15"/>
  <c r="BH99" i="15"/>
  <c r="BG99" i="15"/>
  <c r="BF99" i="15"/>
  <c r="T99" i="15"/>
  <c r="R99" i="15"/>
  <c r="P99" i="15"/>
  <c r="BK99" i="15"/>
  <c r="J99" i="15"/>
  <c r="BE99" i="15" s="1"/>
  <c r="BI97" i="15"/>
  <c r="BH97" i="15"/>
  <c r="BG97" i="15"/>
  <c r="BF97" i="15"/>
  <c r="T97" i="15"/>
  <c r="R97" i="15"/>
  <c r="P97" i="15"/>
  <c r="BK97" i="15"/>
  <c r="J97" i="15"/>
  <c r="BE97" i="15"/>
  <c r="BI96" i="15"/>
  <c r="BH96" i="15"/>
  <c r="BG96" i="15"/>
  <c r="BF96" i="15"/>
  <c r="T96" i="15"/>
  <c r="R96" i="15"/>
  <c r="P96" i="15"/>
  <c r="BK96" i="15"/>
  <c r="J96" i="15"/>
  <c r="BE96" i="15" s="1"/>
  <c r="BI94" i="15"/>
  <c r="BH94" i="15"/>
  <c r="BG94" i="15"/>
  <c r="BF94" i="15"/>
  <c r="T94" i="15"/>
  <c r="R94" i="15"/>
  <c r="P94" i="15"/>
  <c r="BK94" i="15"/>
  <c r="J94" i="15"/>
  <c r="BE94" i="15" s="1"/>
  <c r="BI92" i="15"/>
  <c r="BH92" i="15"/>
  <c r="BG92" i="15"/>
  <c r="BF92" i="15"/>
  <c r="T92" i="15"/>
  <c r="R92" i="15"/>
  <c r="P92" i="15"/>
  <c r="BK92" i="15"/>
  <c r="J92" i="15"/>
  <c r="BE92" i="15"/>
  <c r="BI90" i="15"/>
  <c r="BH90" i="15"/>
  <c r="BG90" i="15"/>
  <c r="BF90" i="15"/>
  <c r="T90" i="15"/>
  <c r="R90" i="15"/>
  <c r="P90" i="15"/>
  <c r="BK90" i="15"/>
  <c r="J90" i="15"/>
  <c r="BE90" i="15" s="1"/>
  <c r="BI89" i="15"/>
  <c r="BH89" i="15"/>
  <c r="BG89" i="15"/>
  <c r="BF89" i="15"/>
  <c r="T89" i="15"/>
  <c r="R89" i="15"/>
  <c r="P89" i="15"/>
  <c r="BK89" i="15"/>
  <c r="J89" i="15"/>
  <c r="BE89" i="15" s="1"/>
  <c r="BI88" i="15"/>
  <c r="BH88" i="15"/>
  <c r="BG88" i="15"/>
  <c r="BF88" i="15"/>
  <c r="T88" i="15"/>
  <c r="R88" i="15"/>
  <c r="P88" i="15"/>
  <c r="BK88" i="15"/>
  <c r="J88" i="15"/>
  <c r="BE88" i="15"/>
  <c r="BI87" i="15"/>
  <c r="BH87" i="15"/>
  <c r="BG87" i="15"/>
  <c r="BF87" i="15"/>
  <c r="T87" i="15"/>
  <c r="R87" i="15"/>
  <c r="P87" i="15"/>
  <c r="BK87" i="15"/>
  <c r="J87" i="15"/>
  <c r="BE87" i="15" s="1"/>
  <c r="BI85" i="15"/>
  <c r="BH85" i="15"/>
  <c r="BG85" i="15"/>
  <c r="BF85" i="15"/>
  <c r="T85" i="15"/>
  <c r="R85" i="15"/>
  <c r="P85" i="15"/>
  <c r="BK85" i="15"/>
  <c r="J85" i="15"/>
  <c r="BE85" i="15" s="1"/>
  <c r="BI84" i="15"/>
  <c r="BH84" i="15"/>
  <c r="BG84" i="15"/>
  <c r="BF84" i="15"/>
  <c r="T84" i="15"/>
  <c r="R84" i="15"/>
  <c r="P84" i="15"/>
  <c r="BK84" i="15"/>
  <c r="J84" i="15"/>
  <c r="BE84" i="15"/>
  <c r="BI83" i="15"/>
  <c r="BH83" i="15"/>
  <c r="BG83" i="15"/>
  <c r="BF83" i="15"/>
  <c r="T83" i="15"/>
  <c r="R83" i="15"/>
  <c r="P83" i="15"/>
  <c r="BK83" i="15"/>
  <c r="J83" i="15"/>
  <c r="BE83" i="15" s="1"/>
  <c r="BI82" i="15"/>
  <c r="BH82" i="15"/>
  <c r="BG82" i="15"/>
  <c r="BF82" i="15"/>
  <c r="T82" i="15"/>
  <c r="R82" i="15"/>
  <c r="P82" i="15"/>
  <c r="BK82" i="15"/>
  <c r="J82" i="15"/>
  <c r="BE82" i="15" s="1"/>
  <c r="BI81" i="15"/>
  <c r="BH81" i="15"/>
  <c r="F33" i="15"/>
  <c r="BC65" i="1" s="1"/>
  <c r="BG81" i="15"/>
  <c r="BF81" i="15"/>
  <c r="J31" i="15"/>
  <c r="AW65" i="1" s="1"/>
  <c r="F31" i="15"/>
  <c r="BA65" i="1" s="1"/>
  <c r="T81" i="15"/>
  <c r="R81" i="15"/>
  <c r="R80" i="15" s="1"/>
  <c r="R79" i="15" s="1"/>
  <c r="R78" i="15" s="1"/>
  <c r="P81" i="15"/>
  <c r="BK81" i="15"/>
  <c r="BK80" i="15"/>
  <c r="J80" i="15" s="1"/>
  <c r="J58" i="15" s="1"/>
  <c r="BK79" i="15"/>
  <c r="J81" i="15"/>
  <c r="BE81" i="15"/>
  <c r="J30" i="15" s="1"/>
  <c r="AV65" i="1" s="1"/>
  <c r="J74" i="15"/>
  <c r="F74" i="15"/>
  <c r="F72" i="15"/>
  <c r="E70" i="15"/>
  <c r="J51" i="15"/>
  <c r="F51" i="15"/>
  <c r="F49" i="15"/>
  <c r="E47" i="15"/>
  <c r="J18" i="15"/>
  <c r="E18" i="15"/>
  <c r="F75" i="15"/>
  <c r="F52" i="15"/>
  <c r="J17" i="15"/>
  <c r="J12" i="15"/>
  <c r="J49" i="15" s="1"/>
  <c r="J72" i="15"/>
  <c r="E7" i="15"/>
  <c r="E68" i="15" s="1"/>
  <c r="E45" i="15"/>
  <c r="AY64" i="1"/>
  <c r="AX64" i="1"/>
  <c r="BI128" i="14"/>
  <c r="BH128" i="14"/>
  <c r="BG128" i="14"/>
  <c r="BF128" i="14"/>
  <c r="T128" i="14"/>
  <c r="R128" i="14"/>
  <c r="P128" i="14"/>
  <c r="BK128" i="14"/>
  <c r="J128" i="14"/>
  <c r="BE128" i="14"/>
  <c r="BI127" i="14"/>
  <c r="BH127" i="14"/>
  <c r="BG127" i="14"/>
  <c r="BF127" i="14"/>
  <c r="T127" i="14"/>
  <c r="R127" i="14"/>
  <c r="P127" i="14"/>
  <c r="BK127" i="14"/>
  <c r="J127" i="14"/>
  <c r="BE127" i="14"/>
  <c r="BI126" i="14"/>
  <c r="BH126" i="14"/>
  <c r="BG126" i="14"/>
  <c r="BF126" i="14"/>
  <c r="T126" i="14"/>
  <c r="R126" i="14"/>
  <c r="P126" i="14"/>
  <c r="BK126" i="14"/>
  <c r="J126" i="14"/>
  <c r="BE126" i="14"/>
  <c r="BI125" i="14"/>
  <c r="BH125" i="14"/>
  <c r="BG125" i="14"/>
  <c r="BF125" i="14"/>
  <c r="T125" i="14"/>
  <c r="R125" i="14"/>
  <c r="R122" i="14" s="1"/>
  <c r="P125" i="14"/>
  <c r="BK125" i="14"/>
  <c r="J125" i="14"/>
  <c r="BE125" i="14"/>
  <c r="BI124" i="14"/>
  <c r="BH124" i="14"/>
  <c r="BG124" i="14"/>
  <c r="BF124" i="14"/>
  <c r="T124" i="14"/>
  <c r="R124" i="14"/>
  <c r="P124" i="14"/>
  <c r="BK124" i="14"/>
  <c r="BK122" i="14" s="1"/>
  <c r="J122" i="14" s="1"/>
  <c r="J124" i="14"/>
  <c r="BE124" i="14"/>
  <c r="BI123" i="14"/>
  <c r="BH123" i="14"/>
  <c r="BG123" i="14"/>
  <c r="BF123" i="14"/>
  <c r="T123" i="14"/>
  <c r="T122" i="14"/>
  <c r="R123" i="14"/>
  <c r="P123" i="14"/>
  <c r="P122" i="14"/>
  <c r="BK123" i="14"/>
  <c r="J123" i="14"/>
  <c r="BE123" i="14" s="1"/>
  <c r="J62" i="14"/>
  <c r="BI121" i="14"/>
  <c r="BH121" i="14"/>
  <c r="BG121" i="14"/>
  <c r="BF121" i="14"/>
  <c r="T121" i="14"/>
  <c r="R121" i="14"/>
  <c r="P121" i="14"/>
  <c r="BK121" i="14"/>
  <c r="J121" i="14"/>
  <c r="BE121" i="14"/>
  <c r="BI120" i="14"/>
  <c r="BH120" i="14"/>
  <c r="BG120" i="14"/>
  <c r="BF120" i="14"/>
  <c r="T120" i="14"/>
  <c r="R120" i="14"/>
  <c r="P120" i="14"/>
  <c r="BK120" i="14"/>
  <c r="J120" i="14"/>
  <c r="BE120" i="14"/>
  <c r="BI119" i="14"/>
  <c r="BH119" i="14"/>
  <c r="BG119" i="14"/>
  <c r="BF119" i="14"/>
  <c r="T119" i="14"/>
  <c r="R119" i="14"/>
  <c r="P119" i="14"/>
  <c r="BK119" i="14"/>
  <c r="J119" i="14"/>
  <c r="BE119" i="14"/>
  <c r="BI118" i="14"/>
  <c r="BH118" i="14"/>
  <c r="BG118" i="14"/>
  <c r="BF118" i="14"/>
  <c r="T118" i="14"/>
  <c r="R118" i="14"/>
  <c r="P118" i="14"/>
  <c r="BK118" i="14"/>
  <c r="J118" i="14"/>
  <c r="BE118" i="14"/>
  <c r="BI117" i="14"/>
  <c r="BH117" i="14"/>
  <c r="BG117" i="14"/>
  <c r="BF117" i="14"/>
  <c r="T117" i="14"/>
  <c r="R117" i="14"/>
  <c r="P117" i="14"/>
  <c r="BK117" i="14"/>
  <c r="J117" i="14"/>
  <c r="BE117" i="14"/>
  <c r="BI116" i="14"/>
  <c r="BH116" i="14"/>
  <c r="BG116" i="14"/>
  <c r="BF116" i="14"/>
  <c r="T116" i="14"/>
  <c r="R116" i="14"/>
  <c r="P116" i="14"/>
  <c r="BK116" i="14"/>
  <c r="BK114" i="14" s="1"/>
  <c r="J114" i="14" s="1"/>
  <c r="J61" i="14" s="1"/>
  <c r="J116" i="14"/>
  <c r="BE116" i="14"/>
  <c r="BI115" i="14"/>
  <c r="BH115" i="14"/>
  <c r="BG115" i="14"/>
  <c r="BF115" i="14"/>
  <c r="T115" i="14"/>
  <c r="T114" i="14"/>
  <c r="R115" i="14"/>
  <c r="P115" i="14"/>
  <c r="P114" i="14"/>
  <c r="BK115" i="14"/>
  <c r="J115" i="14"/>
  <c r="BE115" i="14" s="1"/>
  <c r="J30" i="14" s="1"/>
  <c r="AV64" i="1" s="1"/>
  <c r="BI113" i="14"/>
  <c r="BH113" i="14"/>
  <c r="BG113" i="14"/>
  <c r="BF113" i="14"/>
  <c r="T113" i="14"/>
  <c r="R113" i="14"/>
  <c r="R110" i="14" s="1"/>
  <c r="P113" i="14"/>
  <c r="BK113" i="14"/>
  <c r="J113" i="14"/>
  <c r="BE113" i="14"/>
  <c r="BI112" i="14"/>
  <c r="BH112" i="14"/>
  <c r="BG112" i="14"/>
  <c r="BF112" i="14"/>
  <c r="T112" i="14"/>
  <c r="R112" i="14"/>
  <c r="P112" i="14"/>
  <c r="BK112" i="14"/>
  <c r="J112" i="14"/>
  <c r="BE112" i="14"/>
  <c r="BI111" i="14"/>
  <c r="BH111" i="14"/>
  <c r="BG111" i="14"/>
  <c r="BF111" i="14"/>
  <c r="T111" i="14"/>
  <c r="T110" i="14"/>
  <c r="R111" i="14"/>
  <c r="P111" i="14"/>
  <c r="P110" i="14"/>
  <c r="BK111" i="14"/>
  <c r="BK110" i="14"/>
  <c r="J110" i="14" s="1"/>
  <c r="J60" i="14" s="1"/>
  <c r="J111" i="14"/>
  <c r="BE111" i="14" s="1"/>
  <c r="BI109" i="14"/>
  <c r="BH109" i="14"/>
  <c r="BG109" i="14"/>
  <c r="BF109" i="14"/>
  <c r="T109" i="14"/>
  <c r="R109" i="14"/>
  <c r="P109" i="14"/>
  <c r="BK109" i="14"/>
  <c r="J109" i="14"/>
  <c r="BE109" i="14"/>
  <c r="BI108" i="14"/>
  <c r="BH108" i="14"/>
  <c r="BG108" i="14"/>
  <c r="BF108" i="14"/>
  <c r="T108" i="14"/>
  <c r="R108" i="14"/>
  <c r="P108" i="14"/>
  <c r="BK108" i="14"/>
  <c r="J108" i="14"/>
  <c r="BE108" i="14"/>
  <c r="BI107" i="14"/>
  <c r="BH107" i="14"/>
  <c r="BG107" i="14"/>
  <c r="BF107" i="14"/>
  <c r="T107" i="14"/>
  <c r="R107" i="14"/>
  <c r="P107" i="14"/>
  <c r="BK107" i="14"/>
  <c r="J107" i="14"/>
  <c r="BE107" i="14"/>
  <c r="BI106" i="14"/>
  <c r="BH106" i="14"/>
  <c r="BG106" i="14"/>
  <c r="BF106" i="14"/>
  <c r="T106" i="14"/>
  <c r="R106" i="14"/>
  <c r="P106" i="14"/>
  <c r="BK106" i="14"/>
  <c r="J106" i="14"/>
  <c r="BE106" i="14"/>
  <c r="BI105" i="14"/>
  <c r="BH105" i="14"/>
  <c r="BG105" i="14"/>
  <c r="BF105" i="14"/>
  <c r="T105" i="14"/>
  <c r="R105" i="14"/>
  <c r="P105" i="14"/>
  <c r="BK105" i="14"/>
  <c r="J105" i="14"/>
  <c r="BE105" i="14"/>
  <c r="BI104" i="14"/>
  <c r="BH104" i="14"/>
  <c r="BG104" i="14"/>
  <c r="BF104" i="14"/>
  <c r="T104" i="14"/>
  <c r="R104" i="14"/>
  <c r="P104" i="14"/>
  <c r="BK104" i="14"/>
  <c r="J104" i="14"/>
  <c r="BE104" i="14"/>
  <c r="BI103" i="14"/>
  <c r="BH103" i="14"/>
  <c r="BG103" i="14"/>
  <c r="BF103" i="14"/>
  <c r="T103" i="14"/>
  <c r="R103" i="14"/>
  <c r="P103" i="14"/>
  <c r="BK103" i="14"/>
  <c r="J103" i="14"/>
  <c r="BE103" i="14"/>
  <c r="BI102" i="14"/>
  <c r="BH102" i="14"/>
  <c r="BG102" i="14"/>
  <c r="BF102" i="14"/>
  <c r="T102" i="14"/>
  <c r="R102" i="14"/>
  <c r="P102" i="14"/>
  <c r="BK102" i="14"/>
  <c r="J102" i="14"/>
  <c r="BE102" i="14"/>
  <c r="BI100" i="14"/>
  <c r="BH100" i="14"/>
  <c r="BG100" i="14"/>
  <c r="BF100" i="14"/>
  <c r="T100" i="14"/>
  <c r="R100" i="14"/>
  <c r="P100" i="14"/>
  <c r="BK100" i="14"/>
  <c r="J100" i="14"/>
  <c r="BE100" i="14"/>
  <c r="BI99" i="14"/>
  <c r="BH99" i="14"/>
  <c r="BG99" i="14"/>
  <c r="BF99" i="14"/>
  <c r="T99" i="14"/>
  <c r="R99" i="14"/>
  <c r="P99" i="14"/>
  <c r="BK99" i="14"/>
  <c r="BK94" i="14" s="1"/>
  <c r="J94" i="14" s="1"/>
  <c r="J59" i="14" s="1"/>
  <c r="J99" i="14"/>
  <c r="BE99" i="14"/>
  <c r="BI98" i="14"/>
  <c r="BH98" i="14"/>
  <c r="BG98" i="14"/>
  <c r="BF98" i="14"/>
  <c r="T98" i="14"/>
  <c r="R98" i="14"/>
  <c r="P98" i="14"/>
  <c r="BK98" i="14"/>
  <c r="J98" i="14"/>
  <c r="BE98" i="14"/>
  <c r="BI97" i="14"/>
  <c r="BH97" i="14"/>
  <c r="BG97" i="14"/>
  <c r="BF97" i="14"/>
  <c r="T97" i="14"/>
  <c r="R97" i="14"/>
  <c r="P97" i="14"/>
  <c r="BK97" i="14"/>
  <c r="J97" i="14"/>
  <c r="BE97" i="14"/>
  <c r="BI95" i="14"/>
  <c r="BH95" i="14"/>
  <c r="BG95" i="14"/>
  <c r="BF95" i="14"/>
  <c r="T95" i="14"/>
  <c r="T94" i="14"/>
  <c r="R95" i="14"/>
  <c r="R94" i="14"/>
  <c r="P95" i="14"/>
  <c r="P94" i="14"/>
  <c r="BK95" i="14"/>
  <c r="J95" i="14"/>
  <c r="BE95" i="14" s="1"/>
  <c r="BI93" i="14"/>
  <c r="BH93" i="14"/>
  <c r="BG93" i="14"/>
  <c r="BF93" i="14"/>
  <c r="T93" i="14"/>
  <c r="R93" i="14"/>
  <c r="P93" i="14"/>
  <c r="BK93" i="14"/>
  <c r="J93" i="14"/>
  <c r="BE93" i="14"/>
  <c r="BI92" i="14"/>
  <c r="BH92" i="14"/>
  <c r="BG92" i="14"/>
  <c r="BF92" i="14"/>
  <c r="T92" i="14"/>
  <c r="R92" i="14"/>
  <c r="P92" i="14"/>
  <c r="BK92" i="14"/>
  <c r="J92" i="14"/>
  <c r="BE92" i="14"/>
  <c r="BI90" i="14"/>
  <c r="BH90" i="14"/>
  <c r="BG90" i="14"/>
  <c r="BF90" i="14"/>
  <c r="T90" i="14"/>
  <c r="R90" i="14"/>
  <c r="P90" i="14"/>
  <c r="BK90" i="14"/>
  <c r="J90" i="14"/>
  <c r="BE90" i="14"/>
  <c r="BI89" i="14"/>
  <c r="BH89" i="14"/>
  <c r="BG89" i="14"/>
  <c r="BF89" i="14"/>
  <c r="T89" i="14"/>
  <c r="R89" i="14"/>
  <c r="P89" i="14"/>
  <c r="BK89" i="14"/>
  <c r="J89" i="14"/>
  <c r="BE89" i="14"/>
  <c r="BI88" i="14"/>
  <c r="BH88" i="14"/>
  <c r="BG88" i="14"/>
  <c r="BF88" i="14"/>
  <c r="T88" i="14"/>
  <c r="R88" i="14"/>
  <c r="P88" i="14"/>
  <c r="BK88" i="14"/>
  <c r="J88" i="14"/>
  <c r="BE88" i="14"/>
  <c r="BI87" i="14"/>
  <c r="BH87" i="14"/>
  <c r="BG87" i="14"/>
  <c r="BF87" i="14"/>
  <c r="T87" i="14"/>
  <c r="R87" i="14"/>
  <c r="P87" i="14"/>
  <c r="BK87" i="14"/>
  <c r="J87" i="14"/>
  <c r="BE87" i="14"/>
  <c r="BI86" i="14"/>
  <c r="BH86" i="14"/>
  <c r="BG86" i="14"/>
  <c r="BF86" i="14"/>
  <c r="T86" i="14"/>
  <c r="R86" i="14"/>
  <c r="P86" i="14"/>
  <c r="BK86" i="14"/>
  <c r="J86" i="14"/>
  <c r="BE86" i="14"/>
  <c r="BI85" i="14"/>
  <c r="F34" i="14"/>
  <c r="BD64" i="1" s="1"/>
  <c r="BH85" i="14"/>
  <c r="F33" i="14" s="1"/>
  <c r="BC64" i="1" s="1"/>
  <c r="BG85" i="14"/>
  <c r="F32" i="14"/>
  <c r="BB64" i="1" s="1"/>
  <c r="BF85" i="14"/>
  <c r="T85" i="14"/>
  <c r="T84" i="14"/>
  <c r="R85" i="14"/>
  <c r="P85" i="14"/>
  <c r="P84" i="14"/>
  <c r="BK85" i="14"/>
  <c r="J85" i="14"/>
  <c r="BE85" i="14" s="1"/>
  <c r="F30" i="14" s="1"/>
  <c r="AZ64" i="1" s="1"/>
  <c r="J78" i="14"/>
  <c r="F78" i="14"/>
  <c r="F76" i="14"/>
  <c r="E74" i="14"/>
  <c r="J51" i="14"/>
  <c r="F51" i="14"/>
  <c r="F49" i="14"/>
  <c r="E47" i="14"/>
  <c r="J18" i="14"/>
  <c r="E18" i="14"/>
  <c r="F79" i="14" s="1"/>
  <c r="F52" i="14"/>
  <c r="J17" i="14"/>
  <c r="J12" i="14"/>
  <c r="E7" i="14"/>
  <c r="E45" i="14" s="1"/>
  <c r="E72" i="14"/>
  <c r="AY63" i="1"/>
  <c r="AX63" i="1"/>
  <c r="BI173" i="13"/>
  <c r="BH173" i="13"/>
  <c r="BG173" i="13"/>
  <c r="BF173" i="13"/>
  <c r="T173" i="13"/>
  <c r="R173" i="13"/>
  <c r="P173" i="13"/>
  <c r="BK173" i="13"/>
  <c r="J173" i="13"/>
  <c r="BE173" i="13" s="1"/>
  <c r="BI172" i="13"/>
  <c r="BH172" i="13"/>
  <c r="BG172" i="13"/>
  <c r="BF172" i="13"/>
  <c r="T172" i="13"/>
  <c r="R172" i="13"/>
  <c r="P172" i="13"/>
  <c r="BK172" i="13"/>
  <c r="J172" i="13"/>
  <c r="BE172" i="13" s="1"/>
  <c r="BI171" i="13"/>
  <c r="BH171" i="13"/>
  <c r="BG171" i="13"/>
  <c r="BF171" i="13"/>
  <c r="T171" i="13"/>
  <c r="R171" i="13"/>
  <c r="P171" i="13"/>
  <c r="BK171" i="13"/>
  <c r="J171" i="13"/>
  <c r="BE171" i="13" s="1"/>
  <c r="BI170" i="13"/>
  <c r="BH170" i="13"/>
  <c r="BG170" i="13"/>
  <c r="BF170" i="13"/>
  <c r="T170" i="13"/>
  <c r="R170" i="13"/>
  <c r="R169" i="13" s="1"/>
  <c r="P170" i="13"/>
  <c r="BK170" i="13"/>
  <c r="BK169" i="13" s="1"/>
  <c r="J169" i="13" s="1"/>
  <c r="J63" i="13" s="1"/>
  <c r="J170" i="13"/>
  <c r="BE170" i="13"/>
  <c r="BI168" i="13"/>
  <c r="BH168" i="13"/>
  <c r="BG168" i="13"/>
  <c r="BF168" i="13"/>
  <c r="T168" i="13"/>
  <c r="R168" i="13"/>
  <c r="P168" i="13"/>
  <c r="BK168" i="13"/>
  <c r="J168" i="13"/>
  <c r="BE168" i="13" s="1"/>
  <c r="BI167" i="13"/>
  <c r="BH167" i="13"/>
  <c r="BG167" i="13"/>
  <c r="BF167" i="13"/>
  <c r="T167" i="13"/>
  <c r="R167" i="13"/>
  <c r="P167" i="13"/>
  <c r="BK167" i="13"/>
  <c r="J167" i="13"/>
  <c r="BE167" i="13" s="1"/>
  <c r="BI166" i="13"/>
  <c r="BH166" i="13"/>
  <c r="BG166" i="13"/>
  <c r="BF166" i="13"/>
  <c r="T166" i="13"/>
  <c r="R166" i="13"/>
  <c r="P166" i="13"/>
  <c r="BK166" i="13"/>
  <c r="J166" i="13"/>
  <c r="BE166" i="13" s="1"/>
  <c r="BI165" i="13"/>
  <c r="BH165" i="13"/>
  <c r="BG165" i="13"/>
  <c r="BF165" i="13"/>
  <c r="T165" i="13"/>
  <c r="R165" i="13"/>
  <c r="P165" i="13"/>
  <c r="BK165" i="13"/>
  <c r="J165" i="13"/>
  <c r="BE165" i="13" s="1"/>
  <c r="BI164" i="13"/>
  <c r="BH164" i="13"/>
  <c r="BG164" i="13"/>
  <c r="BF164" i="13"/>
  <c r="T164" i="13"/>
  <c r="R164" i="13"/>
  <c r="P164" i="13"/>
  <c r="BK164" i="13"/>
  <c r="J164" i="13"/>
  <c r="BE164" i="13" s="1"/>
  <c r="BI163" i="13"/>
  <c r="BH163" i="13"/>
  <c r="BG163" i="13"/>
  <c r="BF163" i="13"/>
  <c r="T163" i="13"/>
  <c r="R163" i="13"/>
  <c r="P163" i="13"/>
  <c r="BK163" i="13"/>
  <c r="J163" i="13"/>
  <c r="BE163" i="13" s="1"/>
  <c r="BI162" i="13"/>
  <c r="BH162" i="13"/>
  <c r="BG162" i="13"/>
  <c r="BF162" i="13"/>
  <c r="T162" i="13"/>
  <c r="R162" i="13"/>
  <c r="P162" i="13"/>
  <c r="BK162" i="13"/>
  <c r="J162" i="13"/>
  <c r="BE162" i="13" s="1"/>
  <c r="BI161" i="13"/>
  <c r="BH161" i="13"/>
  <c r="BG161" i="13"/>
  <c r="BF161" i="13"/>
  <c r="T161" i="13"/>
  <c r="R161" i="13"/>
  <c r="P161" i="13"/>
  <c r="BK161" i="13"/>
  <c r="J161" i="13"/>
  <c r="BE161" i="13" s="1"/>
  <c r="BI160" i="13"/>
  <c r="BH160" i="13"/>
  <c r="BG160" i="13"/>
  <c r="BF160" i="13"/>
  <c r="T160" i="13"/>
  <c r="R160" i="13"/>
  <c r="P160" i="13"/>
  <c r="BK160" i="13"/>
  <c r="J160" i="13"/>
  <c r="BE160" i="13" s="1"/>
  <c r="BI159" i="13"/>
  <c r="BH159" i="13"/>
  <c r="BG159" i="13"/>
  <c r="BF159" i="13"/>
  <c r="T159" i="13"/>
  <c r="R159" i="13"/>
  <c r="P159" i="13"/>
  <c r="BK159" i="13"/>
  <c r="J159" i="13"/>
  <c r="BE159" i="13" s="1"/>
  <c r="BI158" i="13"/>
  <c r="BH158" i="13"/>
  <c r="BG158" i="13"/>
  <c r="BF158" i="13"/>
  <c r="T158" i="13"/>
  <c r="R158" i="13"/>
  <c r="P158" i="13"/>
  <c r="BK158" i="13"/>
  <c r="J158" i="13"/>
  <c r="BE158" i="13" s="1"/>
  <c r="BI157" i="13"/>
  <c r="BH157" i="13"/>
  <c r="BG157" i="13"/>
  <c r="BF157" i="13"/>
  <c r="T157" i="13"/>
  <c r="R157" i="13"/>
  <c r="P157" i="13"/>
  <c r="BK157" i="13"/>
  <c r="J157" i="13"/>
  <c r="BE157" i="13" s="1"/>
  <c r="BI156" i="13"/>
  <c r="BH156" i="13"/>
  <c r="BG156" i="13"/>
  <c r="BF156" i="13"/>
  <c r="T156" i="13"/>
  <c r="R156" i="13"/>
  <c r="P156" i="13"/>
  <c r="BK156" i="13"/>
  <c r="J156" i="13"/>
  <c r="BE156" i="13" s="1"/>
  <c r="BI155" i="13"/>
  <c r="BH155" i="13"/>
  <c r="BG155" i="13"/>
  <c r="BF155" i="13"/>
  <c r="T155" i="13"/>
  <c r="R155" i="13"/>
  <c r="P155" i="13"/>
  <c r="BK155" i="13"/>
  <c r="J155" i="13"/>
  <c r="BE155" i="13" s="1"/>
  <c r="BI154" i="13"/>
  <c r="BH154" i="13"/>
  <c r="BG154" i="13"/>
  <c r="BF154" i="13"/>
  <c r="T154" i="13"/>
  <c r="R154" i="13"/>
  <c r="P154" i="13"/>
  <c r="BK154" i="13"/>
  <c r="J154" i="13"/>
  <c r="BE154" i="13" s="1"/>
  <c r="BI153" i="13"/>
  <c r="BH153" i="13"/>
  <c r="BG153" i="13"/>
  <c r="BF153" i="13"/>
  <c r="T153" i="13"/>
  <c r="R153" i="13"/>
  <c r="P153" i="13"/>
  <c r="BK153" i="13"/>
  <c r="J153" i="13"/>
  <c r="BE153" i="13" s="1"/>
  <c r="BI152" i="13"/>
  <c r="BH152" i="13"/>
  <c r="BG152" i="13"/>
  <c r="BF152" i="13"/>
  <c r="T152" i="13"/>
  <c r="R152" i="13"/>
  <c r="P152" i="13"/>
  <c r="BK152" i="13"/>
  <c r="J152" i="13"/>
  <c r="BE152" i="13" s="1"/>
  <c r="BI151" i="13"/>
  <c r="BH151" i="13"/>
  <c r="BG151" i="13"/>
  <c r="BF151" i="13"/>
  <c r="T151" i="13"/>
  <c r="T150" i="13" s="1"/>
  <c r="R151" i="13"/>
  <c r="R150" i="13" s="1"/>
  <c r="P151" i="13"/>
  <c r="P150" i="13" s="1"/>
  <c r="BK151" i="13"/>
  <c r="BK150" i="13" s="1"/>
  <c r="J150" i="13" s="1"/>
  <c r="J62" i="13" s="1"/>
  <c r="J151" i="13"/>
  <c r="BE151" i="13"/>
  <c r="BI149" i="13"/>
  <c r="BH149" i="13"/>
  <c r="BG149" i="13"/>
  <c r="BF149" i="13"/>
  <c r="T149" i="13"/>
  <c r="R149" i="13"/>
  <c r="P149" i="13"/>
  <c r="BK149" i="13"/>
  <c r="J149" i="13"/>
  <c r="BE149" i="13" s="1"/>
  <c r="BI148" i="13"/>
  <c r="BH148" i="13"/>
  <c r="BG148" i="13"/>
  <c r="BF148" i="13"/>
  <c r="T148" i="13"/>
  <c r="R148" i="13"/>
  <c r="P148" i="13"/>
  <c r="BK148" i="13"/>
  <c r="J148" i="13"/>
  <c r="BE148" i="13" s="1"/>
  <c r="BI147" i="13"/>
  <c r="BH147" i="13"/>
  <c r="BG147" i="13"/>
  <c r="BF147" i="13"/>
  <c r="T147" i="13"/>
  <c r="R147" i="13"/>
  <c r="P147" i="13"/>
  <c r="BK147" i="13"/>
  <c r="J147" i="13"/>
  <c r="BE147" i="13" s="1"/>
  <c r="BI146" i="13"/>
  <c r="BH146" i="13"/>
  <c r="BG146" i="13"/>
  <c r="BF146" i="13"/>
  <c r="T146" i="13"/>
  <c r="R146" i="13"/>
  <c r="P146" i="13"/>
  <c r="BK146" i="13"/>
  <c r="J146" i="13"/>
  <c r="BE146" i="13" s="1"/>
  <c r="BI145" i="13"/>
  <c r="BH145" i="13"/>
  <c r="BG145" i="13"/>
  <c r="BF145" i="13"/>
  <c r="T145" i="13"/>
  <c r="R145" i="13"/>
  <c r="P145" i="13"/>
  <c r="BK145" i="13"/>
  <c r="J145" i="13"/>
  <c r="BE145" i="13" s="1"/>
  <c r="BI144" i="13"/>
  <c r="BH144" i="13"/>
  <c r="BG144" i="13"/>
  <c r="BF144" i="13"/>
  <c r="T144" i="13"/>
  <c r="R144" i="13"/>
  <c r="P144" i="13"/>
  <c r="BK144" i="13"/>
  <c r="J144" i="13"/>
  <c r="BE144" i="13" s="1"/>
  <c r="BI143" i="13"/>
  <c r="BH143" i="13"/>
  <c r="BG143" i="13"/>
  <c r="BF143" i="13"/>
  <c r="T143" i="13"/>
  <c r="R143" i="13"/>
  <c r="P143" i="13"/>
  <c r="BK143" i="13"/>
  <c r="J143" i="13"/>
  <c r="BE143" i="13" s="1"/>
  <c r="BI142" i="13"/>
  <c r="BH142" i="13"/>
  <c r="BG142" i="13"/>
  <c r="BF142" i="13"/>
  <c r="T142" i="13"/>
  <c r="R142" i="13"/>
  <c r="P142" i="13"/>
  <c r="BK142" i="13"/>
  <c r="J142" i="13"/>
  <c r="BE142" i="13" s="1"/>
  <c r="BI141" i="13"/>
  <c r="BH141" i="13"/>
  <c r="BG141" i="13"/>
  <c r="BF141" i="13"/>
  <c r="T141" i="13"/>
  <c r="R141" i="13"/>
  <c r="P141" i="13"/>
  <c r="BK141" i="13"/>
  <c r="J141" i="13"/>
  <c r="BE141" i="13" s="1"/>
  <c r="BI140" i="13"/>
  <c r="BH140" i="13"/>
  <c r="BG140" i="13"/>
  <c r="BF140" i="13"/>
  <c r="T140" i="13"/>
  <c r="R140" i="13"/>
  <c r="P140" i="13"/>
  <c r="BK140" i="13"/>
  <c r="J140" i="13"/>
  <c r="BE140" i="13" s="1"/>
  <c r="BI139" i="13"/>
  <c r="BH139" i="13"/>
  <c r="BG139" i="13"/>
  <c r="BF139" i="13"/>
  <c r="T139" i="13"/>
  <c r="R139" i="13"/>
  <c r="P139" i="13"/>
  <c r="BK139" i="13"/>
  <c r="J139" i="13"/>
  <c r="BE139" i="13" s="1"/>
  <c r="BI138" i="13"/>
  <c r="BH138" i="13"/>
  <c r="BG138" i="13"/>
  <c r="BF138" i="13"/>
  <c r="T138" i="13"/>
  <c r="R138" i="13"/>
  <c r="P138" i="13"/>
  <c r="BK138" i="13"/>
  <c r="J138" i="13"/>
  <c r="BE138" i="13" s="1"/>
  <c r="BI137" i="13"/>
  <c r="BH137" i="13"/>
  <c r="BG137" i="13"/>
  <c r="BF137" i="13"/>
  <c r="T137" i="13"/>
  <c r="R137" i="13"/>
  <c r="P137" i="13"/>
  <c r="BK137" i="13"/>
  <c r="J137" i="13"/>
  <c r="BE137" i="13" s="1"/>
  <c r="BI136" i="13"/>
  <c r="BH136" i="13"/>
  <c r="BG136" i="13"/>
  <c r="BF136" i="13"/>
  <c r="T136" i="13"/>
  <c r="R136" i="13"/>
  <c r="P136" i="13"/>
  <c r="BK136" i="13"/>
  <c r="J136" i="13"/>
  <c r="BE136" i="13" s="1"/>
  <c r="BI135" i="13"/>
  <c r="BH135" i="13"/>
  <c r="BG135" i="13"/>
  <c r="BF135" i="13"/>
  <c r="T135" i="13"/>
  <c r="R135" i="13"/>
  <c r="P135" i="13"/>
  <c r="BK135" i="13"/>
  <c r="J135" i="13"/>
  <c r="BE135" i="13" s="1"/>
  <c r="BI134" i="13"/>
  <c r="BH134" i="13"/>
  <c r="BG134" i="13"/>
  <c r="BF134" i="13"/>
  <c r="T134" i="13"/>
  <c r="R134" i="13"/>
  <c r="P134" i="13"/>
  <c r="BK134" i="13"/>
  <c r="J134" i="13"/>
  <c r="BE134" i="13" s="1"/>
  <c r="BI133" i="13"/>
  <c r="BH133" i="13"/>
  <c r="BG133" i="13"/>
  <c r="BF133" i="13"/>
  <c r="T133" i="13"/>
  <c r="R133" i="13"/>
  <c r="P133" i="13"/>
  <c r="BK133" i="13"/>
  <c r="J133" i="13"/>
  <c r="BE133" i="13" s="1"/>
  <c r="BI132" i="13"/>
  <c r="BH132" i="13"/>
  <c r="BG132" i="13"/>
  <c r="BF132" i="13"/>
  <c r="T132" i="13"/>
  <c r="R132" i="13"/>
  <c r="R131" i="13" s="1"/>
  <c r="P132" i="13"/>
  <c r="BK132" i="13"/>
  <c r="BK131" i="13" s="1"/>
  <c r="J131" i="13" s="1"/>
  <c r="J61" i="13" s="1"/>
  <c r="J132" i="13"/>
  <c r="BE132" i="13"/>
  <c r="BI130" i="13"/>
  <c r="BH130" i="13"/>
  <c r="BG130" i="13"/>
  <c r="BF130" i="13"/>
  <c r="T130" i="13"/>
  <c r="R130" i="13"/>
  <c r="P130" i="13"/>
  <c r="BK130" i="13"/>
  <c r="J130" i="13"/>
  <c r="BE130" i="13" s="1"/>
  <c r="BI129" i="13"/>
  <c r="BH129" i="13"/>
  <c r="BG129" i="13"/>
  <c r="BF129" i="13"/>
  <c r="T129" i="13"/>
  <c r="R129" i="13"/>
  <c r="P129" i="13"/>
  <c r="BK129" i="13"/>
  <c r="J129" i="13"/>
  <c r="BE129" i="13" s="1"/>
  <c r="BI128" i="13"/>
  <c r="BH128" i="13"/>
  <c r="BG128" i="13"/>
  <c r="BF128" i="13"/>
  <c r="T128" i="13"/>
  <c r="R128" i="13"/>
  <c r="P128" i="13"/>
  <c r="BK128" i="13"/>
  <c r="J128" i="13"/>
  <c r="BE128" i="13" s="1"/>
  <c r="BI127" i="13"/>
  <c r="BH127" i="13"/>
  <c r="BG127" i="13"/>
  <c r="BF127" i="13"/>
  <c r="T127" i="13"/>
  <c r="R127" i="13"/>
  <c r="P127" i="13"/>
  <c r="BK127" i="13"/>
  <c r="J127" i="13"/>
  <c r="BE127" i="13" s="1"/>
  <c r="BI126" i="13"/>
  <c r="BH126" i="13"/>
  <c r="BG126" i="13"/>
  <c r="BF126" i="13"/>
  <c r="T126" i="13"/>
  <c r="R126" i="13"/>
  <c r="P126" i="13"/>
  <c r="BK126" i="13"/>
  <c r="J126" i="13"/>
  <c r="BE126" i="13" s="1"/>
  <c r="BI125" i="13"/>
  <c r="BH125" i="13"/>
  <c r="BG125" i="13"/>
  <c r="BF125" i="13"/>
  <c r="T125" i="13"/>
  <c r="R125" i="13"/>
  <c r="P125" i="13"/>
  <c r="BK125" i="13"/>
  <c r="J125" i="13"/>
  <c r="BE125" i="13" s="1"/>
  <c r="BI124" i="13"/>
  <c r="BH124" i="13"/>
  <c r="BG124" i="13"/>
  <c r="BF124" i="13"/>
  <c r="T124" i="13"/>
  <c r="R124" i="13"/>
  <c r="R123" i="13" s="1"/>
  <c r="P124" i="13"/>
  <c r="BK124" i="13"/>
  <c r="BK123" i="13" s="1"/>
  <c r="J123" i="13" s="1"/>
  <c r="J60" i="13" s="1"/>
  <c r="J124" i="13"/>
  <c r="BE124" i="13"/>
  <c r="BI122" i="13"/>
  <c r="BH122" i="13"/>
  <c r="BG122" i="13"/>
  <c r="BF122" i="13"/>
  <c r="T122" i="13"/>
  <c r="R122" i="13"/>
  <c r="P122" i="13"/>
  <c r="BK122" i="13"/>
  <c r="J122" i="13"/>
  <c r="BE122" i="13" s="1"/>
  <c r="BI121" i="13"/>
  <c r="BH121" i="13"/>
  <c r="BG121" i="13"/>
  <c r="BF121" i="13"/>
  <c r="T121" i="13"/>
  <c r="R121" i="13"/>
  <c r="P121" i="13"/>
  <c r="BK121" i="13"/>
  <c r="J121" i="13"/>
  <c r="BE121" i="13" s="1"/>
  <c r="BI120" i="13"/>
  <c r="BH120" i="13"/>
  <c r="BG120" i="13"/>
  <c r="BF120" i="13"/>
  <c r="T120" i="13"/>
  <c r="R120" i="13"/>
  <c r="P120" i="13"/>
  <c r="BK120" i="13"/>
  <c r="J120" i="13"/>
  <c r="BE120" i="13" s="1"/>
  <c r="BI119" i="13"/>
  <c r="BH119" i="13"/>
  <c r="BG119" i="13"/>
  <c r="BF119" i="13"/>
  <c r="T119" i="13"/>
  <c r="R119" i="13"/>
  <c r="P119" i="13"/>
  <c r="BK119" i="13"/>
  <c r="J119" i="13"/>
  <c r="BE119" i="13" s="1"/>
  <c r="BI118" i="13"/>
  <c r="BH118" i="13"/>
  <c r="BG118" i="13"/>
  <c r="BF118" i="13"/>
  <c r="T118" i="13"/>
  <c r="R118" i="13"/>
  <c r="P118" i="13"/>
  <c r="BK118" i="13"/>
  <c r="J118" i="13"/>
  <c r="BE118" i="13" s="1"/>
  <c r="BI117" i="13"/>
  <c r="BH117" i="13"/>
  <c r="BG117" i="13"/>
  <c r="BF117" i="13"/>
  <c r="T117" i="13"/>
  <c r="R117" i="13"/>
  <c r="R116" i="13" s="1"/>
  <c r="P117" i="13"/>
  <c r="BK117" i="13"/>
  <c r="BK116" i="13" s="1"/>
  <c r="J116" i="13" s="1"/>
  <c r="J59" i="13" s="1"/>
  <c r="J117" i="13"/>
  <c r="BE117" i="13"/>
  <c r="BI115" i="13"/>
  <c r="BH115" i="13"/>
  <c r="BG115" i="13"/>
  <c r="BF115" i="13"/>
  <c r="T115" i="13"/>
  <c r="R115" i="13"/>
  <c r="P115" i="13"/>
  <c r="BK115" i="13"/>
  <c r="J115" i="13"/>
  <c r="BE115" i="13" s="1"/>
  <c r="BI114" i="13"/>
  <c r="BH114" i="13"/>
  <c r="BG114" i="13"/>
  <c r="BF114" i="13"/>
  <c r="T114" i="13"/>
  <c r="R114" i="13"/>
  <c r="P114" i="13"/>
  <c r="BK114" i="13"/>
  <c r="J114" i="13"/>
  <c r="BE114" i="13" s="1"/>
  <c r="BI113" i="13"/>
  <c r="BH113" i="13"/>
  <c r="BG113" i="13"/>
  <c r="BF113" i="13"/>
  <c r="T113" i="13"/>
  <c r="R113" i="13"/>
  <c r="P113" i="13"/>
  <c r="BK113" i="13"/>
  <c r="J113" i="13"/>
  <c r="BE113" i="13" s="1"/>
  <c r="BI112" i="13"/>
  <c r="BH112" i="13"/>
  <c r="BG112" i="13"/>
  <c r="BF112" i="13"/>
  <c r="T112" i="13"/>
  <c r="R112" i="13"/>
  <c r="P112" i="13"/>
  <c r="BK112" i="13"/>
  <c r="J112" i="13"/>
  <c r="BE112" i="13" s="1"/>
  <c r="BI111" i="13"/>
  <c r="BH111" i="13"/>
  <c r="BG111" i="13"/>
  <c r="BF111" i="13"/>
  <c r="T111" i="13"/>
  <c r="R111" i="13"/>
  <c r="P111" i="13"/>
  <c r="BK111" i="13"/>
  <c r="J111" i="13"/>
  <c r="BE111" i="13" s="1"/>
  <c r="BI110" i="13"/>
  <c r="BH110" i="13"/>
  <c r="BG110" i="13"/>
  <c r="BF110" i="13"/>
  <c r="T110" i="13"/>
  <c r="R110" i="13"/>
  <c r="P110" i="13"/>
  <c r="BK110" i="13"/>
  <c r="J110" i="13"/>
  <c r="BE110" i="13" s="1"/>
  <c r="BI109" i="13"/>
  <c r="BH109" i="13"/>
  <c r="BG109" i="13"/>
  <c r="BF109" i="13"/>
  <c r="T109" i="13"/>
  <c r="R109" i="13"/>
  <c r="P109" i="13"/>
  <c r="BK109" i="13"/>
  <c r="J109" i="13"/>
  <c r="BE109" i="13" s="1"/>
  <c r="BI108" i="13"/>
  <c r="BH108" i="13"/>
  <c r="BG108" i="13"/>
  <c r="BF108" i="13"/>
  <c r="T108" i="13"/>
  <c r="R108" i="13"/>
  <c r="P108" i="13"/>
  <c r="BK108" i="13"/>
  <c r="J108" i="13"/>
  <c r="BE108" i="13" s="1"/>
  <c r="BI107" i="13"/>
  <c r="BH107" i="13"/>
  <c r="BG107" i="13"/>
  <c r="BF107" i="13"/>
  <c r="T107" i="13"/>
  <c r="R107" i="13"/>
  <c r="P107" i="13"/>
  <c r="BK107" i="13"/>
  <c r="J107" i="13"/>
  <c r="BE107" i="13" s="1"/>
  <c r="BI106" i="13"/>
  <c r="BH106" i="13"/>
  <c r="BG106" i="13"/>
  <c r="BF106" i="13"/>
  <c r="T106" i="13"/>
  <c r="R106" i="13"/>
  <c r="P106" i="13"/>
  <c r="BK106" i="13"/>
  <c r="J106" i="13"/>
  <c r="BE106" i="13" s="1"/>
  <c r="BI105" i="13"/>
  <c r="BH105" i="13"/>
  <c r="BG105" i="13"/>
  <c r="BF105" i="13"/>
  <c r="T105" i="13"/>
  <c r="R105" i="13"/>
  <c r="P105" i="13"/>
  <c r="BK105" i="13"/>
  <c r="J105" i="13"/>
  <c r="BE105" i="13" s="1"/>
  <c r="BI104" i="13"/>
  <c r="BH104" i="13"/>
  <c r="BG104" i="13"/>
  <c r="BF104" i="13"/>
  <c r="T104" i="13"/>
  <c r="R104" i="13"/>
  <c r="P104" i="13"/>
  <c r="BK104" i="13"/>
  <c r="J104" i="13"/>
  <c r="BE104" i="13" s="1"/>
  <c r="BI103" i="13"/>
  <c r="BH103" i="13"/>
  <c r="BG103" i="13"/>
  <c r="BF103" i="13"/>
  <c r="T103" i="13"/>
  <c r="R103" i="13"/>
  <c r="P103" i="13"/>
  <c r="BK103" i="13"/>
  <c r="J103" i="13"/>
  <c r="BE103" i="13" s="1"/>
  <c r="BI102" i="13"/>
  <c r="BH102" i="13"/>
  <c r="BG102" i="13"/>
  <c r="BF102" i="13"/>
  <c r="T102" i="13"/>
  <c r="R102" i="13"/>
  <c r="P102" i="13"/>
  <c r="BK102" i="13"/>
  <c r="J102" i="13"/>
  <c r="BE102" i="13" s="1"/>
  <c r="BI101" i="13"/>
  <c r="BH101" i="13"/>
  <c r="BG101" i="13"/>
  <c r="BF101" i="13"/>
  <c r="T101" i="13"/>
  <c r="R101" i="13"/>
  <c r="P101" i="13"/>
  <c r="BK101" i="13"/>
  <c r="J101" i="13"/>
  <c r="BE101" i="13" s="1"/>
  <c r="BI100" i="13"/>
  <c r="BH100" i="13"/>
  <c r="BG100" i="13"/>
  <c r="BF100" i="13"/>
  <c r="T100" i="13"/>
  <c r="R100" i="13"/>
  <c r="P100" i="13"/>
  <c r="BK100" i="13"/>
  <c r="J100" i="13"/>
  <c r="BE100" i="13" s="1"/>
  <c r="BI99" i="13"/>
  <c r="BH99" i="13"/>
  <c r="BG99" i="13"/>
  <c r="BF99" i="13"/>
  <c r="T99" i="13"/>
  <c r="R99" i="13"/>
  <c r="P99" i="13"/>
  <c r="BK99" i="13"/>
  <c r="J99" i="13"/>
  <c r="BE99" i="13" s="1"/>
  <c r="BI98" i="13"/>
  <c r="BH98" i="13"/>
  <c r="BG98" i="13"/>
  <c r="BF98" i="13"/>
  <c r="T98" i="13"/>
  <c r="R98" i="13"/>
  <c r="P98" i="13"/>
  <c r="BK98" i="13"/>
  <c r="J98" i="13"/>
  <c r="BE98" i="13" s="1"/>
  <c r="BI97" i="13"/>
  <c r="BH97" i="13"/>
  <c r="BG97" i="13"/>
  <c r="BF97" i="13"/>
  <c r="T97" i="13"/>
  <c r="R97" i="13"/>
  <c r="P97" i="13"/>
  <c r="BK97" i="13"/>
  <c r="J97" i="13"/>
  <c r="BE97" i="13" s="1"/>
  <c r="BI96" i="13"/>
  <c r="BH96" i="13"/>
  <c r="BG96" i="13"/>
  <c r="BF96" i="13"/>
  <c r="T96" i="13"/>
  <c r="R96" i="13"/>
  <c r="P96" i="13"/>
  <c r="BK96" i="13"/>
  <c r="J96" i="13"/>
  <c r="BE96" i="13" s="1"/>
  <c r="BI95" i="13"/>
  <c r="BH95" i="13"/>
  <c r="BG95" i="13"/>
  <c r="BF95" i="13"/>
  <c r="T95" i="13"/>
  <c r="R95" i="13"/>
  <c r="P95" i="13"/>
  <c r="BK95" i="13"/>
  <c r="J95" i="13"/>
  <c r="BE95" i="13" s="1"/>
  <c r="BI94" i="13"/>
  <c r="BH94" i="13"/>
  <c r="BG94" i="13"/>
  <c r="BF94" i="13"/>
  <c r="T94" i="13"/>
  <c r="R94" i="13"/>
  <c r="P94" i="13"/>
  <c r="BK94" i="13"/>
  <c r="J94" i="13"/>
  <c r="BE94" i="13" s="1"/>
  <c r="BI93" i="13"/>
  <c r="BH93" i="13"/>
  <c r="BG93" i="13"/>
  <c r="BF93" i="13"/>
  <c r="T93" i="13"/>
  <c r="R93" i="13"/>
  <c r="P93" i="13"/>
  <c r="BK93" i="13"/>
  <c r="J93" i="13"/>
  <c r="BE93" i="13" s="1"/>
  <c r="BI92" i="13"/>
  <c r="BH92" i="13"/>
  <c r="BG92" i="13"/>
  <c r="BF92" i="13"/>
  <c r="T92" i="13"/>
  <c r="R92" i="13"/>
  <c r="P92" i="13"/>
  <c r="BK92" i="13"/>
  <c r="J92" i="13"/>
  <c r="BE92" i="13" s="1"/>
  <c r="BI91" i="13"/>
  <c r="BH91" i="13"/>
  <c r="BG91" i="13"/>
  <c r="BF91" i="13"/>
  <c r="T91" i="13"/>
  <c r="R91" i="13"/>
  <c r="P91" i="13"/>
  <c r="BK91" i="13"/>
  <c r="J91" i="13"/>
  <c r="BE91" i="13" s="1"/>
  <c r="BI90" i="13"/>
  <c r="BH90" i="13"/>
  <c r="BG90" i="13"/>
  <c r="BF90" i="13"/>
  <c r="T90" i="13"/>
  <c r="R90" i="13"/>
  <c r="P90" i="13"/>
  <c r="BK90" i="13"/>
  <c r="J90" i="13"/>
  <c r="BE90" i="13" s="1"/>
  <c r="BI89" i="13"/>
  <c r="BH89" i="13"/>
  <c r="BG89" i="13"/>
  <c r="BF89" i="13"/>
  <c r="T89" i="13"/>
  <c r="R89" i="13"/>
  <c r="P89" i="13"/>
  <c r="BK89" i="13"/>
  <c r="J89" i="13"/>
  <c r="BE89" i="13" s="1"/>
  <c r="BI88" i="13"/>
  <c r="BH88" i="13"/>
  <c r="BG88" i="13"/>
  <c r="BF88" i="13"/>
  <c r="T88" i="13"/>
  <c r="R88" i="13"/>
  <c r="P88" i="13"/>
  <c r="BK88" i="13"/>
  <c r="J88" i="13"/>
  <c r="BE88" i="13" s="1"/>
  <c r="BI87" i="13"/>
  <c r="BH87" i="13"/>
  <c r="BG87" i="13"/>
  <c r="BF87" i="13"/>
  <c r="T87" i="13"/>
  <c r="R87" i="13"/>
  <c r="P87" i="13"/>
  <c r="BK87" i="13"/>
  <c r="J87" i="13"/>
  <c r="BE87" i="13" s="1"/>
  <c r="BI86" i="13"/>
  <c r="BH86" i="13"/>
  <c r="F33" i="13"/>
  <c r="BC63" i="1" s="1"/>
  <c r="BG86" i="13"/>
  <c r="BF86" i="13"/>
  <c r="J31" i="13"/>
  <c r="AW63" i="1" s="1"/>
  <c r="F31" i="13"/>
  <c r="BA63" i="1" s="1"/>
  <c r="T86" i="13"/>
  <c r="T85" i="13" s="1"/>
  <c r="R86" i="13"/>
  <c r="R85" i="13" s="1"/>
  <c r="R84" i="13" s="1"/>
  <c r="R83" i="13" s="1"/>
  <c r="P86" i="13"/>
  <c r="BK86" i="13"/>
  <c r="BK85" i="13"/>
  <c r="J85" i="13" s="1"/>
  <c r="J58" i="13" s="1"/>
  <c r="J86" i="13"/>
  <c r="BE86" i="13"/>
  <c r="J79" i="13"/>
  <c r="F79" i="13"/>
  <c r="F77" i="13"/>
  <c r="E75" i="13"/>
  <c r="J51" i="13"/>
  <c r="F51" i="13"/>
  <c r="F49" i="13"/>
  <c r="E47" i="13"/>
  <c r="J18" i="13"/>
  <c r="E18" i="13"/>
  <c r="F80" i="13"/>
  <c r="F52" i="13"/>
  <c r="J17" i="13"/>
  <c r="J12" i="13"/>
  <c r="J49" i="13" s="1"/>
  <c r="J77" i="13"/>
  <c r="E7" i="13"/>
  <c r="E73" i="13" s="1"/>
  <c r="E45" i="13"/>
  <c r="AY62" i="1"/>
  <c r="AX62" i="1"/>
  <c r="BI182" i="12"/>
  <c r="BH182" i="12"/>
  <c r="BG182" i="12"/>
  <c r="BF182" i="12"/>
  <c r="T182" i="12"/>
  <c r="R182" i="12"/>
  <c r="P182" i="12"/>
  <c r="BK182" i="12"/>
  <c r="J182" i="12"/>
  <c r="BE182" i="12"/>
  <c r="BI181" i="12"/>
  <c r="BH181" i="12"/>
  <c r="BG181" i="12"/>
  <c r="BF181" i="12"/>
  <c r="T181" i="12"/>
  <c r="R181" i="12"/>
  <c r="P181" i="12"/>
  <c r="BK181" i="12"/>
  <c r="J181" i="12"/>
  <c r="BE181" i="12"/>
  <c r="BI180" i="12"/>
  <c r="BH180" i="12"/>
  <c r="BG180" i="12"/>
  <c r="BF180" i="12"/>
  <c r="T180" i="12"/>
  <c r="R180" i="12"/>
  <c r="P180" i="12"/>
  <c r="BK180" i="12"/>
  <c r="J180" i="12"/>
  <c r="BE180" i="12"/>
  <c r="BI179" i="12"/>
  <c r="BH179" i="12"/>
  <c r="BG179" i="12"/>
  <c r="BF179" i="12"/>
  <c r="T179" i="12"/>
  <c r="R179" i="12"/>
  <c r="P179" i="12"/>
  <c r="BK179" i="12"/>
  <c r="J179" i="12"/>
  <c r="BE179" i="12"/>
  <c r="BI178" i="12"/>
  <c r="BH178" i="12"/>
  <c r="BG178" i="12"/>
  <c r="BF178" i="12"/>
  <c r="T178" i="12"/>
  <c r="R178" i="12"/>
  <c r="P178" i="12"/>
  <c r="BK178" i="12"/>
  <c r="J178" i="12"/>
  <c r="BE178" i="12"/>
  <c r="BI177" i="12"/>
  <c r="BH177" i="12"/>
  <c r="BG177" i="12"/>
  <c r="BF177" i="12"/>
  <c r="T177" i="12"/>
  <c r="R177" i="12"/>
  <c r="P177" i="12"/>
  <c r="BK177" i="12"/>
  <c r="J177" i="12"/>
  <c r="BE177" i="12"/>
  <c r="BI176" i="12"/>
  <c r="BH176" i="12"/>
  <c r="BG176" i="12"/>
  <c r="BF176" i="12"/>
  <c r="T176" i="12"/>
  <c r="R176" i="12"/>
  <c r="P176" i="12"/>
  <c r="BK176" i="12"/>
  <c r="J176" i="12"/>
  <c r="BE176" i="12"/>
  <c r="BI175" i="12"/>
  <c r="BH175" i="12"/>
  <c r="BG175" i="12"/>
  <c r="BF175" i="12"/>
  <c r="T175" i="12"/>
  <c r="R175" i="12"/>
  <c r="P175" i="12"/>
  <c r="BK175" i="12"/>
  <c r="J175" i="12"/>
  <c r="BE175" i="12"/>
  <c r="BI174" i="12"/>
  <c r="BH174" i="12"/>
  <c r="BG174" i="12"/>
  <c r="BF174" i="12"/>
  <c r="T174" i="12"/>
  <c r="R174" i="12"/>
  <c r="R171" i="12" s="1"/>
  <c r="P174" i="12"/>
  <c r="BK174" i="12"/>
  <c r="J174" i="12"/>
  <c r="BE174" i="12"/>
  <c r="BI173" i="12"/>
  <c r="BH173" i="12"/>
  <c r="BG173" i="12"/>
  <c r="BF173" i="12"/>
  <c r="T173" i="12"/>
  <c r="R173" i="12"/>
  <c r="P173" i="12"/>
  <c r="BK173" i="12"/>
  <c r="BK171" i="12" s="1"/>
  <c r="J171" i="12" s="1"/>
  <c r="J63" i="12" s="1"/>
  <c r="J173" i="12"/>
  <c r="BE173" i="12"/>
  <c r="BI172" i="12"/>
  <c r="BH172" i="12"/>
  <c r="BG172" i="12"/>
  <c r="BF172" i="12"/>
  <c r="J31" i="12" s="1"/>
  <c r="AW62" i="1" s="1"/>
  <c r="T172" i="12"/>
  <c r="T171" i="12"/>
  <c r="R172" i="12"/>
  <c r="P172" i="12"/>
  <c r="P171" i="12"/>
  <c r="BK172" i="12"/>
  <c r="J172" i="12"/>
  <c r="BE172" i="12" s="1"/>
  <c r="BI170" i="12"/>
  <c r="BH170" i="12"/>
  <c r="BG170" i="12"/>
  <c r="BF170" i="12"/>
  <c r="T170" i="12"/>
  <c r="R170" i="12"/>
  <c r="P170" i="12"/>
  <c r="BK170" i="12"/>
  <c r="J170" i="12"/>
  <c r="BE170" i="12" s="1"/>
  <c r="BI169" i="12"/>
  <c r="BH169" i="12"/>
  <c r="BG169" i="12"/>
  <c r="BF169" i="12"/>
  <c r="T169" i="12"/>
  <c r="R169" i="12"/>
  <c r="P169" i="12"/>
  <c r="BK169" i="12"/>
  <c r="J169" i="12"/>
  <c r="BE169" i="12" s="1"/>
  <c r="BI167" i="12"/>
  <c r="BH167" i="12"/>
  <c r="BG167" i="12"/>
  <c r="BF167" i="12"/>
  <c r="T167" i="12"/>
  <c r="R167" i="12"/>
  <c r="P167" i="12"/>
  <c r="BK167" i="12"/>
  <c r="J167" i="12"/>
  <c r="BE167" i="12" s="1"/>
  <c r="BI165" i="12"/>
  <c r="BH165" i="12"/>
  <c r="BG165" i="12"/>
  <c r="BF165" i="12"/>
  <c r="T165" i="12"/>
  <c r="R165" i="12"/>
  <c r="P165" i="12"/>
  <c r="BK165" i="12"/>
  <c r="J165" i="12"/>
  <c r="BE165" i="12" s="1"/>
  <c r="BI163" i="12"/>
  <c r="BH163" i="12"/>
  <c r="BG163" i="12"/>
  <c r="BF163" i="12"/>
  <c r="T163" i="12"/>
  <c r="R163" i="12"/>
  <c r="P163" i="12"/>
  <c r="BK163" i="12"/>
  <c r="J163" i="12"/>
  <c r="BE163" i="12" s="1"/>
  <c r="BI161" i="12"/>
  <c r="BH161" i="12"/>
  <c r="BG161" i="12"/>
  <c r="BF161" i="12"/>
  <c r="T161" i="12"/>
  <c r="R161" i="12"/>
  <c r="P161" i="12"/>
  <c r="BK161" i="12"/>
  <c r="J161" i="12"/>
  <c r="BE161" i="12" s="1"/>
  <c r="BI159" i="12"/>
  <c r="BH159" i="12"/>
  <c r="BG159" i="12"/>
  <c r="BF159" i="12"/>
  <c r="T159" i="12"/>
  <c r="R159" i="12"/>
  <c r="P159" i="12"/>
  <c r="BK159" i="12"/>
  <c r="J159" i="12"/>
  <c r="BE159" i="12" s="1"/>
  <c r="BI157" i="12"/>
  <c r="BH157" i="12"/>
  <c r="BG157" i="12"/>
  <c r="BF157" i="12"/>
  <c r="T157" i="12"/>
  <c r="R157" i="12"/>
  <c r="P157" i="12"/>
  <c r="BK157" i="12"/>
  <c r="J157" i="12"/>
  <c r="BE157" i="12" s="1"/>
  <c r="BI155" i="12"/>
  <c r="BH155" i="12"/>
  <c r="BG155" i="12"/>
  <c r="BF155" i="12"/>
  <c r="T155" i="12"/>
  <c r="R155" i="12"/>
  <c r="P155" i="12"/>
  <c r="BK155" i="12"/>
  <c r="J155" i="12"/>
  <c r="BE155" i="12" s="1"/>
  <c r="BI153" i="12"/>
  <c r="BH153" i="12"/>
  <c r="BG153" i="12"/>
  <c r="BF153" i="12"/>
  <c r="T153" i="12"/>
  <c r="R153" i="12"/>
  <c r="P153" i="12"/>
  <c r="BK153" i="12"/>
  <c r="J153" i="12"/>
  <c r="BE153" i="12" s="1"/>
  <c r="BI151" i="12"/>
  <c r="BH151" i="12"/>
  <c r="BG151" i="12"/>
  <c r="BF151" i="12"/>
  <c r="T151" i="12"/>
  <c r="R151" i="12"/>
  <c r="P151" i="12"/>
  <c r="BK151" i="12"/>
  <c r="J151" i="12"/>
  <c r="BE151" i="12" s="1"/>
  <c r="BI149" i="12"/>
  <c r="BH149" i="12"/>
  <c r="BG149" i="12"/>
  <c r="BF149" i="12"/>
  <c r="T149" i="12"/>
  <c r="R149" i="12"/>
  <c r="P149" i="12"/>
  <c r="BK149" i="12"/>
  <c r="J149" i="12"/>
  <c r="BE149" i="12" s="1"/>
  <c r="BI147" i="12"/>
  <c r="BH147" i="12"/>
  <c r="BG147" i="12"/>
  <c r="BF147" i="12"/>
  <c r="T147" i="12"/>
  <c r="R147" i="12"/>
  <c r="P147" i="12"/>
  <c r="BK147" i="12"/>
  <c r="J147" i="12"/>
  <c r="BE147" i="12" s="1"/>
  <c r="BI145" i="12"/>
  <c r="BH145" i="12"/>
  <c r="BG145" i="12"/>
  <c r="BF145" i="12"/>
  <c r="T145" i="12"/>
  <c r="R145" i="12"/>
  <c r="P145" i="12"/>
  <c r="BK145" i="12"/>
  <c r="J145" i="12"/>
  <c r="BE145" i="12" s="1"/>
  <c r="BI143" i="12"/>
  <c r="BH143" i="12"/>
  <c r="BG143" i="12"/>
  <c r="BF143" i="12"/>
  <c r="T143" i="12"/>
  <c r="R143" i="12"/>
  <c r="P143" i="12"/>
  <c r="BK143" i="12"/>
  <c r="J143" i="12"/>
  <c r="BE143" i="12" s="1"/>
  <c r="BI141" i="12"/>
  <c r="BH141" i="12"/>
  <c r="BG141" i="12"/>
  <c r="BF141" i="12"/>
  <c r="T141" i="12"/>
  <c r="R141" i="12"/>
  <c r="P141" i="12"/>
  <c r="BK141" i="12"/>
  <c r="J141" i="12"/>
  <c r="BE141" i="12" s="1"/>
  <c r="BI139" i="12"/>
  <c r="BH139" i="12"/>
  <c r="BG139" i="12"/>
  <c r="BF139" i="12"/>
  <c r="T139" i="12"/>
  <c r="R139" i="12"/>
  <c r="P139" i="12"/>
  <c r="BK139" i="12"/>
  <c r="J139" i="12"/>
  <c r="BE139" i="12" s="1"/>
  <c r="BI137" i="12"/>
  <c r="BH137" i="12"/>
  <c r="BG137" i="12"/>
  <c r="BF137" i="12"/>
  <c r="T137" i="12"/>
  <c r="R137" i="12"/>
  <c r="P137" i="12"/>
  <c r="BK137" i="12"/>
  <c r="J137" i="12"/>
  <c r="BE137" i="12" s="1"/>
  <c r="BI135" i="12"/>
  <c r="BH135" i="12"/>
  <c r="BG135" i="12"/>
  <c r="BF135" i="12"/>
  <c r="T135" i="12"/>
  <c r="T134" i="12" s="1"/>
  <c r="R135" i="12"/>
  <c r="R134" i="12" s="1"/>
  <c r="P135" i="12"/>
  <c r="BK135" i="12"/>
  <c r="BK134" i="12" s="1"/>
  <c r="J134" i="12"/>
  <c r="J62" i="12" s="1"/>
  <c r="J135" i="12"/>
  <c r="BE135" i="12"/>
  <c r="BI133" i="12"/>
  <c r="BH133" i="12"/>
  <c r="BG133" i="12"/>
  <c r="BF133" i="12"/>
  <c r="T133" i="12"/>
  <c r="T132" i="12" s="1"/>
  <c r="R133" i="12"/>
  <c r="R132" i="12" s="1"/>
  <c r="P133" i="12"/>
  <c r="P132" i="12" s="1"/>
  <c r="BK133" i="12"/>
  <c r="BK132" i="12" s="1"/>
  <c r="J132" i="12" s="1"/>
  <c r="J61" i="12" s="1"/>
  <c r="J133" i="12"/>
  <c r="BE133" i="12"/>
  <c r="BI130" i="12"/>
  <c r="BH130" i="12"/>
  <c r="BG130" i="12"/>
  <c r="BF130" i="12"/>
  <c r="T130" i="12"/>
  <c r="T129" i="12" s="1"/>
  <c r="R130" i="12"/>
  <c r="R129" i="12" s="1"/>
  <c r="P130" i="12"/>
  <c r="P129" i="12" s="1"/>
  <c r="BK130" i="12"/>
  <c r="BK129" i="12" s="1"/>
  <c r="J130" i="12"/>
  <c r="BE130" i="12"/>
  <c r="BI127" i="12"/>
  <c r="BH127" i="12"/>
  <c r="BG127" i="12"/>
  <c r="BF127" i="12"/>
  <c r="T127" i="12"/>
  <c r="R127" i="12"/>
  <c r="P127" i="12"/>
  <c r="BK127" i="12"/>
  <c r="J127" i="12"/>
  <c r="BE127" i="12" s="1"/>
  <c r="BI125" i="12"/>
  <c r="BH125" i="12"/>
  <c r="BG125" i="12"/>
  <c r="BF125" i="12"/>
  <c r="T125" i="12"/>
  <c r="R125" i="12"/>
  <c r="P125" i="12"/>
  <c r="BK125" i="12"/>
  <c r="J125" i="12"/>
  <c r="BE125" i="12" s="1"/>
  <c r="BI124" i="12"/>
  <c r="BH124" i="12"/>
  <c r="BG124" i="12"/>
  <c r="BF124" i="12"/>
  <c r="T124" i="12"/>
  <c r="R124" i="12"/>
  <c r="P124" i="12"/>
  <c r="BK124" i="12"/>
  <c r="J124" i="12"/>
  <c r="BE124" i="12" s="1"/>
  <c r="BI122" i="12"/>
  <c r="BH122" i="12"/>
  <c r="BG122" i="12"/>
  <c r="BF122" i="12"/>
  <c r="T122" i="12"/>
  <c r="T121" i="12" s="1"/>
  <c r="R122" i="12"/>
  <c r="R121" i="12" s="1"/>
  <c r="P122" i="12"/>
  <c r="P121" i="12" s="1"/>
  <c r="BK122" i="12"/>
  <c r="BK121" i="12" s="1"/>
  <c r="J121" i="12" s="1"/>
  <c r="J59" i="12" s="1"/>
  <c r="J122" i="12"/>
  <c r="BE122" i="12"/>
  <c r="BI120" i="12"/>
  <c r="BH120" i="12"/>
  <c r="BG120" i="12"/>
  <c r="BF120" i="12"/>
  <c r="T120" i="12"/>
  <c r="R120" i="12"/>
  <c r="P120" i="12"/>
  <c r="BK120" i="12"/>
  <c r="J120" i="12"/>
  <c r="BE120" i="12" s="1"/>
  <c r="BI118" i="12"/>
  <c r="BH118" i="12"/>
  <c r="BG118" i="12"/>
  <c r="BF118" i="12"/>
  <c r="T118" i="12"/>
  <c r="R118" i="12"/>
  <c r="P118" i="12"/>
  <c r="BK118" i="12"/>
  <c r="J118" i="12"/>
  <c r="BE118" i="12" s="1"/>
  <c r="BI116" i="12"/>
  <c r="BH116" i="12"/>
  <c r="BG116" i="12"/>
  <c r="BF116" i="12"/>
  <c r="T116" i="12"/>
  <c r="R116" i="12"/>
  <c r="P116" i="12"/>
  <c r="BK116" i="12"/>
  <c r="J116" i="12"/>
  <c r="BE116" i="12" s="1"/>
  <c r="BI114" i="12"/>
  <c r="BH114" i="12"/>
  <c r="BG114" i="12"/>
  <c r="BF114" i="12"/>
  <c r="T114" i="12"/>
  <c r="R114" i="12"/>
  <c r="P114" i="12"/>
  <c r="BK114" i="12"/>
  <c r="J114" i="12"/>
  <c r="BE114" i="12" s="1"/>
  <c r="BI112" i="12"/>
  <c r="BH112" i="12"/>
  <c r="BG112" i="12"/>
  <c r="BF112" i="12"/>
  <c r="T112" i="12"/>
  <c r="R112" i="12"/>
  <c r="P112" i="12"/>
  <c r="BK112" i="12"/>
  <c r="J112" i="12"/>
  <c r="BE112" i="12" s="1"/>
  <c r="BI110" i="12"/>
  <c r="BH110" i="12"/>
  <c r="BG110" i="12"/>
  <c r="BF110" i="12"/>
  <c r="T110" i="12"/>
  <c r="R110" i="12"/>
  <c r="P110" i="12"/>
  <c r="BK110" i="12"/>
  <c r="J110" i="12"/>
  <c r="BE110" i="12" s="1"/>
  <c r="BI108" i="12"/>
  <c r="BH108" i="12"/>
  <c r="BG108" i="12"/>
  <c r="BF108" i="12"/>
  <c r="T108" i="12"/>
  <c r="R108" i="12"/>
  <c r="P108" i="12"/>
  <c r="BK108" i="12"/>
  <c r="J108" i="12"/>
  <c r="BE108" i="12" s="1"/>
  <c r="BI106" i="12"/>
  <c r="BH106" i="12"/>
  <c r="BG106" i="12"/>
  <c r="BF106" i="12"/>
  <c r="T106" i="12"/>
  <c r="R106" i="12"/>
  <c r="P106" i="12"/>
  <c r="BK106" i="12"/>
  <c r="J106" i="12"/>
  <c r="BE106" i="12" s="1"/>
  <c r="BI104" i="12"/>
  <c r="BH104" i="12"/>
  <c r="BG104" i="12"/>
  <c r="BF104" i="12"/>
  <c r="T104" i="12"/>
  <c r="R104" i="12"/>
  <c r="P104" i="12"/>
  <c r="BK104" i="12"/>
  <c r="J104" i="12"/>
  <c r="BE104" i="12" s="1"/>
  <c r="BI102" i="12"/>
  <c r="BH102" i="12"/>
  <c r="BG102" i="12"/>
  <c r="BF102" i="12"/>
  <c r="T102" i="12"/>
  <c r="R102" i="12"/>
  <c r="P102" i="12"/>
  <c r="BK102" i="12"/>
  <c r="J102" i="12"/>
  <c r="BE102" i="12" s="1"/>
  <c r="BI100" i="12"/>
  <c r="BH100" i="12"/>
  <c r="BG100" i="12"/>
  <c r="BF100" i="12"/>
  <c r="T100" i="12"/>
  <c r="R100" i="12"/>
  <c r="P100" i="12"/>
  <c r="BK100" i="12"/>
  <c r="J100" i="12"/>
  <c r="BE100" i="12" s="1"/>
  <c r="BI98" i="12"/>
  <c r="BH98" i="12"/>
  <c r="BG98" i="12"/>
  <c r="BF98" i="12"/>
  <c r="T98" i="12"/>
  <c r="R98" i="12"/>
  <c r="P98" i="12"/>
  <c r="BK98" i="12"/>
  <c r="J98" i="12"/>
  <c r="BE98" i="12" s="1"/>
  <c r="BI96" i="12"/>
  <c r="BH96" i="12"/>
  <c r="BG96" i="12"/>
  <c r="BF96" i="12"/>
  <c r="T96" i="12"/>
  <c r="R96" i="12"/>
  <c r="P96" i="12"/>
  <c r="BK96" i="12"/>
  <c r="J96" i="12"/>
  <c r="BE96" i="12" s="1"/>
  <c r="BI94" i="12"/>
  <c r="BH94" i="12"/>
  <c r="BG94" i="12"/>
  <c r="BF94" i="12"/>
  <c r="T94" i="12"/>
  <c r="R94" i="12"/>
  <c r="P94" i="12"/>
  <c r="BK94" i="12"/>
  <c r="J94" i="12"/>
  <c r="BE94" i="12" s="1"/>
  <c r="BI92" i="12"/>
  <c r="BH92" i="12"/>
  <c r="BG92" i="12"/>
  <c r="BF92" i="12"/>
  <c r="T92" i="12"/>
  <c r="R92" i="12"/>
  <c r="P92" i="12"/>
  <c r="BK92" i="12"/>
  <c r="J92" i="12"/>
  <c r="BE92" i="12" s="1"/>
  <c r="BI90" i="12"/>
  <c r="BH90" i="12"/>
  <c r="BG90" i="12"/>
  <c r="BF90" i="12"/>
  <c r="T90" i="12"/>
  <c r="R90" i="12"/>
  <c r="P90" i="12"/>
  <c r="BK90" i="12"/>
  <c r="J90" i="12"/>
  <c r="BE90" i="12" s="1"/>
  <c r="BI88" i="12"/>
  <c r="BH88" i="12"/>
  <c r="BG88" i="12"/>
  <c r="BF88" i="12"/>
  <c r="T88" i="12"/>
  <c r="R88" i="12"/>
  <c r="P88" i="12"/>
  <c r="BK88" i="12"/>
  <c r="J88" i="12"/>
  <c r="BE88" i="12" s="1"/>
  <c r="BI86" i="12"/>
  <c r="BH86" i="12"/>
  <c r="F33" i="12"/>
  <c r="BC62" i="1" s="1"/>
  <c r="BG86" i="12"/>
  <c r="BF86" i="12"/>
  <c r="T86" i="12"/>
  <c r="R86" i="12"/>
  <c r="R85" i="12" s="1"/>
  <c r="P86" i="12"/>
  <c r="P85" i="12" s="1"/>
  <c r="BK86" i="12"/>
  <c r="BK85" i="12"/>
  <c r="J85" i="12" s="1"/>
  <c r="J58" i="12" s="1"/>
  <c r="J86" i="12"/>
  <c r="BE86" i="12"/>
  <c r="J79" i="12"/>
  <c r="F79" i="12"/>
  <c r="F77" i="12"/>
  <c r="E75" i="12"/>
  <c r="J51" i="12"/>
  <c r="F51" i="12"/>
  <c r="F49" i="12"/>
  <c r="E47" i="12"/>
  <c r="J18" i="12"/>
  <c r="E18" i="12"/>
  <c r="F52" i="12" s="1"/>
  <c r="F80" i="12"/>
  <c r="J17" i="12"/>
  <c r="J12" i="12"/>
  <c r="J77" i="12"/>
  <c r="J49" i="12"/>
  <c r="E7" i="12"/>
  <c r="E73" i="12" s="1"/>
  <c r="E45" i="12"/>
  <c r="AY61" i="1"/>
  <c r="AX61" i="1"/>
  <c r="BI180" i="11"/>
  <c r="BH180" i="11"/>
  <c r="BG180" i="11"/>
  <c r="BF180" i="11"/>
  <c r="T180" i="11"/>
  <c r="R180" i="11"/>
  <c r="P180" i="11"/>
  <c r="BK180" i="11"/>
  <c r="J180" i="11"/>
  <c r="BE180" i="11"/>
  <c r="BI179" i="11"/>
  <c r="BH179" i="11"/>
  <c r="BG179" i="11"/>
  <c r="BF179" i="11"/>
  <c r="T179" i="11"/>
  <c r="R179" i="11"/>
  <c r="P179" i="11"/>
  <c r="BK179" i="11"/>
  <c r="J179" i="11"/>
  <c r="BE179" i="11"/>
  <c r="BI178" i="11"/>
  <c r="BH178" i="11"/>
  <c r="BG178" i="11"/>
  <c r="BF178" i="11"/>
  <c r="T178" i="11"/>
  <c r="R178" i="11"/>
  <c r="P178" i="11"/>
  <c r="BK178" i="11"/>
  <c r="J178" i="11"/>
  <c r="BE178" i="11"/>
  <c r="BI177" i="11"/>
  <c r="BH177" i="11"/>
  <c r="BG177" i="11"/>
  <c r="BF177" i="11"/>
  <c r="T177" i="11"/>
  <c r="R177" i="11"/>
  <c r="P177" i="11"/>
  <c r="BK177" i="11"/>
  <c r="J177" i="11"/>
  <c r="BE177" i="11"/>
  <c r="BI176" i="11"/>
  <c r="BH176" i="11"/>
  <c r="BG176" i="11"/>
  <c r="BF176" i="11"/>
  <c r="T176" i="11"/>
  <c r="R176" i="11"/>
  <c r="P176" i="11"/>
  <c r="BK176" i="11"/>
  <c r="J176" i="11"/>
  <c r="BE176" i="11"/>
  <c r="BI175" i="11"/>
  <c r="BH175" i="11"/>
  <c r="BG175" i="11"/>
  <c r="BF175" i="11"/>
  <c r="T175" i="11"/>
  <c r="R175" i="11"/>
  <c r="P175" i="11"/>
  <c r="BK175" i="11"/>
  <c r="J175" i="11"/>
  <c r="BE175" i="11"/>
  <c r="BI174" i="11"/>
  <c r="BH174" i="11"/>
  <c r="BG174" i="11"/>
  <c r="BF174" i="11"/>
  <c r="T174" i="11"/>
  <c r="R174" i="11"/>
  <c r="P174" i="11"/>
  <c r="BK174" i="11"/>
  <c r="J174" i="11"/>
  <c r="BE174" i="11"/>
  <c r="BI173" i="11"/>
  <c r="BH173" i="11"/>
  <c r="BG173" i="11"/>
  <c r="BF173" i="11"/>
  <c r="T173" i="11"/>
  <c r="R173" i="11"/>
  <c r="P173" i="11"/>
  <c r="BK173" i="11"/>
  <c r="J173" i="11"/>
  <c r="BE173" i="11"/>
  <c r="BI172" i="11"/>
  <c r="BH172" i="11"/>
  <c r="BG172" i="11"/>
  <c r="BF172" i="11"/>
  <c r="T172" i="11"/>
  <c r="R172" i="11"/>
  <c r="P172" i="11"/>
  <c r="BK172" i="11"/>
  <c r="J172" i="11"/>
  <c r="BE172" i="11"/>
  <c r="BI171" i="11"/>
  <c r="BH171" i="11"/>
  <c r="BG171" i="11"/>
  <c r="BF171" i="11"/>
  <c r="T171" i="11"/>
  <c r="R171" i="11"/>
  <c r="P171" i="11"/>
  <c r="BK171" i="11"/>
  <c r="J171" i="11"/>
  <c r="BE171" i="11"/>
  <c r="BI170" i="11"/>
  <c r="BH170" i="11"/>
  <c r="BG170" i="11"/>
  <c r="BF170" i="11"/>
  <c r="T170" i="11"/>
  <c r="R170" i="11"/>
  <c r="P170" i="11"/>
  <c r="BK170" i="11"/>
  <c r="J170" i="11"/>
  <c r="BE170" i="11"/>
  <c r="BI169" i="11"/>
  <c r="BH169" i="11"/>
  <c r="BG169" i="11"/>
  <c r="BF169" i="11"/>
  <c r="T169" i="11"/>
  <c r="R169" i="11"/>
  <c r="P169" i="11"/>
  <c r="BK169" i="11"/>
  <c r="J169" i="11"/>
  <c r="BE169" i="11"/>
  <c r="BI168" i="11"/>
  <c r="BH168" i="11"/>
  <c r="BG168" i="11"/>
  <c r="BF168" i="11"/>
  <c r="T168" i="11"/>
  <c r="R168" i="11"/>
  <c r="P168" i="11"/>
  <c r="BK168" i="11"/>
  <c r="J168" i="11"/>
  <c r="BE168" i="11"/>
  <c r="BI167" i="11"/>
  <c r="BH167" i="11"/>
  <c r="BG167" i="11"/>
  <c r="BF167" i="11"/>
  <c r="T167" i="11"/>
  <c r="R167" i="11"/>
  <c r="P167" i="11"/>
  <c r="BK167" i="11"/>
  <c r="J167" i="11"/>
  <c r="BE167" i="11"/>
  <c r="BI166" i="11"/>
  <c r="BH166" i="11"/>
  <c r="BG166" i="11"/>
  <c r="BF166" i="11"/>
  <c r="T166" i="11"/>
  <c r="R166" i="11"/>
  <c r="P166" i="11"/>
  <c r="BK166" i="11"/>
  <c r="J166" i="11"/>
  <c r="BE166" i="11"/>
  <c r="BI165" i="11"/>
  <c r="BH165" i="11"/>
  <c r="BG165" i="11"/>
  <c r="BF165" i="11"/>
  <c r="T165" i="11"/>
  <c r="R165" i="11"/>
  <c r="P165" i="11"/>
  <c r="BK165" i="11"/>
  <c r="J165" i="11"/>
  <c r="BE165" i="11"/>
  <c r="BI164" i="11"/>
  <c r="BH164" i="11"/>
  <c r="BG164" i="11"/>
  <c r="BF164" i="11"/>
  <c r="T164" i="11"/>
  <c r="R164" i="11"/>
  <c r="P164" i="11"/>
  <c r="BK164" i="11"/>
  <c r="J164" i="11"/>
  <c r="BE164" i="11"/>
  <c r="BI163" i="11"/>
  <c r="BH163" i="11"/>
  <c r="BG163" i="11"/>
  <c r="BF163" i="11"/>
  <c r="T163" i="11"/>
  <c r="R163" i="11"/>
  <c r="P163" i="11"/>
  <c r="BK163" i="11"/>
  <c r="J163" i="11"/>
  <c r="BE163" i="11"/>
  <c r="BI162" i="11"/>
  <c r="BH162" i="11"/>
  <c r="BG162" i="11"/>
  <c r="BF162" i="11"/>
  <c r="T162" i="11"/>
  <c r="R162" i="11"/>
  <c r="P162" i="11"/>
  <c r="BK162" i="11"/>
  <c r="J162" i="11"/>
  <c r="BE162" i="11"/>
  <c r="BI161" i="11"/>
  <c r="BH161" i="11"/>
  <c r="BG161" i="11"/>
  <c r="BF161" i="11"/>
  <c r="T161" i="11"/>
  <c r="R161" i="11"/>
  <c r="P161" i="11"/>
  <c r="BK161" i="11"/>
  <c r="J161" i="11"/>
  <c r="BE161" i="11"/>
  <c r="BI160" i="11"/>
  <c r="BH160" i="11"/>
  <c r="BG160" i="11"/>
  <c r="BF160" i="11"/>
  <c r="T160" i="11"/>
  <c r="R160" i="11"/>
  <c r="P160" i="11"/>
  <c r="BK160" i="11"/>
  <c r="J160" i="11"/>
  <c r="BE160" i="11"/>
  <c r="BI159" i="11"/>
  <c r="BH159" i="11"/>
  <c r="BG159" i="11"/>
  <c r="BF159" i="11"/>
  <c r="T159" i="11"/>
  <c r="R159" i="11"/>
  <c r="P159" i="11"/>
  <c r="BK159" i="11"/>
  <c r="J159" i="11"/>
  <c r="BE159" i="11"/>
  <c r="BI158" i="11"/>
  <c r="BH158" i="11"/>
  <c r="BG158" i="11"/>
  <c r="BF158" i="11"/>
  <c r="T158" i="11"/>
  <c r="R158" i="11"/>
  <c r="P158" i="11"/>
  <c r="BK158" i="11"/>
  <c r="J158" i="11"/>
  <c r="BE158" i="11"/>
  <c r="BI157" i="11"/>
  <c r="BH157" i="11"/>
  <c r="BG157" i="11"/>
  <c r="BF157" i="11"/>
  <c r="T157" i="11"/>
  <c r="T156" i="11"/>
  <c r="R157" i="11"/>
  <c r="R156" i="11"/>
  <c r="P157" i="11"/>
  <c r="P156" i="11"/>
  <c r="BK157" i="11"/>
  <c r="J157" i="11"/>
  <c r="BE157" i="11" s="1"/>
  <c r="BI155" i="11"/>
  <c r="BH155" i="11"/>
  <c r="BG155" i="11"/>
  <c r="BF155" i="11"/>
  <c r="T155" i="11"/>
  <c r="R155" i="11"/>
  <c r="P155" i="11"/>
  <c r="BK155" i="11"/>
  <c r="J155" i="11"/>
  <c r="BE155" i="11"/>
  <c r="BI154" i="11"/>
  <c r="BH154" i="11"/>
  <c r="BG154" i="11"/>
  <c r="BF154" i="11"/>
  <c r="T154" i="11"/>
  <c r="R154" i="11"/>
  <c r="P154" i="11"/>
  <c r="BK154" i="11"/>
  <c r="J154" i="11"/>
  <c r="BE154" i="11"/>
  <c r="BI153" i="11"/>
  <c r="BH153" i="11"/>
  <c r="BG153" i="11"/>
  <c r="BF153" i="11"/>
  <c r="T153" i="11"/>
  <c r="R153" i="11"/>
  <c r="P153" i="11"/>
  <c r="BK153" i="11"/>
  <c r="J153" i="11"/>
  <c r="BE153" i="11"/>
  <c r="BI152" i="11"/>
  <c r="BH152" i="11"/>
  <c r="BG152" i="11"/>
  <c r="BF152" i="11"/>
  <c r="T152" i="11"/>
  <c r="R152" i="11"/>
  <c r="P152" i="11"/>
  <c r="BK152" i="11"/>
  <c r="J152" i="11"/>
  <c r="BE152" i="11"/>
  <c r="BI151" i="11"/>
  <c r="BH151" i="11"/>
  <c r="BG151" i="11"/>
  <c r="BF151" i="11"/>
  <c r="T151" i="11"/>
  <c r="R151" i="11"/>
  <c r="P151" i="11"/>
  <c r="BK151" i="11"/>
  <c r="J151" i="11"/>
  <c r="BE151" i="11"/>
  <c r="BI150" i="11"/>
  <c r="BH150" i="11"/>
  <c r="BG150" i="11"/>
  <c r="BF150" i="11"/>
  <c r="T150" i="11"/>
  <c r="R150" i="11"/>
  <c r="P150" i="11"/>
  <c r="BK150" i="11"/>
  <c r="J150" i="11"/>
  <c r="BE150" i="11"/>
  <c r="BI149" i="11"/>
  <c r="BH149" i="11"/>
  <c r="BG149" i="11"/>
  <c r="BF149" i="11"/>
  <c r="T149" i="11"/>
  <c r="R149" i="11"/>
  <c r="P149" i="11"/>
  <c r="BK149" i="11"/>
  <c r="J149" i="11"/>
  <c r="BE149" i="11"/>
  <c r="BI148" i="11"/>
  <c r="BH148" i="11"/>
  <c r="BG148" i="11"/>
  <c r="BF148" i="11"/>
  <c r="T148" i="11"/>
  <c r="R148" i="11"/>
  <c r="R145" i="11" s="1"/>
  <c r="P148" i="11"/>
  <c r="BK148" i="11"/>
  <c r="J148" i="11"/>
  <c r="BE148" i="11"/>
  <c r="BI147" i="11"/>
  <c r="BH147" i="11"/>
  <c r="BG147" i="11"/>
  <c r="BF147" i="11"/>
  <c r="T147" i="11"/>
  <c r="R147" i="11"/>
  <c r="P147" i="11"/>
  <c r="BK147" i="11"/>
  <c r="BK145" i="11" s="1"/>
  <c r="J145" i="11" s="1"/>
  <c r="J64" i="11" s="1"/>
  <c r="J147" i="11"/>
  <c r="BE147" i="11"/>
  <c r="BI146" i="11"/>
  <c r="BH146" i="11"/>
  <c r="BG146" i="11"/>
  <c r="BF146" i="11"/>
  <c r="T146" i="11"/>
  <c r="T145" i="11"/>
  <c r="R146" i="11"/>
  <c r="P146" i="11"/>
  <c r="P145" i="11"/>
  <c r="BK146" i="11"/>
  <c r="J146" i="11"/>
  <c r="BE146" i="11" s="1"/>
  <c r="BI144" i="11"/>
  <c r="BH144" i="11"/>
  <c r="BG144" i="11"/>
  <c r="BF144" i="11"/>
  <c r="T144" i="11"/>
  <c r="R144" i="11"/>
  <c r="P144" i="11"/>
  <c r="BK144" i="11"/>
  <c r="J144" i="11"/>
  <c r="BE144" i="11"/>
  <c r="BI143" i="11"/>
  <c r="BH143" i="11"/>
  <c r="BG143" i="11"/>
  <c r="BF143" i="11"/>
  <c r="T143" i="11"/>
  <c r="R143" i="11"/>
  <c r="P143" i="11"/>
  <c r="BK143" i="11"/>
  <c r="J143" i="11"/>
  <c r="BE143" i="11"/>
  <c r="BI142" i="11"/>
  <c r="BH142" i="11"/>
  <c r="BG142" i="11"/>
  <c r="BF142" i="11"/>
  <c r="T142" i="11"/>
  <c r="R142" i="11"/>
  <c r="P142" i="11"/>
  <c r="BK142" i="11"/>
  <c r="J142" i="11"/>
  <c r="BE142" i="11"/>
  <c r="BI141" i="11"/>
  <c r="BH141" i="11"/>
  <c r="BG141" i="11"/>
  <c r="BF141" i="11"/>
  <c r="T141" i="11"/>
  <c r="R141" i="11"/>
  <c r="P141" i="11"/>
  <c r="BK141" i="11"/>
  <c r="J141" i="11"/>
  <c r="BE141" i="11"/>
  <c r="BI140" i="11"/>
  <c r="BH140" i="11"/>
  <c r="BG140" i="11"/>
  <c r="BF140" i="11"/>
  <c r="T140" i="11"/>
  <c r="R140" i="11"/>
  <c r="P140" i="11"/>
  <c r="BK140" i="11"/>
  <c r="J140" i="11"/>
  <c r="BE140" i="11"/>
  <c r="BI139" i="11"/>
  <c r="BH139" i="11"/>
  <c r="BG139" i="11"/>
  <c r="BF139" i="11"/>
  <c r="T139" i="11"/>
  <c r="R139" i="11"/>
  <c r="P139" i="11"/>
  <c r="BK139" i="11"/>
  <c r="J139" i="11"/>
  <c r="BE139" i="11"/>
  <c r="BI138" i="11"/>
  <c r="BH138" i="11"/>
  <c r="BG138" i="11"/>
  <c r="BF138" i="11"/>
  <c r="T138" i="11"/>
  <c r="R138" i="11"/>
  <c r="P138" i="11"/>
  <c r="BK138" i="11"/>
  <c r="J138" i="11"/>
  <c r="BE138" i="11"/>
  <c r="BI137" i="11"/>
  <c r="BH137" i="11"/>
  <c r="BG137" i="11"/>
  <c r="BF137" i="11"/>
  <c r="T137" i="11"/>
  <c r="R137" i="11"/>
  <c r="P137" i="11"/>
  <c r="BK137" i="11"/>
  <c r="J137" i="11"/>
  <c r="BE137" i="11"/>
  <c r="BI136" i="11"/>
  <c r="BH136" i="11"/>
  <c r="BG136" i="11"/>
  <c r="BF136" i="11"/>
  <c r="T136" i="11"/>
  <c r="R136" i="11"/>
  <c r="P136" i="11"/>
  <c r="BK136" i="11"/>
  <c r="J136" i="11"/>
  <c r="BE136" i="11"/>
  <c r="BI135" i="11"/>
  <c r="BH135" i="11"/>
  <c r="BG135" i="11"/>
  <c r="BF135" i="11"/>
  <c r="T135" i="11"/>
  <c r="R135" i="11"/>
  <c r="R131" i="11" s="1"/>
  <c r="P135" i="11"/>
  <c r="BK135" i="11"/>
  <c r="J135" i="11"/>
  <c r="BE135" i="11"/>
  <c r="BI134" i="11"/>
  <c r="BH134" i="11"/>
  <c r="BG134" i="11"/>
  <c r="BF134" i="11"/>
  <c r="T134" i="11"/>
  <c r="R134" i="11"/>
  <c r="P134" i="11"/>
  <c r="BK134" i="11"/>
  <c r="J134" i="11"/>
  <c r="BE134" i="11"/>
  <c r="BI133" i="11"/>
  <c r="BH133" i="11"/>
  <c r="BG133" i="11"/>
  <c r="BF133" i="11"/>
  <c r="T133" i="11"/>
  <c r="R133" i="11"/>
  <c r="P133" i="11"/>
  <c r="BK133" i="11"/>
  <c r="J133" i="11"/>
  <c r="BE133" i="11"/>
  <c r="BI132" i="11"/>
  <c r="BH132" i="11"/>
  <c r="BG132" i="11"/>
  <c r="BF132" i="11"/>
  <c r="T132" i="11"/>
  <c r="T131" i="11"/>
  <c r="R132" i="11"/>
  <c r="P132" i="11"/>
  <c r="P131" i="11"/>
  <c r="BK132" i="11"/>
  <c r="BK131" i="11"/>
  <c r="J131" i="11" s="1"/>
  <c r="J63" i="11" s="1"/>
  <c r="J132" i="11"/>
  <c r="BE132" i="11" s="1"/>
  <c r="BI130" i="11"/>
  <c r="BH130" i="11"/>
  <c r="BG130" i="11"/>
  <c r="BF130" i="11"/>
  <c r="T130" i="11"/>
  <c r="R130" i="11"/>
  <c r="P130" i="11"/>
  <c r="BK130" i="11"/>
  <c r="J130" i="11"/>
  <c r="BE130" i="11"/>
  <c r="BI129" i="11"/>
  <c r="BH129" i="11"/>
  <c r="BG129" i="11"/>
  <c r="BF129" i="11"/>
  <c r="T129" i="11"/>
  <c r="R129" i="11"/>
  <c r="P129" i="11"/>
  <c r="BK129" i="11"/>
  <c r="J129" i="11"/>
  <c r="BE129" i="11"/>
  <c r="BI128" i="11"/>
  <c r="BH128" i="11"/>
  <c r="BG128" i="11"/>
  <c r="BF128" i="11"/>
  <c r="T128" i="11"/>
  <c r="R128" i="11"/>
  <c r="P128" i="11"/>
  <c r="BK128" i="11"/>
  <c r="J128" i="11"/>
  <c r="BE128" i="11"/>
  <c r="BI127" i="11"/>
  <c r="BH127" i="11"/>
  <c r="BG127" i="11"/>
  <c r="BF127" i="11"/>
  <c r="T127" i="11"/>
  <c r="R127" i="11"/>
  <c r="P127" i="11"/>
  <c r="BK127" i="11"/>
  <c r="J127" i="11"/>
  <c r="BE127" i="11"/>
  <c r="BI126" i="11"/>
  <c r="BH126" i="11"/>
  <c r="BG126" i="11"/>
  <c r="BF126" i="11"/>
  <c r="T126" i="11"/>
  <c r="R126" i="11"/>
  <c r="P126" i="11"/>
  <c r="BK126" i="11"/>
  <c r="J126" i="11"/>
  <c r="BE126" i="11"/>
  <c r="BI125" i="11"/>
  <c r="BH125" i="11"/>
  <c r="BG125" i="11"/>
  <c r="BF125" i="11"/>
  <c r="T125" i="11"/>
  <c r="R125" i="11"/>
  <c r="R121" i="11" s="1"/>
  <c r="P125" i="11"/>
  <c r="BK125" i="11"/>
  <c r="J125" i="11"/>
  <c r="BE125" i="11"/>
  <c r="BI124" i="11"/>
  <c r="BH124" i="11"/>
  <c r="BG124" i="11"/>
  <c r="BF124" i="11"/>
  <c r="T124" i="11"/>
  <c r="R124" i="11"/>
  <c r="P124" i="11"/>
  <c r="BK124" i="11"/>
  <c r="J124" i="11"/>
  <c r="BE124" i="11"/>
  <c r="BI123" i="11"/>
  <c r="BH123" i="11"/>
  <c r="BG123" i="11"/>
  <c r="BF123" i="11"/>
  <c r="T123" i="11"/>
  <c r="R123" i="11"/>
  <c r="P123" i="11"/>
  <c r="BK123" i="11"/>
  <c r="J123" i="11"/>
  <c r="BE123" i="11"/>
  <c r="BI122" i="11"/>
  <c r="BH122" i="11"/>
  <c r="BG122" i="11"/>
  <c r="BF122" i="11"/>
  <c r="T122" i="11"/>
  <c r="T121" i="11"/>
  <c r="R122" i="11"/>
  <c r="P122" i="11"/>
  <c r="P121" i="11"/>
  <c r="BK122" i="11"/>
  <c r="BK121" i="11"/>
  <c r="J121" i="11" s="1"/>
  <c r="J62" i="11" s="1"/>
  <c r="J122" i="11"/>
  <c r="BE122" i="11" s="1"/>
  <c r="BI120" i="11"/>
  <c r="BH120" i="11"/>
  <c r="BG120" i="11"/>
  <c r="BF120" i="11"/>
  <c r="T120" i="11"/>
  <c r="R120" i="11"/>
  <c r="P120" i="11"/>
  <c r="BK120" i="11"/>
  <c r="J120" i="11"/>
  <c r="BE120" i="11"/>
  <c r="BI119" i="11"/>
  <c r="BH119" i="11"/>
  <c r="BG119" i="11"/>
  <c r="BF119" i="11"/>
  <c r="T119" i="11"/>
  <c r="R119" i="11"/>
  <c r="P119" i="11"/>
  <c r="BK119" i="11"/>
  <c r="J119" i="11"/>
  <c r="BE119" i="11"/>
  <c r="BI118" i="11"/>
  <c r="BH118" i="11"/>
  <c r="BG118" i="11"/>
  <c r="BF118" i="11"/>
  <c r="T118" i="11"/>
  <c r="R118" i="11"/>
  <c r="R115" i="11" s="1"/>
  <c r="P118" i="11"/>
  <c r="BK118" i="11"/>
  <c r="J118" i="11"/>
  <c r="BE118" i="11"/>
  <c r="BI117" i="11"/>
  <c r="BH117" i="11"/>
  <c r="BG117" i="11"/>
  <c r="BF117" i="11"/>
  <c r="T117" i="11"/>
  <c r="R117" i="11"/>
  <c r="P117" i="11"/>
  <c r="BK117" i="11"/>
  <c r="J117" i="11"/>
  <c r="BE117" i="11"/>
  <c r="BI116" i="11"/>
  <c r="BH116" i="11"/>
  <c r="BG116" i="11"/>
  <c r="BF116" i="11"/>
  <c r="T116" i="11"/>
  <c r="T115" i="11"/>
  <c r="R116" i="11"/>
  <c r="P116" i="11"/>
  <c r="P115" i="11"/>
  <c r="BK116" i="11"/>
  <c r="BK115" i="11"/>
  <c r="J115" i="11" s="1"/>
  <c r="J116" i="11"/>
  <c r="BE116" i="11" s="1"/>
  <c r="J61" i="11"/>
  <c r="BI114" i="11"/>
  <c r="BH114" i="11"/>
  <c r="BG114" i="11"/>
  <c r="BF114" i="11"/>
  <c r="T114" i="11"/>
  <c r="R114" i="11"/>
  <c r="P114" i="11"/>
  <c r="BK114" i="11"/>
  <c r="BK112" i="11" s="1"/>
  <c r="J112" i="11" s="1"/>
  <c r="J114" i="11"/>
  <c r="BE114" i="11"/>
  <c r="BI113" i="11"/>
  <c r="BH113" i="11"/>
  <c r="BG113" i="11"/>
  <c r="BF113" i="11"/>
  <c r="T113" i="11"/>
  <c r="T112" i="11"/>
  <c r="R113" i="11"/>
  <c r="R112" i="11"/>
  <c r="P113" i="11"/>
  <c r="P112" i="11"/>
  <c r="BK113" i="11"/>
  <c r="J113" i="11"/>
  <c r="BE113" i="11" s="1"/>
  <c r="J60" i="11"/>
  <c r="BI111" i="11"/>
  <c r="BH111" i="11"/>
  <c r="BG111" i="11"/>
  <c r="BF111" i="11"/>
  <c r="T111" i="11"/>
  <c r="R111" i="11"/>
  <c r="P111" i="11"/>
  <c r="BK111" i="11"/>
  <c r="J111" i="11"/>
  <c r="BE111" i="11"/>
  <c r="BI110" i="11"/>
  <c r="BH110" i="11"/>
  <c r="BG110" i="11"/>
  <c r="BF110" i="11"/>
  <c r="T110" i="11"/>
  <c r="R110" i="11"/>
  <c r="P110" i="11"/>
  <c r="BK110" i="11"/>
  <c r="J110" i="11"/>
  <c r="BE110" i="11"/>
  <c r="BI109" i="11"/>
  <c r="BH109" i="11"/>
  <c r="BG109" i="11"/>
  <c r="BF109" i="11"/>
  <c r="T109" i="11"/>
  <c r="R109" i="11"/>
  <c r="P109" i="11"/>
  <c r="BK109" i="11"/>
  <c r="J109" i="11"/>
  <c r="BE109" i="11"/>
  <c r="BI108" i="11"/>
  <c r="BH108" i="11"/>
  <c r="BG108" i="11"/>
  <c r="BF108" i="11"/>
  <c r="T108" i="11"/>
  <c r="R108" i="11"/>
  <c r="P108" i="11"/>
  <c r="BK108" i="11"/>
  <c r="J108" i="11"/>
  <c r="BE108" i="11"/>
  <c r="BI107" i="11"/>
  <c r="BH107" i="11"/>
  <c r="BG107" i="11"/>
  <c r="BF107" i="11"/>
  <c r="T107" i="11"/>
  <c r="R107" i="11"/>
  <c r="P107" i="11"/>
  <c r="BK107" i="11"/>
  <c r="J107" i="11"/>
  <c r="BE107" i="11"/>
  <c r="BI106" i="11"/>
  <c r="BH106" i="11"/>
  <c r="BG106" i="11"/>
  <c r="BF106" i="11"/>
  <c r="T106" i="11"/>
  <c r="R106" i="11"/>
  <c r="P106" i="11"/>
  <c r="BK106" i="11"/>
  <c r="J106" i="11"/>
  <c r="BE106" i="11"/>
  <c r="BI105" i="11"/>
  <c r="BH105" i="11"/>
  <c r="BG105" i="11"/>
  <c r="BF105" i="11"/>
  <c r="T105" i="11"/>
  <c r="R105" i="11"/>
  <c r="P105" i="11"/>
  <c r="BK105" i="11"/>
  <c r="J105" i="11"/>
  <c r="BE105" i="11"/>
  <c r="BI104" i="11"/>
  <c r="BH104" i="11"/>
  <c r="BG104" i="11"/>
  <c r="BF104" i="11"/>
  <c r="T104" i="11"/>
  <c r="R104" i="11"/>
  <c r="P104" i="11"/>
  <c r="BK104" i="11"/>
  <c r="J104" i="11"/>
  <c r="BE104" i="11"/>
  <c r="BI103" i="11"/>
  <c r="BH103" i="11"/>
  <c r="BG103" i="11"/>
  <c r="BF103" i="11"/>
  <c r="T103" i="11"/>
  <c r="T102" i="11"/>
  <c r="R103" i="11"/>
  <c r="R102" i="11"/>
  <c r="P103" i="11"/>
  <c r="P102" i="11"/>
  <c r="BK103" i="11"/>
  <c r="J103" i="11"/>
  <c r="BE103" i="11" s="1"/>
  <c r="BI101" i="11"/>
  <c r="BH101" i="11"/>
  <c r="BG101" i="11"/>
  <c r="BF101" i="11"/>
  <c r="T101" i="11"/>
  <c r="R101" i="11"/>
  <c r="P101" i="11"/>
  <c r="BK101" i="11"/>
  <c r="J101" i="11"/>
  <c r="BE101" i="11"/>
  <c r="BI100" i="11"/>
  <c r="BH100" i="11"/>
  <c r="BG100" i="11"/>
  <c r="BF100" i="11"/>
  <c r="T100" i="11"/>
  <c r="R100" i="11"/>
  <c r="P100" i="11"/>
  <c r="BK100" i="11"/>
  <c r="J100" i="11"/>
  <c r="BE100" i="11"/>
  <c r="BI99" i="11"/>
  <c r="BH99" i="11"/>
  <c r="BG99" i="11"/>
  <c r="BF99" i="11"/>
  <c r="T99" i="11"/>
  <c r="R99" i="11"/>
  <c r="P99" i="11"/>
  <c r="BK99" i="11"/>
  <c r="J99" i="11"/>
  <c r="BE99" i="11"/>
  <c r="BI98" i="11"/>
  <c r="BH98" i="11"/>
  <c r="BG98" i="11"/>
  <c r="BF98" i="11"/>
  <c r="T98" i="11"/>
  <c r="R98" i="11"/>
  <c r="P98" i="11"/>
  <c r="BK98" i="11"/>
  <c r="J98" i="11"/>
  <c r="BE98" i="11"/>
  <c r="BI97" i="11"/>
  <c r="BH97" i="11"/>
  <c r="BG97" i="11"/>
  <c r="BF97" i="11"/>
  <c r="T97" i="11"/>
  <c r="R97" i="11"/>
  <c r="P97" i="11"/>
  <c r="BK97" i="11"/>
  <c r="J97" i="11"/>
  <c r="BE97" i="11"/>
  <c r="BI96" i="11"/>
  <c r="BH96" i="11"/>
  <c r="BG96" i="11"/>
  <c r="BF96" i="11"/>
  <c r="T96" i="11"/>
  <c r="R96" i="11"/>
  <c r="P96" i="11"/>
  <c r="BK96" i="11"/>
  <c r="J96" i="11"/>
  <c r="BE96" i="11"/>
  <c r="BI95" i="11"/>
  <c r="BH95" i="11"/>
  <c r="BG95" i="11"/>
  <c r="BF95" i="11"/>
  <c r="T95" i="11"/>
  <c r="R95" i="11"/>
  <c r="P95" i="11"/>
  <c r="BK95" i="11"/>
  <c r="J95" i="11"/>
  <c r="BE95" i="11"/>
  <c r="BI94" i="11"/>
  <c r="BH94" i="11"/>
  <c r="BG94" i="11"/>
  <c r="BF94" i="11"/>
  <c r="T94" i="11"/>
  <c r="R94" i="11"/>
  <c r="P94" i="11"/>
  <c r="BK94" i="11"/>
  <c r="J94" i="11"/>
  <c r="BE94" i="11"/>
  <c r="BI93" i="11"/>
  <c r="BH93" i="11"/>
  <c r="BG93" i="11"/>
  <c r="BF93" i="11"/>
  <c r="T93" i="11"/>
  <c r="R93" i="11"/>
  <c r="P93" i="11"/>
  <c r="BK93" i="11"/>
  <c r="J93" i="11"/>
  <c r="BE93" i="11"/>
  <c r="BI92" i="11"/>
  <c r="BH92" i="11"/>
  <c r="BG92" i="11"/>
  <c r="BF92" i="11"/>
  <c r="T92" i="11"/>
  <c r="R92" i="11"/>
  <c r="P92" i="11"/>
  <c r="BK92" i="11"/>
  <c r="J92" i="11"/>
  <c r="BE92" i="11"/>
  <c r="BI91" i="11"/>
  <c r="BH91" i="11"/>
  <c r="BG91" i="11"/>
  <c r="BF91" i="11"/>
  <c r="T91" i="11"/>
  <c r="R91" i="11"/>
  <c r="R87" i="11" s="1"/>
  <c r="P91" i="11"/>
  <c r="BK91" i="11"/>
  <c r="J91" i="11"/>
  <c r="BE91" i="11"/>
  <c r="BI90" i="11"/>
  <c r="BH90" i="11"/>
  <c r="BG90" i="11"/>
  <c r="BF90" i="11"/>
  <c r="T90" i="11"/>
  <c r="R90" i="11"/>
  <c r="P90" i="11"/>
  <c r="BK90" i="11"/>
  <c r="J90" i="11"/>
  <c r="BE90" i="11"/>
  <c r="BI89" i="11"/>
  <c r="BH89" i="11"/>
  <c r="BG89" i="11"/>
  <c r="BF89" i="11"/>
  <c r="T89" i="11"/>
  <c r="R89" i="11"/>
  <c r="P89" i="11"/>
  <c r="BK89" i="11"/>
  <c r="J89" i="11"/>
  <c r="BE89" i="11"/>
  <c r="BI88" i="11"/>
  <c r="F34" i="11"/>
  <c r="BD61" i="1" s="1"/>
  <c r="BH88" i="11"/>
  <c r="BG88" i="11"/>
  <c r="F32" i="11"/>
  <c r="BB61" i="1" s="1"/>
  <c r="BF88" i="11"/>
  <c r="T88" i="11"/>
  <c r="T87" i="11"/>
  <c r="R88" i="11"/>
  <c r="P88" i="11"/>
  <c r="P87" i="11"/>
  <c r="P86" i="11" s="1"/>
  <c r="P85" i="11" s="1"/>
  <c r="AU61" i="1" s="1"/>
  <c r="BK88" i="11"/>
  <c r="BK87" i="11" s="1"/>
  <c r="J88" i="11"/>
  <c r="BE88" i="11" s="1"/>
  <c r="J81" i="11"/>
  <c r="F81" i="11"/>
  <c r="F79" i="11"/>
  <c r="E77" i="11"/>
  <c r="J51" i="11"/>
  <c r="F51" i="11"/>
  <c r="F49" i="11"/>
  <c r="E47" i="11"/>
  <c r="J18" i="11"/>
  <c r="E18" i="11"/>
  <c r="J17" i="11"/>
  <c r="J12" i="11"/>
  <c r="J79" i="11" s="1"/>
  <c r="J49" i="11"/>
  <c r="E7" i="11"/>
  <c r="E45" i="11" s="1"/>
  <c r="E75" i="11"/>
  <c r="AY60" i="1"/>
  <c r="AX60" i="1"/>
  <c r="BI102" i="10"/>
  <c r="BH102" i="10"/>
  <c r="BG102" i="10"/>
  <c r="BF102" i="10"/>
  <c r="T102" i="10"/>
  <c r="R102" i="10"/>
  <c r="P102" i="10"/>
  <c r="BK102" i="10"/>
  <c r="J102" i="10"/>
  <c r="BE102" i="10" s="1"/>
  <c r="BI101" i="10"/>
  <c r="BH101" i="10"/>
  <c r="BG101" i="10"/>
  <c r="BF101" i="10"/>
  <c r="T101" i="10"/>
  <c r="R101" i="10"/>
  <c r="P101" i="10"/>
  <c r="BK101" i="10"/>
  <c r="J101" i="10"/>
  <c r="BE101" i="10" s="1"/>
  <c r="BI100" i="10"/>
  <c r="BH100" i="10"/>
  <c r="BG100" i="10"/>
  <c r="BF100" i="10"/>
  <c r="T100" i="10"/>
  <c r="R100" i="10"/>
  <c r="P100" i="10"/>
  <c r="BK100" i="10"/>
  <c r="J100" i="10"/>
  <c r="BE100" i="10" s="1"/>
  <c r="BI99" i="10"/>
  <c r="BH99" i="10"/>
  <c r="BG99" i="10"/>
  <c r="BF99" i="10"/>
  <c r="T99" i="10"/>
  <c r="R99" i="10"/>
  <c r="P99" i="10"/>
  <c r="BK99" i="10"/>
  <c r="J99" i="10"/>
  <c r="BE99" i="10" s="1"/>
  <c r="BI98" i="10"/>
  <c r="BH98" i="10"/>
  <c r="BG98" i="10"/>
  <c r="BF98" i="10"/>
  <c r="T98" i="10"/>
  <c r="R98" i="10"/>
  <c r="P98" i="10"/>
  <c r="BK98" i="10"/>
  <c r="J98" i="10"/>
  <c r="BE98" i="10" s="1"/>
  <c r="BI97" i="10"/>
  <c r="BH97" i="10"/>
  <c r="BG97" i="10"/>
  <c r="BF97" i="10"/>
  <c r="T97" i="10"/>
  <c r="R97" i="10"/>
  <c r="P97" i="10"/>
  <c r="BK97" i="10"/>
  <c r="J97" i="10"/>
  <c r="BE97" i="10" s="1"/>
  <c r="BI96" i="10"/>
  <c r="BH96" i="10"/>
  <c r="BG96" i="10"/>
  <c r="BF96" i="10"/>
  <c r="T96" i="10"/>
  <c r="R96" i="10"/>
  <c r="P96" i="10"/>
  <c r="BK96" i="10"/>
  <c r="J96" i="10"/>
  <c r="BE96" i="10" s="1"/>
  <c r="BI95" i="10"/>
  <c r="BH95" i="10"/>
  <c r="BG95" i="10"/>
  <c r="BF95" i="10"/>
  <c r="T95" i="10"/>
  <c r="R95" i="10"/>
  <c r="P95" i="10"/>
  <c r="BK95" i="10"/>
  <c r="J95" i="10"/>
  <c r="BE95" i="10" s="1"/>
  <c r="BI94" i="10"/>
  <c r="BH94" i="10"/>
  <c r="BG94" i="10"/>
  <c r="BF94" i="10"/>
  <c r="T94" i="10"/>
  <c r="R94" i="10"/>
  <c r="P94" i="10"/>
  <c r="BK94" i="10"/>
  <c r="J94" i="10"/>
  <c r="BE94" i="10" s="1"/>
  <c r="BI93" i="10"/>
  <c r="BH93" i="10"/>
  <c r="BG93" i="10"/>
  <c r="BF93" i="10"/>
  <c r="T93" i="10"/>
  <c r="R93" i="10"/>
  <c r="P93" i="10"/>
  <c r="BK93" i="10"/>
  <c r="J93" i="10"/>
  <c r="BE93" i="10" s="1"/>
  <c r="BI92" i="10"/>
  <c r="BH92" i="10"/>
  <c r="BG92" i="10"/>
  <c r="BF92" i="10"/>
  <c r="T92" i="10"/>
  <c r="R92" i="10"/>
  <c r="P92" i="10"/>
  <c r="BK92" i="10"/>
  <c r="J92" i="10"/>
  <c r="BE92" i="10" s="1"/>
  <c r="BI91" i="10"/>
  <c r="BH91" i="10"/>
  <c r="BG91" i="10"/>
  <c r="BF91" i="10"/>
  <c r="T91" i="10"/>
  <c r="R91" i="10"/>
  <c r="P91" i="10"/>
  <c r="BK91" i="10"/>
  <c r="J91" i="10"/>
  <c r="BE91" i="10" s="1"/>
  <c r="BI90" i="10"/>
  <c r="BH90" i="10"/>
  <c r="BG90" i="10"/>
  <c r="BF90" i="10"/>
  <c r="T90" i="10"/>
  <c r="R90" i="10"/>
  <c r="R89" i="10" s="1"/>
  <c r="P90" i="10"/>
  <c r="BK90" i="10"/>
  <c r="BK89" i="10" s="1"/>
  <c r="J89" i="10"/>
  <c r="J59" i="10" s="1"/>
  <c r="J90" i="10"/>
  <c r="BE90" i="10"/>
  <c r="BI88" i="10"/>
  <c r="BH88" i="10"/>
  <c r="BG88" i="10"/>
  <c r="BF88" i="10"/>
  <c r="T88" i="10"/>
  <c r="R88" i="10"/>
  <c r="P88" i="10"/>
  <c r="BK88" i="10"/>
  <c r="J88" i="10"/>
  <c r="BE88" i="10" s="1"/>
  <c r="BI87" i="10"/>
  <c r="BH87" i="10"/>
  <c r="BG87" i="10"/>
  <c r="BF87" i="10"/>
  <c r="T87" i="10"/>
  <c r="R87" i="10"/>
  <c r="P87" i="10"/>
  <c r="BK87" i="10"/>
  <c r="J87" i="10"/>
  <c r="BE87" i="10" s="1"/>
  <c r="BI86" i="10"/>
  <c r="BH86" i="10"/>
  <c r="BG86" i="10"/>
  <c r="BF86" i="10"/>
  <c r="T86" i="10"/>
  <c r="R86" i="10"/>
  <c r="P86" i="10"/>
  <c r="BK86" i="10"/>
  <c r="J86" i="10"/>
  <c r="BE86" i="10" s="1"/>
  <c r="BI85" i="10"/>
  <c r="BH85" i="10"/>
  <c r="BG85" i="10"/>
  <c r="BF85" i="10"/>
  <c r="T85" i="10"/>
  <c r="R85" i="10"/>
  <c r="P85" i="10"/>
  <c r="BK85" i="10"/>
  <c r="J85" i="10"/>
  <c r="BE85" i="10" s="1"/>
  <c r="BI84" i="10"/>
  <c r="BH84" i="10"/>
  <c r="BG84" i="10"/>
  <c r="BF84" i="10"/>
  <c r="T84" i="10"/>
  <c r="R84" i="10"/>
  <c r="P84" i="10"/>
  <c r="BK84" i="10"/>
  <c r="J84" i="10"/>
  <c r="BE84" i="10" s="1"/>
  <c r="BI83" i="10"/>
  <c r="BH83" i="10"/>
  <c r="BG83" i="10"/>
  <c r="BF83" i="10"/>
  <c r="T83" i="10"/>
  <c r="R83" i="10"/>
  <c r="P83" i="10"/>
  <c r="BK83" i="10"/>
  <c r="J83" i="10"/>
  <c r="BE83" i="10" s="1"/>
  <c r="BI82" i="10"/>
  <c r="F34" i="10" s="1"/>
  <c r="BD60" i="1" s="1"/>
  <c r="BH82" i="10"/>
  <c r="F33" i="10"/>
  <c r="BC60" i="1" s="1"/>
  <c r="BG82" i="10"/>
  <c r="BF82" i="10"/>
  <c r="J31" i="10"/>
  <c r="AW60" i="1" s="1"/>
  <c r="F31" i="10"/>
  <c r="BA60" i="1" s="1"/>
  <c r="T82" i="10"/>
  <c r="R82" i="10"/>
  <c r="R81" i="10" s="1"/>
  <c r="R80" i="10" s="1"/>
  <c r="R79" i="10" s="1"/>
  <c r="P82" i="10"/>
  <c r="BK82" i="10"/>
  <c r="BK81" i="10"/>
  <c r="J81" i="10" s="1"/>
  <c r="J58" i="10" s="1"/>
  <c r="BK80" i="10"/>
  <c r="J80" i="10" s="1"/>
  <c r="BK79" i="10"/>
  <c r="J79" i="10" s="1"/>
  <c r="J82" i="10"/>
  <c r="BE82" i="10"/>
  <c r="J57" i="10"/>
  <c r="J75" i="10"/>
  <c r="F75" i="10"/>
  <c r="F73" i="10"/>
  <c r="E71" i="10"/>
  <c r="J51" i="10"/>
  <c r="F51" i="10"/>
  <c r="F49" i="10"/>
  <c r="E47" i="10"/>
  <c r="J18" i="10"/>
  <c r="E18" i="10"/>
  <c r="F76" i="10"/>
  <c r="F52" i="10"/>
  <c r="J17" i="10"/>
  <c r="J12" i="10"/>
  <c r="J49" i="10" s="1"/>
  <c r="J73" i="10"/>
  <c r="E7" i="10"/>
  <c r="AY59" i="1"/>
  <c r="AX59" i="1"/>
  <c r="BI118" i="9"/>
  <c r="BH118" i="9"/>
  <c r="BG118" i="9"/>
  <c r="BF118" i="9"/>
  <c r="T118" i="9"/>
  <c r="R118" i="9"/>
  <c r="P118" i="9"/>
  <c r="BK118" i="9"/>
  <c r="J118" i="9"/>
  <c r="BE118" i="9"/>
  <c r="BI117" i="9"/>
  <c r="BH117" i="9"/>
  <c r="BG117" i="9"/>
  <c r="BF117" i="9"/>
  <c r="T117" i="9"/>
  <c r="R117" i="9"/>
  <c r="R113" i="9" s="1"/>
  <c r="P117" i="9"/>
  <c r="BK117" i="9"/>
  <c r="J117" i="9"/>
  <c r="BE117" i="9"/>
  <c r="BI116" i="9"/>
  <c r="BH116" i="9"/>
  <c r="BG116" i="9"/>
  <c r="BF116" i="9"/>
  <c r="T116" i="9"/>
  <c r="R116" i="9"/>
  <c r="P116" i="9"/>
  <c r="BK116" i="9"/>
  <c r="J116" i="9"/>
  <c r="BE116" i="9"/>
  <c r="BI115" i="9"/>
  <c r="BH115" i="9"/>
  <c r="BG115" i="9"/>
  <c r="BF115" i="9"/>
  <c r="T115" i="9"/>
  <c r="R115" i="9"/>
  <c r="P115" i="9"/>
  <c r="BK115" i="9"/>
  <c r="J115" i="9"/>
  <c r="BE115" i="9"/>
  <c r="BI114" i="9"/>
  <c r="BH114" i="9"/>
  <c r="BG114" i="9"/>
  <c r="BF114" i="9"/>
  <c r="T114" i="9"/>
  <c r="T113" i="9"/>
  <c r="R114" i="9"/>
  <c r="P114" i="9"/>
  <c r="P113" i="9"/>
  <c r="BK114" i="9"/>
  <c r="BK113" i="9"/>
  <c r="J113" i="9" s="1"/>
  <c r="J60" i="9" s="1"/>
  <c r="J114" i="9"/>
  <c r="BE114" i="9" s="1"/>
  <c r="BI112" i="9"/>
  <c r="BH112" i="9"/>
  <c r="BG112" i="9"/>
  <c r="BF112" i="9"/>
  <c r="T112" i="9"/>
  <c r="R112" i="9"/>
  <c r="P112" i="9"/>
  <c r="BK112" i="9"/>
  <c r="J112" i="9"/>
  <c r="BE112" i="9"/>
  <c r="BI111" i="9"/>
  <c r="BH111" i="9"/>
  <c r="BG111" i="9"/>
  <c r="BF111" i="9"/>
  <c r="T111" i="9"/>
  <c r="R111" i="9"/>
  <c r="P111" i="9"/>
  <c r="BK111" i="9"/>
  <c r="J111" i="9"/>
  <c r="BE111" i="9"/>
  <c r="BI110" i="9"/>
  <c r="BH110" i="9"/>
  <c r="BG110" i="9"/>
  <c r="BF110" i="9"/>
  <c r="T110" i="9"/>
  <c r="R110" i="9"/>
  <c r="P110" i="9"/>
  <c r="BK110" i="9"/>
  <c r="J110" i="9"/>
  <c r="BE110" i="9"/>
  <c r="BI109" i="9"/>
  <c r="BH109" i="9"/>
  <c r="BG109" i="9"/>
  <c r="BF109" i="9"/>
  <c r="T109" i="9"/>
  <c r="R109" i="9"/>
  <c r="P109" i="9"/>
  <c r="BK109" i="9"/>
  <c r="J109" i="9"/>
  <c r="BE109" i="9"/>
  <c r="BI108" i="9"/>
  <c r="BH108" i="9"/>
  <c r="BG108" i="9"/>
  <c r="BF108" i="9"/>
  <c r="T108" i="9"/>
  <c r="R108" i="9"/>
  <c r="P108" i="9"/>
  <c r="BK108" i="9"/>
  <c r="J108" i="9"/>
  <c r="BE108" i="9"/>
  <c r="BI107" i="9"/>
  <c r="BH107" i="9"/>
  <c r="BG107" i="9"/>
  <c r="BF107" i="9"/>
  <c r="T107" i="9"/>
  <c r="R107" i="9"/>
  <c r="P107" i="9"/>
  <c r="BK107" i="9"/>
  <c r="J107" i="9"/>
  <c r="BE107" i="9"/>
  <c r="BI106" i="9"/>
  <c r="BH106" i="9"/>
  <c r="BG106" i="9"/>
  <c r="BF106" i="9"/>
  <c r="T106" i="9"/>
  <c r="R106" i="9"/>
  <c r="P106" i="9"/>
  <c r="BK106" i="9"/>
  <c r="J106" i="9"/>
  <c r="BE106" i="9"/>
  <c r="BI105" i="9"/>
  <c r="BH105" i="9"/>
  <c r="BG105" i="9"/>
  <c r="BF105" i="9"/>
  <c r="T105" i="9"/>
  <c r="R105" i="9"/>
  <c r="P105" i="9"/>
  <c r="BK105" i="9"/>
  <c r="J105" i="9"/>
  <c r="BE105" i="9"/>
  <c r="BI104" i="9"/>
  <c r="BH104" i="9"/>
  <c r="BG104" i="9"/>
  <c r="BF104" i="9"/>
  <c r="T104" i="9"/>
  <c r="R104" i="9"/>
  <c r="P104" i="9"/>
  <c r="BK104" i="9"/>
  <c r="J104" i="9"/>
  <c r="BE104" i="9"/>
  <c r="BI103" i="9"/>
  <c r="BH103" i="9"/>
  <c r="BG103" i="9"/>
  <c r="BF103" i="9"/>
  <c r="T103" i="9"/>
  <c r="R103" i="9"/>
  <c r="P103" i="9"/>
  <c r="BK103" i="9"/>
  <c r="J103" i="9"/>
  <c r="BE103" i="9"/>
  <c r="BI102" i="9"/>
  <c r="BH102" i="9"/>
  <c r="BG102" i="9"/>
  <c r="BF102" i="9"/>
  <c r="T102" i="9"/>
  <c r="R102" i="9"/>
  <c r="P102" i="9"/>
  <c r="BK102" i="9"/>
  <c r="J102" i="9"/>
  <c r="BE102" i="9"/>
  <c r="BI101" i="9"/>
  <c r="BH101" i="9"/>
  <c r="BG101" i="9"/>
  <c r="BF101" i="9"/>
  <c r="T101" i="9"/>
  <c r="R101" i="9"/>
  <c r="P101" i="9"/>
  <c r="BK101" i="9"/>
  <c r="J101" i="9"/>
  <c r="BE101" i="9"/>
  <c r="BI100" i="9"/>
  <c r="BH100" i="9"/>
  <c r="BG100" i="9"/>
  <c r="BF100" i="9"/>
  <c r="T100" i="9"/>
  <c r="R100" i="9"/>
  <c r="P100" i="9"/>
  <c r="BK100" i="9"/>
  <c r="J100" i="9"/>
  <c r="BE100" i="9"/>
  <c r="BI99" i="9"/>
  <c r="BH99" i="9"/>
  <c r="BG99" i="9"/>
  <c r="BF99" i="9"/>
  <c r="T99" i="9"/>
  <c r="R99" i="9"/>
  <c r="P99" i="9"/>
  <c r="BK99" i="9"/>
  <c r="J99" i="9"/>
  <c r="BE99" i="9"/>
  <c r="BI98" i="9"/>
  <c r="BH98" i="9"/>
  <c r="BG98" i="9"/>
  <c r="BF98" i="9"/>
  <c r="T98" i="9"/>
  <c r="R98" i="9"/>
  <c r="P98" i="9"/>
  <c r="BK98" i="9"/>
  <c r="J98" i="9"/>
  <c r="BE98" i="9"/>
  <c r="BI97" i="9"/>
  <c r="BH97" i="9"/>
  <c r="BG97" i="9"/>
  <c r="BF97" i="9"/>
  <c r="T97" i="9"/>
  <c r="R97" i="9"/>
  <c r="P97" i="9"/>
  <c r="BK97" i="9"/>
  <c r="J97" i="9"/>
  <c r="BE97" i="9"/>
  <c r="BI96" i="9"/>
  <c r="BH96" i="9"/>
  <c r="BG96" i="9"/>
  <c r="BF96" i="9"/>
  <c r="T96" i="9"/>
  <c r="R96" i="9"/>
  <c r="P96" i="9"/>
  <c r="BK96" i="9"/>
  <c r="J96" i="9"/>
  <c r="BE96" i="9"/>
  <c r="BI95" i="9"/>
  <c r="BH95" i="9"/>
  <c r="BG95" i="9"/>
  <c r="BF95" i="9"/>
  <c r="T95" i="9"/>
  <c r="R95" i="9"/>
  <c r="P95" i="9"/>
  <c r="BK95" i="9"/>
  <c r="J95" i="9"/>
  <c r="BE95" i="9"/>
  <c r="BI94" i="9"/>
  <c r="BH94" i="9"/>
  <c r="BG94" i="9"/>
  <c r="BF94" i="9"/>
  <c r="T94" i="9"/>
  <c r="R94" i="9"/>
  <c r="P94" i="9"/>
  <c r="BK94" i="9"/>
  <c r="J94" i="9"/>
  <c r="BE94" i="9"/>
  <c r="BI93" i="9"/>
  <c r="BH93" i="9"/>
  <c r="BG93" i="9"/>
  <c r="BF93" i="9"/>
  <c r="T93" i="9"/>
  <c r="R93" i="9"/>
  <c r="R90" i="9" s="1"/>
  <c r="P93" i="9"/>
  <c r="BK93" i="9"/>
  <c r="J93" i="9"/>
  <c r="BE93" i="9"/>
  <c r="BI92" i="9"/>
  <c r="BH92" i="9"/>
  <c r="BG92" i="9"/>
  <c r="BF92" i="9"/>
  <c r="T92" i="9"/>
  <c r="R92" i="9"/>
  <c r="P92" i="9"/>
  <c r="BK92" i="9"/>
  <c r="BK90" i="9" s="1"/>
  <c r="J90" i="9" s="1"/>
  <c r="J59" i="9" s="1"/>
  <c r="J92" i="9"/>
  <c r="BE92" i="9"/>
  <c r="BI91" i="9"/>
  <c r="BH91" i="9"/>
  <c r="BG91" i="9"/>
  <c r="BF91" i="9"/>
  <c r="T91" i="9"/>
  <c r="T90" i="9"/>
  <c r="R91" i="9"/>
  <c r="P91" i="9"/>
  <c r="P90" i="9"/>
  <c r="BK91" i="9"/>
  <c r="J91" i="9"/>
  <c r="BE91" i="9" s="1"/>
  <c r="F30" i="9" s="1"/>
  <c r="AZ59" i="1" s="1"/>
  <c r="BI89" i="9"/>
  <c r="BH89" i="9"/>
  <c r="BG89" i="9"/>
  <c r="BF89" i="9"/>
  <c r="T89" i="9"/>
  <c r="R89" i="9"/>
  <c r="P89" i="9"/>
  <c r="BK89" i="9"/>
  <c r="J89" i="9"/>
  <c r="BE89" i="9"/>
  <c r="BI88" i="9"/>
  <c r="BH88" i="9"/>
  <c r="BG88" i="9"/>
  <c r="BF88" i="9"/>
  <c r="T88" i="9"/>
  <c r="R88" i="9"/>
  <c r="P88" i="9"/>
  <c r="BK88" i="9"/>
  <c r="J88" i="9"/>
  <c r="BE88" i="9"/>
  <c r="BI87" i="9"/>
  <c r="BH87" i="9"/>
  <c r="BG87" i="9"/>
  <c r="BF87" i="9"/>
  <c r="T87" i="9"/>
  <c r="R87" i="9"/>
  <c r="P87" i="9"/>
  <c r="BK87" i="9"/>
  <c r="J87" i="9"/>
  <c r="BE87" i="9"/>
  <c r="BI86" i="9"/>
  <c r="BH86" i="9"/>
  <c r="BG86" i="9"/>
  <c r="BF86" i="9"/>
  <c r="T86" i="9"/>
  <c r="R86" i="9"/>
  <c r="P86" i="9"/>
  <c r="BK86" i="9"/>
  <c r="J86" i="9"/>
  <c r="BE86" i="9"/>
  <c r="BI85" i="9"/>
  <c r="BH85" i="9"/>
  <c r="BG85" i="9"/>
  <c r="BF85" i="9"/>
  <c r="T85" i="9"/>
  <c r="R85" i="9"/>
  <c r="P85" i="9"/>
  <c r="BK85" i="9"/>
  <c r="J85" i="9"/>
  <c r="BE85" i="9"/>
  <c r="BI84" i="9"/>
  <c r="BH84" i="9"/>
  <c r="BG84" i="9"/>
  <c r="BF84" i="9"/>
  <c r="T84" i="9"/>
  <c r="R84" i="9"/>
  <c r="P84" i="9"/>
  <c r="BK84" i="9"/>
  <c r="J84" i="9"/>
  <c r="BE84" i="9"/>
  <c r="BI83" i="9"/>
  <c r="F34" i="9"/>
  <c r="BD59" i="1" s="1"/>
  <c r="BH83" i="9"/>
  <c r="F33" i="9" s="1"/>
  <c r="BC59" i="1" s="1"/>
  <c r="BG83" i="9"/>
  <c r="F32" i="9"/>
  <c r="BB59" i="1" s="1"/>
  <c r="BF83" i="9"/>
  <c r="T83" i="9"/>
  <c r="T82" i="9"/>
  <c r="T81" i="9" s="1"/>
  <c r="T80" i="9" s="1"/>
  <c r="R83" i="9"/>
  <c r="R82" i="9"/>
  <c r="P83" i="9"/>
  <c r="P82" i="9"/>
  <c r="P81" i="9" s="1"/>
  <c r="P80" i="9" s="1"/>
  <c r="AU59" i="1" s="1"/>
  <c r="BK83" i="9"/>
  <c r="J83" i="9"/>
  <c r="BE83" i="9" s="1"/>
  <c r="J30" i="9" s="1"/>
  <c r="AV59" i="1" s="1"/>
  <c r="J76" i="9"/>
  <c r="F76" i="9"/>
  <c r="F74" i="9"/>
  <c r="E72" i="9"/>
  <c r="J51" i="9"/>
  <c r="F51" i="9"/>
  <c r="F49" i="9"/>
  <c r="E47" i="9"/>
  <c r="J18" i="9"/>
  <c r="E18" i="9"/>
  <c r="F77" i="9" s="1"/>
  <c r="F52" i="9"/>
  <c r="J17" i="9"/>
  <c r="J12" i="9"/>
  <c r="E7" i="9"/>
  <c r="E45" i="9" s="1"/>
  <c r="E70" i="9"/>
  <c r="AY58" i="1"/>
  <c r="AX58" i="1"/>
  <c r="BI101" i="8"/>
  <c r="BH101" i="8"/>
  <c r="BG101" i="8"/>
  <c r="BF101" i="8"/>
  <c r="T101" i="8"/>
  <c r="R101" i="8"/>
  <c r="P101" i="8"/>
  <c r="BK101" i="8"/>
  <c r="J101" i="8"/>
  <c r="BE101" i="8" s="1"/>
  <c r="BI100" i="8"/>
  <c r="BH100" i="8"/>
  <c r="BG100" i="8"/>
  <c r="BF100" i="8"/>
  <c r="T100" i="8"/>
  <c r="R100" i="8"/>
  <c r="P100" i="8"/>
  <c r="BK100" i="8"/>
  <c r="J100" i="8"/>
  <c r="BE100" i="8" s="1"/>
  <c r="BI98" i="8"/>
  <c r="BH98" i="8"/>
  <c r="BG98" i="8"/>
  <c r="BF98" i="8"/>
  <c r="T98" i="8"/>
  <c r="R98" i="8"/>
  <c r="P98" i="8"/>
  <c r="BK98" i="8"/>
  <c r="J98" i="8"/>
  <c r="BE98" i="8" s="1"/>
  <c r="BI97" i="8"/>
  <c r="BH97" i="8"/>
  <c r="BG97" i="8"/>
  <c r="BF97" i="8"/>
  <c r="T97" i="8"/>
  <c r="R97" i="8"/>
  <c r="P97" i="8"/>
  <c r="BK97" i="8"/>
  <c r="J97" i="8"/>
  <c r="BE97" i="8" s="1"/>
  <c r="BI96" i="8"/>
  <c r="BH96" i="8"/>
  <c r="BG96" i="8"/>
  <c r="BF96" i="8"/>
  <c r="T96" i="8"/>
  <c r="R96" i="8"/>
  <c r="P96" i="8"/>
  <c r="BK96" i="8"/>
  <c r="J96" i="8"/>
  <c r="BE96" i="8"/>
  <c r="BI95" i="8"/>
  <c r="BH95" i="8"/>
  <c r="BG95" i="8"/>
  <c r="BF95" i="8"/>
  <c r="T95" i="8"/>
  <c r="R95" i="8"/>
  <c r="P95" i="8"/>
  <c r="BK95" i="8"/>
  <c r="J95" i="8"/>
  <c r="BE95" i="8" s="1"/>
  <c r="BI93" i="8"/>
  <c r="BH93" i="8"/>
  <c r="BG93" i="8"/>
  <c r="BF93" i="8"/>
  <c r="T93" i="8"/>
  <c r="R93" i="8"/>
  <c r="P93" i="8"/>
  <c r="BK93" i="8"/>
  <c r="J93" i="8"/>
  <c r="BE93" i="8" s="1"/>
  <c r="BI92" i="8"/>
  <c r="BH92" i="8"/>
  <c r="BG92" i="8"/>
  <c r="BF92" i="8"/>
  <c r="T92" i="8"/>
  <c r="R92" i="8"/>
  <c r="P92" i="8"/>
  <c r="BK92" i="8"/>
  <c r="J92" i="8"/>
  <c r="BE92" i="8" s="1"/>
  <c r="BI91" i="8"/>
  <c r="BH91" i="8"/>
  <c r="BG91" i="8"/>
  <c r="BF91" i="8"/>
  <c r="T91" i="8"/>
  <c r="R91" i="8"/>
  <c r="P91" i="8"/>
  <c r="BK91" i="8"/>
  <c r="J91" i="8"/>
  <c r="BE91" i="8" s="1"/>
  <c r="BI90" i="8"/>
  <c r="BH90" i="8"/>
  <c r="BG90" i="8"/>
  <c r="BF90" i="8"/>
  <c r="T90" i="8"/>
  <c r="R90" i="8"/>
  <c r="P90" i="8"/>
  <c r="BK90" i="8"/>
  <c r="J90" i="8"/>
  <c r="BE90" i="8" s="1"/>
  <c r="BI89" i="8"/>
  <c r="BH89" i="8"/>
  <c r="BG89" i="8"/>
  <c r="BF89" i="8"/>
  <c r="T89" i="8"/>
  <c r="R89" i="8"/>
  <c r="P89" i="8"/>
  <c r="BK89" i="8"/>
  <c r="J89" i="8"/>
  <c r="BE89" i="8" s="1"/>
  <c r="BI86" i="8"/>
  <c r="BH86" i="8"/>
  <c r="BG86" i="8"/>
  <c r="BF86" i="8"/>
  <c r="T86" i="8"/>
  <c r="R86" i="8"/>
  <c r="P86" i="8"/>
  <c r="BK86" i="8"/>
  <c r="J86" i="8"/>
  <c r="BE86" i="8"/>
  <c r="BI83" i="8"/>
  <c r="BH83" i="8"/>
  <c r="BG83" i="8"/>
  <c r="BF83" i="8"/>
  <c r="T83" i="8"/>
  <c r="R83" i="8"/>
  <c r="P83" i="8"/>
  <c r="BK83" i="8"/>
  <c r="J83" i="8"/>
  <c r="BE83" i="8" s="1"/>
  <c r="BI81" i="8"/>
  <c r="BH81" i="8"/>
  <c r="F33" i="8" s="1"/>
  <c r="BC58" i="1" s="1"/>
  <c r="BG81" i="8"/>
  <c r="F32" i="8" s="1"/>
  <c r="BB58" i="1" s="1"/>
  <c r="BF81" i="8"/>
  <c r="F31" i="8" s="1"/>
  <c r="J31" i="8"/>
  <c r="AW58" i="1" s="1"/>
  <c r="BA58" i="1"/>
  <c r="T81" i="8"/>
  <c r="T80" i="8" s="1"/>
  <c r="T79" i="8" s="1"/>
  <c r="T78" i="8" s="1"/>
  <c r="R81" i="8"/>
  <c r="R80" i="8" s="1"/>
  <c r="R79" i="8"/>
  <c r="R78" i="8" s="1"/>
  <c r="P81" i="8"/>
  <c r="BK81" i="8"/>
  <c r="BK80" i="8" s="1"/>
  <c r="J81" i="8"/>
  <c r="BE81" i="8"/>
  <c r="J74" i="8"/>
  <c r="F74" i="8"/>
  <c r="F72" i="8"/>
  <c r="E70" i="8"/>
  <c r="J51" i="8"/>
  <c r="F51" i="8"/>
  <c r="F49" i="8"/>
  <c r="E47" i="8"/>
  <c r="J18" i="8"/>
  <c r="E18" i="8"/>
  <c r="F75" i="8"/>
  <c r="F52" i="8"/>
  <c r="J17" i="8"/>
  <c r="J12" i="8"/>
  <c r="J49" i="8" s="1"/>
  <c r="J72" i="8"/>
  <c r="E7" i="8"/>
  <c r="AY57" i="1"/>
  <c r="AX57" i="1"/>
  <c r="BI297" i="7"/>
  <c r="BH297" i="7"/>
  <c r="BG297" i="7"/>
  <c r="BF297" i="7"/>
  <c r="T297" i="7"/>
  <c r="R297" i="7"/>
  <c r="P297" i="7"/>
  <c r="BK297" i="7"/>
  <c r="J297" i="7"/>
  <c r="BE297" i="7" s="1"/>
  <c r="BI296" i="7"/>
  <c r="BH296" i="7"/>
  <c r="BG296" i="7"/>
  <c r="BF296" i="7"/>
  <c r="T296" i="7"/>
  <c r="R296" i="7"/>
  <c r="P296" i="7"/>
  <c r="BK296" i="7"/>
  <c r="J296" i="7"/>
  <c r="BE296" i="7"/>
  <c r="BI295" i="7"/>
  <c r="BH295" i="7"/>
  <c r="BG295" i="7"/>
  <c r="BF295" i="7"/>
  <c r="T295" i="7"/>
  <c r="R295" i="7"/>
  <c r="P295" i="7"/>
  <c r="BK295" i="7"/>
  <c r="J295" i="7"/>
  <c r="BE295" i="7"/>
  <c r="BI294" i="7"/>
  <c r="BH294" i="7"/>
  <c r="BG294" i="7"/>
  <c r="BF294" i="7"/>
  <c r="T294" i="7"/>
  <c r="R294" i="7"/>
  <c r="P294" i="7"/>
  <c r="BK294" i="7"/>
  <c r="J294" i="7"/>
  <c r="BE294" i="7" s="1"/>
  <c r="BI293" i="7"/>
  <c r="BH293" i="7"/>
  <c r="BG293" i="7"/>
  <c r="BF293" i="7"/>
  <c r="T293" i="7"/>
  <c r="R293" i="7"/>
  <c r="P293" i="7"/>
  <c r="BK293" i="7"/>
  <c r="J293" i="7"/>
  <c r="BE293" i="7"/>
  <c r="BI292" i="7"/>
  <c r="BH292" i="7"/>
  <c r="BG292" i="7"/>
  <c r="BF292" i="7"/>
  <c r="T292" i="7"/>
  <c r="R292" i="7"/>
  <c r="P292" i="7"/>
  <c r="BK292" i="7"/>
  <c r="J292" i="7"/>
  <c r="BE292" i="7"/>
  <c r="BI291" i="7"/>
  <c r="BH291" i="7"/>
  <c r="BG291" i="7"/>
  <c r="BF291" i="7"/>
  <c r="T291" i="7"/>
  <c r="R291" i="7"/>
  <c r="P291" i="7"/>
  <c r="BK291" i="7"/>
  <c r="J291" i="7"/>
  <c r="BE291" i="7" s="1"/>
  <c r="BI290" i="7"/>
  <c r="BH290" i="7"/>
  <c r="BG290" i="7"/>
  <c r="BF290" i="7"/>
  <c r="T290" i="7"/>
  <c r="R290" i="7"/>
  <c r="P290" i="7"/>
  <c r="BK290" i="7"/>
  <c r="J290" i="7"/>
  <c r="BE290" i="7"/>
  <c r="BI288" i="7"/>
  <c r="BH288" i="7"/>
  <c r="BG288" i="7"/>
  <c r="BF288" i="7"/>
  <c r="T288" i="7"/>
  <c r="R288" i="7"/>
  <c r="P288" i="7"/>
  <c r="BK288" i="7"/>
  <c r="J288" i="7"/>
  <c r="BE288" i="7"/>
  <c r="BI287" i="7"/>
  <c r="BH287" i="7"/>
  <c r="BG287" i="7"/>
  <c r="BF287" i="7"/>
  <c r="T287" i="7"/>
  <c r="R287" i="7"/>
  <c r="P287" i="7"/>
  <c r="BK287" i="7"/>
  <c r="J287" i="7"/>
  <c r="BE287" i="7" s="1"/>
  <c r="BI286" i="7"/>
  <c r="BH286" i="7"/>
  <c r="BG286" i="7"/>
  <c r="BF286" i="7"/>
  <c r="T286" i="7"/>
  <c r="R286" i="7"/>
  <c r="P286" i="7"/>
  <c r="BK286" i="7"/>
  <c r="J286" i="7"/>
  <c r="BE286" i="7"/>
  <c r="BI285" i="7"/>
  <c r="BH285" i="7"/>
  <c r="BG285" i="7"/>
  <c r="BF285" i="7"/>
  <c r="T285" i="7"/>
  <c r="R285" i="7"/>
  <c r="P285" i="7"/>
  <c r="BK285" i="7"/>
  <c r="J285" i="7"/>
  <c r="BE285" i="7"/>
  <c r="BI284" i="7"/>
  <c r="BH284" i="7"/>
  <c r="BG284" i="7"/>
  <c r="BF284" i="7"/>
  <c r="T284" i="7"/>
  <c r="R284" i="7"/>
  <c r="P284" i="7"/>
  <c r="BK284" i="7"/>
  <c r="J284" i="7"/>
  <c r="BE284" i="7" s="1"/>
  <c r="BI283" i="7"/>
  <c r="BH283" i="7"/>
  <c r="BG283" i="7"/>
  <c r="BF283" i="7"/>
  <c r="T283" i="7"/>
  <c r="R283" i="7"/>
  <c r="P283" i="7"/>
  <c r="BK283" i="7"/>
  <c r="J283" i="7"/>
  <c r="BE283" i="7"/>
  <c r="BI282" i="7"/>
  <c r="BH282" i="7"/>
  <c r="BG282" i="7"/>
  <c r="BF282" i="7"/>
  <c r="T282" i="7"/>
  <c r="R282" i="7"/>
  <c r="P282" i="7"/>
  <c r="BK282" i="7"/>
  <c r="J282" i="7"/>
  <c r="BE282" i="7"/>
  <c r="BI281" i="7"/>
  <c r="BH281" i="7"/>
  <c r="BG281" i="7"/>
  <c r="BF281" i="7"/>
  <c r="T281" i="7"/>
  <c r="R281" i="7"/>
  <c r="P281" i="7"/>
  <c r="BK281" i="7"/>
  <c r="J281" i="7"/>
  <c r="BE281" i="7" s="1"/>
  <c r="BI280" i="7"/>
  <c r="BH280" i="7"/>
  <c r="BG280" i="7"/>
  <c r="BF280" i="7"/>
  <c r="T280" i="7"/>
  <c r="R280" i="7"/>
  <c r="P280" i="7"/>
  <c r="BK280" i="7"/>
  <c r="J280" i="7"/>
  <c r="BE280" i="7"/>
  <c r="BI279" i="7"/>
  <c r="BH279" i="7"/>
  <c r="BG279" i="7"/>
  <c r="BF279" i="7"/>
  <c r="T279" i="7"/>
  <c r="R279" i="7"/>
  <c r="P279" i="7"/>
  <c r="BK279" i="7"/>
  <c r="J279" i="7"/>
  <c r="BE279" i="7"/>
  <c r="BI278" i="7"/>
  <c r="BH278" i="7"/>
  <c r="BG278" i="7"/>
  <c r="BF278" i="7"/>
  <c r="T278" i="7"/>
  <c r="R278" i="7"/>
  <c r="P278" i="7"/>
  <c r="BK278" i="7"/>
  <c r="J278" i="7"/>
  <c r="BE278" i="7" s="1"/>
  <c r="BI277" i="7"/>
  <c r="BH277" i="7"/>
  <c r="BG277" i="7"/>
  <c r="BF277" i="7"/>
  <c r="T277" i="7"/>
  <c r="R277" i="7"/>
  <c r="P277" i="7"/>
  <c r="BK277" i="7"/>
  <c r="J277" i="7"/>
  <c r="BE277" i="7"/>
  <c r="BI276" i="7"/>
  <c r="BH276" i="7"/>
  <c r="BG276" i="7"/>
  <c r="BF276" i="7"/>
  <c r="T276" i="7"/>
  <c r="R276" i="7"/>
  <c r="P276" i="7"/>
  <c r="BK276" i="7"/>
  <c r="J276" i="7"/>
  <c r="BE276" i="7"/>
  <c r="BI275" i="7"/>
  <c r="BH275" i="7"/>
  <c r="BG275" i="7"/>
  <c r="BF275" i="7"/>
  <c r="T275" i="7"/>
  <c r="R275" i="7"/>
  <c r="P275" i="7"/>
  <c r="BK275" i="7"/>
  <c r="J275" i="7"/>
  <c r="BE275" i="7" s="1"/>
  <c r="BI274" i="7"/>
  <c r="BH274" i="7"/>
  <c r="BG274" i="7"/>
  <c r="BF274" i="7"/>
  <c r="T274" i="7"/>
  <c r="R274" i="7"/>
  <c r="P274" i="7"/>
  <c r="BK274" i="7"/>
  <c r="J274" i="7"/>
  <c r="BE274" i="7"/>
  <c r="BI273" i="7"/>
  <c r="BH273" i="7"/>
  <c r="BG273" i="7"/>
  <c r="BF273" i="7"/>
  <c r="T273" i="7"/>
  <c r="R273" i="7"/>
  <c r="P273" i="7"/>
  <c r="BK273" i="7"/>
  <c r="J273" i="7"/>
  <c r="BE273" i="7"/>
  <c r="BI272" i="7"/>
  <c r="BH272" i="7"/>
  <c r="BG272" i="7"/>
  <c r="BF272" i="7"/>
  <c r="T272" i="7"/>
  <c r="R272" i="7"/>
  <c r="P272" i="7"/>
  <c r="BK272" i="7"/>
  <c r="J272" i="7"/>
  <c r="BE272" i="7" s="1"/>
  <c r="BI271" i="7"/>
  <c r="BH271" i="7"/>
  <c r="BG271" i="7"/>
  <c r="BF271" i="7"/>
  <c r="T271" i="7"/>
  <c r="R271" i="7"/>
  <c r="P271" i="7"/>
  <c r="BK271" i="7"/>
  <c r="J271" i="7"/>
  <c r="BE271" i="7"/>
  <c r="BI270" i="7"/>
  <c r="BH270" i="7"/>
  <c r="BG270" i="7"/>
  <c r="BF270" i="7"/>
  <c r="T270" i="7"/>
  <c r="R270" i="7"/>
  <c r="P270" i="7"/>
  <c r="BK270" i="7"/>
  <c r="J270" i="7"/>
  <c r="BE270" i="7"/>
  <c r="BI268" i="7"/>
  <c r="BH268" i="7"/>
  <c r="BG268" i="7"/>
  <c r="BF268" i="7"/>
  <c r="T268" i="7"/>
  <c r="T267" i="7"/>
  <c r="R268" i="7"/>
  <c r="R267" i="7"/>
  <c r="P268" i="7"/>
  <c r="P267" i="7" s="1"/>
  <c r="BK268" i="7"/>
  <c r="J268" i="7"/>
  <c r="BE268" i="7" s="1"/>
  <c r="BI266" i="7"/>
  <c r="BH266" i="7"/>
  <c r="BG266" i="7"/>
  <c r="BF266" i="7"/>
  <c r="T266" i="7"/>
  <c r="R266" i="7"/>
  <c r="P266" i="7"/>
  <c r="BK266" i="7"/>
  <c r="J266" i="7"/>
  <c r="BE266" i="7"/>
  <c r="BI265" i="7"/>
  <c r="BH265" i="7"/>
  <c r="BG265" i="7"/>
  <c r="BF265" i="7"/>
  <c r="T265" i="7"/>
  <c r="R265" i="7"/>
  <c r="P265" i="7"/>
  <c r="BK265" i="7"/>
  <c r="J265" i="7"/>
  <c r="BE265" i="7"/>
  <c r="BI264" i="7"/>
  <c r="BH264" i="7"/>
  <c r="BG264" i="7"/>
  <c r="BF264" i="7"/>
  <c r="T264" i="7"/>
  <c r="R264" i="7"/>
  <c r="P264" i="7"/>
  <c r="BK264" i="7"/>
  <c r="J264" i="7"/>
  <c r="BE264" i="7" s="1"/>
  <c r="BI263" i="7"/>
  <c r="BH263" i="7"/>
  <c r="BG263" i="7"/>
  <c r="BF263" i="7"/>
  <c r="T263" i="7"/>
  <c r="R263" i="7"/>
  <c r="P263" i="7"/>
  <c r="BK263" i="7"/>
  <c r="J263" i="7"/>
  <c r="BE263" i="7"/>
  <c r="BI262" i="7"/>
  <c r="BH262" i="7"/>
  <c r="BG262" i="7"/>
  <c r="BF262" i="7"/>
  <c r="T262" i="7"/>
  <c r="R262" i="7"/>
  <c r="P262" i="7"/>
  <c r="BK262" i="7"/>
  <c r="J262" i="7"/>
  <c r="BE262" i="7"/>
  <c r="BI261" i="7"/>
  <c r="BH261" i="7"/>
  <c r="BG261" i="7"/>
  <c r="BF261" i="7"/>
  <c r="T261" i="7"/>
  <c r="R261" i="7"/>
  <c r="P261" i="7"/>
  <c r="BK261" i="7"/>
  <c r="J261" i="7"/>
  <c r="BE261" i="7"/>
  <c r="BI260" i="7"/>
  <c r="BH260" i="7"/>
  <c r="BG260" i="7"/>
  <c r="BF260" i="7"/>
  <c r="T260" i="7"/>
  <c r="R260" i="7"/>
  <c r="P260" i="7"/>
  <c r="BK260" i="7"/>
  <c r="J260" i="7"/>
  <c r="BE260" i="7"/>
  <c r="BI259" i="7"/>
  <c r="BH259" i="7"/>
  <c r="BG259" i="7"/>
  <c r="BF259" i="7"/>
  <c r="T259" i="7"/>
  <c r="R259" i="7"/>
  <c r="P259" i="7"/>
  <c r="BK259" i="7"/>
  <c r="J259" i="7"/>
  <c r="BE259" i="7"/>
  <c r="BI258" i="7"/>
  <c r="BH258" i="7"/>
  <c r="BG258" i="7"/>
  <c r="BF258" i="7"/>
  <c r="T258" i="7"/>
  <c r="R258" i="7"/>
  <c r="P258" i="7"/>
  <c r="BK258" i="7"/>
  <c r="J258" i="7"/>
  <c r="BE258" i="7"/>
  <c r="BI257" i="7"/>
  <c r="BH257" i="7"/>
  <c r="BG257" i="7"/>
  <c r="BF257" i="7"/>
  <c r="T257" i="7"/>
  <c r="R257" i="7"/>
  <c r="P257" i="7"/>
  <c r="BK257" i="7"/>
  <c r="J257" i="7"/>
  <c r="BE257" i="7"/>
  <c r="BI255" i="7"/>
  <c r="BH255" i="7"/>
  <c r="BG255" i="7"/>
  <c r="BF255" i="7"/>
  <c r="T255" i="7"/>
  <c r="R255" i="7"/>
  <c r="P255" i="7"/>
  <c r="BK255" i="7"/>
  <c r="J255" i="7"/>
  <c r="BE255" i="7"/>
  <c r="BI254" i="7"/>
  <c r="BH254" i="7"/>
  <c r="BG254" i="7"/>
  <c r="BF254" i="7"/>
  <c r="T254" i="7"/>
  <c r="R254" i="7"/>
  <c r="P254" i="7"/>
  <c r="BK254" i="7"/>
  <c r="J254" i="7"/>
  <c r="BE254" i="7"/>
  <c r="BI253" i="7"/>
  <c r="BH253" i="7"/>
  <c r="BG253" i="7"/>
  <c r="BF253" i="7"/>
  <c r="T253" i="7"/>
  <c r="R253" i="7"/>
  <c r="P253" i="7"/>
  <c r="BK253" i="7"/>
  <c r="J253" i="7"/>
  <c r="BE253" i="7"/>
  <c r="BI252" i="7"/>
  <c r="BH252" i="7"/>
  <c r="BG252" i="7"/>
  <c r="BF252" i="7"/>
  <c r="T252" i="7"/>
  <c r="R252" i="7"/>
  <c r="P252" i="7"/>
  <c r="BK252" i="7"/>
  <c r="J252" i="7"/>
  <c r="BE252" i="7"/>
  <c r="BI251" i="7"/>
  <c r="BH251" i="7"/>
  <c r="BG251" i="7"/>
  <c r="BF251" i="7"/>
  <c r="T251" i="7"/>
  <c r="R251" i="7"/>
  <c r="P251" i="7"/>
  <c r="BK251" i="7"/>
  <c r="J251" i="7"/>
  <c r="BE251" i="7"/>
  <c r="BI250" i="7"/>
  <c r="BH250" i="7"/>
  <c r="BG250" i="7"/>
  <c r="BF250" i="7"/>
  <c r="T250" i="7"/>
  <c r="R250" i="7"/>
  <c r="P250" i="7"/>
  <c r="BK250" i="7"/>
  <c r="J250" i="7"/>
  <c r="BE250" i="7"/>
  <c r="BI249" i="7"/>
  <c r="BH249" i="7"/>
  <c r="BG249" i="7"/>
  <c r="BF249" i="7"/>
  <c r="T249" i="7"/>
  <c r="R249" i="7"/>
  <c r="P249" i="7"/>
  <c r="BK249" i="7"/>
  <c r="J249" i="7"/>
  <c r="BE249" i="7"/>
  <c r="BI248" i="7"/>
  <c r="BH248" i="7"/>
  <c r="BG248" i="7"/>
  <c r="BF248" i="7"/>
  <c r="T248" i="7"/>
  <c r="R248" i="7"/>
  <c r="P248" i="7"/>
  <c r="BK248" i="7"/>
  <c r="J248" i="7"/>
  <c r="BE248" i="7"/>
  <c r="BI247" i="7"/>
  <c r="BH247" i="7"/>
  <c r="BG247" i="7"/>
  <c r="BF247" i="7"/>
  <c r="T247" i="7"/>
  <c r="R247" i="7"/>
  <c r="P247" i="7"/>
  <c r="BK247" i="7"/>
  <c r="J247" i="7"/>
  <c r="BE247" i="7"/>
  <c r="BI246" i="7"/>
  <c r="BH246" i="7"/>
  <c r="BG246" i="7"/>
  <c r="BF246" i="7"/>
  <c r="T246" i="7"/>
  <c r="R246" i="7"/>
  <c r="P246" i="7"/>
  <c r="BK246" i="7"/>
  <c r="J246" i="7"/>
  <c r="BE246" i="7"/>
  <c r="BI245" i="7"/>
  <c r="BH245" i="7"/>
  <c r="BG245" i="7"/>
  <c r="BF245" i="7"/>
  <c r="T245" i="7"/>
  <c r="R245" i="7"/>
  <c r="P245" i="7"/>
  <c r="BK245" i="7"/>
  <c r="J245" i="7"/>
  <c r="BE245" i="7"/>
  <c r="BI244" i="7"/>
  <c r="BH244" i="7"/>
  <c r="BG244" i="7"/>
  <c r="BF244" i="7"/>
  <c r="T244" i="7"/>
  <c r="R244" i="7"/>
  <c r="P244" i="7"/>
  <c r="BK244" i="7"/>
  <c r="J244" i="7"/>
  <c r="BE244" i="7"/>
  <c r="BI243" i="7"/>
  <c r="BH243" i="7"/>
  <c r="BG243" i="7"/>
  <c r="BF243" i="7"/>
  <c r="T243" i="7"/>
  <c r="R243" i="7"/>
  <c r="P243" i="7"/>
  <c r="BK243" i="7"/>
  <c r="J243" i="7"/>
  <c r="BE243" i="7"/>
  <c r="BI242" i="7"/>
  <c r="BH242" i="7"/>
  <c r="BG242" i="7"/>
  <c r="BF242" i="7"/>
  <c r="T242" i="7"/>
  <c r="R242" i="7"/>
  <c r="P242" i="7"/>
  <c r="BK242" i="7"/>
  <c r="J242" i="7"/>
  <c r="BE242" i="7"/>
  <c r="BI241" i="7"/>
  <c r="BH241" i="7"/>
  <c r="BG241" i="7"/>
  <c r="BF241" i="7"/>
  <c r="T241" i="7"/>
  <c r="R241" i="7"/>
  <c r="P241" i="7"/>
  <c r="BK241" i="7"/>
  <c r="J241" i="7"/>
  <c r="BE241" i="7"/>
  <c r="BI240" i="7"/>
  <c r="BH240" i="7"/>
  <c r="BG240" i="7"/>
  <c r="BF240" i="7"/>
  <c r="T240" i="7"/>
  <c r="R240" i="7"/>
  <c r="P240" i="7"/>
  <c r="BK240" i="7"/>
  <c r="J240" i="7"/>
  <c r="BE240" i="7"/>
  <c r="BI239" i="7"/>
  <c r="BH239" i="7"/>
  <c r="BG239" i="7"/>
  <c r="BF239" i="7"/>
  <c r="T239" i="7"/>
  <c r="R239" i="7"/>
  <c r="P239" i="7"/>
  <c r="BK239" i="7"/>
  <c r="J239" i="7"/>
  <c r="BE239" i="7"/>
  <c r="BI238" i="7"/>
  <c r="BH238" i="7"/>
  <c r="BG238" i="7"/>
  <c r="BF238" i="7"/>
  <c r="T238" i="7"/>
  <c r="R238" i="7"/>
  <c r="P238" i="7"/>
  <c r="BK238" i="7"/>
  <c r="J238" i="7"/>
  <c r="BE238" i="7"/>
  <c r="BI237" i="7"/>
  <c r="BH237" i="7"/>
  <c r="BG237" i="7"/>
  <c r="BF237" i="7"/>
  <c r="T237" i="7"/>
  <c r="R237" i="7"/>
  <c r="P237" i="7"/>
  <c r="BK237" i="7"/>
  <c r="J237" i="7"/>
  <c r="BE237" i="7"/>
  <c r="BI236" i="7"/>
  <c r="BH236" i="7"/>
  <c r="BG236" i="7"/>
  <c r="BF236" i="7"/>
  <c r="T236" i="7"/>
  <c r="R236" i="7"/>
  <c r="P236" i="7"/>
  <c r="BK236" i="7"/>
  <c r="J236" i="7"/>
  <c r="BE236" i="7"/>
  <c r="BI235" i="7"/>
  <c r="BH235" i="7"/>
  <c r="BG235" i="7"/>
  <c r="BF235" i="7"/>
  <c r="T235" i="7"/>
  <c r="R235" i="7"/>
  <c r="P235" i="7"/>
  <c r="BK235" i="7"/>
  <c r="J235" i="7"/>
  <c r="BE235" i="7"/>
  <c r="BI234" i="7"/>
  <c r="BH234" i="7"/>
  <c r="BG234" i="7"/>
  <c r="BF234" i="7"/>
  <c r="T234" i="7"/>
  <c r="R234" i="7"/>
  <c r="P234" i="7"/>
  <c r="BK234" i="7"/>
  <c r="J234" i="7"/>
  <c r="BE234" i="7"/>
  <c r="BI233" i="7"/>
  <c r="BH233" i="7"/>
  <c r="BG233" i="7"/>
  <c r="BF233" i="7"/>
  <c r="T233" i="7"/>
  <c r="R233" i="7"/>
  <c r="P233" i="7"/>
  <c r="BK233" i="7"/>
  <c r="J233" i="7"/>
  <c r="BE233" i="7"/>
  <c r="BI232" i="7"/>
  <c r="BH232" i="7"/>
  <c r="BG232" i="7"/>
  <c r="BF232" i="7"/>
  <c r="T232" i="7"/>
  <c r="R232" i="7"/>
  <c r="P232" i="7"/>
  <c r="BK232" i="7"/>
  <c r="J232" i="7"/>
  <c r="BE232" i="7"/>
  <c r="BI228" i="7"/>
  <c r="BH228" i="7"/>
  <c r="BG228" i="7"/>
  <c r="BF228" i="7"/>
  <c r="T228" i="7"/>
  <c r="R228" i="7"/>
  <c r="P228" i="7"/>
  <c r="BK228" i="7"/>
  <c r="J228" i="7"/>
  <c r="BE228" i="7"/>
  <c r="BI227" i="7"/>
  <c r="BH227" i="7"/>
  <c r="BG227" i="7"/>
  <c r="BF227" i="7"/>
  <c r="T227" i="7"/>
  <c r="R227" i="7"/>
  <c r="P227" i="7"/>
  <c r="BK227" i="7"/>
  <c r="J227" i="7"/>
  <c r="BE227" i="7"/>
  <c r="BI226" i="7"/>
  <c r="BH226" i="7"/>
  <c r="BG226" i="7"/>
  <c r="BF226" i="7"/>
  <c r="T226" i="7"/>
  <c r="R226" i="7"/>
  <c r="P226" i="7"/>
  <c r="BK226" i="7"/>
  <c r="J226" i="7"/>
  <c r="BE226" i="7"/>
  <c r="BI225" i="7"/>
  <c r="BH225" i="7"/>
  <c r="BG225" i="7"/>
  <c r="BF225" i="7"/>
  <c r="T225" i="7"/>
  <c r="R225" i="7"/>
  <c r="P225" i="7"/>
  <c r="BK225" i="7"/>
  <c r="J225" i="7"/>
  <c r="BE225" i="7"/>
  <c r="BI224" i="7"/>
  <c r="BH224" i="7"/>
  <c r="BG224" i="7"/>
  <c r="BF224" i="7"/>
  <c r="T224" i="7"/>
  <c r="R224" i="7"/>
  <c r="P224" i="7"/>
  <c r="BK224" i="7"/>
  <c r="J224" i="7"/>
  <c r="BE224" i="7"/>
  <c r="BI223" i="7"/>
  <c r="BH223" i="7"/>
  <c r="BG223" i="7"/>
  <c r="BF223" i="7"/>
  <c r="T223" i="7"/>
  <c r="R223" i="7"/>
  <c r="P223" i="7"/>
  <c r="BK223" i="7"/>
  <c r="J223" i="7"/>
  <c r="BE223" i="7"/>
  <c r="BI222" i="7"/>
  <c r="BH222" i="7"/>
  <c r="BG222" i="7"/>
  <c r="BF222" i="7"/>
  <c r="T222" i="7"/>
  <c r="R222" i="7"/>
  <c r="P222" i="7"/>
  <c r="BK222" i="7"/>
  <c r="J222" i="7"/>
  <c r="BE222" i="7"/>
  <c r="BI221" i="7"/>
  <c r="BH221" i="7"/>
  <c r="BG221" i="7"/>
  <c r="BF221" i="7"/>
  <c r="T221" i="7"/>
  <c r="R221" i="7"/>
  <c r="P221" i="7"/>
  <c r="BK221" i="7"/>
  <c r="J221" i="7"/>
  <c r="BE221" i="7"/>
  <c r="BI220" i="7"/>
  <c r="BH220" i="7"/>
  <c r="BG220" i="7"/>
  <c r="BF220" i="7"/>
  <c r="T220" i="7"/>
  <c r="R220" i="7"/>
  <c r="P220" i="7"/>
  <c r="BK220" i="7"/>
  <c r="J220" i="7"/>
  <c r="BE220" i="7"/>
  <c r="BI219" i="7"/>
  <c r="BH219" i="7"/>
  <c r="BG219" i="7"/>
  <c r="BF219" i="7"/>
  <c r="T219" i="7"/>
  <c r="R219" i="7"/>
  <c r="P219" i="7"/>
  <c r="BK219" i="7"/>
  <c r="J219" i="7"/>
  <c r="BE219" i="7"/>
  <c r="BI217" i="7"/>
  <c r="BH217" i="7"/>
  <c r="BG217" i="7"/>
  <c r="BF217" i="7"/>
  <c r="T217" i="7"/>
  <c r="R217" i="7"/>
  <c r="P217" i="7"/>
  <c r="BK217" i="7"/>
  <c r="J217" i="7"/>
  <c r="BE217" i="7"/>
  <c r="BI216" i="7"/>
  <c r="BH216" i="7"/>
  <c r="BG216" i="7"/>
  <c r="BF216" i="7"/>
  <c r="T216" i="7"/>
  <c r="R216" i="7"/>
  <c r="P216" i="7"/>
  <c r="BK216" i="7"/>
  <c r="J216" i="7"/>
  <c r="BE216" i="7"/>
  <c r="BI215" i="7"/>
  <c r="BH215" i="7"/>
  <c r="BG215" i="7"/>
  <c r="BF215" i="7"/>
  <c r="T215" i="7"/>
  <c r="R215" i="7"/>
  <c r="P215" i="7"/>
  <c r="BK215" i="7"/>
  <c r="J215" i="7"/>
  <c r="BE215" i="7"/>
  <c r="BI214" i="7"/>
  <c r="BH214" i="7"/>
  <c r="BG214" i="7"/>
  <c r="BF214" i="7"/>
  <c r="T214" i="7"/>
  <c r="R214" i="7"/>
  <c r="P214" i="7"/>
  <c r="BK214" i="7"/>
  <c r="J214" i="7"/>
  <c r="BE214" i="7"/>
  <c r="BI212" i="7"/>
  <c r="BH212" i="7"/>
  <c r="BG212" i="7"/>
  <c r="BF212" i="7"/>
  <c r="T212" i="7"/>
  <c r="R212" i="7"/>
  <c r="P212" i="7"/>
  <c r="BK212" i="7"/>
  <c r="J212" i="7"/>
  <c r="BE212" i="7"/>
  <c r="BI211" i="7"/>
  <c r="BH211" i="7"/>
  <c r="BG211" i="7"/>
  <c r="BF211" i="7"/>
  <c r="T211" i="7"/>
  <c r="R211" i="7"/>
  <c r="P211" i="7"/>
  <c r="BK211" i="7"/>
  <c r="J211" i="7"/>
  <c r="BE211" i="7"/>
  <c r="BI210" i="7"/>
  <c r="BH210" i="7"/>
  <c r="BG210" i="7"/>
  <c r="BF210" i="7"/>
  <c r="T210" i="7"/>
  <c r="R210" i="7"/>
  <c r="P210" i="7"/>
  <c r="BK210" i="7"/>
  <c r="J210" i="7"/>
  <c r="BE210" i="7"/>
  <c r="BI209" i="7"/>
  <c r="BH209" i="7"/>
  <c r="BG209" i="7"/>
  <c r="BF209" i="7"/>
  <c r="T209" i="7"/>
  <c r="R209" i="7"/>
  <c r="P209" i="7"/>
  <c r="BK209" i="7"/>
  <c r="J209" i="7"/>
  <c r="BE209" i="7"/>
  <c r="BI207" i="7"/>
  <c r="BH207" i="7"/>
  <c r="BG207" i="7"/>
  <c r="BF207" i="7"/>
  <c r="T207" i="7"/>
  <c r="R207" i="7"/>
  <c r="P207" i="7"/>
  <c r="BK207" i="7"/>
  <c r="J207" i="7"/>
  <c r="BE207" i="7"/>
  <c r="BI206" i="7"/>
  <c r="BH206" i="7"/>
  <c r="BG206" i="7"/>
  <c r="BF206" i="7"/>
  <c r="T206" i="7"/>
  <c r="R206" i="7"/>
  <c r="P206" i="7"/>
  <c r="BK206" i="7"/>
  <c r="J206" i="7"/>
  <c r="BE206" i="7"/>
  <c r="BI205" i="7"/>
  <c r="BH205" i="7"/>
  <c r="BG205" i="7"/>
  <c r="BF205" i="7"/>
  <c r="T205" i="7"/>
  <c r="R205" i="7"/>
  <c r="P205" i="7"/>
  <c r="BK205" i="7"/>
  <c r="J205" i="7"/>
  <c r="BE205" i="7"/>
  <c r="BI204" i="7"/>
  <c r="BH204" i="7"/>
  <c r="BG204" i="7"/>
  <c r="BF204" i="7"/>
  <c r="T204" i="7"/>
  <c r="R204" i="7"/>
  <c r="P204" i="7"/>
  <c r="BK204" i="7"/>
  <c r="J204" i="7"/>
  <c r="BE204" i="7"/>
  <c r="BI203" i="7"/>
  <c r="BH203" i="7"/>
  <c r="BG203" i="7"/>
  <c r="BF203" i="7"/>
  <c r="T203" i="7"/>
  <c r="R203" i="7"/>
  <c r="P203" i="7"/>
  <c r="BK203" i="7"/>
  <c r="BK199" i="7" s="1"/>
  <c r="J199" i="7" s="1"/>
  <c r="J64" i="7" s="1"/>
  <c r="J203" i="7"/>
  <c r="BE203" i="7"/>
  <c r="BI202" i="7"/>
  <c r="BH202" i="7"/>
  <c r="BG202" i="7"/>
  <c r="BF202" i="7"/>
  <c r="T202" i="7"/>
  <c r="R202" i="7"/>
  <c r="P202" i="7"/>
  <c r="BK202" i="7"/>
  <c r="J202" i="7"/>
  <c r="BE202" i="7"/>
  <c r="BI200" i="7"/>
  <c r="BH200" i="7"/>
  <c r="BG200" i="7"/>
  <c r="BF200" i="7"/>
  <c r="T200" i="7"/>
  <c r="T199" i="7"/>
  <c r="R200" i="7"/>
  <c r="P200" i="7"/>
  <c r="P199" i="7"/>
  <c r="BK200" i="7"/>
  <c r="J200" i="7"/>
  <c r="BE200" i="7"/>
  <c r="BI198" i="7"/>
  <c r="BH198" i="7"/>
  <c r="BG198" i="7"/>
  <c r="BF198" i="7"/>
  <c r="T198" i="7"/>
  <c r="R198" i="7"/>
  <c r="P198" i="7"/>
  <c r="BK198" i="7"/>
  <c r="J198" i="7"/>
  <c r="BE198" i="7"/>
  <c r="BI197" i="7"/>
  <c r="BH197" i="7"/>
  <c r="BG197" i="7"/>
  <c r="BF197" i="7"/>
  <c r="T197" i="7"/>
  <c r="R197" i="7"/>
  <c r="P197" i="7"/>
  <c r="BK197" i="7"/>
  <c r="J197" i="7"/>
  <c r="BE197" i="7"/>
  <c r="BI196" i="7"/>
  <c r="BH196" i="7"/>
  <c r="BG196" i="7"/>
  <c r="BF196" i="7"/>
  <c r="T196" i="7"/>
  <c r="R196" i="7"/>
  <c r="P196" i="7"/>
  <c r="BK196" i="7"/>
  <c r="J196" i="7"/>
  <c r="BE196" i="7"/>
  <c r="BI195" i="7"/>
  <c r="BH195" i="7"/>
  <c r="BG195" i="7"/>
  <c r="BF195" i="7"/>
  <c r="T195" i="7"/>
  <c r="R195" i="7"/>
  <c r="P195" i="7"/>
  <c r="BK195" i="7"/>
  <c r="J195" i="7"/>
  <c r="BE195" i="7"/>
  <c r="BI194" i="7"/>
  <c r="BH194" i="7"/>
  <c r="BG194" i="7"/>
  <c r="BF194" i="7"/>
  <c r="T194" i="7"/>
  <c r="R194" i="7"/>
  <c r="P194" i="7"/>
  <c r="BK194" i="7"/>
  <c r="J194" i="7"/>
  <c r="BE194" i="7"/>
  <c r="BI192" i="7"/>
  <c r="BH192" i="7"/>
  <c r="BG192" i="7"/>
  <c r="BF192" i="7"/>
  <c r="T192" i="7"/>
  <c r="R192" i="7"/>
  <c r="P192" i="7"/>
  <c r="BK192" i="7"/>
  <c r="J192" i="7"/>
  <c r="BE192" i="7"/>
  <c r="BI191" i="7"/>
  <c r="BH191" i="7"/>
  <c r="BG191" i="7"/>
  <c r="BF191" i="7"/>
  <c r="T191" i="7"/>
  <c r="R191" i="7"/>
  <c r="P191" i="7"/>
  <c r="BK191" i="7"/>
  <c r="J191" i="7"/>
  <c r="BE191" i="7"/>
  <c r="BI190" i="7"/>
  <c r="BH190" i="7"/>
  <c r="BG190" i="7"/>
  <c r="BF190" i="7"/>
  <c r="T190" i="7"/>
  <c r="R190" i="7"/>
  <c r="P190" i="7"/>
  <c r="BK190" i="7"/>
  <c r="J190" i="7"/>
  <c r="BE190" i="7"/>
  <c r="BI189" i="7"/>
  <c r="BH189" i="7"/>
  <c r="BG189" i="7"/>
  <c r="BF189" i="7"/>
  <c r="T189" i="7"/>
  <c r="R189" i="7"/>
  <c r="P189" i="7"/>
  <c r="BK189" i="7"/>
  <c r="J189" i="7"/>
  <c r="BE189" i="7"/>
  <c r="BI187" i="7"/>
  <c r="BH187" i="7"/>
  <c r="BG187" i="7"/>
  <c r="BF187" i="7"/>
  <c r="T187" i="7"/>
  <c r="R187" i="7"/>
  <c r="P187" i="7"/>
  <c r="BK187" i="7"/>
  <c r="J187" i="7"/>
  <c r="BE187" i="7"/>
  <c r="BI184" i="7"/>
  <c r="BH184" i="7"/>
  <c r="BG184" i="7"/>
  <c r="BF184" i="7"/>
  <c r="T184" i="7"/>
  <c r="R184" i="7"/>
  <c r="P184" i="7"/>
  <c r="BK184" i="7"/>
  <c r="J184" i="7"/>
  <c r="BE184" i="7"/>
  <c r="BI183" i="7"/>
  <c r="BH183" i="7"/>
  <c r="BG183" i="7"/>
  <c r="BF183" i="7"/>
  <c r="T183" i="7"/>
  <c r="R183" i="7"/>
  <c r="P183" i="7"/>
  <c r="BK183" i="7"/>
  <c r="J183" i="7"/>
  <c r="BE183" i="7"/>
  <c r="BI182" i="7"/>
  <c r="BH182" i="7"/>
  <c r="BG182" i="7"/>
  <c r="BF182" i="7"/>
  <c r="T182" i="7"/>
  <c r="R182" i="7"/>
  <c r="P182" i="7"/>
  <c r="BK182" i="7"/>
  <c r="J182" i="7"/>
  <c r="BE182" i="7"/>
  <c r="BI181" i="7"/>
  <c r="BH181" i="7"/>
  <c r="BG181" i="7"/>
  <c r="BF181" i="7"/>
  <c r="T181" i="7"/>
  <c r="R181" i="7"/>
  <c r="P181" i="7"/>
  <c r="BK181" i="7"/>
  <c r="J181" i="7"/>
  <c r="BE181" i="7"/>
  <c r="BI180" i="7"/>
  <c r="BH180" i="7"/>
  <c r="BG180" i="7"/>
  <c r="BF180" i="7"/>
  <c r="T180" i="7"/>
  <c r="R180" i="7"/>
  <c r="P180" i="7"/>
  <c r="BK180" i="7"/>
  <c r="J180" i="7"/>
  <c r="BE180" i="7"/>
  <c r="BI178" i="7"/>
  <c r="BH178" i="7"/>
  <c r="BG178" i="7"/>
  <c r="BF178" i="7"/>
  <c r="T178" i="7"/>
  <c r="R178" i="7"/>
  <c r="P178" i="7"/>
  <c r="BK178" i="7"/>
  <c r="J178" i="7"/>
  <c r="BE178" i="7"/>
  <c r="BI176" i="7"/>
  <c r="BH176" i="7"/>
  <c r="BG176" i="7"/>
  <c r="BF176" i="7"/>
  <c r="T176" i="7"/>
  <c r="R176" i="7"/>
  <c r="P176" i="7"/>
  <c r="BK176" i="7"/>
  <c r="J176" i="7"/>
  <c r="BE176" i="7"/>
  <c r="BI175" i="7"/>
  <c r="BH175" i="7"/>
  <c r="BG175" i="7"/>
  <c r="BF175" i="7"/>
  <c r="T175" i="7"/>
  <c r="R175" i="7"/>
  <c r="P175" i="7"/>
  <c r="BK175" i="7"/>
  <c r="J175" i="7"/>
  <c r="BE175" i="7"/>
  <c r="BI174" i="7"/>
  <c r="BH174" i="7"/>
  <c r="BG174" i="7"/>
  <c r="BF174" i="7"/>
  <c r="T174" i="7"/>
  <c r="R174" i="7"/>
  <c r="P174" i="7"/>
  <c r="BK174" i="7"/>
  <c r="J174" i="7"/>
  <c r="BE174" i="7"/>
  <c r="BI173" i="7"/>
  <c r="BH173" i="7"/>
  <c r="BG173" i="7"/>
  <c r="BF173" i="7"/>
  <c r="T173" i="7"/>
  <c r="R173" i="7"/>
  <c r="P173" i="7"/>
  <c r="BK173" i="7"/>
  <c r="J173" i="7"/>
  <c r="BE173" i="7"/>
  <c r="BI172" i="7"/>
  <c r="BH172" i="7"/>
  <c r="BG172" i="7"/>
  <c r="BF172" i="7"/>
  <c r="T172" i="7"/>
  <c r="R172" i="7"/>
  <c r="P172" i="7"/>
  <c r="BK172" i="7"/>
  <c r="J172" i="7"/>
  <c r="BE172" i="7"/>
  <c r="BI171" i="7"/>
  <c r="BH171" i="7"/>
  <c r="BG171" i="7"/>
  <c r="BF171" i="7"/>
  <c r="T171" i="7"/>
  <c r="R171" i="7"/>
  <c r="P171" i="7"/>
  <c r="BK171" i="7"/>
  <c r="J171" i="7"/>
  <c r="BE171" i="7"/>
  <c r="BI170" i="7"/>
  <c r="BH170" i="7"/>
  <c r="BG170" i="7"/>
  <c r="BF170" i="7"/>
  <c r="T170" i="7"/>
  <c r="R170" i="7"/>
  <c r="P170" i="7"/>
  <c r="BK170" i="7"/>
  <c r="J170" i="7"/>
  <c r="BE170" i="7"/>
  <c r="BI169" i="7"/>
  <c r="BH169" i="7"/>
  <c r="BG169" i="7"/>
  <c r="BF169" i="7"/>
  <c r="T169" i="7"/>
  <c r="R169" i="7"/>
  <c r="P169" i="7"/>
  <c r="BK169" i="7"/>
  <c r="J169" i="7"/>
  <c r="BE169" i="7"/>
  <c r="BI168" i="7"/>
  <c r="BH168" i="7"/>
  <c r="BG168" i="7"/>
  <c r="BF168" i="7"/>
  <c r="T168" i="7"/>
  <c r="R168" i="7"/>
  <c r="P168" i="7"/>
  <c r="BK168" i="7"/>
  <c r="J168" i="7"/>
  <c r="BE168" i="7"/>
  <c r="BI166" i="7"/>
  <c r="BH166" i="7"/>
  <c r="BG166" i="7"/>
  <c r="BF166" i="7"/>
  <c r="T166" i="7"/>
  <c r="R166" i="7"/>
  <c r="P166" i="7"/>
  <c r="BK166" i="7"/>
  <c r="J166" i="7"/>
  <c r="BE166" i="7"/>
  <c r="BI164" i="7"/>
  <c r="BH164" i="7"/>
  <c r="BG164" i="7"/>
  <c r="BF164" i="7"/>
  <c r="T164" i="7"/>
  <c r="R164" i="7"/>
  <c r="P164" i="7"/>
  <c r="BK164" i="7"/>
  <c r="J164" i="7"/>
  <c r="BE164" i="7"/>
  <c r="BI162" i="7"/>
  <c r="BH162" i="7"/>
  <c r="BG162" i="7"/>
  <c r="BF162" i="7"/>
  <c r="T162" i="7"/>
  <c r="R162" i="7"/>
  <c r="P162" i="7"/>
  <c r="BK162" i="7"/>
  <c r="J162" i="7"/>
  <c r="BE162" i="7"/>
  <c r="BI161" i="7"/>
  <c r="BH161" i="7"/>
  <c r="BG161" i="7"/>
  <c r="BF161" i="7"/>
  <c r="T161" i="7"/>
  <c r="R161" i="7"/>
  <c r="P161" i="7"/>
  <c r="BK161" i="7"/>
  <c r="J161" i="7"/>
  <c r="BE161" i="7"/>
  <c r="BI160" i="7"/>
  <c r="BH160" i="7"/>
  <c r="BG160" i="7"/>
  <c r="BF160" i="7"/>
  <c r="T160" i="7"/>
  <c r="R160" i="7"/>
  <c r="P160" i="7"/>
  <c r="BK160" i="7"/>
  <c r="J160" i="7"/>
  <c r="BE160" i="7"/>
  <c r="BI159" i="7"/>
  <c r="BH159" i="7"/>
  <c r="BG159" i="7"/>
  <c r="BF159" i="7"/>
  <c r="T159" i="7"/>
  <c r="R159" i="7"/>
  <c r="P159" i="7"/>
  <c r="BK159" i="7"/>
  <c r="J159" i="7"/>
  <c r="BE159" i="7"/>
  <c r="BI158" i="7"/>
  <c r="BH158" i="7"/>
  <c r="BG158" i="7"/>
  <c r="BF158" i="7"/>
  <c r="T158" i="7"/>
  <c r="R158" i="7"/>
  <c r="P158" i="7"/>
  <c r="BK158" i="7"/>
  <c r="J158" i="7"/>
  <c r="BE158" i="7"/>
  <c r="BI157" i="7"/>
  <c r="BH157" i="7"/>
  <c r="BG157" i="7"/>
  <c r="BF157" i="7"/>
  <c r="T157" i="7"/>
  <c r="R157" i="7"/>
  <c r="P157" i="7"/>
  <c r="BK157" i="7"/>
  <c r="J157" i="7"/>
  <c r="BE157" i="7"/>
  <c r="BI156" i="7"/>
  <c r="BH156" i="7"/>
  <c r="BG156" i="7"/>
  <c r="BF156" i="7"/>
  <c r="T156" i="7"/>
  <c r="R156" i="7"/>
  <c r="P156" i="7"/>
  <c r="BK156" i="7"/>
  <c r="J156" i="7"/>
  <c r="BE156" i="7"/>
  <c r="BI155" i="7"/>
  <c r="BH155" i="7"/>
  <c r="BG155" i="7"/>
  <c r="BF155" i="7"/>
  <c r="T155" i="7"/>
  <c r="R155" i="7"/>
  <c r="P155" i="7"/>
  <c r="BK155" i="7"/>
  <c r="J155" i="7"/>
  <c r="BE155" i="7"/>
  <c r="BI150" i="7"/>
  <c r="BH150" i="7"/>
  <c r="BG150" i="7"/>
  <c r="BF150" i="7"/>
  <c r="T150" i="7"/>
  <c r="R150" i="7"/>
  <c r="P150" i="7"/>
  <c r="BK150" i="7"/>
  <c r="J150" i="7"/>
  <c r="BE150" i="7"/>
  <c r="BI149" i="7"/>
  <c r="BH149" i="7"/>
  <c r="BG149" i="7"/>
  <c r="BF149" i="7"/>
  <c r="T149" i="7"/>
  <c r="R149" i="7"/>
  <c r="P149" i="7"/>
  <c r="BK149" i="7"/>
  <c r="BK144" i="7" s="1"/>
  <c r="J144" i="7" s="1"/>
  <c r="J63" i="7" s="1"/>
  <c r="J149" i="7"/>
  <c r="BE149" i="7"/>
  <c r="BI148" i="7"/>
  <c r="BH148" i="7"/>
  <c r="BG148" i="7"/>
  <c r="BF148" i="7"/>
  <c r="T148" i="7"/>
  <c r="R148" i="7"/>
  <c r="P148" i="7"/>
  <c r="P144" i="7" s="1"/>
  <c r="BK148" i="7"/>
  <c r="J148" i="7"/>
  <c r="BE148" i="7"/>
  <c r="BI146" i="7"/>
  <c r="BH146" i="7"/>
  <c r="BG146" i="7"/>
  <c r="BF146" i="7"/>
  <c r="T146" i="7"/>
  <c r="R146" i="7"/>
  <c r="P146" i="7"/>
  <c r="BK146" i="7"/>
  <c r="J146" i="7"/>
  <c r="BE146" i="7"/>
  <c r="BI145" i="7"/>
  <c r="BH145" i="7"/>
  <c r="BG145" i="7"/>
  <c r="BF145" i="7"/>
  <c r="T145" i="7"/>
  <c r="T144" i="7"/>
  <c r="R145" i="7"/>
  <c r="R144" i="7"/>
  <c r="P145" i="7"/>
  <c r="BK145" i="7"/>
  <c r="J145" i="7"/>
  <c r="BE145" i="7" s="1"/>
  <c r="BI143" i="7"/>
  <c r="BH143" i="7"/>
  <c r="BG143" i="7"/>
  <c r="BF143" i="7"/>
  <c r="T143" i="7"/>
  <c r="R143" i="7"/>
  <c r="P143" i="7"/>
  <c r="BK143" i="7"/>
  <c r="J143" i="7"/>
  <c r="BE143" i="7"/>
  <c r="BI142" i="7"/>
  <c r="BH142" i="7"/>
  <c r="BG142" i="7"/>
  <c r="BF142" i="7"/>
  <c r="T142" i="7"/>
  <c r="R142" i="7"/>
  <c r="P142" i="7"/>
  <c r="BK142" i="7"/>
  <c r="J142" i="7"/>
  <c r="BE142" i="7"/>
  <c r="BI141" i="7"/>
  <c r="BH141" i="7"/>
  <c r="BG141" i="7"/>
  <c r="BF141" i="7"/>
  <c r="T141" i="7"/>
  <c r="R141" i="7"/>
  <c r="P141" i="7"/>
  <c r="BK141" i="7"/>
  <c r="J141" i="7"/>
  <c r="BE141" i="7"/>
  <c r="BI139" i="7"/>
  <c r="BH139" i="7"/>
  <c r="BG139" i="7"/>
  <c r="BF139" i="7"/>
  <c r="T139" i="7"/>
  <c r="R139" i="7"/>
  <c r="P139" i="7"/>
  <c r="BK139" i="7"/>
  <c r="J139" i="7"/>
  <c r="BE139" i="7"/>
  <c r="BI138" i="7"/>
  <c r="BH138" i="7"/>
  <c r="BG138" i="7"/>
  <c r="BF138" i="7"/>
  <c r="T138" i="7"/>
  <c r="R138" i="7"/>
  <c r="P138" i="7"/>
  <c r="BK138" i="7"/>
  <c r="J138" i="7"/>
  <c r="BE138" i="7"/>
  <c r="BI137" i="7"/>
  <c r="BH137" i="7"/>
  <c r="BG137" i="7"/>
  <c r="BF137" i="7"/>
  <c r="T137" i="7"/>
  <c r="R137" i="7"/>
  <c r="P137" i="7"/>
  <c r="BK137" i="7"/>
  <c r="J137" i="7"/>
  <c r="BE137" i="7"/>
  <c r="BI136" i="7"/>
  <c r="BH136" i="7"/>
  <c r="BG136" i="7"/>
  <c r="BF136" i="7"/>
  <c r="T136" i="7"/>
  <c r="R136" i="7"/>
  <c r="P136" i="7"/>
  <c r="BK136" i="7"/>
  <c r="J136" i="7"/>
  <c r="BE136" i="7"/>
  <c r="BI135" i="7"/>
  <c r="BH135" i="7"/>
  <c r="BG135" i="7"/>
  <c r="BF135" i="7"/>
  <c r="T135" i="7"/>
  <c r="R135" i="7"/>
  <c r="P135" i="7"/>
  <c r="BK135" i="7"/>
  <c r="J135" i="7"/>
  <c r="BE135" i="7"/>
  <c r="BI134" i="7"/>
  <c r="BH134" i="7"/>
  <c r="BG134" i="7"/>
  <c r="BF134" i="7"/>
  <c r="T134" i="7"/>
  <c r="R134" i="7"/>
  <c r="P134" i="7"/>
  <c r="BK134" i="7"/>
  <c r="J134" i="7"/>
  <c r="BE134" i="7"/>
  <c r="BI133" i="7"/>
  <c r="BH133" i="7"/>
  <c r="BG133" i="7"/>
  <c r="BF133" i="7"/>
  <c r="T133" i="7"/>
  <c r="R133" i="7"/>
  <c r="P133" i="7"/>
  <c r="BK133" i="7"/>
  <c r="J133" i="7"/>
  <c r="BE133" i="7"/>
  <c r="BI132" i="7"/>
  <c r="BH132" i="7"/>
  <c r="BG132" i="7"/>
  <c r="BF132" i="7"/>
  <c r="T132" i="7"/>
  <c r="R132" i="7"/>
  <c r="P132" i="7"/>
  <c r="BK132" i="7"/>
  <c r="J132" i="7"/>
  <c r="BE132" i="7"/>
  <c r="BI131" i="7"/>
  <c r="BH131" i="7"/>
  <c r="BG131" i="7"/>
  <c r="BF131" i="7"/>
  <c r="T131" i="7"/>
  <c r="R131" i="7"/>
  <c r="P131" i="7"/>
  <c r="BK131" i="7"/>
  <c r="J131" i="7"/>
  <c r="BE131" i="7"/>
  <c r="BI130" i="7"/>
  <c r="BH130" i="7"/>
  <c r="BG130" i="7"/>
  <c r="BF130" i="7"/>
  <c r="T130" i="7"/>
  <c r="R130" i="7"/>
  <c r="P130" i="7"/>
  <c r="BK130" i="7"/>
  <c r="J130" i="7"/>
  <c r="BE130" i="7"/>
  <c r="BI129" i="7"/>
  <c r="BH129" i="7"/>
  <c r="BG129" i="7"/>
  <c r="BF129" i="7"/>
  <c r="T129" i="7"/>
  <c r="R129" i="7"/>
  <c r="P129" i="7"/>
  <c r="BK129" i="7"/>
  <c r="J129" i="7"/>
  <c r="BE129" i="7"/>
  <c r="BI127" i="7"/>
  <c r="BH127" i="7"/>
  <c r="BG127" i="7"/>
  <c r="BF127" i="7"/>
  <c r="T127" i="7"/>
  <c r="R127" i="7"/>
  <c r="P127" i="7"/>
  <c r="BK127" i="7"/>
  <c r="J127" i="7"/>
  <c r="BE127" i="7"/>
  <c r="BI125" i="7"/>
  <c r="BH125" i="7"/>
  <c r="BG125" i="7"/>
  <c r="BF125" i="7"/>
  <c r="T125" i="7"/>
  <c r="R125" i="7"/>
  <c r="P125" i="7"/>
  <c r="BK125" i="7"/>
  <c r="J125" i="7"/>
  <c r="BE125" i="7"/>
  <c r="BI124" i="7"/>
  <c r="BH124" i="7"/>
  <c r="BG124" i="7"/>
  <c r="BF124" i="7"/>
  <c r="T124" i="7"/>
  <c r="R124" i="7"/>
  <c r="P124" i="7"/>
  <c r="BK124" i="7"/>
  <c r="J124" i="7"/>
  <c r="BE124" i="7"/>
  <c r="BI123" i="7"/>
  <c r="BH123" i="7"/>
  <c r="BG123" i="7"/>
  <c r="BF123" i="7"/>
  <c r="T123" i="7"/>
  <c r="R123" i="7"/>
  <c r="P123" i="7"/>
  <c r="BK123" i="7"/>
  <c r="J123" i="7"/>
  <c r="BE123" i="7"/>
  <c r="BI121" i="7"/>
  <c r="BH121" i="7"/>
  <c r="BG121" i="7"/>
  <c r="BF121" i="7"/>
  <c r="T121" i="7"/>
  <c r="R121" i="7"/>
  <c r="P121" i="7"/>
  <c r="BK121" i="7"/>
  <c r="J121" i="7"/>
  <c r="BE121" i="7"/>
  <c r="BI119" i="7"/>
  <c r="BH119" i="7"/>
  <c r="BG119" i="7"/>
  <c r="BF119" i="7"/>
  <c r="T119" i="7"/>
  <c r="R119" i="7"/>
  <c r="P119" i="7"/>
  <c r="BK119" i="7"/>
  <c r="J119" i="7"/>
  <c r="BE119" i="7"/>
  <c r="BI118" i="7"/>
  <c r="BH118" i="7"/>
  <c r="BG118" i="7"/>
  <c r="BF118" i="7"/>
  <c r="T118" i="7"/>
  <c r="R118" i="7"/>
  <c r="P118" i="7"/>
  <c r="BK118" i="7"/>
  <c r="J118" i="7"/>
  <c r="BE118" i="7"/>
  <c r="BI117" i="7"/>
  <c r="BH117" i="7"/>
  <c r="BG117" i="7"/>
  <c r="BF117" i="7"/>
  <c r="T117" i="7"/>
  <c r="R117" i="7"/>
  <c r="P117" i="7"/>
  <c r="BK117" i="7"/>
  <c r="J117" i="7"/>
  <c r="BE117" i="7"/>
  <c r="BI116" i="7"/>
  <c r="BH116" i="7"/>
  <c r="BG116" i="7"/>
  <c r="BF116" i="7"/>
  <c r="T116" i="7"/>
  <c r="T115" i="7"/>
  <c r="R116" i="7"/>
  <c r="P116" i="7"/>
  <c r="P115" i="7"/>
  <c r="BK116" i="7"/>
  <c r="BK115" i="7"/>
  <c r="J115" i="7" s="1"/>
  <c r="J62" i="7" s="1"/>
  <c r="J116" i="7"/>
  <c r="BE116" i="7"/>
  <c r="BI114" i="7"/>
  <c r="BH114" i="7"/>
  <c r="BG114" i="7"/>
  <c r="BF114" i="7"/>
  <c r="T114" i="7"/>
  <c r="R114" i="7"/>
  <c r="P114" i="7"/>
  <c r="BK114" i="7"/>
  <c r="J114" i="7"/>
  <c r="BE114" i="7"/>
  <c r="BI113" i="7"/>
  <c r="BH113" i="7"/>
  <c r="BG113" i="7"/>
  <c r="BF113" i="7"/>
  <c r="T113" i="7"/>
  <c r="R113" i="7"/>
  <c r="P113" i="7"/>
  <c r="BK113" i="7"/>
  <c r="J113" i="7"/>
  <c r="BE113" i="7"/>
  <c r="BI112" i="7"/>
  <c r="BH112" i="7"/>
  <c r="BG112" i="7"/>
  <c r="BF112" i="7"/>
  <c r="T112" i="7"/>
  <c r="R112" i="7"/>
  <c r="P112" i="7"/>
  <c r="BK112" i="7"/>
  <c r="J112" i="7"/>
  <c r="BE112" i="7"/>
  <c r="BI111" i="7"/>
  <c r="BH111" i="7"/>
  <c r="BG111" i="7"/>
  <c r="BF111" i="7"/>
  <c r="T111" i="7"/>
  <c r="R111" i="7"/>
  <c r="P111" i="7"/>
  <c r="BK111" i="7"/>
  <c r="J111" i="7"/>
  <c r="BE111" i="7"/>
  <c r="BI110" i="7"/>
  <c r="BH110" i="7"/>
  <c r="BG110" i="7"/>
  <c r="BF110" i="7"/>
  <c r="T110" i="7"/>
  <c r="R110" i="7"/>
  <c r="P110" i="7"/>
  <c r="BK110" i="7"/>
  <c r="J110" i="7"/>
  <c r="BE110" i="7"/>
  <c r="BI109" i="7"/>
  <c r="BH109" i="7"/>
  <c r="BG109" i="7"/>
  <c r="BF109" i="7"/>
  <c r="T109" i="7"/>
  <c r="R109" i="7"/>
  <c r="P109" i="7"/>
  <c r="BK109" i="7"/>
  <c r="J109" i="7"/>
  <c r="BE109" i="7"/>
  <c r="BI108" i="7"/>
  <c r="BH108" i="7"/>
  <c r="BG108" i="7"/>
  <c r="BF108" i="7"/>
  <c r="T108" i="7"/>
  <c r="R108" i="7"/>
  <c r="P108" i="7"/>
  <c r="BK108" i="7"/>
  <c r="J108" i="7"/>
  <c r="BE108" i="7"/>
  <c r="BI107" i="7"/>
  <c r="BH107" i="7"/>
  <c r="BG107" i="7"/>
  <c r="BF107" i="7"/>
  <c r="T107" i="7"/>
  <c r="R107" i="7"/>
  <c r="P107" i="7"/>
  <c r="BK107" i="7"/>
  <c r="J107" i="7"/>
  <c r="BE107" i="7"/>
  <c r="BI106" i="7"/>
  <c r="BH106" i="7"/>
  <c r="BG106" i="7"/>
  <c r="BF106" i="7"/>
  <c r="T106" i="7"/>
  <c r="R106" i="7"/>
  <c r="P106" i="7"/>
  <c r="BK106" i="7"/>
  <c r="J106" i="7"/>
  <c r="BE106" i="7"/>
  <c r="BI105" i="7"/>
  <c r="BH105" i="7"/>
  <c r="BG105" i="7"/>
  <c r="BF105" i="7"/>
  <c r="T105" i="7"/>
  <c r="R105" i="7"/>
  <c r="P105" i="7"/>
  <c r="BK105" i="7"/>
  <c r="J105" i="7"/>
  <c r="BE105" i="7"/>
  <c r="BI104" i="7"/>
  <c r="BH104" i="7"/>
  <c r="BG104" i="7"/>
  <c r="BF104" i="7"/>
  <c r="T104" i="7"/>
  <c r="R104" i="7"/>
  <c r="P104" i="7"/>
  <c r="BK104" i="7"/>
  <c r="J104" i="7"/>
  <c r="BE104" i="7"/>
  <c r="BI103" i="7"/>
  <c r="BH103" i="7"/>
  <c r="BG103" i="7"/>
  <c r="BF103" i="7"/>
  <c r="T103" i="7"/>
  <c r="R103" i="7"/>
  <c r="P103" i="7"/>
  <c r="BK103" i="7"/>
  <c r="J103" i="7"/>
  <c r="BE103" i="7"/>
  <c r="BI102" i="7"/>
  <c r="BH102" i="7"/>
  <c r="BG102" i="7"/>
  <c r="BF102" i="7"/>
  <c r="T102" i="7"/>
  <c r="R102" i="7"/>
  <c r="P102" i="7"/>
  <c r="BK102" i="7"/>
  <c r="J102" i="7"/>
  <c r="BE102" i="7"/>
  <c r="BI101" i="7"/>
  <c r="BH101" i="7"/>
  <c r="BG101" i="7"/>
  <c r="BF101" i="7"/>
  <c r="T101" i="7"/>
  <c r="R101" i="7"/>
  <c r="P101" i="7"/>
  <c r="BK101" i="7"/>
  <c r="J101" i="7"/>
  <c r="BE101" i="7"/>
  <c r="BI100" i="7"/>
  <c r="BH100" i="7"/>
  <c r="BG100" i="7"/>
  <c r="BF100" i="7"/>
  <c r="T100" i="7"/>
  <c r="R100" i="7"/>
  <c r="P100" i="7"/>
  <c r="BK100" i="7"/>
  <c r="J100" i="7"/>
  <c r="BE100" i="7"/>
  <c r="BI99" i="7"/>
  <c r="BH99" i="7"/>
  <c r="BG99" i="7"/>
  <c r="BF99" i="7"/>
  <c r="T99" i="7"/>
  <c r="R99" i="7"/>
  <c r="P99" i="7"/>
  <c r="BK99" i="7"/>
  <c r="J99" i="7"/>
  <c r="BE99" i="7"/>
  <c r="BI98" i="7"/>
  <c r="BH98" i="7"/>
  <c r="BG98" i="7"/>
  <c r="BF98" i="7"/>
  <c r="T98" i="7"/>
  <c r="T97" i="7"/>
  <c r="R98" i="7"/>
  <c r="P98" i="7"/>
  <c r="P97" i="7"/>
  <c r="BK98" i="7"/>
  <c r="J98" i="7"/>
  <c r="BE98" i="7"/>
  <c r="BI95" i="7"/>
  <c r="BH95" i="7"/>
  <c r="BG95" i="7"/>
  <c r="BF95" i="7"/>
  <c r="T95" i="7"/>
  <c r="R95" i="7"/>
  <c r="P95" i="7"/>
  <c r="BK95" i="7"/>
  <c r="J95" i="7"/>
  <c r="BE95" i="7"/>
  <c r="BI94" i="7"/>
  <c r="BH94" i="7"/>
  <c r="BG94" i="7"/>
  <c r="BF94" i="7"/>
  <c r="T94" i="7"/>
  <c r="R94" i="7"/>
  <c r="P94" i="7"/>
  <c r="BK94" i="7"/>
  <c r="BK91" i="7" s="1"/>
  <c r="J91" i="7" s="1"/>
  <c r="J59" i="7" s="1"/>
  <c r="J94" i="7"/>
  <c r="BE94" i="7"/>
  <c r="BI93" i="7"/>
  <c r="BH93" i="7"/>
  <c r="BG93" i="7"/>
  <c r="BF93" i="7"/>
  <c r="T93" i="7"/>
  <c r="R93" i="7"/>
  <c r="P93" i="7"/>
  <c r="BK93" i="7"/>
  <c r="J93" i="7"/>
  <c r="BE93" i="7"/>
  <c r="BI92" i="7"/>
  <c r="BH92" i="7"/>
  <c r="BG92" i="7"/>
  <c r="BF92" i="7"/>
  <c r="T92" i="7"/>
  <c r="T91" i="7"/>
  <c r="R92" i="7"/>
  <c r="P92" i="7"/>
  <c r="P91" i="7"/>
  <c r="BK92" i="7"/>
  <c r="J92" i="7"/>
  <c r="BE92" i="7" s="1"/>
  <c r="BI88" i="7"/>
  <c r="F34" i="7"/>
  <c r="BD57" i="1" s="1"/>
  <c r="BH88" i="7"/>
  <c r="BG88" i="7"/>
  <c r="F32" i="7"/>
  <c r="BB57" i="1" s="1"/>
  <c r="BF88" i="7"/>
  <c r="T88" i="7"/>
  <c r="T87" i="7"/>
  <c r="R88" i="7"/>
  <c r="R87" i="7"/>
  <c r="P88" i="7"/>
  <c r="P87" i="7"/>
  <c r="P86" i="7" s="1"/>
  <c r="BK88" i="7"/>
  <c r="BK87" i="7" s="1"/>
  <c r="J88" i="7"/>
  <c r="BE88" i="7" s="1"/>
  <c r="J81" i="7"/>
  <c r="F81" i="7"/>
  <c r="F79" i="7"/>
  <c r="E77" i="7"/>
  <c r="J51" i="7"/>
  <c r="F51" i="7"/>
  <c r="F49" i="7"/>
  <c r="E47" i="7"/>
  <c r="J18" i="7"/>
  <c r="E18" i="7"/>
  <c r="J17" i="7"/>
  <c r="J12" i="7"/>
  <c r="J79" i="7" s="1"/>
  <c r="J49" i="7"/>
  <c r="E7" i="7"/>
  <c r="E75" i="7"/>
  <c r="E45" i="7"/>
  <c r="AY56" i="1"/>
  <c r="AX56" i="1"/>
  <c r="BI213" i="6"/>
  <c r="BH213" i="6"/>
  <c r="BG213" i="6"/>
  <c r="BF213" i="6"/>
  <c r="T213" i="6"/>
  <c r="R213" i="6"/>
  <c r="P213" i="6"/>
  <c r="BK213" i="6"/>
  <c r="J213" i="6"/>
  <c r="BE213" i="6" s="1"/>
  <c r="BI211" i="6"/>
  <c r="BH211" i="6"/>
  <c r="BG211" i="6"/>
  <c r="BF211" i="6"/>
  <c r="T211" i="6"/>
  <c r="R211" i="6"/>
  <c r="P211" i="6"/>
  <c r="BK211" i="6"/>
  <c r="J211" i="6"/>
  <c r="BE211" i="6" s="1"/>
  <c r="BI210" i="6"/>
  <c r="BH210" i="6"/>
  <c r="BG210" i="6"/>
  <c r="BF210" i="6"/>
  <c r="T210" i="6"/>
  <c r="T209" i="6" s="1"/>
  <c r="R210" i="6"/>
  <c r="R209" i="6" s="1"/>
  <c r="P210" i="6"/>
  <c r="P209" i="6" s="1"/>
  <c r="BK210" i="6"/>
  <c r="BK209" i="6" s="1"/>
  <c r="J209" i="6" s="1"/>
  <c r="J65" i="6" s="1"/>
  <c r="J210" i="6"/>
  <c r="BE210" i="6"/>
  <c r="BI207" i="6"/>
  <c r="BH207" i="6"/>
  <c r="BG207" i="6"/>
  <c r="BF207" i="6"/>
  <c r="T207" i="6"/>
  <c r="R207" i="6"/>
  <c r="P207" i="6"/>
  <c r="BK207" i="6"/>
  <c r="J207" i="6"/>
  <c r="BE207" i="6" s="1"/>
  <c r="BI206" i="6"/>
  <c r="BH206" i="6"/>
  <c r="BG206" i="6"/>
  <c r="BF206" i="6"/>
  <c r="T206" i="6"/>
  <c r="R206" i="6"/>
  <c r="P206" i="6"/>
  <c r="BK206" i="6"/>
  <c r="J206" i="6"/>
  <c r="BE206" i="6" s="1"/>
  <c r="BI205" i="6"/>
  <c r="BH205" i="6"/>
  <c r="BG205" i="6"/>
  <c r="BF205" i="6"/>
  <c r="T205" i="6"/>
  <c r="R205" i="6"/>
  <c r="P205" i="6"/>
  <c r="BK205" i="6"/>
  <c r="J205" i="6"/>
  <c r="BE205" i="6" s="1"/>
  <c r="BI204" i="6"/>
  <c r="BH204" i="6"/>
  <c r="BG204" i="6"/>
  <c r="BF204" i="6"/>
  <c r="T204" i="6"/>
  <c r="R204" i="6"/>
  <c r="P204" i="6"/>
  <c r="BK204" i="6"/>
  <c r="J204" i="6"/>
  <c r="BE204" i="6" s="1"/>
  <c r="BI202" i="6"/>
  <c r="BH202" i="6"/>
  <c r="BG202" i="6"/>
  <c r="BF202" i="6"/>
  <c r="T202" i="6"/>
  <c r="R202" i="6"/>
  <c r="P202" i="6"/>
  <c r="BK202" i="6"/>
  <c r="J202" i="6"/>
  <c r="BE202" i="6" s="1"/>
  <c r="BI201" i="6"/>
  <c r="BH201" i="6"/>
  <c r="BG201" i="6"/>
  <c r="BF201" i="6"/>
  <c r="T201" i="6"/>
  <c r="R201" i="6"/>
  <c r="P201" i="6"/>
  <c r="BK201" i="6"/>
  <c r="J201" i="6"/>
  <c r="BE201" i="6" s="1"/>
  <c r="BI200" i="6"/>
  <c r="BH200" i="6"/>
  <c r="BG200" i="6"/>
  <c r="BF200" i="6"/>
  <c r="T200" i="6"/>
  <c r="R200" i="6"/>
  <c r="P200" i="6"/>
  <c r="BK200" i="6"/>
  <c r="J200" i="6"/>
  <c r="BE200" i="6" s="1"/>
  <c r="BI199" i="6"/>
  <c r="BH199" i="6"/>
  <c r="BG199" i="6"/>
  <c r="BF199" i="6"/>
  <c r="T199" i="6"/>
  <c r="R199" i="6"/>
  <c r="P199" i="6"/>
  <c r="BK199" i="6"/>
  <c r="J199" i="6"/>
  <c r="BE199" i="6" s="1"/>
  <c r="BI197" i="6"/>
  <c r="BH197" i="6"/>
  <c r="BG197" i="6"/>
  <c r="BF197" i="6"/>
  <c r="T197" i="6"/>
  <c r="R197" i="6"/>
  <c r="P197" i="6"/>
  <c r="BK197" i="6"/>
  <c r="J197" i="6"/>
  <c r="BE197" i="6" s="1"/>
  <c r="BI196" i="6"/>
  <c r="BH196" i="6"/>
  <c r="BG196" i="6"/>
  <c r="BF196" i="6"/>
  <c r="T196" i="6"/>
  <c r="R196" i="6"/>
  <c r="P196" i="6"/>
  <c r="BK196" i="6"/>
  <c r="J196" i="6"/>
  <c r="BE196" i="6" s="1"/>
  <c r="BI195" i="6"/>
  <c r="BH195" i="6"/>
  <c r="BG195" i="6"/>
  <c r="BF195" i="6"/>
  <c r="T195" i="6"/>
  <c r="R195" i="6"/>
  <c r="P195" i="6"/>
  <c r="BK195" i="6"/>
  <c r="J195" i="6"/>
  <c r="BE195" i="6" s="1"/>
  <c r="BI194" i="6"/>
  <c r="BH194" i="6"/>
  <c r="BG194" i="6"/>
  <c r="BF194" i="6"/>
  <c r="T194" i="6"/>
  <c r="T193" i="6" s="1"/>
  <c r="R194" i="6"/>
  <c r="R193" i="6" s="1"/>
  <c r="P194" i="6"/>
  <c r="BK194" i="6"/>
  <c r="BK193" i="6" s="1"/>
  <c r="J193" i="6" s="1"/>
  <c r="J64" i="6" s="1"/>
  <c r="J194" i="6"/>
  <c r="BE194" i="6"/>
  <c r="BI191" i="6"/>
  <c r="BH191" i="6"/>
  <c r="BG191" i="6"/>
  <c r="BF191" i="6"/>
  <c r="T191" i="6"/>
  <c r="R191" i="6"/>
  <c r="P191" i="6"/>
  <c r="BK191" i="6"/>
  <c r="J191" i="6"/>
  <c r="BE191" i="6" s="1"/>
  <c r="BI190" i="6"/>
  <c r="BH190" i="6"/>
  <c r="BG190" i="6"/>
  <c r="BF190" i="6"/>
  <c r="T190" i="6"/>
  <c r="R190" i="6"/>
  <c r="P190" i="6"/>
  <c r="BK190" i="6"/>
  <c r="J190" i="6"/>
  <c r="BE190" i="6" s="1"/>
  <c r="BI189" i="6"/>
  <c r="BH189" i="6"/>
  <c r="BG189" i="6"/>
  <c r="BF189" i="6"/>
  <c r="T189" i="6"/>
  <c r="R189" i="6"/>
  <c r="P189" i="6"/>
  <c r="BK189" i="6"/>
  <c r="J189" i="6"/>
  <c r="BE189" i="6" s="1"/>
  <c r="BI176" i="6"/>
  <c r="BH176" i="6"/>
  <c r="BG176" i="6"/>
  <c r="BF176" i="6"/>
  <c r="T176" i="6"/>
  <c r="R176" i="6"/>
  <c r="P176" i="6"/>
  <c r="BK176" i="6"/>
  <c r="J176" i="6"/>
  <c r="BE176" i="6" s="1"/>
  <c r="BI175" i="6"/>
  <c r="BH175" i="6"/>
  <c r="BG175" i="6"/>
  <c r="BF175" i="6"/>
  <c r="T175" i="6"/>
  <c r="R175" i="6"/>
  <c r="P175" i="6"/>
  <c r="BK175" i="6"/>
  <c r="J175" i="6"/>
  <c r="BE175" i="6" s="1"/>
  <c r="BI174" i="6"/>
  <c r="BH174" i="6"/>
  <c r="BG174" i="6"/>
  <c r="BF174" i="6"/>
  <c r="T174" i="6"/>
  <c r="R174" i="6"/>
  <c r="P174" i="6"/>
  <c r="BK174" i="6"/>
  <c r="J174" i="6"/>
  <c r="BE174" i="6" s="1"/>
  <c r="BI173" i="6"/>
  <c r="BH173" i="6"/>
  <c r="BG173" i="6"/>
  <c r="BF173" i="6"/>
  <c r="T173" i="6"/>
  <c r="R173" i="6"/>
  <c r="P173" i="6"/>
  <c r="BK173" i="6"/>
  <c r="J173" i="6"/>
  <c r="BE173" i="6" s="1"/>
  <c r="BI172" i="6"/>
  <c r="BH172" i="6"/>
  <c r="BG172" i="6"/>
  <c r="BF172" i="6"/>
  <c r="T172" i="6"/>
  <c r="R172" i="6"/>
  <c r="P172" i="6"/>
  <c r="BK172" i="6"/>
  <c r="J172" i="6"/>
  <c r="BE172" i="6" s="1"/>
  <c r="BI171" i="6"/>
  <c r="BH171" i="6"/>
  <c r="BG171" i="6"/>
  <c r="BF171" i="6"/>
  <c r="T171" i="6"/>
  <c r="R171" i="6"/>
  <c r="P171" i="6"/>
  <c r="BK171" i="6"/>
  <c r="J171" i="6"/>
  <c r="BE171" i="6" s="1"/>
  <c r="BI170" i="6"/>
  <c r="BH170" i="6"/>
  <c r="BG170" i="6"/>
  <c r="BF170" i="6"/>
  <c r="T170" i="6"/>
  <c r="R170" i="6"/>
  <c r="P170" i="6"/>
  <c r="BK170" i="6"/>
  <c r="J170" i="6"/>
  <c r="BE170" i="6" s="1"/>
  <c r="BI169" i="6"/>
  <c r="BH169" i="6"/>
  <c r="BG169" i="6"/>
  <c r="BF169" i="6"/>
  <c r="T169" i="6"/>
  <c r="R169" i="6"/>
  <c r="P169" i="6"/>
  <c r="BK169" i="6"/>
  <c r="J169" i="6"/>
  <c r="BE169" i="6" s="1"/>
  <c r="BI168" i="6"/>
  <c r="BH168" i="6"/>
  <c r="BG168" i="6"/>
  <c r="BF168" i="6"/>
  <c r="T168" i="6"/>
  <c r="R168" i="6"/>
  <c r="P168" i="6"/>
  <c r="BK168" i="6"/>
  <c r="J168" i="6"/>
  <c r="BE168" i="6" s="1"/>
  <c r="BI167" i="6"/>
  <c r="BH167" i="6"/>
  <c r="BG167" i="6"/>
  <c r="BF167" i="6"/>
  <c r="T167" i="6"/>
  <c r="R167" i="6"/>
  <c r="P167" i="6"/>
  <c r="BK167" i="6"/>
  <c r="J167" i="6"/>
  <c r="BE167" i="6" s="1"/>
  <c r="BI166" i="6"/>
  <c r="BH166" i="6"/>
  <c r="BG166" i="6"/>
  <c r="BF166" i="6"/>
  <c r="T166" i="6"/>
  <c r="R166" i="6"/>
  <c r="P166" i="6"/>
  <c r="BK166" i="6"/>
  <c r="J166" i="6"/>
  <c r="BE166" i="6" s="1"/>
  <c r="BI165" i="6"/>
  <c r="BH165" i="6"/>
  <c r="BG165" i="6"/>
  <c r="BF165" i="6"/>
  <c r="T165" i="6"/>
  <c r="R165" i="6"/>
  <c r="P165" i="6"/>
  <c r="BK165" i="6"/>
  <c r="J165" i="6"/>
  <c r="BE165" i="6" s="1"/>
  <c r="BI164" i="6"/>
  <c r="BH164" i="6"/>
  <c r="BG164" i="6"/>
  <c r="BF164" i="6"/>
  <c r="T164" i="6"/>
  <c r="R164" i="6"/>
  <c r="P164" i="6"/>
  <c r="BK164" i="6"/>
  <c r="J164" i="6"/>
  <c r="BE164" i="6" s="1"/>
  <c r="BI163" i="6"/>
  <c r="BH163" i="6"/>
  <c r="BG163" i="6"/>
  <c r="BF163" i="6"/>
  <c r="T163" i="6"/>
  <c r="R163" i="6"/>
  <c r="P163" i="6"/>
  <c r="BK163" i="6"/>
  <c r="J163" i="6"/>
  <c r="BE163" i="6" s="1"/>
  <c r="BI162" i="6"/>
  <c r="BH162" i="6"/>
  <c r="BG162" i="6"/>
  <c r="BF162" i="6"/>
  <c r="T162" i="6"/>
  <c r="R162" i="6"/>
  <c r="P162" i="6"/>
  <c r="BK162" i="6"/>
  <c r="J162" i="6"/>
  <c r="BE162" i="6" s="1"/>
  <c r="BI161" i="6"/>
  <c r="BH161" i="6"/>
  <c r="BG161" i="6"/>
  <c r="BF161" i="6"/>
  <c r="T161" i="6"/>
  <c r="R161" i="6"/>
  <c r="P161" i="6"/>
  <c r="BK161" i="6"/>
  <c r="J161" i="6"/>
  <c r="BE161" i="6" s="1"/>
  <c r="BI160" i="6"/>
  <c r="BH160" i="6"/>
  <c r="BG160" i="6"/>
  <c r="BF160" i="6"/>
  <c r="T160" i="6"/>
  <c r="R160" i="6"/>
  <c r="P160" i="6"/>
  <c r="BK160" i="6"/>
  <c r="J160" i="6"/>
  <c r="BE160" i="6" s="1"/>
  <c r="BI159" i="6"/>
  <c r="BH159" i="6"/>
  <c r="BG159" i="6"/>
  <c r="BF159" i="6"/>
  <c r="T159" i="6"/>
  <c r="R159" i="6"/>
  <c r="P159" i="6"/>
  <c r="BK159" i="6"/>
  <c r="J159" i="6"/>
  <c r="BE159" i="6" s="1"/>
  <c r="BI158" i="6"/>
  <c r="BH158" i="6"/>
  <c r="BG158" i="6"/>
  <c r="BF158" i="6"/>
  <c r="T158" i="6"/>
  <c r="R158" i="6"/>
  <c r="P158" i="6"/>
  <c r="BK158" i="6"/>
  <c r="J158" i="6"/>
  <c r="BE158" i="6" s="1"/>
  <c r="BI157" i="6"/>
  <c r="BH157" i="6"/>
  <c r="BG157" i="6"/>
  <c r="BF157" i="6"/>
  <c r="T157" i="6"/>
  <c r="R157" i="6"/>
  <c r="P157" i="6"/>
  <c r="BK157" i="6"/>
  <c r="J157" i="6"/>
  <c r="BE157" i="6" s="1"/>
  <c r="BI156" i="6"/>
  <c r="BH156" i="6"/>
  <c r="BG156" i="6"/>
  <c r="BF156" i="6"/>
  <c r="T156" i="6"/>
  <c r="R156" i="6"/>
  <c r="P156" i="6"/>
  <c r="BK156" i="6"/>
  <c r="J156" i="6"/>
  <c r="BE156" i="6" s="1"/>
  <c r="BI153" i="6"/>
  <c r="BH153" i="6"/>
  <c r="BG153" i="6"/>
  <c r="BF153" i="6"/>
  <c r="T153" i="6"/>
  <c r="R153" i="6"/>
  <c r="P153" i="6"/>
  <c r="BK153" i="6"/>
  <c r="J153" i="6"/>
  <c r="BE153" i="6" s="1"/>
  <c r="BI151" i="6"/>
  <c r="BH151" i="6"/>
  <c r="BG151" i="6"/>
  <c r="BF151" i="6"/>
  <c r="T151" i="6"/>
  <c r="R151" i="6"/>
  <c r="P151" i="6"/>
  <c r="BK151" i="6"/>
  <c r="J151" i="6"/>
  <c r="BE151" i="6" s="1"/>
  <c r="BI150" i="6"/>
  <c r="BH150" i="6"/>
  <c r="BG150" i="6"/>
  <c r="BF150" i="6"/>
  <c r="T150" i="6"/>
  <c r="R150" i="6"/>
  <c r="P150" i="6"/>
  <c r="BK150" i="6"/>
  <c r="J150" i="6"/>
  <c r="BE150" i="6" s="1"/>
  <c r="BI145" i="6"/>
  <c r="BH145" i="6"/>
  <c r="BG145" i="6"/>
  <c r="BF145" i="6"/>
  <c r="T145" i="6"/>
  <c r="T144" i="6" s="1"/>
  <c r="R145" i="6"/>
  <c r="R144" i="6" s="1"/>
  <c r="P145" i="6"/>
  <c r="BK145" i="6"/>
  <c r="BK144" i="6" s="1"/>
  <c r="J144" i="6"/>
  <c r="J63" i="6" s="1"/>
  <c r="J145" i="6"/>
  <c r="BE145" i="6"/>
  <c r="BI142" i="6"/>
  <c r="BH142" i="6"/>
  <c r="BG142" i="6"/>
  <c r="BF142" i="6"/>
  <c r="T142" i="6"/>
  <c r="R142" i="6"/>
  <c r="P142" i="6"/>
  <c r="BK142" i="6"/>
  <c r="J142" i="6"/>
  <c r="BE142" i="6" s="1"/>
  <c r="BI140" i="6"/>
  <c r="BH140" i="6"/>
  <c r="BG140" i="6"/>
  <c r="BF140" i="6"/>
  <c r="T140" i="6"/>
  <c r="R140" i="6"/>
  <c r="P140" i="6"/>
  <c r="BK140" i="6"/>
  <c r="J140" i="6"/>
  <c r="BE140" i="6" s="1"/>
  <c r="BI139" i="6"/>
  <c r="BH139" i="6"/>
  <c r="BG139" i="6"/>
  <c r="BF139" i="6"/>
  <c r="T139" i="6"/>
  <c r="R139" i="6"/>
  <c r="P139" i="6"/>
  <c r="BK139" i="6"/>
  <c r="J139" i="6"/>
  <c r="BE139" i="6" s="1"/>
  <c r="BI138" i="6"/>
  <c r="BH138" i="6"/>
  <c r="BG138" i="6"/>
  <c r="BF138" i="6"/>
  <c r="T138" i="6"/>
  <c r="R138" i="6"/>
  <c r="P138" i="6"/>
  <c r="BK138" i="6"/>
  <c r="J138" i="6"/>
  <c r="BE138" i="6" s="1"/>
  <c r="BI137" i="6"/>
  <c r="BH137" i="6"/>
  <c r="BG137" i="6"/>
  <c r="BF137" i="6"/>
  <c r="T137" i="6"/>
  <c r="R137" i="6"/>
  <c r="P137" i="6"/>
  <c r="BK137" i="6"/>
  <c r="J137" i="6"/>
  <c r="BE137" i="6" s="1"/>
  <c r="BI136" i="6"/>
  <c r="BH136" i="6"/>
  <c r="BG136" i="6"/>
  <c r="BF136" i="6"/>
  <c r="T136" i="6"/>
  <c r="R136" i="6"/>
  <c r="P136" i="6"/>
  <c r="BK136" i="6"/>
  <c r="J136" i="6"/>
  <c r="BE136" i="6" s="1"/>
  <c r="BI135" i="6"/>
  <c r="BH135" i="6"/>
  <c r="BG135" i="6"/>
  <c r="BF135" i="6"/>
  <c r="T135" i="6"/>
  <c r="R135" i="6"/>
  <c r="P135" i="6"/>
  <c r="BK135" i="6"/>
  <c r="J135" i="6"/>
  <c r="BE135" i="6" s="1"/>
  <c r="BI134" i="6"/>
  <c r="BH134" i="6"/>
  <c r="BG134" i="6"/>
  <c r="BF134" i="6"/>
  <c r="T134" i="6"/>
  <c r="R134" i="6"/>
  <c r="P134" i="6"/>
  <c r="BK134" i="6"/>
  <c r="J134" i="6"/>
  <c r="BE134" i="6" s="1"/>
  <c r="BI132" i="6"/>
  <c r="BH132" i="6"/>
  <c r="BG132" i="6"/>
  <c r="BF132" i="6"/>
  <c r="T132" i="6"/>
  <c r="T131" i="6" s="1"/>
  <c r="R132" i="6"/>
  <c r="R131" i="6" s="1"/>
  <c r="P132" i="6"/>
  <c r="BK132" i="6"/>
  <c r="BK131" i="6" s="1"/>
  <c r="J131" i="6" s="1"/>
  <c r="J62" i="6" s="1"/>
  <c r="J132" i="6"/>
  <c r="BE132" i="6"/>
  <c r="BI129" i="6"/>
  <c r="BH129" i="6"/>
  <c r="BG129" i="6"/>
  <c r="BF129" i="6"/>
  <c r="T129" i="6"/>
  <c r="R129" i="6"/>
  <c r="P129" i="6"/>
  <c r="BK129" i="6"/>
  <c r="J129" i="6"/>
  <c r="BE129" i="6" s="1"/>
  <c r="BI128" i="6"/>
  <c r="BH128" i="6"/>
  <c r="BG128" i="6"/>
  <c r="BF128" i="6"/>
  <c r="T128" i="6"/>
  <c r="R128" i="6"/>
  <c r="P128" i="6"/>
  <c r="BK128" i="6"/>
  <c r="J128" i="6"/>
  <c r="BE128" i="6" s="1"/>
  <c r="BI127" i="6"/>
  <c r="BH127" i="6"/>
  <c r="BG127" i="6"/>
  <c r="BF127" i="6"/>
  <c r="T127" i="6"/>
  <c r="R127" i="6"/>
  <c r="P127" i="6"/>
  <c r="BK127" i="6"/>
  <c r="J127" i="6"/>
  <c r="BE127" i="6" s="1"/>
  <c r="BI126" i="6"/>
  <c r="BH126" i="6"/>
  <c r="BG126" i="6"/>
  <c r="BF126" i="6"/>
  <c r="T126" i="6"/>
  <c r="R126" i="6"/>
  <c r="P126" i="6"/>
  <c r="BK126" i="6"/>
  <c r="J126" i="6"/>
  <c r="BE126" i="6" s="1"/>
  <c r="BI125" i="6"/>
  <c r="BH125" i="6"/>
  <c r="BG125" i="6"/>
  <c r="BF125" i="6"/>
  <c r="T125" i="6"/>
  <c r="R125" i="6"/>
  <c r="P125" i="6"/>
  <c r="BK125" i="6"/>
  <c r="J125" i="6"/>
  <c r="BE125" i="6" s="1"/>
  <c r="BI124" i="6"/>
  <c r="BH124" i="6"/>
  <c r="BG124" i="6"/>
  <c r="BF124" i="6"/>
  <c r="T124" i="6"/>
  <c r="R124" i="6"/>
  <c r="P124" i="6"/>
  <c r="BK124" i="6"/>
  <c r="J124" i="6"/>
  <c r="BE124" i="6" s="1"/>
  <c r="BI123" i="6"/>
  <c r="BH123" i="6"/>
  <c r="BG123" i="6"/>
  <c r="BF123" i="6"/>
  <c r="T123" i="6"/>
  <c r="R123" i="6"/>
  <c r="P123" i="6"/>
  <c r="BK123" i="6"/>
  <c r="J123" i="6"/>
  <c r="BE123" i="6" s="1"/>
  <c r="BI120" i="6"/>
  <c r="BH120" i="6"/>
  <c r="BG120" i="6"/>
  <c r="BF120" i="6"/>
  <c r="T120" i="6"/>
  <c r="R120" i="6"/>
  <c r="P120" i="6"/>
  <c r="BK120" i="6"/>
  <c r="J120" i="6"/>
  <c r="BE120" i="6" s="1"/>
  <c r="BI119" i="6"/>
  <c r="BH119" i="6"/>
  <c r="BG119" i="6"/>
  <c r="BF119" i="6"/>
  <c r="T119" i="6"/>
  <c r="R119" i="6"/>
  <c r="P119" i="6"/>
  <c r="BK119" i="6"/>
  <c r="J119" i="6"/>
  <c r="BE119" i="6" s="1"/>
  <c r="BI118" i="6"/>
  <c r="BH118" i="6"/>
  <c r="BG118" i="6"/>
  <c r="BF118" i="6"/>
  <c r="T118" i="6"/>
  <c r="R118" i="6"/>
  <c r="P118" i="6"/>
  <c r="BK118" i="6"/>
  <c r="J118" i="6"/>
  <c r="BE118" i="6" s="1"/>
  <c r="BI117" i="6"/>
  <c r="BH117" i="6"/>
  <c r="BG117" i="6"/>
  <c r="BF117" i="6"/>
  <c r="T117" i="6"/>
  <c r="R117" i="6"/>
  <c r="P117" i="6"/>
  <c r="BK117" i="6"/>
  <c r="J117" i="6"/>
  <c r="BE117" i="6" s="1"/>
  <c r="BI116" i="6"/>
  <c r="BH116" i="6"/>
  <c r="BG116" i="6"/>
  <c r="BF116" i="6"/>
  <c r="T116" i="6"/>
  <c r="R116" i="6"/>
  <c r="P116" i="6"/>
  <c r="BK116" i="6"/>
  <c r="J116" i="6"/>
  <c r="BE116" i="6" s="1"/>
  <c r="BI113" i="6"/>
  <c r="BH113" i="6"/>
  <c r="BG113" i="6"/>
  <c r="BF113" i="6"/>
  <c r="T113" i="6"/>
  <c r="T112" i="6" s="1"/>
  <c r="T111" i="6" s="1"/>
  <c r="R113" i="6"/>
  <c r="R112" i="6"/>
  <c r="P113" i="6"/>
  <c r="BK113" i="6"/>
  <c r="BK112" i="6"/>
  <c r="J113" i="6"/>
  <c r="BE113" i="6" s="1"/>
  <c r="BI109" i="6"/>
  <c r="BH109" i="6"/>
  <c r="BG109" i="6"/>
  <c r="BF109" i="6"/>
  <c r="T109" i="6"/>
  <c r="R109" i="6"/>
  <c r="P109" i="6"/>
  <c r="BK109" i="6"/>
  <c r="J109" i="6"/>
  <c r="BE109" i="6" s="1"/>
  <c r="BI106" i="6"/>
  <c r="BH106" i="6"/>
  <c r="BG106" i="6"/>
  <c r="BF106" i="6"/>
  <c r="T106" i="6"/>
  <c r="R106" i="6"/>
  <c r="P106" i="6"/>
  <c r="BK106" i="6"/>
  <c r="J106" i="6"/>
  <c r="BE106" i="6" s="1"/>
  <c r="BI104" i="6"/>
  <c r="BH104" i="6"/>
  <c r="BG104" i="6"/>
  <c r="BF104" i="6"/>
  <c r="T104" i="6"/>
  <c r="T103" i="6" s="1"/>
  <c r="R104" i="6"/>
  <c r="R103" i="6" s="1"/>
  <c r="R86" i="6" s="1"/>
  <c r="P104" i="6"/>
  <c r="P103" i="6" s="1"/>
  <c r="BK104" i="6"/>
  <c r="BK103" i="6" s="1"/>
  <c r="J103" i="6" s="1"/>
  <c r="J59" i="6" s="1"/>
  <c r="J104" i="6"/>
  <c r="BE104" i="6"/>
  <c r="BI102" i="6"/>
  <c r="BH102" i="6"/>
  <c r="BG102" i="6"/>
  <c r="BF102" i="6"/>
  <c r="T102" i="6"/>
  <c r="R102" i="6"/>
  <c r="P102" i="6"/>
  <c r="BK102" i="6"/>
  <c r="J102" i="6"/>
  <c r="BE102" i="6" s="1"/>
  <c r="BI101" i="6"/>
  <c r="BH101" i="6"/>
  <c r="BG101" i="6"/>
  <c r="BF101" i="6"/>
  <c r="T101" i="6"/>
  <c r="R101" i="6"/>
  <c r="P101" i="6"/>
  <c r="BK101" i="6"/>
  <c r="J101" i="6"/>
  <c r="BE101" i="6" s="1"/>
  <c r="BI100" i="6"/>
  <c r="BH100" i="6"/>
  <c r="BG100" i="6"/>
  <c r="BF100" i="6"/>
  <c r="T100" i="6"/>
  <c r="R100" i="6"/>
  <c r="P100" i="6"/>
  <c r="BK100" i="6"/>
  <c r="J100" i="6"/>
  <c r="BE100" i="6" s="1"/>
  <c r="BI99" i="6"/>
  <c r="BH99" i="6"/>
  <c r="BG99" i="6"/>
  <c r="BF99" i="6"/>
  <c r="T99" i="6"/>
  <c r="R99" i="6"/>
  <c r="P99" i="6"/>
  <c r="BK99" i="6"/>
  <c r="J99" i="6"/>
  <c r="BE99" i="6" s="1"/>
  <c r="BI98" i="6"/>
  <c r="BH98" i="6"/>
  <c r="BG98" i="6"/>
  <c r="BF98" i="6"/>
  <c r="T98" i="6"/>
  <c r="R98" i="6"/>
  <c r="P98" i="6"/>
  <c r="BK98" i="6"/>
  <c r="J98" i="6"/>
  <c r="BE98" i="6" s="1"/>
  <c r="BI97" i="6"/>
  <c r="BH97" i="6"/>
  <c r="BG97" i="6"/>
  <c r="BF97" i="6"/>
  <c r="T97" i="6"/>
  <c r="R97" i="6"/>
  <c r="P97" i="6"/>
  <c r="BK97" i="6"/>
  <c r="J97" i="6"/>
  <c r="BE97" i="6" s="1"/>
  <c r="BI96" i="6"/>
  <c r="BH96" i="6"/>
  <c r="BG96" i="6"/>
  <c r="BF96" i="6"/>
  <c r="T96" i="6"/>
  <c r="R96" i="6"/>
  <c r="P96" i="6"/>
  <c r="BK96" i="6"/>
  <c r="J96" i="6"/>
  <c r="BE96" i="6" s="1"/>
  <c r="BI95" i="6"/>
  <c r="BH95" i="6"/>
  <c r="BG95" i="6"/>
  <c r="BF95" i="6"/>
  <c r="T95" i="6"/>
  <c r="R95" i="6"/>
  <c r="P95" i="6"/>
  <c r="BK95" i="6"/>
  <c r="J95" i="6"/>
  <c r="BE95" i="6" s="1"/>
  <c r="BI89" i="6"/>
  <c r="BH89" i="6"/>
  <c r="BG89" i="6"/>
  <c r="BF89" i="6"/>
  <c r="T89" i="6"/>
  <c r="R89" i="6"/>
  <c r="P89" i="6"/>
  <c r="BK89" i="6"/>
  <c r="J89" i="6"/>
  <c r="BE89" i="6" s="1"/>
  <c r="BI88" i="6"/>
  <c r="BH88" i="6"/>
  <c r="F33" i="6"/>
  <c r="BC56" i="1" s="1"/>
  <c r="BG88" i="6"/>
  <c r="BF88" i="6"/>
  <c r="F31" i="6" s="1"/>
  <c r="BA56" i="1" s="1"/>
  <c r="J31" i="6"/>
  <c r="AW56" i="1" s="1"/>
  <c r="T88" i="6"/>
  <c r="R88" i="6"/>
  <c r="R87" i="6" s="1"/>
  <c r="P88" i="6"/>
  <c r="P87" i="6" s="1"/>
  <c r="P86" i="6" s="1"/>
  <c r="BK88" i="6"/>
  <c r="BK87" i="6"/>
  <c r="J88" i="6"/>
  <c r="BE88" i="6"/>
  <c r="J81" i="6"/>
  <c r="F81" i="6"/>
  <c r="F79" i="6"/>
  <c r="E77" i="6"/>
  <c r="J51" i="6"/>
  <c r="F51" i="6"/>
  <c r="F49" i="6"/>
  <c r="E47" i="6"/>
  <c r="J18" i="6"/>
  <c r="E18" i="6"/>
  <c r="F82" i="6"/>
  <c r="F52" i="6"/>
  <c r="J17" i="6"/>
  <c r="J12" i="6"/>
  <c r="J49" i="6" s="1"/>
  <c r="J79" i="6"/>
  <c r="E7" i="6"/>
  <c r="E75" i="6" s="1"/>
  <c r="AY55" i="1"/>
  <c r="AX55" i="1"/>
  <c r="BI580" i="5"/>
  <c r="BH580" i="5"/>
  <c r="BG580" i="5"/>
  <c r="BF580" i="5"/>
  <c r="T580" i="5"/>
  <c r="R580" i="5"/>
  <c r="P580" i="5"/>
  <c r="BK580" i="5"/>
  <c r="J580" i="5"/>
  <c r="BE580" i="5"/>
  <c r="BI579" i="5"/>
  <c r="BH579" i="5"/>
  <c r="BG579" i="5"/>
  <c r="BF579" i="5"/>
  <c r="T579" i="5"/>
  <c r="R579" i="5"/>
  <c r="P579" i="5"/>
  <c r="BK579" i="5"/>
  <c r="J579" i="5"/>
  <c r="BE579" i="5"/>
  <c r="BI578" i="5"/>
  <c r="BH578" i="5"/>
  <c r="BG578" i="5"/>
  <c r="BF578" i="5"/>
  <c r="T578" i="5"/>
  <c r="R578" i="5"/>
  <c r="P578" i="5"/>
  <c r="BK578" i="5"/>
  <c r="J578" i="5"/>
  <c r="BE578" i="5"/>
  <c r="BI577" i="5"/>
  <c r="BH577" i="5"/>
  <c r="BG577" i="5"/>
  <c r="BF577" i="5"/>
  <c r="T577" i="5"/>
  <c r="R577" i="5"/>
  <c r="P577" i="5"/>
  <c r="BK577" i="5"/>
  <c r="J577" i="5"/>
  <c r="BE577" i="5"/>
  <c r="BI576" i="5"/>
  <c r="BH576" i="5"/>
  <c r="BG576" i="5"/>
  <c r="BF576" i="5"/>
  <c r="T576" i="5"/>
  <c r="R576" i="5"/>
  <c r="P576" i="5"/>
  <c r="BK576" i="5"/>
  <c r="J576" i="5"/>
  <c r="BE576" i="5"/>
  <c r="BI575" i="5"/>
  <c r="BH575" i="5"/>
  <c r="BG575" i="5"/>
  <c r="BF575" i="5"/>
  <c r="T575" i="5"/>
  <c r="R575" i="5"/>
  <c r="R571" i="5" s="1"/>
  <c r="P575" i="5"/>
  <c r="BK575" i="5"/>
  <c r="J575" i="5"/>
  <c r="BE575" i="5"/>
  <c r="BI574" i="5"/>
  <c r="BH574" i="5"/>
  <c r="BG574" i="5"/>
  <c r="BF574" i="5"/>
  <c r="T574" i="5"/>
  <c r="R574" i="5"/>
  <c r="P574" i="5"/>
  <c r="BK574" i="5"/>
  <c r="BK571" i="5" s="1"/>
  <c r="J571" i="5" s="1"/>
  <c r="J77" i="5" s="1"/>
  <c r="J574" i="5"/>
  <c r="BE574" i="5"/>
  <c r="BI573" i="5"/>
  <c r="BH573" i="5"/>
  <c r="BG573" i="5"/>
  <c r="BF573" i="5"/>
  <c r="T573" i="5"/>
  <c r="R573" i="5"/>
  <c r="P573" i="5"/>
  <c r="BK573" i="5"/>
  <c r="J573" i="5"/>
  <c r="BE573" i="5"/>
  <c r="BI572" i="5"/>
  <c r="BH572" i="5"/>
  <c r="BG572" i="5"/>
  <c r="BF572" i="5"/>
  <c r="T572" i="5"/>
  <c r="T571" i="5"/>
  <c r="R572" i="5"/>
  <c r="P572" i="5"/>
  <c r="P571" i="5"/>
  <c r="BK572" i="5"/>
  <c r="J572" i="5"/>
  <c r="BE572" i="5" s="1"/>
  <c r="BI570" i="5"/>
  <c r="BH570" i="5"/>
  <c r="BG570" i="5"/>
  <c r="BF570" i="5"/>
  <c r="T570" i="5"/>
  <c r="R570" i="5"/>
  <c r="P570" i="5"/>
  <c r="BK570" i="5"/>
  <c r="J570" i="5"/>
  <c r="BE570" i="5"/>
  <c r="BI569" i="5"/>
  <c r="BH569" i="5"/>
  <c r="BG569" i="5"/>
  <c r="BF569" i="5"/>
  <c r="T569" i="5"/>
  <c r="R569" i="5"/>
  <c r="R566" i="5" s="1"/>
  <c r="P569" i="5"/>
  <c r="BK569" i="5"/>
  <c r="J569" i="5"/>
  <c r="BE569" i="5"/>
  <c r="BI568" i="5"/>
  <c r="BH568" i="5"/>
  <c r="BG568" i="5"/>
  <c r="BF568" i="5"/>
  <c r="T568" i="5"/>
  <c r="R568" i="5"/>
  <c r="P568" i="5"/>
  <c r="BK568" i="5"/>
  <c r="BK566" i="5" s="1"/>
  <c r="J566" i="5" s="1"/>
  <c r="J76" i="5" s="1"/>
  <c r="J568" i="5"/>
  <c r="BE568" i="5"/>
  <c r="BI567" i="5"/>
  <c r="BH567" i="5"/>
  <c r="BG567" i="5"/>
  <c r="BF567" i="5"/>
  <c r="T567" i="5"/>
  <c r="T566" i="5"/>
  <c r="R567" i="5"/>
  <c r="P567" i="5"/>
  <c r="P566" i="5"/>
  <c r="BK567" i="5"/>
  <c r="J567" i="5"/>
  <c r="BE567" i="5" s="1"/>
  <c r="BI565" i="5"/>
  <c r="BH565" i="5"/>
  <c r="BG565" i="5"/>
  <c r="BF565" i="5"/>
  <c r="T565" i="5"/>
  <c r="R565" i="5"/>
  <c r="P565" i="5"/>
  <c r="BK565" i="5"/>
  <c r="J565" i="5"/>
  <c r="BE565" i="5"/>
  <c r="BI564" i="5"/>
  <c r="BH564" i="5"/>
  <c r="BG564" i="5"/>
  <c r="BF564" i="5"/>
  <c r="T564" i="5"/>
  <c r="R564" i="5"/>
  <c r="P564" i="5"/>
  <c r="BK564" i="5"/>
  <c r="J564" i="5"/>
  <c r="BE564" i="5"/>
  <c r="BI563" i="5"/>
  <c r="BH563" i="5"/>
  <c r="BG563" i="5"/>
  <c r="BF563" i="5"/>
  <c r="T563" i="5"/>
  <c r="R563" i="5"/>
  <c r="P563" i="5"/>
  <c r="BK563" i="5"/>
  <c r="J563" i="5"/>
  <c r="BE563" i="5"/>
  <c r="BI562" i="5"/>
  <c r="BH562" i="5"/>
  <c r="BG562" i="5"/>
  <c r="BF562" i="5"/>
  <c r="T562" i="5"/>
  <c r="R562" i="5"/>
  <c r="P562" i="5"/>
  <c r="BK562" i="5"/>
  <c r="J562" i="5"/>
  <c r="BE562" i="5"/>
  <c r="BI561" i="5"/>
  <c r="BH561" i="5"/>
  <c r="BG561" i="5"/>
  <c r="BF561" i="5"/>
  <c r="T561" i="5"/>
  <c r="R561" i="5"/>
  <c r="P561" i="5"/>
  <c r="BK561" i="5"/>
  <c r="J561" i="5"/>
  <c r="BE561" i="5"/>
  <c r="BI560" i="5"/>
  <c r="BH560" i="5"/>
  <c r="BG560" i="5"/>
  <c r="BF560" i="5"/>
  <c r="T560" i="5"/>
  <c r="R560" i="5"/>
  <c r="P560" i="5"/>
  <c r="BK560" i="5"/>
  <c r="J560" i="5"/>
  <c r="BE560" i="5"/>
  <c r="BI559" i="5"/>
  <c r="BH559" i="5"/>
  <c r="BG559" i="5"/>
  <c r="BF559" i="5"/>
  <c r="T559" i="5"/>
  <c r="R559" i="5"/>
  <c r="P559" i="5"/>
  <c r="BK559" i="5"/>
  <c r="J559" i="5"/>
  <c r="BE559" i="5"/>
  <c r="BI558" i="5"/>
  <c r="BH558" i="5"/>
  <c r="BG558" i="5"/>
  <c r="BF558" i="5"/>
  <c r="T558" i="5"/>
  <c r="R558" i="5"/>
  <c r="P558" i="5"/>
  <c r="BK558" i="5"/>
  <c r="J558" i="5"/>
  <c r="BE558" i="5"/>
  <c r="BI557" i="5"/>
  <c r="BH557" i="5"/>
  <c r="BG557" i="5"/>
  <c r="BF557" i="5"/>
  <c r="T557" i="5"/>
  <c r="T556" i="5"/>
  <c r="R557" i="5"/>
  <c r="R556" i="5"/>
  <c r="P557" i="5"/>
  <c r="P556" i="5"/>
  <c r="BK557" i="5"/>
  <c r="J557" i="5"/>
  <c r="BE557" i="5" s="1"/>
  <c r="BI555" i="5"/>
  <c r="BH555" i="5"/>
  <c r="BG555" i="5"/>
  <c r="BF555" i="5"/>
  <c r="T555" i="5"/>
  <c r="R555" i="5"/>
  <c r="P555" i="5"/>
  <c r="BK555" i="5"/>
  <c r="J555" i="5"/>
  <c r="BE555" i="5"/>
  <c r="BI554" i="5"/>
  <c r="BH554" i="5"/>
  <c r="BG554" i="5"/>
  <c r="BF554" i="5"/>
  <c r="T554" i="5"/>
  <c r="R554" i="5"/>
  <c r="P554" i="5"/>
  <c r="BK554" i="5"/>
  <c r="J554" i="5"/>
  <c r="BE554" i="5"/>
  <c r="BI553" i="5"/>
  <c r="BH553" i="5"/>
  <c r="BG553" i="5"/>
  <c r="BF553" i="5"/>
  <c r="T553" i="5"/>
  <c r="R553" i="5"/>
  <c r="P553" i="5"/>
  <c r="BK553" i="5"/>
  <c r="J553" i="5"/>
  <c r="BE553" i="5"/>
  <c r="BI552" i="5"/>
  <c r="BH552" i="5"/>
  <c r="BG552" i="5"/>
  <c r="BF552" i="5"/>
  <c r="T552" i="5"/>
  <c r="R552" i="5"/>
  <c r="P552" i="5"/>
  <c r="BK552" i="5"/>
  <c r="J552" i="5"/>
  <c r="BE552" i="5"/>
  <c r="BI551" i="5"/>
  <c r="BH551" i="5"/>
  <c r="BG551" i="5"/>
  <c r="BF551" i="5"/>
  <c r="T551" i="5"/>
  <c r="R551" i="5"/>
  <c r="P551" i="5"/>
  <c r="BK551" i="5"/>
  <c r="J551" i="5"/>
  <c r="BE551" i="5"/>
  <c r="BI550" i="5"/>
  <c r="BH550" i="5"/>
  <c r="BG550" i="5"/>
  <c r="BF550" i="5"/>
  <c r="T550" i="5"/>
  <c r="R550" i="5"/>
  <c r="P550" i="5"/>
  <c r="BK550" i="5"/>
  <c r="J550" i="5"/>
  <c r="BE550" i="5"/>
  <c r="BI548" i="5"/>
  <c r="BH548" i="5"/>
  <c r="BG548" i="5"/>
  <c r="BF548" i="5"/>
  <c r="T548" i="5"/>
  <c r="T547" i="5"/>
  <c r="R548" i="5"/>
  <c r="P548" i="5"/>
  <c r="P547" i="5"/>
  <c r="BK548" i="5"/>
  <c r="J548" i="5"/>
  <c r="BE548" i="5" s="1"/>
  <c r="BI546" i="5"/>
  <c r="BH546" i="5"/>
  <c r="BG546" i="5"/>
  <c r="BF546" i="5"/>
  <c r="T546" i="5"/>
  <c r="R546" i="5"/>
  <c r="P546" i="5"/>
  <c r="BK546" i="5"/>
  <c r="J546" i="5"/>
  <c r="BE546" i="5"/>
  <c r="BI545" i="5"/>
  <c r="BH545" i="5"/>
  <c r="BG545" i="5"/>
  <c r="BF545" i="5"/>
  <c r="T545" i="5"/>
  <c r="R545" i="5"/>
  <c r="P545" i="5"/>
  <c r="BK545" i="5"/>
  <c r="J545" i="5"/>
  <c r="BE545" i="5"/>
  <c r="BI544" i="5"/>
  <c r="BH544" i="5"/>
  <c r="BG544" i="5"/>
  <c r="BF544" i="5"/>
  <c r="T544" i="5"/>
  <c r="R544" i="5"/>
  <c r="P544" i="5"/>
  <c r="BK544" i="5"/>
  <c r="J544" i="5"/>
  <c r="BE544" i="5"/>
  <c r="BI543" i="5"/>
  <c r="BH543" i="5"/>
  <c r="BG543" i="5"/>
  <c r="BF543" i="5"/>
  <c r="T543" i="5"/>
  <c r="R543" i="5"/>
  <c r="P543" i="5"/>
  <c r="BK543" i="5"/>
  <c r="J543" i="5"/>
  <c r="BE543" i="5"/>
  <c r="BI542" i="5"/>
  <c r="BH542" i="5"/>
  <c r="BG542" i="5"/>
  <c r="BF542" i="5"/>
  <c r="T542" i="5"/>
  <c r="R542" i="5"/>
  <c r="P542" i="5"/>
  <c r="BK542" i="5"/>
  <c r="J542" i="5"/>
  <c r="BE542" i="5"/>
  <c r="BI541" i="5"/>
  <c r="BH541" i="5"/>
  <c r="BG541" i="5"/>
  <c r="BF541" i="5"/>
  <c r="T541" i="5"/>
  <c r="R541" i="5"/>
  <c r="P541" i="5"/>
  <c r="BK541" i="5"/>
  <c r="J541" i="5"/>
  <c r="BE541" i="5"/>
  <c r="BI540" i="5"/>
  <c r="BH540" i="5"/>
  <c r="BG540" i="5"/>
  <c r="BF540" i="5"/>
  <c r="T540" i="5"/>
  <c r="R540" i="5"/>
  <c r="R537" i="5" s="1"/>
  <c r="P540" i="5"/>
  <c r="BK540" i="5"/>
  <c r="J540" i="5"/>
  <c r="BE540" i="5"/>
  <c r="BI539" i="5"/>
  <c r="BH539" i="5"/>
  <c r="BG539" i="5"/>
  <c r="BF539" i="5"/>
  <c r="T539" i="5"/>
  <c r="R539" i="5"/>
  <c r="P539" i="5"/>
  <c r="BK539" i="5"/>
  <c r="BK537" i="5" s="1"/>
  <c r="J537" i="5" s="1"/>
  <c r="J73" i="5" s="1"/>
  <c r="J539" i="5"/>
  <c r="BE539" i="5"/>
  <c r="BI538" i="5"/>
  <c r="BH538" i="5"/>
  <c r="BG538" i="5"/>
  <c r="BF538" i="5"/>
  <c r="T538" i="5"/>
  <c r="T537" i="5"/>
  <c r="R538" i="5"/>
  <c r="P538" i="5"/>
  <c r="P537" i="5"/>
  <c r="BK538" i="5"/>
  <c r="J538" i="5"/>
  <c r="BE538" i="5" s="1"/>
  <c r="BI536" i="5"/>
  <c r="BH536" i="5"/>
  <c r="BG536" i="5"/>
  <c r="BF536" i="5"/>
  <c r="T536" i="5"/>
  <c r="R536" i="5"/>
  <c r="P536" i="5"/>
  <c r="BK536" i="5"/>
  <c r="J536" i="5"/>
  <c r="BE536" i="5"/>
  <c r="BI535" i="5"/>
  <c r="BH535" i="5"/>
  <c r="BG535" i="5"/>
  <c r="BF535" i="5"/>
  <c r="T535" i="5"/>
  <c r="R535" i="5"/>
  <c r="P535" i="5"/>
  <c r="BK535" i="5"/>
  <c r="J535" i="5"/>
  <c r="BE535" i="5"/>
  <c r="BI534" i="5"/>
  <c r="BH534" i="5"/>
  <c r="BG534" i="5"/>
  <c r="BF534" i="5"/>
  <c r="T534" i="5"/>
  <c r="R534" i="5"/>
  <c r="P534" i="5"/>
  <c r="BK534" i="5"/>
  <c r="J534" i="5"/>
  <c r="BE534" i="5"/>
  <c r="BI533" i="5"/>
  <c r="BH533" i="5"/>
  <c r="BG533" i="5"/>
  <c r="BF533" i="5"/>
  <c r="T533" i="5"/>
  <c r="R533" i="5"/>
  <c r="P533" i="5"/>
  <c r="BK533" i="5"/>
  <c r="J533" i="5"/>
  <c r="BE533" i="5"/>
  <c r="BI532" i="5"/>
  <c r="BH532" i="5"/>
  <c r="BG532" i="5"/>
  <c r="BF532" i="5"/>
  <c r="T532" i="5"/>
  <c r="R532" i="5"/>
  <c r="P532" i="5"/>
  <c r="BK532" i="5"/>
  <c r="J532" i="5"/>
  <c r="BE532" i="5"/>
  <c r="BI531" i="5"/>
  <c r="BH531" i="5"/>
  <c r="BG531" i="5"/>
  <c r="BF531" i="5"/>
  <c r="T531" i="5"/>
  <c r="R531" i="5"/>
  <c r="R528" i="5" s="1"/>
  <c r="P531" i="5"/>
  <c r="BK531" i="5"/>
  <c r="J531" i="5"/>
  <c r="BE531" i="5"/>
  <c r="BI530" i="5"/>
  <c r="BH530" i="5"/>
  <c r="BG530" i="5"/>
  <c r="BF530" i="5"/>
  <c r="T530" i="5"/>
  <c r="R530" i="5"/>
  <c r="P530" i="5"/>
  <c r="BK530" i="5"/>
  <c r="BK528" i="5" s="1"/>
  <c r="J528" i="5" s="1"/>
  <c r="J72" i="5" s="1"/>
  <c r="J530" i="5"/>
  <c r="BE530" i="5"/>
  <c r="BI529" i="5"/>
  <c r="BH529" i="5"/>
  <c r="BG529" i="5"/>
  <c r="BF529" i="5"/>
  <c r="T529" i="5"/>
  <c r="T528" i="5"/>
  <c r="R529" i="5"/>
  <c r="P529" i="5"/>
  <c r="P528" i="5"/>
  <c r="BK529" i="5"/>
  <c r="J529" i="5"/>
  <c r="BE529" i="5" s="1"/>
  <c r="BI527" i="5"/>
  <c r="BH527" i="5"/>
  <c r="BG527" i="5"/>
  <c r="BF527" i="5"/>
  <c r="T527" i="5"/>
  <c r="R527" i="5"/>
  <c r="P527" i="5"/>
  <c r="BK527" i="5"/>
  <c r="J527" i="5"/>
  <c r="BE527" i="5"/>
  <c r="BI526" i="5"/>
  <c r="BH526" i="5"/>
  <c r="BG526" i="5"/>
  <c r="BF526" i="5"/>
  <c r="T526" i="5"/>
  <c r="R526" i="5"/>
  <c r="P526" i="5"/>
  <c r="BK526" i="5"/>
  <c r="J526" i="5"/>
  <c r="BE526" i="5"/>
  <c r="BI525" i="5"/>
  <c r="BH525" i="5"/>
  <c r="BG525" i="5"/>
  <c r="BF525" i="5"/>
  <c r="T525" i="5"/>
  <c r="R525" i="5"/>
  <c r="P525" i="5"/>
  <c r="BK525" i="5"/>
  <c r="J525" i="5"/>
  <c r="BE525" i="5"/>
  <c r="BI524" i="5"/>
  <c r="BH524" i="5"/>
  <c r="BG524" i="5"/>
  <c r="BF524" i="5"/>
  <c r="T524" i="5"/>
  <c r="R524" i="5"/>
  <c r="P524" i="5"/>
  <c r="BK524" i="5"/>
  <c r="J524" i="5"/>
  <c r="BE524" i="5"/>
  <c r="BI523" i="5"/>
  <c r="BH523" i="5"/>
  <c r="BG523" i="5"/>
  <c r="BF523" i="5"/>
  <c r="T523" i="5"/>
  <c r="R523" i="5"/>
  <c r="P523" i="5"/>
  <c r="BK523" i="5"/>
  <c r="BK521" i="5" s="1"/>
  <c r="J521" i="5" s="1"/>
  <c r="J523" i="5"/>
  <c r="BE523" i="5"/>
  <c r="BI522" i="5"/>
  <c r="BH522" i="5"/>
  <c r="BG522" i="5"/>
  <c r="BF522" i="5"/>
  <c r="T522" i="5"/>
  <c r="T521" i="5"/>
  <c r="R522" i="5"/>
  <c r="R521" i="5"/>
  <c r="P522" i="5"/>
  <c r="P521" i="5"/>
  <c r="BK522" i="5"/>
  <c r="J522" i="5"/>
  <c r="BE522" i="5" s="1"/>
  <c r="J71" i="5"/>
  <c r="BI520" i="5"/>
  <c r="BH520" i="5"/>
  <c r="BG520" i="5"/>
  <c r="BF520" i="5"/>
  <c r="T520" i="5"/>
  <c r="R520" i="5"/>
  <c r="P520" i="5"/>
  <c r="BK520" i="5"/>
  <c r="J520" i="5"/>
  <c r="BE520" i="5"/>
  <c r="BI519" i="5"/>
  <c r="BH519" i="5"/>
  <c r="BG519" i="5"/>
  <c r="BF519" i="5"/>
  <c r="T519" i="5"/>
  <c r="R519" i="5"/>
  <c r="P519" i="5"/>
  <c r="BK519" i="5"/>
  <c r="J519" i="5"/>
  <c r="BE519" i="5"/>
  <c r="BI518" i="5"/>
  <c r="BH518" i="5"/>
  <c r="BG518" i="5"/>
  <c r="BF518" i="5"/>
  <c r="T518" i="5"/>
  <c r="R518" i="5"/>
  <c r="P518" i="5"/>
  <c r="BK518" i="5"/>
  <c r="J518" i="5"/>
  <c r="BE518" i="5"/>
  <c r="BI517" i="5"/>
  <c r="BH517" i="5"/>
  <c r="BG517" i="5"/>
  <c r="BF517" i="5"/>
  <c r="T517" i="5"/>
  <c r="R517" i="5"/>
  <c r="R514" i="5" s="1"/>
  <c r="P517" i="5"/>
  <c r="BK517" i="5"/>
  <c r="J517" i="5"/>
  <c r="BE517" i="5"/>
  <c r="BI516" i="5"/>
  <c r="BH516" i="5"/>
  <c r="BG516" i="5"/>
  <c r="BF516" i="5"/>
  <c r="T516" i="5"/>
  <c r="R516" i="5"/>
  <c r="P516" i="5"/>
  <c r="BK516" i="5"/>
  <c r="BK514" i="5" s="1"/>
  <c r="J514" i="5" s="1"/>
  <c r="J70" i="5" s="1"/>
  <c r="J516" i="5"/>
  <c r="BE516" i="5"/>
  <c r="BI515" i="5"/>
  <c r="BH515" i="5"/>
  <c r="BG515" i="5"/>
  <c r="BF515" i="5"/>
  <c r="T515" i="5"/>
  <c r="T514" i="5"/>
  <c r="R515" i="5"/>
  <c r="P515" i="5"/>
  <c r="P514" i="5"/>
  <c r="BK515" i="5"/>
  <c r="J515" i="5"/>
  <c r="BE515" i="5" s="1"/>
  <c r="BI513" i="5"/>
  <c r="BH513" i="5"/>
  <c r="BG513" i="5"/>
  <c r="BF513" i="5"/>
  <c r="T513" i="5"/>
  <c r="R513" i="5"/>
  <c r="P513" i="5"/>
  <c r="BK513" i="5"/>
  <c r="J513" i="5"/>
  <c r="BE513" i="5"/>
  <c r="BI512" i="5"/>
  <c r="BH512" i="5"/>
  <c r="BG512" i="5"/>
  <c r="BF512" i="5"/>
  <c r="T512" i="5"/>
  <c r="R512" i="5"/>
  <c r="P512" i="5"/>
  <c r="BK512" i="5"/>
  <c r="J512" i="5"/>
  <c r="BE512" i="5"/>
  <c r="BI511" i="5"/>
  <c r="BH511" i="5"/>
  <c r="BG511" i="5"/>
  <c r="BF511" i="5"/>
  <c r="T511" i="5"/>
  <c r="R511" i="5"/>
  <c r="P511" i="5"/>
  <c r="BK511" i="5"/>
  <c r="J511" i="5"/>
  <c r="BE511" i="5" s="1"/>
  <c r="BI510" i="5"/>
  <c r="BH510" i="5"/>
  <c r="BG510" i="5"/>
  <c r="BF510" i="5"/>
  <c r="T510" i="5"/>
  <c r="R510" i="5"/>
  <c r="P510" i="5"/>
  <c r="BK510" i="5"/>
  <c r="J510" i="5"/>
  <c r="BE510" i="5"/>
  <c r="BI509" i="5"/>
  <c r="BH509" i="5"/>
  <c r="BG509" i="5"/>
  <c r="BF509" i="5"/>
  <c r="T509" i="5"/>
  <c r="R509" i="5"/>
  <c r="P509" i="5"/>
  <c r="BK509" i="5"/>
  <c r="J509" i="5"/>
  <c r="BE509" i="5" s="1"/>
  <c r="BI508" i="5"/>
  <c r="BH508" i="5"/>
  <c r="BG508" i="5"/>
  <c r="BF508" i="5"/>
  <c r="T508" i="5"/>
  <c r="R508" i="5"/>
  <c r="P508" i="5"/>
  <c r="BK508" i="5"/>
  <c r="J508" i="5"/>
  <c r="BE508" i="5" s="1"/>
  <c r="BI507" i="5"/>
  <c r="BH507" i="5"/>
  <c r="BG507" i="5"/>
  <c r="BF507" i="5"/>
  <c r="T507" i="5"/>
  <c r="R507" i="5"/>
  <c r="P507" i="5"/>
  <c r="BK507" i="5"/>
  <c r="J507" i="5"/>
  <c r="BE507" i="5"/>
  <c r="BI506" i="5"/>
  <c r="BH506" i="5"/>
  <c r="BG506" i="5"/>
  <c r="BF506" i="5"/>
  <c r="T506" i="5"/>
  <c r="R506" i="5"/>
  <c r="P506" i="5"/>
  <c r="BK506" i="5"/>
  <c r="J506" i="5"/>
  <c r="BE506" i="5" s="1"/>
  <c r="BI505" i="5"/>
  <c r="BH505" i="5"/>
  <c r="BG505" i="5"/>
  <c r="BF505" i="5"/>
  <c r="T505" i="5"/>
  <c r="R505" i="5"/>
  <c r="P505" i="5"/>
  <c r="BK505" i="5"/>
  <c r="J505" i="5"/>
  <c r="BE505" i="5" s="1"/>
  <c r="BI504" i="5"/>
  <c r="BH504" i="5"/>
  <c r="BG504" i="5"/>
  <c r="BF504" i="5"/>
  <c r="T504" i="5"/>
  <c r="R504" i="5"/>
  <c r="P504" i="5"/>
  <c r="BK504" i="5"/>
  <c r="BK502" i="5" s="1"/>
  <c r="J502" i="5" s="1"/>
  <c r="J69" i="5" s="1"/>
  <c r="J504" i="5"/>
  <c r="BE504" i="5"/>
  <c r="BI503" i="5"/>
  <c r="BH503" i="5"/>
  <c r="BG503" i="5"/>
  <c r="BF503" i="5"/>
  <c r="T503" i="5"/>
  <c r="R503" i="5"/>
  <c r="P503" i="5"/>
  <c r="P502" i="5" s="1"/>
  <c r="BK503" i="5"/>
  <c r="J503" i="5"/>
  <c r="BE503" i="5"/>
  <c r="BI501" i="5"/>
  <c r="BH501" i="5"/>
  <c r="BG501" i="5"/>
  <c r="BF501" i="5"/>
  <c r="T501" i="5"/>
  <c r="R501" i="5"/>
  <c r="P501" i="5"/>
  <c r="BK501" i="5"/>
  <c r="J501" i="5"/>
  <c r="BE501" i="5" s="1"/>
  <c r="BI500" i="5"/>
  <c r="BH500" i="5"/>
  <c r="BG500" i="5"/>
  <c r="BF500" i="5"/>
  <c r="T500" i="5"/>
  <c r="R500" i="5"/>
  <c r="P500" i="5"/>
  <c r="BK500" i="5"/>
  <c r="J500" i="5"/>
  <c r="BE500" i="5"/>
  <c r="BI499" i="5"/>
  <c r="BH499" i="5"/>
  <c r="BG499" i="5"/>
  <c r="BF499" i="5"/>
  <c r="T499" i="5"/>
  <c r="R499" i="5"/>
  <c r="P499" i="5"/>
  <c r="BK499" i="5"/>
  <c r="J499" i="5"/>
  <c r="BE499" i="5" s="1"/>
  <c r="BI498" i="5"/>
  <c r="BH498" i="5"/>
  <c r="BG498" i="5"/>
  <c r="BF498" i="5"/>
  <c r="T498" i="5"/>
  <c r="R498" i="5"/>
  <c r="P498" i="5"/>
  <c r="BK498" i="5"/>
  <c r="J498" i="5"/>
  <c r="BE498" i="5" s="1"/>
  <c r="BI497" i="5"/>
  <c r="BH497" i="5"/>
  <c r="BG497" i="5"/>
  <c r="BF497" i="5"/>
  <c r="T497" i="5"/>
  <c r="R497" i="5"/>
  <c r="P497" i="5"/>
  <c r="BK497" i="5"/>
  <c r="J497" i="5"/>
  <c r="BE497" i="5"/>
  <c r="BI496" i="5"/>
  <c r="BH496" i="5"/>
  <c r="BG496" i="5"/>
  <c r="BF496" i="5"/>
  <c r="T496" i="5"/>
  <c r="R496" i="5"/>
  <c r="P496" i="5"/>
  <c r="BK496" i="5"/>
  <c r="J496" i="5"/>
  <c r="BE496" i="5"/>
  <c r="BI495" i="5"/>
  <c r="BH495" i="5"/>
  <c r="BG495" i="5"/>
  <c r="BF495" i="5"/>
  <c r="T495" i="5"/>
  <c r="T485" i="5" s="1"/>
  <c r="R495" i="5"/>
  <c r="P495" i="5"/>
  <c r="BK495" i="5"/>
  <c r="J495" i="5"/>
  <c r="BE495" i="5" s="1"/>
  <c r="BI494" i="5"/>
  <c r="BH494" i="5"/>
  <c r="BG494" i="5"/>
  <c r="BF494" i="5"/>
  <c r="T494" i="5"/>
  <c r="R494" i="5"/>
  <c r="P494" i="5"/>
  <c r="BK494" i="5"/>
  <c r="J494" i="5"/>
  <c r="BE494" i="5"/>
  <c r="BI493" i="5"/>
  <c r="BH493" i="5"/>
  <c r="BG493" i="5"/>
  <c r="BF493" i="5"/>
  <c r="T493" i="5"/>
  <c r="R493" i="5"/>
  <c r="P493" i="5"/>
  <c r="BK493" i="5"/>
  <c r="J493" i="5"/>
  <c r="BE493" i="5"/>
  <c r="BI492" i="5"/>
  <c r="BH492" i="5"/>
  <c r="BG492" i="5"/>
  <c r="BF492" i="5"/>
  <c r="T492" i="5"/>
  <c r="R492" i="5"/>
  <c r="P492" i="5"/>
  <c r="BK492" i="5"/>
  <c r="J492" i="5"/>
  <c r="BE492" i="5" s="1"/>
  <c r="BI491" i="5"/>
  <c r="BH491" i="5"/>
  <c r="BG491" i="5"/>
  <c r="BF491" i="5"/>
  <c r="T491" i="5"/>
  <c r="R491" i="5"/>
  <c r="P491" i="5"/>
  <c r="BK491" i="5"/>
  <c r="J491" i="5"/>
  <c r="BE491" i="5"/>
  <c r="BI490" i="5"/>
  <c r="BH490" i="5"/>
  <c r="BG490" i="5"/>
  <c r="BF490" i="5"/>
  <c r="T490" i="5"/>
  <c r="R490" i="5"/>
  <c r="P490" i="5"/>
  <c r="BK490" i="5"/>
  <c r="J490" i="5"/>
  <c r="BE490" i="5" s="1"/>
  <c r="BI489" i="5"/>
  <c r="BH489" i="5"/>
  <c r="BG489" i="5"/>
  <c r="BF489" i="5"/>
  <c r="T489" i="5"/>
  <c r="R489" i="5"/>
  <c r="P489" i="5"/>
  <c r="BK489" i="5"/>
  <c r="J489" i="5"/>
  <c r="BE489" i="5" s="1"/>
  <c r="BI488" i="5"/>
  <c r="BH488" i="5"/>
  <c r="BG488" i="5"/>
  <c r="BF488" i="5"/>
  <c r="T488" i="5"/>
  <c r="R488" i="5"/>
  <c r="P488" i="5"/>
  <c r="BK488" i="5"/>
  <c r="J488" i="5"/>
  <c r="BE488" i="5"/>
  <c r="BI487" i="5"/>
  <c r="BH487" i="5"/>
  <c r="BG487" i="5"/>
  <c r="BF487" i="5"/>
  <c r="T487" i="5"/>
  <c r="R487" i="5"/>
  <c r="P487" i="5"/>
  <c r="BK487" i="5"/>
  <c r="J487" i="5"/>
  <c r="BE487" i="5"/>
  <c r="BI486" i="5"/>
  <c r="BH486" i="5"/>
  <c r="BG486" i="5"/>
  <c r="BF486" i="5"/>
  <c r="T486" i="5"/>
  <c r="R486" i="5"/>
  <c r="P486" i="5"/>
  <c r="BK486" i="5"/>
  <c r="BK485" i="5" s="1"/>
  <c r="J485" i="5" s="1"/>
  <c r="J68" i="5" s="1"/>
  <c r="J486" i="5"/>
  <c r="BE486" i="5"/>
  <c r="BI484" i="5"/>
  <c r="BH484" i="5"/>
  <c r="BG484" i="5"/>
  <c r="BF484" i="5"/>
  <c r="T484" i="5"/>
  <c r="R484" i="5"/>
  <c r="P484" i="5"/>
  <c r="BK484" i="5"/>
  <c r="J484" i="5"/>
  <c r="BE484" i="5"/>
  <c r="BI483" i="5"/>
  <c r="BH483" i="5"/>
  <c r="BG483" i="5"/>
  <c r="BF483" i="5"/>
  <c r="T483" i="5"/>
  <c r="R483" i="5"/>
  <c r="P483" i="5"/>
  <c r="BK483" i="5"/>
  <c r="J483" i="5"/>
  <c r="BE483" i="5"/>
  <c r="BI482" i="5"/>
  <c r="BH482" i="5"/>
  <c r="BG482" i="5"/>
  <c r="BF482" i="5"/>
  <c r="T482" i="5"/>
  <c r="R482" i="5"/>
  <c r="P482" i="5"/>
  <c r="BK482" i="5"/>
  <c r="J482" i="5"/>
  <c r="BE482" i="5" s="1"/>
  <c r="BI481" i="5"/>
  <c r="BH481" i="5"/>
  <c r="BG481" i="5"/>
  <c r="BF481" i="5"/>
  <c r="T481" i="5"/>
  <c r="R481" i="5"/>
  <c r="P481" i="5"/>
  <c r="BK481" i="5"/>
  <c r="J481" i="5"/>
  <c r="BE481" i="5"/>
  <c r="BI480" i="5"/>
  <c r="BH480" i="5"/>
  <c r="BG480" i="5"/>
  <c r="BF480" i="5"/>
  <c r="T480" i="5"/>
  <c r="R480" i="5"/>
  <c r="P480" i="5"/>
  <c r="BK480" i="5"/>
  <c r="J480" i="5"/>
  <c r="BE480" i="5" s="1"/>
  <c r="BI479" i="5"/>
  <c r="BH479" i="5"/>
  <c r="BG479" i="5"/>
  <c r="BF479" i="5"/>
  <c r="T479" i="5"/>
  <c r="R479" i="5"/>
  <c r="P479" i="5"/>
  <c r="BK479" i="5"/>
  <c r="J479" i="5"/>
  <c r="BE479" i="5" s="1"/>
  <c r="BI478" i="5"/>
  <c r="BH478" i="5"/>
  <c r="BG478" i="5"/>
  <c r="BF478" i="5"/>
  <c r="T478" i="5"/>
  <c r="R478" i="5"/>
  <c r="P478" i="5"/>
  <c r="BK478" i="5"/>
  <c r="J478" i="5"/>
  <c r="BE478" i="5"/>
  <c r="BI477" i="5"/>
  <c r="BH477" i="5"/>
  <c r="BG477" i="5"/>
  <c r="BF477" i="5"/>
  <c r="T477" i="5"/>
  <c r="R477" i="5"/>
  <c r="P477" i="5"/>
  <c r="BK477" i="5"/>
  <c r="J477" i="5"/>
  <c r="BE477" i="5"/>
  <c r="BI476" i="5"/>
  <c r="BH476" i="5"/>
  <c r="BG476" i="5"/>
  <c r="BF476" i="5"/>
  <c r="T476" i="5"/>
  <c r="R476" i="5"/>
  <c r="P476" i="5"/>
  <c r="BK476" i="5"/>
  <c r="J476" i="5"/>
  <c r="BE476" i="5" s="1"/>
  <c r="BI475" i="5"/>
  <c r="BH475" i="5"/>
  <c r="BG475" i="5"/>
  <c r="BF475" i="5"/>
  <c r="T475" i="5"/>
  <c r="R475" i="5"/>
  <c r="P475" i="5"/>
  <c r="BK475" i="5"/>
  <c r="J475" i="5"/>
  <c r="BE475" i="5"/>
  <c r="BI474" i="5"/>
  <c r="BH474" i="5"/>
  <c r="BG474" i="5"/>
  <c r="BF474" i="5"/>
  <c r="T474" i="5"/>
  <c r="R474" i="5"/>
  <c r="P474" i="5"/>
  <c r="BK474" i="5"/>
  <c r="J474" i="5"/>
  <c r="BE474" i="5" s="1"/>
  <c r="BI473" i="5"/>
  <c r="BH473" i="5"/>
  <c r="BG473" i="5"/>
  <c r="BF473" i="5"/>
  <c r="T473" i="5"/>
  <c r="R473" i="5"/>
  <c r="P473" i="5"/>
  <c r="BK473" i="5"/>
  <c r="J473" i="5"/>
  <c r="BE473" i="5" s="1"/>
  <c r="BI472" i="5"/>
  <c r="BH472" i="5"/>
  <c r="BG472" i="5"/>
  <c r="BF472" i="5"/>
  <c r="T472" i="5"/>
  <c r="R472" i="5"/>
  <c r="P472" i="5"/>
  <c r="BK472" i="5"/>
  <c r="J472" i="5"/>
  <c r="BE472" i="5"/>
  <c r="BI471" i="5"/>
  <c r="BH471" i="5"/>
  <c r="BG471" i="5"/>
  <c r="BF471" i="5"/>
  <c r="T471" i="5"/>
  <c r="R471" i="5"/>
  <c r="P471" i="5"/>
  <c r="BK471" i="5"/>
  <c r="J471" i="5"/>
  <c r="BE471" i="5" s="1"/>
  <c r="BI470" i="5"/>
  <c r="BH470" i="5"/>
  <c r="BG470" i="5"/>
  <c r="BF470" i="5"/>
  <c r="T470" i="5"/>
  <c r="R470" i="5"/>
  <c r="P470" i="5"/>
  <c r="BK470" i="5"/>
  <c r="J470" i="5"/>
  <c r="BE470" i="5" s="1"/>
  <c r="BI469" i="5"/>
  <c r="BH469" i="5"/>
  <c r="BG469" i="5"/>
  <c r="BF469" i="5"/>
  <c r="T469" i="5"/>
  <c r="R469" i="5"/>
  <c r="P469" i="5"/>
  <c r="BK469" i="5"/>
  <c r="J469" i="5"/>
  <c r="BE469" i="5"/>
  <c r="BI468" i="5"/>
  <c r="BH468" i="5"/>
  <c r="BG468" i="5"/>
  <c r="BF468" i="5"/>
  <c r="T468" i="5"/>
  <c r="R468" i="5"/>
  <c r="P468" i="5"/>
  <c r="BK468" i="5"/>
  <c r="J468" i="5"/>
  <c r="BE468" i="5"/>
  <c r="BI467" i="5"/>
  <c r="BH467" i="5"/>
  <c r="BG467" i="5"/>
  <c r="BF467" i="5"/>
  <c r="T467" i="5"/>
  <c r="R467" i="5"/>
  <c r="P467" i="5"/>
  <c r="BK467" i="5"/>
  <c r="J467" i="5"/>
  <c r="BE467" i="5" s="1"/>
  <c r="BI466" i="5"/>
  <c r="BH466" i="5"/>
  <c r="BG466" i="5"/>
  <c r="BF466" i="5"/>
  <c r="T466" i="5"/>
  <c r="R466" i="5"/>
  <c r="P466" i="5"/>
  <c r="BK466" i="5"/>
  <c r="J466" i="5"/>
  <c r="BE466" i="5"/>
  <c r="BI465" i="5"/>
  <c r="BH465" i="5"/>
  <c r="BG465" i="5"/>
  <c r="BF465" i="5"/>
  <c r="T465" i="5"/>
  <c r="R465" i="5"/>
  <c r="P465" i="5"/>
  <c r="BK465" i="5"/>
  <c r="J465" i="5"/>
  <c r="BE465" i="5"/>
  <c r="BI464" i="5"/>
  <c r="BH464" i="5"/>
  <c r="BG464" i="5"/>
  <c r="BF464" i="5"/>
  <c r="T464" i="5"/>
  <c r="R464" i="5"/>
  <c r="P464" i="5"/>
  <c r="BK464" i="5"/>
  <c r="J464" i="5"/>
  <c r="BE464" i="5" s="1"/>
  <c r="BI463" i="5"/>
  <c r="BH463" i="5"/>
  <c r="BG463" i="5"/>
  <c r="BF463" i="5"/>
  <c r="T463" i="5"/>
  <c r="R463" i="5"/>
  <c r="P463" i="5"/>
  <c r="BK463" i="5"/>
  <c r="J463" i="5"/>
  <c r="BE463" i="5"/>
  <c r="BI462" i="5"/>
  <c r="BH462" i="5"/>
  <c r="BG462" i="5"/>
  <c r="BF462" i="5"/>
  <c r="T462" i="5"/>
  <c r="R462" i="5"/>
  <c r="P462" i="5"/>
  <c r="BK462" i="5"/>
  <c r="J462" i="5"/>
  <c r="BE462" i="5" s="1"/>
  <c r="BI461" i="5"/>
  <c r="BH461" i="5"/>
  <c r="BG461" i="5"/>
  <c r="BF461" i="5"/>
  <c r="T461" i="5"/>
  <c r="R461" i="5"/>
  <c r="P461" i="5"/>
  <c r="BK461" i="5"/>
  <c r="J461" i="5"/>
  <c r="BE461" i="5" s="1"/>
  <c r="BI460" i="5"/>
  <c r="BH460" i="5"/>
  <c r="BG460" i="5"/>
  <c r="BF460" i="5"/>
  <c r="T460" i="5"/>
  <c r="R460" i="5"/>
  <c r="P460" i="5"/>
  <c r="BK460" i="5"/>
  <c r="J460" i="5"/>
  <c r="BE460" i="5"/>
  <c r="BI459" i="5"/>
  <c r="BH459" i="5"/>
  <c r="BG459" i="5"/>
  <c r="BF459" i="5"/>
  <c r="T459" i="5"/>
  <c r="R459" i="5"/>
  <c r="P459" i="5"/>
  <c r="BK459" i="5"/>
  <c r="J459" i="5"/>
  <c r="BE459" i="5"/>
  <c r="BI458" i="5"/>
  <c r="BH458" i="5"/>
  <c r="BG458" i="5"/>
  <c r="BF458" i="5"/>
  <c r="T458" i="5"/>
  <c r="R458" i="5"/>
  <c r="P458" i="5"/>
  <c r="BK458" i="5"/>
  <c r="J458" i="5"/>
  <c r="BE458" i="5" s="1"/>
  <c r="BI457" i="5"/>
  <c r="BH457" i="5"/>
  <c r="BG457" i="5"/>
  <c r="BF457" i="5"/>
  <c r="T457" i="5"/>
  <c r="R457" i="5"/>
  <c r="P457" i="5"/>
  <c r="BK457" i="5"/>
  <c r="J457" i="5"/>
  <c r="BE457" i="5"/>
  <c r="BI456" i="5"/>
  <c r="BH456" i="5"/>
  <c r="BG456" i="5"/>
  <c r="BF456" i="5"/>
  <c r="T456" i="5"/>
  <c r="R456" i="5"/>
  <c r="P456" i="5"/>
  <c r="BK456" i="5"/>
  <c r="J456" i="5"/>
  <c r="BE456" i="5" s="1"/>
  <c r="BI455" i="5"/>
  <c r="BH455" i="5"/>
  <c r="BG455" i="5"/>
  <c r="BF455" i="5"/>
  <c r="T455" i="5"/>
  <c r="R455" i="5"/>
  <c r="P455" i="5"/>
  <c r="BK455" i="5"/>
  <c r="J455" i="5"/>
  <c r="BE455" i="5" s="1"/>
  <c r="BI454" i="5"/>
  <c r="BH454" i="5"/>
  <c r="BG454" i="5"/>
  <c r="BF454" i="5"/>
  <c r="T454" i="5"/>
  <c r="R454" i="5"/>
  <c r="P454" i="5"/>
  <c r="BK454" i="5"/>
  <c r="J454" i="5"/>
  <c r="BE454" i="5"/>
  <c r="BI453" i="5"/>
  <c r="BH453" i="5"/>
  <c r="BG453" i="5"/>
  <c r="BF453" i="5"/>
  <c r="T453" i="5"/>
  <c r="R453" i="5"/>
  <c r="P453" i="5"/>
  <c r="BK453" i="5"/>
  <c r="J453" i="5"/>
  <c r="BE453" i="5" s="1"/>
  <c r="BI452" i="5"/>
  <c r="BH452" i="5"/>
  <c r="BG452" i="5"/>
  <c r="BF452" i="5"/>
  <c r="T452" i="5"/>
  <c r="R452" i="5"/>
  <c r="P452" i="5"/>
  <c r="BK452" i="5"/>
  <c r="J452" i="5"/>
  <c r="BE452" i="5" s="1"/>
  <c r="BI451" i="5"/>
  <c r="BH451" i="5"/>
  <c r="BG451" i="5"/>
  <c r="BF451" i="5"/>
  <c r="T451" i="5"/>
  <c r="R451" i="5"/>
  <c r="P451" i="5"/>
  <c r="BK451" i="5"/>
  <c r="J451" i="5"/>
  <c r="BE451" i="5"/>
  <c r="BI450" i="5"/>
  <c r="BH450" i="5"/>
  <c r="BG450" i="5"/>
  <c r="BF450" i="5"/>
  <c r="T450" i="5"/>
  <c r="R450" i="5"/>
  <c r="P450" i="5"/>
  <c r="BK450" i="5"/>
  <c r="J450" i="5"/>
  <c r="BE450" i="5"/>
  <c r="BI449" i="5"/>
  <c r="BH449" i="5"/>
  <c r="BG449" i="5"/>
  <c r="BF449" i="5"/>
  <c r="T449" i="5"/>
  <c r="R449" i="5"/>
  <c r="P449" i="5"/>
  <c r="BK449" i="5"/>
  <c r="J449" i="5"/>
  <c r="BE449" i="5" s="1"/>
  <c r="BI448" i="5"/>
  <c r="BH448" i="5"/>
  <c r="BG448" i="5"/>
  <c r="BF448" i="5"/>
  <c r="T448" i="5"/>
  <c r="R448" i="5"/>
  <c r="R447" i="5" s="1"/>
  <c r="P448" i="5"/>
  <c r="BK448" i="5"/>
  <c r="BK447" i="5" s="1"/>
  <c r="J447" i="5" s="1"/>
  <c r="J67" i="5" s="1"/>
  <c r="J448" i="5"/>
  <c r="BE448" i="5" s="1"/>
  <c r="BI446" i="5"/>
  <c r="BH446" i="5"/>
  <c r="BG446" i="5"/>
  <c r="BF446" i="5"/>
  <c r="T446" i="5"/>
  <c r="R446" i="5"/>
  <c r="P446" i="5"/>
  <c r="BK446" i="5"/>
  <c r="J446" i="5"/>
  <c r="BE446" i="5"/>
  <c r="BI445" i="5"/>
  <c r="BH445" i="5"/>
  <c r="BG445" i="5"/>
  <c r="BF445" i="5"/>
  <c r="T445" i="5"/>
  <c r="R445" i="5"/>
  <c r="P445" i="5"/>
  <c r="BK445" i="5"/>
  <c r="J445" i="5"/>
  <c r="BE445" i="5" s="1"/>
  <c r="BI444" i="5"/>
  <c r="BH444" i="5"/>
  <c r="BG444" i="5"/>
  <c r="BF444" i="5"/>
  <c r="T444" i="5"/>
  <c r="R444" i="5"/>
  <c r="P444" i="5"/>
  <c r="BK444" i="5"/>
  <c r="J444" i="5"/>
  <c r="BE444" i="5"/>
  <c r="BI443" i="5"/>
  <c r="BH443" i="5"/>
  <c r="BG443" i="5"/>
  <c r="BF443" i="5"/>
  <c r="T443" i="5"/>
  <c r="R443" i="5"/>
  <c r="P443" i="5"/>
  <c r="BK443" i="5"/>
  <c r="J443" i="5"/>
  <c r="BE443" i="5"/>
  <c r="BI442" i="5"/>
  <c r="BH442" i="5"/>
  <c r="BG442" i="5"/>
  <c r="BF442" i="5"/>
  <c r="T442" i="5"/>
  <c r="R442" i="5"/>
  <c r="P442" i="5"/>
  <c r="BK442" i="5"/>
  <c r="J442" i="5"/>
  <c r="BE442" i="5" s="1"/>
  <c r="BI441" i="5"/>
  <c r="BH441" i="5"/>
  <c r="BG441" i="5"/>
  <c r="BF441" i="5"/>
  <c r="T441" i="5"/>
  <c r="R441" i="5"/>
  <c r="P441" i="5"/>
  <c r="BK441" i="5"/>
  <c r="J441" i="5"/>
  <c r="BE441" i="5"/>
  <c r="BI440" i="5"/>
  <c r="BH440" i="5"/>
  <c r="BG440" i="5"/>
  <c r="BF440" i="5"/>
  <c r="T440" i="5"/>
  <c r="R440" i="5"/>
  <c r="P440" i="5"/>
  <c r="BK440" i="5"/>
  <c r="J440" i="5"/>
  <c r="BE440" i="5" s="1"/>
  <c r="BI439" i="5"/>
  <c r="BH439" i="5"/>
  <c r="BG439" i="5"/>
  <c r="BF439" i="5"/>
  <c r="T439" i="5"/>
  <c r="R439" i="5"/>
  <c r="P439" i="5"/>
  <c r="BK439" i="5"/>
  <c r="J439" i="5"/>
  <c r="BE439" i="5" s="1"/>
  <c r="BI438" i="5"/>
  <c r="BH438" i="5"/>
  <c r="BG438" i="5"/>
  <c r="BF438" i="5"/>
  <c r="T438" i="5"/>
  <c r="R438" i="5"/>
  <c r="P438" i="5"/>
  <c r="BK438" i="5"/>
  <c r="J438" i="5"/>
  <c r="BE438" i="5"/>
  <c r="BI437" i="5"/>
  <c r="BH437" i="5"/>
  <c r="BG437" i="5"/>
  <c r="BF437" i="5"/>
  <c r="T437" i="5"/>
  <c r="R437" i="5"/>
  <c r="P437" i="5"/>
  <c r="BK437" i="5"/>
  <c r="J437" i="5"/>
  <c r="BE437" i="5"/>
  <c r="BI436" i="5"/>
  <c r="BH436" i="5"/>
  <c r="BG436" i="5"/>
  <c r="BF436" i="5"/>
  <c r="T436" i="5"/>
  <c r="R436" i="5"/>
  <c r="P436" i="5"/>
  <c r="BK436" i="5"/>
  <c r="J436" i="5"/>
  <c r="BE436" i="5" s="1"/>
  <c r="BI435" i="5"/>
  <c r="BH435" i="5"/>
  <c r="BG435" i="5"/>
  <c r="BF435" i="5"/>
  <c r="T435" i="5"/>
  <c r="T433" i="5" s="1"/>
  <c r="R435" i="5"/>
  <c r="P435" i="5"/>
  <c r="BK435" i="5"/>
  <c r="J435" i="5"/>
  <c r="BE435" i="5"/>
  <c r="BI434" i="5"/>
  <c r="BH434" i="5"/>
  <c r="BG434" i="5"/>
  <c r="BF434" i="5"/>
  <c r="T434" i="5"/>
  <c r="R434" i="5"/>
  <c r="P434" i="5"/>
  <c r="P433" i="5"/>
  <c r="BK434" i="5"/>
  <c r="J434" i="5"/>
  <c r="BE434" i="5"/>
  <c r="BI432" i="5"/>
  <c r="BH432" i="5"/>
  <c r="BG432" i="5"/>
  <c r="BF432" i="5"/>
  <c r="T432" i="5"/>
  <c r="R432" i="5"/>
  <c r="P432" i="5"/>
  <c r="BK432" i="5"/>
  <c r="J432" i="5"/>
  <c r="BE432" i="5" s="1"/>
  <c r="BI431" i="5"/>
  <c r="BH431" i="5"/>
  <c r="BG431" i="5"/>
  <c r="BF431" i="5"/>
  <c r="T431" i="5"/>
  <c r="R431" i="5"/>
  <c r="P431" i="5"/>
  <c r="BK431" i="5"/>
  <c r="J431" i="5"/>
  <c r="BE431" i="5"/>
  <c r="BI430" i="5"/>
  <c r="BH430" i="5"/>
  <c r="BG430" i="5"/>
  <c r="BF430" i="5"/>
  <c r="T430" i="5"/>
  <c r="R430" i="5"/>
  <c r="P430" i="5"/>
  <c r="BK430" i="5"/>
  <c r="J430" i="5"/>
  <c r="BE430" i="5"/>
  <c r="BI429" i="5"/>
  <c r="BH429" i="5"/>
  <c r="BG429" i="5"/>
  <c r="BF429" i="5"/>
  <c r="T429" i="5"/>
  <c r="R429" i="5"/>
  <c r="P429" i="5"/>
  <c r="BK429" i="5"/>
  <c r="J429" i="5"/>
  <c r="BE429" i="5" s="1"/>
  <c r="BI428" i="5"/>
  <c r="BH428" i="5"/>
  <c r="BG428" i="5"/>
  <c r="BF428" i="5"/>
  <c r="T428" i="5"/>
  <c r="R428" i="5"/>
  <c r="P428" i="5"/>
  <c r="BK428" i="5"/>
  <c r="J428" i="5"/>
  <c r="BE428" i="5"/>
  <c r="BI427" i="5"/>
  <c r="BH427" i="5"/>
  <c r="BG427" i="5"/>
  <c r="BF427" i="5"/>
  <c r="T427" i="5"/>
  <c r="R427" i="5"/>
  <c r="P427" i="5"/>
  <c r="BK427" i="5"/>
  <c r="J427" i="5"/>
  <c r="BE427" i="5" s="1"/>
  <c r="BI426" i="5"/>
  <c r="BH426" i="5"/>
  <c r="BG426" i="5"/>
  <c r="BF426" i="5"/>
  <c r="T426" i="5"/>
  <c r="R426" i="5"/>
  <c r="P426" i="5"/>
  <c r="BK426" i="5"/>
  <c r="J426" i="5"/>
  <c r="BE426" i="5" s="1"/>
  <c r="BI425" i="5"/>
  <c r="BH425" i="5"/>
  <c r="BG425" i="5"/>
  <c r="BF425" i="5"/>
  <c r="T425" i="5"/>
  <c r="R425" i="5"/>
  <c r="P425" i="5"/>
  <c r="BK425" i="5"/>
  <c r="J425" i="5"/>
  <c r="BE425" i="5"/>
  <c r="BI424" i="5"/>
  <c r="BH424" i="5"/>
  <c r="BG424" i="5"/>
  <c r="BF424" i="5"/>
  <c r="T424" i="5"/>
  <c r="R424" i="5"/>
  <c r="P424" i="5"/>
  <c r="BK424" i="5"/>
  <c r="J424" i="5"/>
  <c r="BE424" i="5" s="1"/>
  <c r="BI423" i="5"/>
  <c r="BH423" i="5"/>
  <c r="BG423" i="5"/>
  <c r="BF423" i="5"/>
  <c r="T423" i="5"/>
  <c r="R423" i="5"/>
  <c r="P423" i="5"/>
  <c r="BK423" i="5"/>
  <c r="J423" i="5"/>
  <c r="BE423" i="5" s="1"/>
  <c r="BI422" i="5"/>
  <c r="BH422" i="5"/>
  <c r="BG422" i="5"/>
  <c r="BF422" i="5"/>
  <c r="T422" i="5"/>
  <c r="R422" i="5"/>
  <c r="P422" i="5"/>
  <c r="BK422" i="5"/>
  <c r="J422" i="5"/>
  <c r="BE422" i="5"/>
  <c r="BI421" i="5"/>
  <c r="BH421" i="5"/>
  <c r="BG421" i="5"/>
  <c r="BF421" i="5"/>
  <c r="T421" i="5"/>
  <c r="R421" i="5"/>
  <c r="P421" i="5"/>
  <c r="BK421" i="5"/>
  <c r="J421" i="5"/>
  <c r="BE421" i="5"/>
  <c r="BI420" i="5"/>
  <c r="BH420" i="5"/>
  <c r="BG420" i="5"/>
  <c r="BF420" i="5"/>
  <c r="T420" i="5"/>
  <c r="R420" i="5"/>
  <c r="P420" i="5"/>
  <c r="BK420" i="5"/>
  <c r="J420" i="5"/>
  <c r="BE420" i="5" s="1"/>
  <c r="BI419" i="5"/>
  <c r="BH419" i="5"/>
  <c r="BG419" i="5"/>
  <c r="BF419" i="5"/>
  <c r="T419" i="5"/>
  <c r="R419" i="5"/>
  <c r="P419" i="5"/>
  <c r="BK419" i="5"/>
  <c r="J419" i="5"/>
  <c r="BE419" i="5"/>
  <c r="BI418" i="5"/>
  <c r="BH418" i="5"/>
  <c r="BG418" i="5"/>
  <c r="BF418" i="5"/>
  <c r="T418" i="5"/>
  <c r="R418" i="5"/>
  <c r="P418" i="5"/>
  <c r="BK418" i="5"/>
  <c r="J418" i="5"/>
  <c r="BE418" i="5"/>
  <c r="BI417" i="5"/>
  <c r="BH417" i="5"/>
  <c r="BG417" i="5"/>
  <c r="BF417" i="5"/>
  <c r="T417" i="5"/>
  <c r="R417" i="5"/>
  <c r="P417" i="5"/>
  <c r="BK417" i="5"/>
  <c r="J417" i="5"/>
  <c r="BE417" i="5" s="1"/>
  <c r="BI416" i="5"/>
  <c r="BH416" i="5"/>
  <c r="BG416" i="5"/>
  <c r="BF416" i="5"/>
  <c r="T416" i="5"/>
  <c r="R416" i="5"/>
  <c r="P416" i="5"/>
  <c r="BK416" i="5"/>
  <c r="J416" i="5"/>
  <c r="BE416" i="5"/>
  <c r="BI415" i="5"/>
  <c r="BH415" i="5"/>
  <c r="BG415" i="5"/>
  <c r="BF415" i="5"/>
  <c r="T415" i="5"/>
  <c r="R415" i="5"/>
  <c r="P415" i="5"/>
  <c r="BK415" i="5"/>
  <c r="J415" i="5"/>
  <c r="BE415" i="5" s="1"/>
  <c r="BI414" i="5"/>
  <c r="BH414" i="5"/>
  <c r="BG414" i="5"/>
  <c r="BF414" i="5"/>
  <c r="T414" i="5"/>
  <c r="R414" i="5"/>
  <c r="P414" i="5"/>
  <c r="BK414" i="5"/>
  <c r="J414" i="5"/>
  <c r="BE414" i="5" s="1"/>
  <c r="BI413" i="5"/>
  <c r="BH413" i="5"/>
  <c r="BG413" i="5"/>
  <c r="BF413" i="5"/>
  <c r="T413" i="5"/>
  <c r="R413" i="5"/>
  <c r="P413" i="5"/>
  <c r="BK413" i="5"/>
  <c r="J413" i="5"/>
  <c r="BE413" i="5"/>
  <c r="BI412" i="5"/>
  <c r="BH412" i="5"/>
  <c r="BG412" i="5"/>
  <c r="BF412" i="5"/>
  <c r="T412" i="5"/>
  <c r="R412" i="5"/>
  <c r="P412" i="5"/>
  <c r="BK412" i="5"/>
  <c r="J412" i="5"/>
  <c r="BE412" i="5"/>
  <c r="BI411" i="5"/>
  <c r="BH411" i="5"/>
  <c r="BG411" i="5"/>
  <c r="BF411" i="5"/>
  <c r="T411" i="5"/>
  <c r="R411" i="5"/>
  <c r="P411" i="5"/>
  <c r="BK411" i="5"/>
  <c r="J411" i="5"/>
  <c r="BE411" i="5" s="1"/>
  <c r="BI410" i="5"/>
  <c r="BH410" i="5"/>
  <c r="BG410" i="5"/>
  <c r="BF410" i="5"/>
  <c r="T410" i="5"/>
  <c r="R410" i="5"/>
  <c r="P410" i="5"/>
  <c r="BK410" i="5"/>
  <c r="J410" i="5"/>
  <c r="BE410" i="5"/>
  <c r="BI409" i="5"/>
  <c r="BH409" i="5"/>
  <c r="BG409" i="5"/>
  <c r="BF409" i="5"/>
  <c r="T409" i="5"/>
  <c r="R409" i="5"/>
  <c r="P409" i="5"/>
  <c r="BK409" i="5"/>
  <c r="J409" i="5"/>
  <c r="BE409" i="5" s="1"/>
  <c r="BI408" i="5"/>
  <c r="BH408" i="5"/>
  <c r="BG408" i="5"/>
  <c r="BF408" i="5"/>
  <c r="T408" i="5"/>
  <c r="R408" i="5"/>
  <c r="P408" i="5"/>
  <c r="BK408" i="5"/>
  <c r="J408" i="5"/>
  <c r="BE408" i="5" s="1"/>
  <c r="BI407" i="5"/>
  <c r="BH407" i="5"/>
  <c r="BG407" i="5"/>
  <c r="BF407" i="5"/>
  <c r="T407" i="5"/>
  <c r="R407" i="5"/>
  <c r="P407" i="5"/>
  <c r="BK407" i="5"/>
  <c r="J407" i="5"/>
  <c r="BE407" i="5"/>
  <c r="BI406" i="5"/>
  <c r="BH406" i="5"/>
  <c r="BG406" i="5"/>
  <c r="BF406" i="5"/>
  <c r="T406" i="5"/>
  <c r="R406" i="5"/>
  <c r="P406" i="5"/>
  <c r="BK406" i="5"/>
  <c r="J406" i="5"/>
  <c r="BE406" i="5" s="1"/>
  <c r="BI405" i="5"/>
  <c r="BH405" i="5"/>
  <c r="BG405" i="5"/>
  <c r="BF405" i="5"/>
  <c r="T405" i="5"/>
  <c r="R405" i="5"/>
  <c r="P405" i="5"/>
  <c r="BK405" i="5"/>
  <c r="J405" i="5"/>
  <c r="BE405" i="5" s="1"/>
  <c r="BI404" i="5"/>
  <c r="BH404" i="5"/>
  <c r="BG404" i="5"/>
  <c r="BF404" i="5"/>
  <c r="T404" i="5"/>
  <c r="R404" i="5"/>
  <c r="P404" i="5"/>
  <c r="BK404" i="5"/>
  <c r="J404" i="5"/>
  <c r="BE404" i="5"/>
  <c r="BI403" i="5"/>
  <c r="BH403" i="5"/>
  <c r="BG403" i="5"/>
  <c r="BF403" i="5"/>
  <c r="T403" i="5"/>
  <c r="R403" i="5"/>
  <c r="P403" i="5"/>
  <c r="BK403" i="5"/>
  <c r="J403" i="5"/>
  <c r="BE403" i="5"/>
  <c r="BI402" i="5"/>
  <c r="BH402" i="5"/>
  <c r="BG402" i="5"/>
  <c r="BF402" i="5"/>
  <c r="T402" i="5"/>
  <c r="R402" i="5"/>
  <c r="R385" i="5" s="1"/>
  <c r="P402" i="5"/>
  <c r="BK402" i="5"/>
  <c r="J402" i="5"/>
  <c r="BE402" i="5" s="1"/>
  <c r="BI401" i="5"/>
  <c r="BH401" i="5"/>
  <c r="BG401" i="5"/>
  <c r="BF401" i="5"/>
  <c r="T401" i="5"/>
  <c r="R401" i="5"/>
  <c r="P401" i="5"/>
  <c r="BK401" i="5"/>
  <c r="J401" i="5"/>
  <c r="BE401" i="5"/>
  <c r="BI400" i="5"/>
  <c r="BH400" i="5"/>
  <c r="BG400" i="5"/>
  <c r="BF400" i="5"/>
  <c r="T400" i="5"/>
  <c r="R400" i="5"/>
  <c r="P400" i="5"/>
  <c r="BK400" i="5"/>
  <c r="J400" i="5"/>
  <c r="BE400" i="5"/>
  <c r="BI399" i="5"/>
  <c r="BH399" i="5"/>
  <c r="BG399" i="5"/>
  <c r="BF399" i="5"/>
  <c r="T399" i="5"/>
  <c r="R399" i="5"/>
  <c r="P399" i="5"/>
  <c r="BK399" i="5"/>
  <c r="J399" i="5"/>
  <c r="BE399" i="5" s="1"/>
  <c r="BI398" i="5"/>
  <c r="BH398" i="5"/>
  <c r="BG398" i="5"/>
  <c r="BF398" i="5"/>
  <c r="T398" i="5"/>
  <c r="R398" i="5"/>
  <c r="P398" i="5"/>
  <c r="BK398" i="5"/>
  <c r="J398" i="5"/>
  <c r="BE398" i="5"/>
  <c r="BI397" i="5"/>
  <c r="BH397" i="5"/>
  <c r="BG397" i="5"/>
  <c r="BF397" i="5"/>
  <c r="T397" i="5"/>
  <c r="R397" i="5"/>
  <c r="P397" i="5"/>
  <c r="BK397" i="5"/>
  <c r="J397" i="5"/>
  <c r="BE397" i="5" s="1"/>
  <c r="BI396" i="5"/>
  <c r="BH396" i="5"/>
  <c r="BG396" i="5"/>
  <c r="BF396" i="5"/>
  <c r="T396" i="5"/>
  <c r="R396" i="5"/>
  <c r="P396" i="5"/>
  <c r="BK396" i="5"/>
  <c r="J396" i="5"/>
  <c r="BE396" i="5" s="1"/>
  <c r="BI395" i="5"/>
  <c r="BH395" i="5"/>
  <c r="BG395" i="5"/>
  <c r="BF395" i="5"/>
  <c r="T395" i="5"/>
  <c r="R395" i="5"/>
  <c r="P395" i="5"/>
  <c r="BK395" i="5"/>
  <c r="J395" i="5"/>
  <c r="BE395" i="5"/>
  <c r="BI394" i="5"/>
  <c r="BH394" i="5"/>
  <c r="BG394" i="5"/>
  <c r="BF394" i="5"/>
  <c r="T394" i="5"/>
  <c r="R394" i="5"/>
  <c r="P394" i="5"/>
  <c r="BK394" i="5"/>
  <c r="J394" i="5"/>
  <c r="BE394" i="5"/>
  <c r="BI393" i="5"/>
  <c r="BH393" i="5"/>
  <c r="BG393" i="5"/>
  <c r="BF393" i="5"/>
  <c r="T393" i="5"/>
  <c r="R393" i="5"/>
  <c r="P393" i="5"/>
  <c r="BK393" i="5"/>
  <c r="J393" i="5"/>
  <c r="BE393" i="5" s="1"/>
  <c r="BI392" i="5"/>
  <c r="BH392" i="5"/>
  <c r="BG392" i="5"/>
  <c r="BF392" i="5"/>
  <c r="T392" i="5"/>
  <c r="R392" i="5"/>
  <c r="P392" i="5"/>
  <c r="BK392" i="5"/>
  <c r="J392" i="5"/>
  <c r="BE392" i="5"/>
  <c r="BI391" i="5"/>
  <c r="BH391" i="5"/>
  <c r="BG391" i="5"/>
  <c r="BF391" i="5"/>
  <c r="T391" i="5"/>
  <c r="R391" i="5"/>
  <c r="P391" i="5"/>
  <c r="BK391" i="5"/>
  <c r="J391" i="5"/>
  <c r="BE391" i="5" s="1"/>
  <c r="BI390" i="5"/>
  <c r="BH390" i="5"/>
  <c r="BG390" i="5"/>
  <c r="BF390" i="5"/>
  <c r="T390" i="5"/>
  <c r="R390" i="5"/>
  <c r="P390" i="5"/>
  <c r="BK390" i="5"/>
  <c r="J390" i="5"/>
  <c r="BE390" i="5" s="1"/>
  <c r="BI389" i="5"/>
  <c r="BH389" i="5"/>
  <c r="BG389" i="5"/>
  <c r="BF389" i="5"/>
  <c r="T389" i="5"/>
  <c r="R389" i="5"/>
  <c r="P389" i="5"/>
  <c r="BK389" i="5"/>
  <c r="J389" i="5"/>
  <c r="BE389" i="5"/>
  <c r="BI388" i="5"/>
  <c r="BH388" i="5"/>
  <c r="BG388" i="5"/>
  <c r="BF388" i="5"/>
  <c r="T388" i="5"/>
  <c r="R388" i="5"/>
  <c r="P388" i="5"/>
  <c r="BK388" i="5"/>
  <c r="J388" i="5"/>
  <c r="BE388" i="5" s="1"/>
  <c r="BI387" i="5"/>
  <c r="BH387" i="5"/>
  <c r="BG387" i="5"/>
  <c r="BF387" i="5"/>
  <c r="T387" i="5"/>
  <c r="R387" i="5"/>
  <c r="P387" i="5"/>
  <c r="BK387" i="5"/>
  <c r="J387" i="5"/>
  <c r="BE387" i="5" s="1"/>
  <c r="BI386" i="5"/>
  <c r="BH386" i="5"/>
  <c r="BG386" i="5"/>
  <c r="BF386" i="5"/>
  <c r="T386" i="5"/>
  <c r="R386" i="5"/>
  <c r="P386" i="5"/>
  <c r="BK386" i="5"/>
  <c r="J386" i="5"/>
  <c r="BE386" i="5" s="1"/>
  <c r="BI384" i="5"/>
  <c r="BH384" i="5"/>
  <c r="BG384" i="5"/>
  <c r="BF384" i="5"/>
  <c r="T384" i="5"/>
  <c r="R384" i="5"/>
  <c r="P384" i="5"/>
  <c r="BK384" i="5"/>
  <c r="J384" i="5"/>
  <c r="BE384" i="5" s="1"/>
  <c r="BI383" i="5"/>
  <c r="BH383" i="5"/>
  <c r="BG383" i="5"/>
  <c r="BF383" i="5"/>
  <c r="T383" i="5"/>
  <c r="R383" i="5"/>
  <c r="P383" i="5"/>
  <c r="BK383" i="5"/>
  <c r="J383" i="5"/>
  <c r="BE383" i="5" s="1"/>
  <c r="BI382" i="5"/>
  <c r="BH382" i="5"/>
  <c r="BG382" i="5"/>
  <c r="BF382" i="5"/>
  <c r="T382" i="5"/>
  <c r="R382" i="5"/>
  <c r="P382" i="5"/>
  <c r="BK382" i="5"/>
  <c r="J382" i="5"/>
  <c r="BE382" i="5"/>
  <c r="BI381" i="5"/>
  <c r="BH381" i="5"/>
  <c r="BG381" i="5"/>
  <c r="BF381" i="5"/>
  <c r="T381" i="5"/>
  <c r="R381" i="5"/>
  <c r="P381" i="5"/>
  <c r="BK381" i="5"/>
  <c r="J381" i="5"/>
  <c r="BE381" i="5"/>
  <c r="BI380" i="5"/>
  <c r="BH380" i="5"/>
  <c r="BG380" i="5"/>
  <c r="BF380" i="5"/>
  <c r="T380" i="5"/>
  <c r="R380" i="5"/>
  <c r="P380" i="5"/>
  <c r="BK380" i="5"/>
  <c r="J380" i="5"/>
  <c r="BE380" i="5" s="1"/>
  <c r="BI379" i="5"/>
  <c r="BH379" i="5"/>
  <c r="BG379" i="5"/>
  <c r="BF379" i="5"/>
  <c r="T379" i="5"/>
  <c r="R379" i="5"/>
  <c r="P379" i="5"/>
  <c r="BK379" i="5"/>
  <c r="J379" i="5"/>
  <c r="BE379" i="5"/>
  <c r="BI378" i="5"/>
  <c r="BH378" i="5"/>
  <c r="BG378" i="5"/>
  <c r="BF378" i="5"/>
  <c r="T378" i="5"/>
  <c r="R378" i="5"/>
  <c r="P378" i="5"/>
  <c r="BK378" i="5"/>
  <c r="J378" i="5"/>
  <c r="BE378" i="5"/>
  <c r="BI377" i="5"/>
  <c r="BH377" i="5"/>
  <c r="BG377" i="5"/>
  <c r="BF377" i="5"/>
  <c r="T377" i="5"/>
  <c r="R377" i="5"/>
  <c r="P377" i="5"/>
  <c r="BK377" i="5"/>
  <c r="J377" i="5"/>
  <c r="BE377" i="5" s="1"/>
  <c r="BI376" i="5"/>
  <c r="BH376" i="5"/>
  <c r="BG376" i="5"/>
  <c r="BF376" i="5"/>
  <c r="T376" i="5"/>
  <c r="R376" i="5"/>
  <c r="P376" i="5"/>
  <c r="BK376" i="5"/>
  <c r="J376" i="5"/>
  <c r="BE376" i="5"/>
  <c r="BI375" i="5"/>
  <c r="BH375" i="5"/>
  <c r="BG375" i="5"/>
  <c r="BF375" i="5"/>
  <c r="T375" i="5"/>
  <c r="R375" i="5"/>
  <c r="P375" i="5"/>
  <c r="BK375" i="5"/>
  <c r="J375" i="5"/>
  <c r="BE375" i="5" s="1"/>
  <c r="BI374" i="5"/>
  <c r="BH374" i="5"/>
  <c r="BG374" i="5"/>
  <c r="BF374" i="5"/>
  <c r="T374" i="5"/>
  <c r="R374" i="5"/>
  <c r="P374" i="5"/>
  <c r="BK374" i="5"/>
  <c r="J374" i="5"/>
  <c r="BE374" i="5" s="1"/>
  <c r="BI373" i="5"/>
  <c r="BH373" i="5"/>
  <c r="BG373" i="5"/>
  <c r="BF373" i="5"/>
  <c r="T373" i="5"/>
  <c r="R373" i="5"/>
  <c r="P373" i="5"/>
  <c r="BK373" i="5"/>
  <c r="J373" i="5"/>
  <c r="BE373" i="5"/>
  <c r="BI372" i="5"/>
  <c r="BH372" i="5"/>
  <c r="BG372" i="5"/>
  <c r="BF372" i="5"/>
  <c r="T372" i="5"/>
  <c r="R372" i="5"/>
  <c r="P372" i="5"/>
  <c r="BK372" i="5"/>
  <c r="J372" i="5"/>
  <c r="BE372" i="5"/>
  <c r="BI371" i="5"/>
  <c r="BH371" i="5"/>
  <c r="BG371" i="5"/>
  <c r="BF371" i="5"/>
  <c r="T371" i="5"/>
  <c r="R371" i="5"/>
  <c r="P371" i="5"/>
  <c r="BK371" i="5"/>
  <c r="J371" i="5"/>
  <c r="BE371" i="5" s="1"/>
  <c r="BI370" i="5"/>
  <c r="BH370" i="5"/>
  <c r="BG370" i="5"/>
  <c r="BF370" i="5"/>
  <c r="T370" i="5"/>
  <c r="R370" i="5"/>
  <c r="P370" i="5"/>
  <c r="BK370" i="5"/>
  <c r="J370" i="5"/>
  <c r="BE370" i="5"/>
  <c r="BI369" i="5"/>
  <c r="BH369" i="5"/>
  <c r="BG369" i="5"/>
  <c r="BF369" i="5"/>
  <c r="T369" i="5"/>
  <c r="R369" i="5"/>
  <c r="P369" i="5"/>
  <c r="BK369" i="5"/>
  <c r="J369" i="5"/>
  <c r="BE369" i="5" s="1"/>
  <c r="BI368" i="5"/>
  <c r="BH368" i="5"/>
  <c r="BG368" i="5"/>
  <c r="BF368" i="5"/>
  <c r="T368" i="5"/>
  <c r="R368" i="5"/>
  <c r="P368" i="5"/>
  <c r="BK368" i="5"/>
  <c r="J368" i="5"/>
  <c r="BE368" i="5" s="1"/>
  <c r="BI367" i="5"/>
  <c r="BH367" i="5"/>
  <c r="BG367" i="5"/>
  <c r="BF367" i="5"/>
  <c r="T367" i="5"/>
  <c r="R367" i="5"/>
  <c r="P367" i="5"/>
  <c r="BK367" i="5"/>
  <c r="J367" i="5"/>
  <c r="BE367" i="5"/>
  <c r="BI366" i="5"/>
  <c r="BH366" i="5"/>
  <c r="BG366" i="5"/>
  <c r="BF366" i="5"/>
  <c r="T366" i="5"/>
  <c r="R366" i="5"/>
  <c r="P366" i="5"/>
  <c r="BK366" i="5"/>
  <c r="J366" i="5"/>
  <c r="BE366" i="5" s="1"/>
  <c r="BI365" i="5"/>
  <c r="BH365" i="5"/>
  <c r="BG365" i="5"/>
  <c r="BF365" i="5"/>
  <c r="T365" i="5"/>
  <c r="R365" i="5"/>
  <c r="P365" i="5"/>
  <c r="BK365" i="5"/>
  <c r="J365" i="5"/>
  <c r="BE365" i="5" s="1"/>
  <c r="BI364" i="5"/>
  <c r="BH364" i="5"/>
  <c r="BG364" i="5"/>
  <c r="BF364" i="5"/>
  <c r="T364" i="5"/>
  <c r="R364" i="5"/>
  <c r="P364" i="5"/>
  <c r="BK364" i="5"/>
  <c r="J364" i="5"/>
  <c r="BE364" i="5"/>
  <c r="BI363" i="5"/>
  <c r="BH363" i="5"/>
  <c r="BG363" i="5"/>
  <c r="BF363" i="5"/>
  <c r="T363" i="5"/>
  <c r="R363" i="5"/>
  <c r="P363" i="5"/>
  <c r="BK363" i="5"/>
  <c r="J363" i="5"/>
  <c r="BE363" i="5"/>
  <c r="BI362" i="5"/>
  <c r="BH362" i="5"/>
  <c r="BG362" i="5"/>
  <c r="BF362" i="5"/>
  <c r="T362" i="5"/>
  <c r="R362" i="5"/>
  <c r="P362" i="5"/>
  <c r="BK362" i="5"/>
  <c r="J362" i="5"/>
  <c r="BE362" i="5" s="1"/>
  <c r="BI361" i="5"/>
  <c r="BH361" i="5"/>
  <c r="BG361" i="5"/>
  <c r="BF361" i="5"/>
  <c r="T361" i="5"/>
  <c r="R361" i="5"/>
  <c r="P361" i="5"/>
  <c r="BK361" i="5"/>
  <c r="J361" i="5"/>
  <c r="BE361" i="5"/>
  <c r="BI360" i="5"/>
  <c r="BH360" i="5"/>
  <c r="BG360" i="5"/>
  <c r="BF360" i="5"/>
  <c r="T360" i="5"/>
  <c r="R360" i="5"/>
  <c r="P360" i="5"/>
  <c r="BK360" i="5"/>
  <c r="J360" i="5"/>
  <c r="BE360" i="5"/>
  <c r="BI359" i="5"/>
  <c r="BH359" i="5"/>
  <c r="BG359" i="5"/>
  <c r="BF359" i="5"/>
  <c r="T359" i="5"/>
  <c r="R359" i="5"/>
  <c r="P359" i="5"/>
  <c r="BK359" i="5"/>
  <c r="J359" i="5"/>
  <c r="BE359" i="5" s="1"/>
  <c r="BI358" i="5"/>
  <c r="BH358" i="5"/>
  <c r="BG358" i="5"/>
  <c r="BF358" i="5"/>
  <c r="T358" i="5"/>
  <c r="R358" i="5"/>
  <c r="P358" i="5"/>
  <c r="BK358" i="5"/>
  <c r="J358" i="5"/>
  <c r="BE358" i="5"/>
  <c r="BI357" i="5"/>
  <c r="BH357" i="5"/>
  <c r="BG357" i="5"/>
  <c r="BF357" i="5"/>
  <c r="T357" i="5"/>
  <c r="R357" i="5"/>
  <c r="P357" i="5"/>
  <c r="BK357" i="5"/>
  <c r="J357" i="5"/>
  <c r="BE357" i="5" s="1"/>
  <c r="BI356" i="5"/>
  <c r="BH356" i="5"/>
  <c r="BG356" i="5"/>
  <c r="BF356" i="5"/>
  <c r="T356" i="5"/>
  <c r="R356" i="5"/>
  <c r="P356" i="5"/>
  <c r="BK356" i="5"/>
  <c r="J356" i="5"/>
  <c r="BE356" i="5" s="1"/>
  <c r="BI355" i="5"/>
  <c r="BH355" i="5"/>
  <c r="BG355" i="5"/>
  <c r="BF355" i="5"/>
  <c r="T355" i="5"/>
  <c r="R355" i="5"/>
  <c r="P355" i="5"/>
  <c r="BK355" i="5"/>
  <c r="J355" i="5"/>
  <c r="BE355" i="5"/>
  <c r="BI354" i="5"/>
  <c r="BH354" i="5"/>
  <c r="BG354" i="5"/>
  <c r="BF354" i="5"/>
  <c r="T354" i="5"/>
  <c r="R354" i="5"/>
  <c r="P354" i="5"/>
  <c r="BK354" i="5"/>
  <c r="J354" i="5"/>
  <c r="BE354" i="5"/>
  <c r="BI353" i="5"/>
  <c r="BH353" i="5"/>
  <c r="BG353" i="5"/>
  <c r="BF353" i="5"/>
  <c r="T353" i="5"/>
  <c r="R353" i="5"/>
  <c r="P353" i="5"/>
  <c r="BK353" i="5"/>
  <c r="J353" i="5"/>
  <c r="BE353" i="5" s="1"/>
  <c r="BI352" i="5"/>
  <c r="BH352" i="5"/>
  <c r="BG352" i="5"/>
  <c r="BF352" i="5"/>
  <c r="T352" i="5"/>
  <c r="R352" i="5"/>
  <c r="P352" i="5"/>
  <c r="BK352" i="5"/>
  <c r="J352" i="5"/>
  <c r="BE352" i="5"/>
  <c r="BI351" i="5"/>
  <c r="BH351" i="5"/>
  <c r="BG351" i="5"/>
  <c r="BF351" i="5"/>
  <c r="T351" i="5"/>
  <c r="R351" i="5"/>
  <c r="P351" i="5"/>
  <c r="BK351" i="5"/>
  <c r="J351" i="5"/>
  <c r="BE351" i="5" s="1"/>
  <c r="BI349" i="5"/>
  <c r="BH349" i="5"/>
  <c r="BG349" i="5"/>
  <c r="BF349" i="5"/>
  <c r="T349" i="5"/>
  <c r="T348" i="5" s="1"/>
  <c r="R349" i="5"/>
  <c r="P349" i="5"/>
  <c r="BK349" i="5"/>
  <c r="BK348" i="5"/>
  <c r="J348" i="5" s="1"/>
  <c r="J64" i="5" s="1"/>
  <c r="J349" i="5"/>
  <c r="BE349" i="5"/>
  <c r="BI347" i="5"/>
  <c r="BH347" i="5"/>
  <c r="BG347" i="5"/>
  <c r="BF347" i="5"/>
  <c r="T347" i="5"/>
  <c r="R347" i="5"/>
  <c r="P347" i="5"/>
  <c r="BK347" i="5"/>
  <c r="J347" i="5"/>
  <c r="BE347" i="5"/>
  <c r="BI346" i="5"/>
  <c r="BH346" i="5"/>
  <c r="BG346" i="5"/>
  <c r="BF346" i="5"/>
  <c r="T346" i="5"/>
  <c r="R346" i="5"/>
  <c r="P346" i="5"/>
  <c r="BK346" i="5"/>
  <c r="J346" i="5"/>
  <c r="BE346" i="5" s="1"/>
  <c r="BI345" i="5"/>
  <c r="BH345" i="5"/>
  <c r="BG345" i="5"/>
  <c r="BF345" i="5"/>
  <c r="T345" i="5"/>
  <c r="R345" i="5"/>
  <c r="P345" i="5"/>
  <c r="BK345" i="5"/>
  <c r="J345" i="5"/>
  <c r="BE345" i="5" s="1"/>
  <c r="BI344" i="5"/>
  <c r="BH344" i="5"/>
  <c r="BG344" i="5"/>
  <c r="BF344" i="5"/>
  <c r="T344" i="5"/>
  <c r="R344" i="5"/>
  <c r="P344" i="5"/>
  <c r="BK344" i="5"/>
  <c r="J344" i="5"/>
  <c r="BE344" i="5"/>
  <c r="BI343" i="5"/>
  <c r="BH343" i="5"/>
  <c r="BG343" i="5"/>
  <c r="BF343" i="5"/>
  <c r="T343" i="5"/>
  <c r="R343" i="5"/>
  <c r="P343" i="5"/>
  <c r="BK343" i="5"/>
  <c r="J343" i="5"/>
  <c r="BE343" i="5"/>
  <c r="BI342" i="5"/>
  <c r="BH342" i="5"/>
  <c r="BG342" i="5"/>
  <c r="BF342" i="5"/>
  <c r="T342" i="5"/>
  <c r="R342" i="5"/>
  <c r="P342" i="5"/>
  <c r="BK342" i="5"/>
  <c r="J342" i="5"/>
  <c r="BE342" i="5" s="1"/>
  <c r="BI341" i="5"/>
  <c r="BH341" i="5"/>
  <c r="BG341" i="5"/>
  <c r="BF341" i="5"/>
  <c r="T341" i="5"/>
  <c r="R341" i="5"/>
  <c r="P341" i="5"/>
  <c r="BK341" i="5"/>
  <c r="J341" i="5"/>
  <c r="BE341" i="5"/>
  <c r="BI340" i="5"/>
  <c r="BH340" i="5"/>
  <c r="BG340" i="5"/>
  <c r="BF340" i="5"/>
  <c r="T340" i="5"/>
  <c r="R340" i="5"/>
  <c r="P340" i="5"/>
  <c r="BK340" i="5"/>
  <c r="J340" i="5"/>
  <c r="BE340" i="5" s="1"/>
  <c r="BI339" i="5"/>
  <c r="BH339" i="5"/>
  <c r="BG339" i="5"/>
  <c r="BF339" i="5"/>
  <c r="T339" i="5"/>
  <c r="R339" i="5"/>
  <c r="P339" i="5"/>
  <c r="BK339" i="5"/>
  <c r="J339" i="5"/>
  <c r="BE339" i="5" s="1"/>
  <c r="BI338" i="5"/>
  <c r="BH338" i="5"/>
  <c r="BG338" i="5"/>
  <c r="BF338" i="5"/>
  <c r="T338" i="5"/>
  <c r="R338" i="5"/>
  <c r="P338" i="5"/>
  <c r="BK338" i="5"/>
  <c r="J338" i="5"/>
  <c r="BE338" i="5"/>
  <c r="BI337" i="5"/>
  <c r="BH337" i="5"/>
  <c r="BG337" i="5"/>
  <c r="BF337" i="5"/>
  <c r="T337" i="5"/>
  <c r="R337" i="5"/>
  <c r="P337" i="5"/>
  <c r="BK337" i="5"/>
  <c r="J337" i="5"/>
  <c r="BE337" i="5" s="1"/>
  <c r="BI336" i="5"/>
  <c r="BH336" i="5"/>
  <c r="BG336" i="5"/>
  <c r="BF336" i="5"/>
  <c r="T336" i="5"/>
  <c r="R336" i="5"/>
  <c r="P336" i="5"/>
  <c r="BK336" i="5"/>
  <c r="J336" i="5"/>
  <c r="BE336" i="5" s="1"/>
  <c r="BI335" i="5"/>
  <c r="BH335" i="5"/>
  <c r="BG335" i="5"/>
  <c r="BF335" i="5"/>
  <c r="T335" i="5"/>
  <c r="R335" i="5"/>
  <c r="P335" i="5"/>
  <c r="BK335" i="5"/>
  <c r="J335" i="5"/>
  <c r="BE335" i="5"/>
  <c r="BI334" i="5"/>
  <c r="BH334" i="5"/>
  <c r="BG334" i="5"/>
  <c r="BF334" i="5"/>
  <c r="T334" i="5"/>
  <c r="R334" i="5"/>
  <c r="P334" i="5"/>
  <c r="BK334" i="5"/>
  <c r="J334" i="5"/>
  <c r="BE334" i="5"/>
  <c r="BI333" i="5"/>
  <c r="BH333" i="5"/>
  <c r="BG333" i="5"/>
  <c r="BF333" i="5"/>
  <c r="T333" i="5"/>
  <c r="R333" i="5"/>
  <c r="P333" i="5"/>
  <c r="BK333" i="5"/>
  <c r="J333" i="5"/>
  <c r="BE333" i="5" s="1"/>
  <c r="BI332" i="5"/>
  <c r="BH332" i="5"/>
  <c r="BG332" i="5"/>
  <c r="BF332" i="5"/>
  <c r="T332" i="5"/>
  <c r="R332" i="5"/>
  <c r="P332" i="5"/>
  <c r="BK332" i="5"/>
  <c r="J332" i="5"/>
  <c r="BE332" i="5"/>
  <c r="BI331" i="5"/>
  <c r="BH331" i="5"/>
  <c r="BG331" i="5"/>
  <c r="BF331" i="5"/>
  <c r="T331" i="5"/>
  <c r="R331" i="5"/>
  <c r="P331" i="5"/>
  <c r="BK331" i="5"/>
  <c r="J331" i="5"/>
  <c r="BE331" i="5"/>
  <c r="BI330" i="5"/>
  <c r="BH330" i="5"/>
  <c r="BG330" i="5"/>
  <c r="BF330" i="5"/>
  <c r="T330" i="5"/>
  <c r="R330" i="5"/>
  <c r="P330" i="5"/>
  <c r="BK330" i="5"/>
  <c r="J330" i="5"/>
  <c r="BE330" i="5" s="1"/>
  <c r="BI329" i="5"/>
  <c r="BH329" i="5"/>
  <c r="BG329" i="5"/>
  <c r="BF329" i="5"/>
  <c r="T329" i="5"/>
  <c r="R329" i="5"/>
  <c r="P329" i="5"/>
  <c r="BK329" i="5"/>
  <c r="J329" i="5"/>
  <c r="BE329" i="5"/>
  <c r="BI328" i="5"/>
  <c r="BH328" i="5"/>
  <c r="BG328" i="5"/>
  <c r="BF328" i="5"/>
  <c r="T328" i="5"/>
  <c r="R328" i="5"/>
  <c r="P328" i="5"/>
  <c r="BK328" i="5"/>
  <c r="J328" i="5"/>
  <c r="BE328" i="5" s="1"/>
  <c r="BI327" i="5"/>
  <c r="BH327" i="5"/>
  <c r="BG327" i="5"/>
  <c r="BF327" i="5"/>
  <c r="T327" i="5"/>
  <c r="R327" i="5"/>
  <c r="P327" i="5"/>
  <c r="BK327" i="5"/>
  <c r="J327" i="5"/>
  <c r="BE327" i="5" s="1"/>
  <c r="BI326" i="5"/>
  <c r="BH326" i="5"/>
  <c r="BG326" i="5"/>
  <c r="BF326" i="5"/>
  <c r="T326" i="5"/>
  <c r="R326" i="5"/>
  <c r="P326" i="5"/>
  <c r="BK326" i="5"/>
  <c r="J326" i="5"/>
  <c r="BE326" i="5"/>
  <c r="BI325" i="5"/>
  <c r="BH325" i="5"/>
  <c r="BG325" i="5"/>
  <c r="BF325" i="5"/>
  <c r="T325" i="5"/>
  <c r="R325" i="5"/>
  <c r="P325" i="5"/>
  <c r="BK325" i="5"/>
  <c r="J325" i="5"/>
  <c r="BE325" i="5"/>
  <c r="BI324" i="5"/>
  <c r="BH324" i="5"/>
  <c r="BG324" i="5"/>
  <c r="BF324" i="5"/>
  <c r="T324" i="5"/>
  <c r="R324" i="5"/>
  <c r="P324" i="5"/>
  <c r="BK324" i="5"/>
  <c r="J324" i="5"/>
  <c r="BE324" i="5" s="1"/>
  <c r="BI323" i="5"/>
  <c r="BH323" i="5"/>
  <c r="BG323" i="5"/>
  <c r="BF323" i="5"/>
  <c r="T323" i="5"/>
  <c r="R323" i="5"/>
  <c r="P323" i="5"/>
  <c r="BK323" i="5"/>
  <c r="J323" i="5"/>
  <c r="BE323" i="5"/>
  <c r="BI322" i="5"/>
  <c r="BH322" i="5"/>
  <c r="BG322" i="5"/>
  <c r="BF322" i="5"/>
  <c r="T322" i="5"/>
  <c r="R322" i="5"/>
  <c r="P322" i="5"/>
  <c r="BK322" i="5"/>
  <c r="J322" i="5"/>
  <c r="BE322" i="5"/>
  <c r="BI321" i="5"/>
  <c r="BH321" i="5"/>
  <c r="BG321" i="5"/>
  <c r="BF321" i="5"/>
  <c r="T321" i="5"/>
  <c r="R321" i="5"/>
  <c r="P321" i="5"/>
  <c r="BK321" i="5"/>
  <c r="J321" i="5"/>
  <c r="BE321" i="5" s="1"/>
  <c r="BI320" i="5"/>
  <c r="BH320" i="5"/>
  <c r="BG320" i="5"/>
  <c r="BF320" i="5"/>
  <c r="T320" i="5"/>
  <c r="R320" i="5"/>
  <c r="P320" i="5"/>
  <c r="BK320" i="5"/>
  <c r="J320" i="5"/>
  <c r="BE320" i="5"/>
  <c r="BI319" i="5"/>
  <c r="BH319" i="5"/>
  <c r="BG319" i="5"/>
  <c r="BF319" i="5"/>
  <c r="T319" i="5"/>
  <c r="R319" i="5"/>
  <c r="P319" i="5"/>
  <c r="BK319" i="5"/>
  <c r="J319" i="5"/>
  <c r="BE319" i="5" s="1"/>
  <c r="BI318" i="5"/>
  <c r="BH318" i="5"/>
  <c r="BG318" i="5"/>
  <c r="BF318" i="5"/>
  <c r="T318" i="5"/>
  <c r="R318" i="5"/>
  <c r="P318" i="5"/>
  <c r="BK318" i="5"/>
  <c r="J318" i="5"/>
  <c r="BE318" i="5" s="1"/>
  <c r="BI317" i="5"/>
  <c r="BH317" i="5"/>
  <c r="BG317" i="5"/>
  <c r="BF317" i="5"/>
  <c r="T317" i="5"/>
  <c r="R317" i="5"/>
  <c r="P317" i="5"/>
  <c r="BK317" i="5"/>
  <c r="J317" i="5"/>
  <c r="BE317" i="5"/>
  <c r="BI316" i="5"/>
  <c r="BH316" i="5"/>
  <c r="BG316" i="5"/>
  <c r="BF316" i="5"/>
  <c r="T316" i="5"/>
  <c r="R316" i="5"/>
  <c r="P316" i="5"/>
  <c r="BK316" i="5"/>
  <c r="J316" i="5"/>
  <c r="BE316" i="5"/>
  <c r="BI315" i="5"/>
  <c r="BH315" i="5"/>
  <c r="BG315" i="5"/>
  <c r="BF315" i="5"/>
  <c r="T315" i="5"/>
  <c r="R315" i="5"/>
  <c r="P315" i="5"/>
  <c r="BK315" i="5"/>
  <c r="J315" i="5"/>
  <c r="BE315" i="5" s="1"/>
  <c r="BI314" i="5"/>
  <c r="BH314" i="5"/>
  <c r="BG314" i="5"/>
  <c r="BF314" i="5"/>
  <c r="T314" i="5"/>
  <c r="R314" i="5"/>
  <c r="P314" i="5"/>
  <c r="BK314" i="5"/>
  <c r="J314" i="5"/>
  <c r="BE314" i="5"/>
  <c r="BI313" i="5"/>
  <c r="BH313" i="5"/>
  <c r="BG313" i="5"/>
  <c r="BF313" i="5"/>
  <c r="T313" i="5"/>
  <c r="R313" i="5"/>
  <c r="P313" i="5"/>
  <c r="BK313" i="5"/>
  <c r="J313" i="5"/>
  <c r="BE313" i="5"/>
  <c r="BI312" i="5"/>
  <c r="BH312" i="5"/>
  <c r="BG312" i="5"/>
  <c r="BF312" i="5"/>
  <c r="T312" i="5"/>
  <c r="R312" i="5"/>
  <c r="P312" i="5"/>
  <c r="BK312" i="5"/>
  <c r="J312" i="5"/>
  <c r="BE312" i="5" s="1"/>
  <c r="BI311" i="5"/>
  <c r="BH311" i="5"/>
  <c r="BG311" i="5"/>
  <c r="BF311" i="5"/>
  <c r="T311" i="5"/>
  <c r="R311" i="5"/>
  <c r="P311" i="5"/>
  <c r="BK311" i="5"/>
  <c r="J311" i="5"/>
  <c r="BE311" i="5"/>
  <c r="BI310" i="5"/>
  <c r="BH310" i="5"/>
  <c r="BG310" i="5"/>
  <c r="BF310" i="5"/>
  <c r="T310" i="5"/>
  <c r="R310" i="5"/>
  <c r="P310" i="5"/>
  <c r="BK310" i="5"/>
  <c r="J310" i="5"/>
  <c r="BE310" i="5" s="1"/>
  <c r="BI309" i="5"/>
  <c r="BH309" i="5"/>
  <c r="BG309" i="5"/>
  <c r="BF309" i="5"/>
  <c r="T309" i="5"/>
  <c r="R309" i="5"/>
  <c r="P309" i="5"/>
  <c r="BK309" i="5"/>
  <c r="J309" i="5"/>
  <c r="BE309" i="5" s="1"/>
  <c r="BI308" i="5"/>
  <c r="BH308" i="5"/>
  <c r="BG308" i="5"/>
  <c r="BF308" i="5"/>
  <c r="T308" i="5"/>
  <c r="R308" i="5"/>
  <c r="P308" i="5"/>
  <c r="BK308" i="5"/>
  <c r="J308" i="5"/>
  <c r="BE308" i="5"/>
  <c r="BI307" i="5"/>
  <c r="BH307" i="5"/>
  <c r="BG307" i="5"/>
  <c r="BF307" i="5"/>
  <c r="T307" i="5"/>
  <c r="R307" i="5"/>
  <c r="P307" i="5"/>
  <c r="BK307" i="5"/>
  <c r="J307" i="5"/>
  <c r="BE307" i="5"/>
  <c r="BI306" i="5"/>
  <c r="BH306" i="5"/>
  <c r="BG306" i="5"/>
  <c r="BF306" i="5"/>
  <c r="T306" i="5"/>
  <c r="R306" i="5"/>
  <c r="P306" i="5"/>
  <c r="BK306" i="5"/>
  <c r="J306" i="5"/>
  <c r="BE306" i="5" s="1"/>
  <c r="BI305" i="5"/>
  <c r="BH305" i="5"/>
  <c r="BG305" i="5"/>
  <c r="BF305" i="5"/>
  <c r="T305" i="5"/>
  <c r="R305" i="5"/>
  <c r="P305" i="5"/>
  <c r="BK305" i="5"/>
  <c r="J305" i="5"/>
  <c r="BE305" i="5"/>
  <c r="BI304" i="5"/>
  <c r="BH304" i="5"/>
  <c r="BG304" i="5"/>
  <c r="BF304" i="5"/>
  <c r="T304" i="5"/>
  <c r="R304" i="5"/>
  <c r="P304" i="5"/>
  <c r="BK304" i="5"/>
  <c r="J304" i="5"/>
  <c r="BE304" i="5"/>
  <c r="BI303" i="5"/>
  <c r="BH303" i="5"/>
  <c r="BG303" i="5"/>
  <c r="BF303" i="5"/>
  <c r="T303" i="5"/>
  <c r="R303" i="5"/>
  <c r="P303" i="5"/>
  <c r="BK303" i="5"/>
  <c r="J303" i="5"/>
  <c r="BE303" i="5" s="1"/>
  <c r="BI302" i="5"/>
  <c r="BH302" i="5"/>
  <c r="BG302" i="5"/>
  <c r="BF302" i="5"/>
  <c r="T302" i="5"/>
  <c r="R302" i="5"/>
  <c r="P302" i="5"/>
  <c r="BK302" i="5"/>
  <c r="J302" i="5"/>
  <c r="BE302" i="5"/>
  <c r="BI301" i="5"/>
  <c r="BH301" i="5"/>
  <c r="BG301" i="5"/>
  <c r="BF301" i="5"/>
  <c r="T301" i="5"/>
  <c r="R301" i="5"/>
  <c r="P301" i="5"/>
  <c r="BK301" i="5"/>
  <c r="J301" i="5"/>
  <c r="BE301" i="5" s="1"/>
  <c r="BI300" i="5"/>
  <c r="BH300" i="5"/>
  <c r="BG300" i="5"/>
  <c r="BF300" i="5"/>
  <c r="T300" i="5"/>
  <c r="R300" i="5"/>
  <c r="P300" i="5"/>
  <c r="BK300" i="5"/>
  <c r="J300" i="5"/>
  <c r="BE300" i="5" s="1"/>
  <c r="BI299" i="5"/>
  <c r="BH299" i="5"/>
  <c r="BG299" i="5"/>
  <c r="BF299" i="5"/>
  <c r="T299" i="5"/>
  <c r="R299" i="5"/>
  <c r="P299" i="5"/>
  <c r="BK299" i="5"/>
  <c r="J299" i="5"/>
  <c r="BE299" i="5"/>
  <c r="BI298" i="5"/>
  <c r="BH298" i="5"/>
  <c r="BG298" i="5"/>
  <c r="BF298" i="5"/>
  <c r="T298" i="5"/>
  <c r="R298" i="5"/>
  <c r="P298" i="5"/>
  <c r="BK298" i="5"/>
  <c r="J298" i="5"/>
  <c r="BE298" i="5"/>
  <c r="BI297" i="5"/>
  <c r="BH297" i="5"/>
  <c r="BG297" i="5"/>
  <c r="BF297" i="5"/>
  <c r="T297" i="5"/>
  <c r="R297" i="5"/>
  <c r="P297" i="5"/>
  <c r="BK297" i="5"/>
  <c r="J297" i="5"/>
  <c r="BE297" i="5" s="1"/>
  <c r="BI296" i="5"/>
  <c r="BH296" i="5"/>
  <c r="BG296" i="5"/>
  <c r="BF296" i="5"/>
  <c r="T296" i="5"/>
  <c r="R296" i="5"/>
  <c r="P296" i="5"/>
  <c r="BK296" i="5"/>
  <c r="J296" i="5"/>
  <c r="BE296" i="5"/>
  <c r="BI295" i="5"/>
  <c r="BH295" i="5"/>
  <c r="BG295" i="5"/>
  <c r="BF295" i="5"/>
  <c r="T295" i="5"/>
  <c r="R295" i="5"/>
  <c r="P295" i="5"/>
  <c r="BK295" i="5"/>
  <c r="J295" i="5"/>
  <c r="BE295" i="5"/>
  <c r="BI293" i="5"/>
  <c r="BH293" i="5"/>
  <c r="BG293" i="5"/>
  <c r="BF293" i="5"/>
  <c r="T293" i="5"/>
  <c r="R293" i="5"/>
  <c r="P293" i="5"/>
  <c r="BK293" i="5"/>
  <c r="J293" i="5"/>
  <c r="BE293" i="5"/>
  <c r="BI291" i="5"/>
  <c r="BH291" i="5"/>
  <c r="BG291" i="5"/>
  <c r="BF291" i="5"/>
  <c r="T291" i="5"/>
  <c r="R291" i="5"/>
  <c r="P291" i="5"/>
  <c r="BK291" i="5"/>
  <c r="J291" i="5"/>
  <c r="BE291" i="5"/>
  <c r="BI290" i="5"/>
  <c r="BH290" i="5"/>
  <c r="BG290" i="5"/>
  <c r="BF290" i="5"/>
  <c r="T290" i="5"/>
  <c r="R290" i="5"/>
  <c r="P290" i="5"/>
  <c r="BK290" i="5"/>
  <c r="J290" i="5"/>
  <c r="BE290" i="5" s="1"/>
  <c r="BI289" i="5"/>
  <c r="BH289" i="5"/>
  <c r="BG289" i="5"/>
  <c r="BF289" i="5"/>
  <c r="T289" i="5"/>
  <c r="R289" i="5"/>
  <c r="P289" i="5"/>
  <c r="BK289" i="5"/>
  <c r="J289" i="5"/>
  <c r="BE289" i="5" s="1"/>
  <c r="BI288" i="5"/>
  <c r="BH288" i="5"/>
  <c r="BG288" i="5"/>
  <c r="BF288" i="5"/>
  <c r="T288" i="5"/>
  <c r="R288" i="5"/>
  <c r="P288" i="5"/>
  <c r="BK288" i="5"/>
  <c r="J288" i="5"/>
  <c r="BE288" i="5"/>
  <c r="BI287" i="5"/>
  <c r="BH287" i="5"/>
  <c r="BG287" i="5"/>
  <c r="BF287" i="5"/>
  <c r="T287" i="5"/>
  <c r="R287" i="5"/>
  <c r="P287" i="5"/>
  <c r="BK287" i="5"/>
  <c r="J287" i="5"/>
  <c r="BE287" i="5"/>
  <c r="BI286" i="5"/>
  <c r="BH286" i="5"/>
  <c r="BG286" i="5"/>
  <c r="BF286" i="5"/>
  <c r="T286" i="5"/>
  <c r="R286" i="5"/>
  <c r="P286" i="5"/>
  <c r="BK286" i="5"/>
  <c r="J286" i="5"/>
  <c r="BE286" i="5" s="1"/>
  <c r="BI285" i="5"/>
  <c r="BH285" i="5"/>
  <c r="BG285" i="5"/>
  <c r="BF285" i="5"/>
  <c r="T285" i="5"/>
  <c r="R285" i="5"/>
  <c r="P285" i="5"/>
  <c r="BK285" i="5"/>
  <c r="J285" i="5"/>
  <c r="BE285" i="5"/>
  <c r="BI284" i="5"/>
  <c r="BH284" i="5"/>
  <c r="BG284" i="5"/>
  <c r="BF284" i="5"/>
  <c r="T284" i="5"/>
  <c r="R284" i="5"/>
  <c r="P284" i="5"/>
  <c r="BK284" i="5"/>
  <c r="J284" i="5"/>
  <c r="BE284" i="5"/>
  <c r="BI283" i="5"/>
  <c r="BH283" i="5"/>
  <c r="BG283" i="5"/>
  <c r="BF283" i="5"/>
  <c r="T283" i="5"/>
  <c r="R283" i="5"/>
  <c r="P283" i="5"/>
  <c r="BK283" i="5"/>
  <c r="J283" i="5"/>
  <c r="BE283" i="5" s="1"/>
  <c r="BI282" i="5"/>
  <c r="BH282" i="5"/>
  <c r="BG282" i="5"/>
  <c r="BF282" i="5"/>
  <c r="T282" i="5"/>
  <c r="R282" i="5"/>
  <c r="P282" i="5"/>
  <c r="BK282" i="5"/>
  <c r="J282" i="5"/>
  <c r="BE282" i="5"/>
  <c r="BI281" i="5"/>
  <c r="BH281" i="5"/>
  <c r="BG281" i="5"/>
  <c r="BF281" i="5"/>
  <c r="T281" i="5"/>
  <c r="R281" i="5"/>
  <c r="P281" i="5"/>
  <c r="BK281" i="5"/>
  <c r="J281" i="5"/>
  <c r="BE281" i="5" s="1"/>
  <c r="BI280" i="5"/>
  <c r="BH280" i="5"/>
  <c r="BG280" i="5"/>
  <c r="BF280" i="5"/>
  <c r="T280" i="5"/>
  <c r="R280" i="5"/>
  <c r="P280" i="5"/>
  <c r="BK280" i="5"/>
  <c r="J280" i="5"/>
  <c r="BE280" i="5" s="1"/>
  <c r="BI279" i="5"/>
  <c r="BH279" i="5"/>
  <c r="BG279" i="5"/>
  <c r="BF279" i="5"/>
  <c r="T279" i="5"/>
  <c r="R279" i="5"/>
  <c r="P279" i="5"/>
  <c r="BK279" i="5"/>
  <c r="J279" i="5"/>
  <c r="BE279" i="5"/>
  <c r="BI278" i="5"/>
  <c r="BH278" i="5"/>
  <c r="BG278" i="5"/>
  <c r="BF278" i="5"/>
  <c r="T278" i="5"/>
  <c r="R278" i="5"/>
  <c r="P278" i="5"/>
  <c r="BK278" i="5"/>
  <c r="J278" i="5"/>
  <c r="BE278" i="5"/>
  <c r="BI277" i="5"/>
  <c r="BH277" i="5"/>
  <c r="BG277" i="5"/>
  <c r="BF277" i="5"/>
  <c r="T277" i="5"/>
  <c r="R277" i="5"/>
  <c r="P277" i="5"/>
  <c r="BK277" i="5"/>
  <c r="J277" i="5"/>
  <c r="BE277" i="5" s="1"/>
  <c r="BI276" i="5"/>
  <c r="BH276" i="5"/>
  <c r="BG276" i="5"/>
  <c r="BF276" i="5"/>
  <c r="T276" i="5"/>
  <c r="R276" i="5"/>
  <c r="P276" i="5"/>
  <c r="BK276" i="5"/>
  <c r="J276" i="5"/>
  <c r="BE276" i="5"/>
  <c r="BI275" i="5"/>
  <c r="BH275" i="5"/>
  <c r="BG275" i="5"/>
  <c r="BF275" i="5"/>
  <c r="T275" i="5"/>
  <c r="R275" i="5"/>
  <c r="P275" i="5"/>
  <c r="BK275" i="5"/>
  <c r="J275" i="5"/>
  <c r="BE275" i="5" s="1"/>
  <c r="BI274" i="5"/>
  <c r="BH274" i="5"/>
  <c r="BG274" i="5"/>
  <c r="BF274" i="5"/>
  <c r="T274" i="5"/>
  <c r="R274" i="5"/>
  <c r="P274" i="5"/>
  <c r="BK274" i="5"/>
  <c r="J274" i="5"/>
  <c r="BE274" i="5" s="1"/>
  <c r="BI273" i="5"/>
  <c r="BH273" i="5"/>
  <c r="BG273" i="5"/>
  <c r="BF273" i="5"/>
  <c r="T273" i="5"/>
  <c r="R273" i="5"/>
  <c r="P273" i="5"/>
  <c r="BK273" i="5"/>
  <c r="J273" i="5"/>
  <c r="BE273" i="5"/>
  <c r="BI272" i="5"/>
  <c r="BH272" i="5"/>
  <c r="BG272" i="5"/>
  <c r="BF272" i="5"/>
  <c r="T272" i="5"/>
  <c r="R272" i="5"/>
  <c r="P272" i="5"/>
  <c r="BK272" i="5"/>
  <c r="J272" i="5"/>
  <c r="BE272" i="5" s="1"/>
  <c r="BI271" i="5"/>
  <c r="BH271" i="5"/>
  <c r="BG271" i="5"/>
  <c r="BF271" i="5"/>
  <c r="T271" i="5"/>
  <c r="R271" i="5"/>
  <c r="P271" i="5"/>
  <c r="BK271" i="5"/>
  <c r="J271" i="5"/>
  <c r="BE271" i="5" s="1"/>
  <c r="BI270" i="5"/>
  <c r="BH270" i="5"/>
  <c r="BG270" i="5"/>
  <c r="BF270" i="5"/>
  <c r="T270" i="5"/>
  <c r="R270" i="5"/>
  <c r="P270" i="5"/>
  <c r="BK270" i="5"/>
  <c r="J270" i="5"/>
  <c r="BE270" i="5"/>
  <c r="BI269" i="5"/>
  <c r="BH269" i="5"/>
  <c r="BG269" i="5"/>
  <c r="BF269" i="5"/>
  <c r="T269" i="5"/>
  <c r="R269" i="5"/>
  <c r="P269" i="5"/>
  <c r="BK269" i="5"/>
  <c r="J269" i="5"/>
  <c r="BE269" i="5"/>
  <c r="BI268" i="5"/>
  <c r="BH268" i="5"/>
  <c r="BG268" i="5"/>
  <c r="BF268" i="5"/>
  <c r="T268" i="5"/>
  <c r="R268" i="5"/>
  <c r="P268" i="5"/>
  <c r="BK268" i="5"/>
  <c r="J268" i="5"/>
  <c r="BE268" i="5" s="1"/>
  <c r="BI267" i="5"/>
  <c r="BH267" i="5"/>
  <c r="BG267" i="5"/>
  <c r="BF267" i="5"/>
  <c r="T267" i="5"/>
  <c r="R267" i="5"/>
  <c r="P267" i="5"/>
  <c r="BK267" i="5"/>
  <c r="J267" i="5"/>
  <c r="BE267" i="5"/>
  <c r="BI266" i="5"/>
  <c r="BH266" i="5"/>
  <c r="BG266" i="5"/>
  <c r="BF266" i="5"/>
  <c r="T266" i="5"/>
  <c r="R266" i="5"/>
  <c r="P266" i="5"/>
  <c r="BK266" i="5"/>
  <c r="J266" i="5"/>
  <c r="BE266" i="5"/>
  <c r="BI265" i="5"/>
  <c r="BH265" i="5"/>
  <c r="BG265" i="5"/>
  <c r="BF265" i="5"/>
  <c r="T265" i="5"/>
  <c r="R265" i="5"/>
  <c r="P265" i="5"/>
  <c r="BK265" i="5"/>
  <c r="J265" i="5"/>
  <c r="BE265" i="5" s="1"/>
  <c r="BI264" i="5"/>
  <c r="BH264" i="5"/>
  <c r="BG264" i="5"/>
  <c r="BF264" i="5"/>
  <c r="T264" i="5"/>
  <c r="R264" i="5"/>
  <c r="P264" i="5"/>
  <c r="BK264" i="5"/>
  <c r="J264" i="5"/>
  <c r="BE264" i="5"/>
  <c r="BI263" i="5"/>
  <c r="BH263" i="5"/>
  <c r="BG263" i="5"/>
  <c r="BF263" i="5"/>
  <c r="T263" i="5"/>
  <c r="R263" i="5"/>
  <c r="P263" i="5"/>
  <c r="BK263" i="5"/>
  <c r="J263" i="5"/>
  <c r="BE263" i="5" s="1"/>
  <c r="BI262" i="5"/>
  <c r="BH262" i="5"/>
  <c r="BG262" i="5"/>
  <c r="BF262" i="5"/>
  <c r="T262" i="5"/>
  <c r="R262" i="5"/>
  <c r="P262" i="5"/>
  <c r="BK262" i="5"/>
  <c r="J262" i="5"/>
  <c r="BE262" i="5" s="1"/>
  <c r="BI261" i="5"/>
  <c r="BH261" i="5"/>
  <c r="BG261" i="5"/>
  <c r="BF261" i="5"/>
  <c r="T261" i="5"/>
  <c r="R261" i="5"/>
  <c r="P261" i="5"/>
  <c r="BK261" i="5"/>
  <c r="J261" i="5"/>
  <c r="BE261" i="5"/>
  <c r="BI260" i="5"/>
  <c r="BH260" i="5"/>
  <c r="BG260" i="5"/>
  <c r="BF260" i="5"/>
  <c r="T260" i="5"/>
  <c r="R260" i="5"/>
  <c r="P260" i="5"/>
  <c r="BK260" i="5"/>
  <c r="J260" i="5"/>
  <c r="BE260" i="5"/>
  <c r="BI258" i="5"/>
  <c r="BH258" i="5"/>
  <c r="BG258" i="5"/>
  <c r="BF258" i="5"/>
  <c r="T258" i="5"/>
  <c r="R258" i="5"/>
  <c r="P258" i="5"/>
  <c r="BK258" i="5"/>
  <c r="J258" i="5"/>
  <c r="BE258" i="5" s="1"/>
  <c r="BI257" i="5"/>
  <c r="BH257" i="5"/>
  <c r="BG257" i="5"/>
  <c r="BF257" i="5"/>
  <c r="T257" i="5"/>
  <c r="R257" i="5"/>
  <c r="P257" i="5"/>
  <c r="BK257" i="5"/>
  <c r="J257" i="5"/>
  <c r="BE257" i="5"/>
  <c r="BI256" i="5"/>
  <c r="BH256" i="5"/>
  <c r="BG256" i="5"/>
  <c r="BF256" i="5"/>
  <c r="T256" i="5"/>
  <c r="R256" i="5"/>
  <c r="P256" i="5"/>
  <c r="BK256" i="5"/>
  <c r="J256" i="5"/>
  <c r="BE256" i="5" s="1"/>
  <c r="BI255" i="5"/>
  <c r="BH255" i="5"/>
  <c r="BG255" i="5"/>
  <c r="BF255" i="5"/>
  <c r="T255" i="5"/>
  <c r="R255" i="5"/>
  <c r="P255" i="5"/>
  <c r="BK255" i="5"/>
  <c r="J255" i="5"/>
  <c r="BE255" i="5" s="1"/>
  <c r="BI254" i="5"/>
  <c r="BH254" i="5"/>
  <c r="BG254" i="5"/>
  <c r="BF254" i="5"/>
  <c r="T254" i="5"/>
  <c r="R254" i="5"/>
  <c r="P254" i="5"/>
  <c r="BK254" i="5"/>
  <c r="J254" i="5"/>
  <c r="BE254" i="5"/>
  <c r="BI253" i="5"/>
  <c r="BH253" i="5"/>
  <c r="BG253" i="5"/>
  <c r="BF253" i="5"/>
  <c r="T253" i="5"/>
  <c r="R253" i="5"/>
  <c r="P253" i="5"/>
  <c r="BK253" i="5"/>
  <c r="J253" i="5"/>
  <c r="BE253" i="5"/>
  <c r="BI252" i="5"/>
  <c r="BH252" i="5"/>
  <c r="BG252" i="5"/>
  <c r="BF252" i="5"/>
  <c r="T252" i="5"/>
  <c r="R252" i="5"/>
  <c r="P252" i="5"/>
  <c r="BK252" i="5"/>
  <c r="J252" i="5"/>
  <c r="BE252" i="5" s="1"/>
  <c r="BI251" i="5"/>
  <c r="BH251" i="5"/>
  <c r="BG251" i="5"/>
  <c r="BF251" i="5"/>
  <c r="T251" i="5"/>
  <c r="R251" i="5"/>
  <c r="P251" i="5"/>
  <c r="BK251" i="5"/>
  <c r="J251" i="5"/>
  <c r="BE251" i="5"/>
  <c r="BI250" i="5"/>
  <c r="BH250" i="5"/>
  <c r="BG250" i="5"/>
  <c r="BF250" i="5"/>
  <c r="T250" i="5"/>
  <c r="R250" i="5"/>
  <c r="P250" i="5"/>
  <c r="BK250" i="5"/>
  <c r="J250" i="5"/>
  <c r="BE250" i="5"/>
  <c r="BI249" i="5"/>
  <c r="BH249" i="5"/>
  <c r="BG249" i="5"/>
  <c r="BF249" i="5"/>
  <c r="T249" i="5"/>
  <c r="R249" i="5"/>
  <c r="P249" i="5"/>
  <c r="BK249" i="5"/>
  <c r="J249" i="5"/>
  <c r="BE249" i="5" s="1"/>
  <c r="BI248" i="5"/>
  <c r="BH248" i="5"/>
  <c r="BG248" i="5"/>
  <c r="BF248" i="5"/>
  <c r="T248" i="5"/>
  <c r="R248" i="5"/>
  <c r="P248" i="5"/>
  <c r="BK248" i="5"/>
  <c r="J248" i="5"/>
  <c r="BE248" i="5"/>
  <c r="BI247" i="5"/>
  <c r="BH247" i="5"/>
  <c r="BG247" i="5"/>
  <c r="BF247" i="5"/>
  <c r="T247" i="5"/>
  <c r="R247" i="5"/>
  <c r="P247" i="5"/>
  <c r="BK247" i="5"/>
  <c r="J247" i="5"/>
  <c r="BE247" i="5" s="1"/>
  <c r="BI246" i="5"/>
  <c r="BH246" i="5"/>
  <c r="BG246" i="5"/>
  <c r="BF246" i="5"/>
  <c r="T246" i="5"/>
  <c r="R246" i="5"/>
  <c r="P246" i="5"/>
  <c r="BK246" i="5"/>
  <c r="J246" i="5"/>
  <c r="BE246" i="5" s="1"/>
  <c r="BI245" i="5"/>
  <c r="BH245" i="5"/>
  <c r="BG245" i="5"/>
  <c r="BF245" i="5"/>
  <c r="T245" i="5"/>
  <c r="R245" i="5"/>
  <c r="P245" i="5"/>
  <c r="BK245" i="5"/>
  <c r="J245" i="5"/>
  <c r="BE245" i="5"/>
  <c r="BI244" i="5"/>
  <c r="BH244" i="5"/>
  <c r="BG244" i="5"/>
  <c r="BF244" i="5"/>
  <c r="T244" i="5"/>
  <c r="R244" i="5"/>
  <c r="P244" i="5"/>
  <c r="BK244" i="5"/>
  <c r="J244" i="5"/>
  <c r="BE244" i="5"/>
  <c r="BI243" i="5"/>
  <c r="BH243" i="5"/>
  <c r="BG243" i="5"/>
  <c r="BF243" i="5"/>
  <c r="T243" i="5"/>
  <c r="R243" i="5"/>
  <c r="P243" i="5"/>
  <c r="BK243" i="5"/>
  <c r="J243" i="5"/>
  <c r="BE243" i="5" s="1"/>
  <c r="BI242" i="5"/>
  <c r="BH242" i="5"/>
  <c r="BG242" i="5"/>
  <c r="BF242" i="5"/>
  <c r="T242" i="5"/>
  <c r="R242" i="5"/>
  <c r="P242" i="5"/>
  <c r="BK242" i="5"/>
  <c r="J242" i="5"/>
  <c r="BE242" i="5"/>
  <c r="BI241" i="5"/>
  <c r="BH241" i="5"/>
  <c r="BG241" i="5"/>
  <c r="BF241" i="5"/>
  <c r="T241" i="5"/>
  <c r="R241" i="5"/>
  <c r="P241" i="5"/>
  <c r="BK241" i="5"/>
  <c r="J241" i="5"/>
  <c r="BE241" i="5"/>
  <c r="BI240" i="5"/>
  <c r="BH240" i="5"/>
  <c r="BG240" i="5"/>
  <c r="BF240" i="5"/>
  <c r="T240" i="5"/>
  <c r="R240" i="5"/>
  <c r="P240" i="5"/>
  <c r="BK240" i="5"/>
  <c r="J240" i="5"/>
  <c r="BE240" i="5" s="1"/>
  <c r="BI239" i="5"/>
  <c r="BH239" i="5"/>
  <c r="BG239" i="5"/>
  <c r="BF239" i="5"/>
  <c r="T239" i="5"/>
  <c r="R239" i="5"/>
  <c r="P239" i="5"/>
  <c r="BK239" i="5"/>
  <c r="J239" i="5"/>
  <c r="BE239" i="5"/>
  <c r="BI238" i="5"/>
  <c r="BH238" i="5"/>
  <c r="BG238" i="5"/>
  <c r="BF238" i="5"/>
  <c r="T238" i="5"/>
  <c r="R238" i="5"/>
  <c r="P238" i="5"/>
  <c r="BK238" i="5"/>
  <c r="J238" i="5"/>
  <c r="BE238" i="5" s="1"/>
  <c r="BI237" i="5"/>
  <c r="BH237" i="5"/>
  <c r="BG237" i="5"/>
  <c r="BF237" i="5"/>
  <c r="T237" i="5"/>
  <c r="R237" i="5"/>
  <c r="P237" i="5"/>
  <c r="BK237" i="5"/>
  <c r="J237" i="5"/>
  <c r="BE237" i="5" s="1"/>
  <c r="BI236" i="5"/>
  <c r="BH236" i="5"/>
  <c r="BG236" i="5"/>
  <c r="BF236" i="5"/>
  <c r="T236" i="5"/>
  <c r="R236" i="5"/>
  <c r="P236" i="5"/>
  <c r="BK236" i="5"/>
  <c r="J236" i="5"/>
  <c r="BE236" i="5"/>
  <c r="BI235" i="5"/>
  <c r="BH235" i="5"/>
  <c r="BG235" i="5"/>
  <c r="BF235" i="5"/>
  <c r="T235" i="5"/>
  <c r="R235" i="5"/>
  <c r="P235" i="5"/>
  <c r="BK235" i="5"/>
  <c r="J235" i="5"/>
  <c r="BE235" i="5"/>
  <c r="BI234" i="5"/>
  <c r="BH234" i="5"/>
  <c r="BG234" i="5"/>
  <c r="BF234" i="5"/>
  <c r="T234" i="5"/>
  <c r="R234" i="5"/>
  <c r="P234" i="5"/>
  <c r="BK234" i="5"/>
  <c r="J234" i="5"/>
  <c r="BE234" i="5" s="1"/>
  <c r="BI233" i="5"/>
  <c r="BH233" i="5"/>
  <c r="BG233" i="5"/>
  <c r="BF233" i="5"/>
  <c r="T233" i="5"/>
  <c r="R233" i="5"/>
  <c r="P233" i="5"/>
  <c r="BK233" i="5"/>
  <c r="J233" i="5"/>
  <c r="BE233" i="5"/>
  <c r="BI232" i="5"/>
  <c r="BH232" i="5"/>
  <c r="BG232" i="5"/>
  <c r="BF232" i="5"/>
  <c r="T232" i="5"/>
  <c r="R232" i="5"/>
  <c r="P232" i="5"/>
  <c r="BK232" i="5"/>
  <c r="J232" i="5"/>
  <c r="BE232" i="5"/>
  <c r="BI231" i="5"/>
  <c r="BH231" i="5"/>
  <c r="BG231" i="5"/>
  <c r="BF231" i="5"/>
  <c r="T231" i="5"/>
  <c r="R231" i="5"/>
  <c r="P231" i="5"/>
  <c r="BK231" i="5"/>
  <c r="J231" i="5"/>
  <c r="BE231" i="5" s="1"/>
  <c r="BI230" i="5"/>
  <c r="BH230" i="5"/>
  <c r="BG230" i="5"/>
  <c r="BF230" i="5"/>
  <c r="T230" i="5"/>
  <c r="R230" i="5"/>
  <c r="P230" i="5"/>
  <c r="BK230" i="5"/>
  <c r="J230" i="5"/>
  <c r="BE230" i="5"/>
  <c r="BI229" i="5"/>
  <c r="BH229" i="5"/>
  <c r="BG229" i="5"/>
  <c r="BF229" i="5"/>
  <c r="T229" i="5"/>
  <c r="R229" i="5"/>
  <c r="P229" i="5"/>
  <c r="BK229" i="5"/>
  <c r="J229" i="5"/>
  <c r="BE229" i="5" s="1"/>
  <c r="BI228" i="5"/>
  <c r="BH228" i="5"/>
  <c r="BG228" i="5"/>
  <c r="BF228" i="5"/>
  <c r="T228" i="5"/>
  <c r="R228" i="5"/>
  <c r="P228" i="5"/>
  <c r="BK228" i="5"/>
  <c r="J228" i="5"/>
  <c r="BE228" i="5" s="1"/>
  <c r="BI227" i="5"/>
  <c r="BH227" i="5"/>
  <c r="BG227" i="5"/>
  <c r="BF227" i="5"/>
  <c r="T227" i="5"/>
  <c r="R227" i="5"/>
  <c r="P227" i="5"/>
  <c r="BK227" i="5"/>
  <c r="J227" i="5"/>
  <c r="BE227" i="5"/>
  <c r="BI226" i="5"/>
  <c r="BH226" i="5"/>
  <c r="BG226" i="5"/>
  <c r="BF226" i="5"/>
  <c r="T226" i="5"/>
  <c r="R226" i="5"/>
  <c r="P226" i="5"/>
  <c r="BK226" i="5"/>
  <c r="J226" i="5"/>
  <c r="BE226" i="5"/>
  <c r="BI225" i="5"/>
  <c r="BH225" i="5"/>
  <c r="BG225" i="5"/>
  <c r="BF225" i="5"/>
  <c r="T225" i="5"/>
  <c r="R225" i="5"/>
  <c r="P225" i="5"/>
  <c r="BK225" i="5"/>
  <c r="J225" i="5"/>
  <c r="BE225" i="5" s="1"/>
  <c r="BI224" i="5"/>
  <c r="BH224" i="5"/>
  <c r="BG224" i="5"/>
  <c r="BF224" i="5"/>
  <c r="T224" i="5"/>
  <c r="R224" i="5"/>
  <c r="P224" i="5"/>
  <c r="BK224" i="5"/>
  <c r="J224" i="5"/>
  <c r="BE224" i="5"/>
  <c r="BI223" i="5"/>
  <c r="BH223" i="5"/>
  <c r="BG223" i="5"/>
  <c r="BF223" i="5"/>
  <c r="T223" i="5"/>
  <c r="R223" i="5"/>
  <c r="P223" i="5"/>
  <c r="BK223" i="5"/>
  <c r="J223" i="5"/>
  <c r="BE223" i="5"/>
  <c r="BI221" i="5"/>
  <c r="BH221" i="5"/>
  <c r="BG221" i="5"/>
  <c r="BF221" i="5"/>
  <c r="T221" i="5"/>
  <c r="R221" i="5"/>
  <c r="P221" i="5"/>
  <c r="BK221" i="5"/>
  <c r="J221" i="5"/>
  <c r="BE221" i="5" s="1"/>
  <c r="BI220" i="5"/>
  <c r="BH220" i="5"/>
  <c r="BG220" i="5"/>
  <c r="BF220" i="5"/>
  <c r="T220" i="5"/>
  <c r="R220" i="5"/>
  <c r="P220" i="5"/>
  <c r="BK220" i="5"/>
  <c r="J220" i="5"/>
  <c r="BE220" i="5"/>
  <c r="BI219" i="5"/>
  <c r="BH219" i="5"/>
  <c r="BG219" i="5"/>
  <c r="BF219" i="5"/>
  <c r="T219" i="5"/>
  <c r="R219" i="5"/>
  <c r="P219" i="5"/>
  <c r="BK219" i="5"/>
  <c r="J219" i="5"/>
  <c r="BE219" i="5"/>
  <c r="BI218" i="5"/>
  <c r="BH218" i="5"/>
  <c r="BG218" i="5"/>
  <c r="BF218" i="5"/>
  <c r="T218" i="5"/>
  <c r="R218" i="5"/>
  <c r="P218" i="5"/>
  <c r="BK218" i="5"/>
  <c r="J218" i="5"/>
  <c r="BE218" i="5" s="1"/>
  <c r="BI217" i="5"/>
  <c r="BH217" i="5"/>
  <c r="BG217" i="5"/>
  <c r="BF217" i="5"/>
  <c r="T217" i="5"/>
  <c r="R217" i="5"/>
  <c r="P217" i="5"/>
  <c r="BK217" i="5"/>
  <c r="J217" i="5"/>
  <c r="BE217" i="5"/>
  <c r="BI216" i="5"/>
  <c r="BH216" i="5"/>
  <c r="BG216" i="5"/>
  <c r="BF216" i="5"/>
  <c r="T216" i="5"/>
  <c r="R216" i="5"/>
  <c r="P216" i="5"/>
  <c r="BK216" i="5"/>
  <c r="J216" i="5"/>
  <c r="BE216" i="5"/>
  <c r="BI215" i="5"/>
  <c r="BH215" i="5"/>
  <c r="BG215" i="5"/>
  <c r="BF215" i="5"/>
  <c r="T215" i="5"/>
  <c r="R215" i="5"/>
  <c r="P215" i="5"/>
  <c r="BK215" i="5"/>
  <c r="J215" i="5"/>
  <c r="BE215" i="5" s="1"/>
  <c r="BI214" i="5"/>
  <c r="BH214" i="5"/>
  <c r="BG214" i="5"/>
  <c r="BF214" i="5"/>
  <c r="T214" i="5"/>
  <c r="R214" i="5"/>
  <c r="P214" i="5"/>
  <c r="BK214" i="5"/>
  <c r="J214" i="5"/>
  <c r="BE214" i="5"/>
  <c r="BI213" i="5"/>
  <c r="BH213" i="5"/>
  <c r="BG213" i="5"/>
  <c r="BF213" i="5"/>
  <c r="T213" i="5"/>
  <c r="R213" i="5"/>
  <c r="P213" i="5"/>
  <c r="BK213" i="5"/>
  <c r="J213" i="5"/>
  <c r="BE213" i="5" s="1"/>
  <c r="BI212" i="5"/>
  <c r="BH212" i="5"/>
  <c r="BG212" i="5"/>
  <c r="BF212" i="5"/>
  <c r="T212" i="5"/>
  <c r="R212" i="5"/>
  <c r="P212" i="5"/>
  <c r="BK212" i="5"/>
  <c r="J212" i="5"/>
  <c r="BE212" i="5" s="1"/>
  <c r="BI211" i="5"/>
  <c r="BH211" i="5"/>
  <c r="BG211" i="5"/>
  <c r="BF211" i="5"/>
  <c r="T211" i="5"/>
  <c r="R211" i="5"/>
  <c r="P211" i="5"/>
  <c r="BK211" i="5"/>
  <c r="J211" i="5"/>
  <c r="BE211" i="5"/>
  <c r="BI210" i="5"/>
  <c r="BH210" i="5"/>
  <c r="BG210" i="5"/>
  <c r="BF210" i="5"/>
  <c r="T210" i="5"/>
  <c r="R210" i="5"/>
  <c r="P210" i="5"/>
  <c r="BK210" i="5"/>
  <c r="J210" i="5"/>
  <c r="BE210" i="5"/>
  <c r="BI209" i="5"/>
  <c r="BH209" i="5"/>
  <c r="BG209" i="5"/>
  <c r="BF209" i="5"/>
  <c r="T209" i="5"/>
  <c r="R209" i="5"/>
  <c r="P209" i="5"/>
  <c r="BK209" i="5"/>
  <c r="J209" i="5"/>
  <c r="BE209" i="5" s="1"/>
  <c r="BI208" i="5"/>
  <c r="BH208" i="5"/>
  <c r="BG208" i="5"/>
  <c r="BF208" i="5"/>
  <c r="T208" i="5"/>
  <c r="R208" i="5"/>
  <c r="P208" i="5"/>
  <c r="BK208" i="5"/>
  <c r="J208" i="5"/>
  <c r="BE208" i="5"/>
  <c r="BI207" i="5"/>
  <c r="BH207" i="5"/>
  <c r="BG207" i="5"/>
  <c r="BF207" i="5"/>
  <c r="T207" i="5"/>
  <c r="R207" i="5"/>
  <c r="P207" i="5"/>
  <c r="BK207" i="5"/>
  <c r="J207" i="5"/>
  <c r="BE207" i="5"/>
  <c r="BI206" i="5"/>
  <c r="BH206" i="5"/>
  <c r="BG206" i="5"/>
  <c r="BF206" i="5"/>
  <c r="T206" i="5"/>
  <c r="R206" i="5"/>
  <c r="P206" i="5"/>
  <c r="BK206" i="5"/>
  <c r="J206" i="5"/>
  <c r="BE206" i="5" s="1"/>
  <c r="BI205" i="5"/>
  <c r="BH205" i="5"/>
  <c r="BG205" i="5"/>
  <c r="BF205" i="5"/>
  <c r="T205" i="5"/>
  <c r="R205" i="5"/>
  <c r="P205" i="5"/>
  <c r="P169" i="5" s="1"/>
  <c r="BK205" i="5"/>
  <c r="J205" i="5"/>
  <c r="BE205" i="5"/>
  <c r="BI204" i="5"/>
  <c r="BH204" i="5"/>
  <c r="BG204" i="5"/>
  <c r="BF204" i="5"/>
  <c r="T204" i="5"/>
  <c r="R204" i="5"/>
  <c r="P204" i="5"/>
  <c r="BK204" i="5"/>
  <c r="J204" i="5"/>
  <c r="BE204" i="5" s="1"/>
  <c r="BI203" i="5"/>
  <c r="BH203" i="5"/>
  <c r="BG203" i="5"/>
  <c r="BF203" i="5"/>
  <c r="T203" i="5"/>
  <c r="R203" i="5"/>
  <c r="P203" i="5"/>
  <c r="BK203" i="5"/>
  <c r="J203" i="5"/>
  <c r="BE203" i="5" s="1"/>
  <c r="BI202" i="5"/>
  <c r="BH202" i="5"/>
  <c r="BG202" i="5"/>
  <c r="BF202" i="5"/>
  <c r="T202" i="5"/>
  <c r="R202" i="5"/>
  <c r="P202" i="5"/>
  <c r="BK202" i="5"/>
  <c r="J202" i="5"/>
  <c r="BE202" i="5"/>
  <c r="BI201" i="5"/>
  <c r="BH201" i="5"/>
  <c r="BG201" i="5"/>
  <c r="BF201" i="5"/>
  <c r="T201" i="5"/>
  <c r="R201" i="5"/>
  <c r="P201" i="5"/>
  <c r="BK201" i="5"/>
  <c r="J201" i="5"/>
  <c r="BE201" i="5"/>
  <c r="BI200" i="5"/>
  <c r="BH200" i="5"/>
  <c r="BG200" i="5"/>
  <c r="BF200" i="5"/>
  <c r="T200" i="5"/>
  <c r="R200" i="5"/>
  <c r="P200" i="5"/>
  <c r="BK200" i="5"/>
  <c r="J200" i="5"/>
  <c r="BE200" i="5" s="1"/>
  <c r="BI199" i="5"/>
  <c r="BH199" i="5"/>
  <c r="BG199" i="5"/>
  <c r="BF199" i="5"/>
  <c r="T199" i="5"/>
  <c r="R199" i="5"/>
  <c r="P199" i="5"/>
  <c r="BK199" i="5"/>
  <c r="J199" i="5"/>
  <c r="BE199" i="5"/>
  <c r="BI198" i="5"/>
  <c r="BH198" i="5"/>
  <c r="BG198" i="5"/>
  <c r="BF198" i="5"/>
  <c r="T198" i="5"/>
  <c r="R198" i="5"/>
  <c r="P198" i="5"/>
  <c r="BK198" i="5"/>
  <c r="J198" i="5"/>
  <c r="BE198" i="5"/>
  <c r="BI197" i="5"/>
  <c r="BH197" i="5"/>
  <c r="BG197" i="5"/>
  <c r="BF197" i="5"/>
  <c r="T197" i="5"/>
  <c r="R197" i="5"/>
  <c r="P197" i="5"/>
  <c r="BK197" i="5"/>
  <c r="J197" i="5"/>
  <c r="BE197" i="5" s="1"/>
  <c r="BI196" i="5"/>
  <c r="BH196" i="5"/>
  <c r="BG196" i="5"/>
  <c r="BF196" i="5"/>
  <c r="T196" i="5"/>
  <c r="R196" i="5"/>
  <c r="P196" i="5"/>
  <c r="BK196" i="5"/>
  <c r="J196" i="5"/>
  <c r="BE196" i="5"/>
  <c r="BI195" i="5"/>
  <c r="BH195" i="5"/>
  <c r="BG195" i="5"/>
  <c r="BF195" i="5"/>
  <c r="T195" i="5"/>
  <c r="R195" i="5"/>
  <c r="P195" i="5"/>
  <c r="BK195" i="5"/>
  <c r="J195" i="5"/>
  <c r="BE195" i="5" s="1"/>
  <c r="BI194" i="5"/>
  <c r="BH194" i="5"/>
  <c r="BG194" i="5"/>
  <c r="BF194" i="5"/>
  <c r="T194" i="5"/>
  <c r="R194" i="5"/>
  <c r="P194" i="5"/>
  <c r="BK194" i="5"/>
  <c r="J194" i="5"/>
  <c r="BE194" i="5" s="1"/>
  <c r="BI193" i="5"/>
  <c r="BH193" i="5"/>
  <c r="BG193" i="5"/>
  <c r="BF193" i="5"/>
  <c r="T193" i="5"/>
  <c r="R193" i="5"/>
  <c r="P193" i="5"/>
  <c r="BK193" i="5"/>
  <c r="J193" i="5"/>
  <c r="BE193" i="5"/>
  <c r="BI192" i="5"/>
  <c r="BH192" i="5"/>
  <c r="BG192" i="5"/>
  <c r="BF192" i="5"/>
  <c r="T192" i="5"/>
  <c r="R192" i="5"/>
  <c r="P192" i="5"/>
  <c r="BK192" i="5"/>
  <c r="J192" i="5"/>
  <c r="BE192" i="5"/>
  <c r="BI191" i="5"/>
  <c r="BH191" i="5"/>
  <c r="BG191" i="5"/>
  <c r="BF191" i="5"/>
  <c r="T191" i="5"/>
  <c r="R191" i="5"/>
  <c r="P191" i="5"/>
  <c r="BK191" i="5"/>
  <c r="J191" i="5"/>
  <c r="BE191" i="5" s="1"/>
  <c r="BI190" i="5"/>
  <c r="BH190" i="5"/>
  <c r="BG190" i="5"/>
  <c r="BF190" i="5"/>
  <c r="T190" i="5"/>
  <c r="R190" i="5"/>
  <c r="P190" i="5"/>
  <c r="BK190" i="5"/>
  <c r="J190" i="5"/>
  <c r="BE190" i="5"/>
  <c r="BI189" i="5"/>
  <c r="BH189" i="5"/>
  <c r="BG189" i="5"/>
  <c r="BF189" i="5"/>
  <c r="T189" i="5"/>
  <c r="R189" i="5"/>
  <c r="P189" i="5"/>
  <c r="BK189" i="5"/>
  <c r="J189" i="5"/>
  <c r="BE189" i="5"/>
  <c r="BI188" i="5"/>
  <c r="BH188" i="5"/>
  <c r="BG188" i="5"/>
  <c r="BF188" i="5"/>
  <c r="T188" i="5"/>
  <c r="R188" i="5"/>
  <c r="P188" i="5"/>
  <c r="BK188" i="5"/>
  <c r="J188" i="5"/>
  <c r="BE188" i="5" s="1"/>
  <c r="BI187" i="5"/>
  <c r="BH187" i="5"/>
  <c r="BG187" i="5"/>
  <c r="BF187" i="5"/>
  <c r="T187" i="5"/>
  <c r="R187" i="5"/>
  <c r="P187" i="5"/>
  <c r="BK187" i="5"/>
  <c r="J187" i="5"/>
  <c r="BE187" i="5"/>
  <c r="BI186" i="5"/>
  <c r="BH186" i="5"/>
  <c r="BG186" i="5"/>
  <c r="BF186" i="5"/>
  <c r="T186" i="5"/>
  <c r="R186" i="5"/>
  <c r="P186" i="5"/>
  <c r="BK186" i="5"/>
  <c r="J186" i="5"/>
  <c r="BE186" i="5" s="1"/>
  <c r="BI185" i="5"/>
  <c r="BH185" i="5"/>
  <c r="BG185" i="5"/>
  <c r="BF185" i="5"/>
  <c r="T185" i="5"/>
  <c r="R185" i="5"/>
  <c r="P185" i="5"/>
  <c r="BK185" i="5"/>
  <c r="J185" i="5"/>
  <c r="BE185" i="5" s="1"/>
  <c r="BI184" i="5"/>
  <c r="BH184" i="5"/>
  <c r="BG184" i="5"/>
  <c r="BF184" i="5"/>
  <c r="T184" i="5"/>
  <c r="R184" i="5"/>
  <c r="P184" i="5"/>
  <c r="BK184" i="5"/>
  <c r="J184" i="5"/>
  <c r="BE184" i="5"/>
  <c r="BI183" i="5"/>
  <c r="BH183" i="5"/>
  <c r="BG183" i="5"/>
  <c r="BF183" i="5"/>
  <c r="T183" i="5"/>
  <c r="R183" i="5"/>
  <c r="P183" i="5"/>
  <c r="BK183" i="5"/>
  <c r="J183" i="5"/>
  <c r="BE183" i="5"/>
  <c r="BI182" i="5"/>
  <c r="BH182" i="5"/>
  <c r="BG182" i="5"/>
  <c r="BF182" i="5"/>
  <c r="T182" i="5"/>
  <c r="R182" i="5"/>
  <c r="P182" i="5"/>
  <c r="BK182" i="5"/>
  <c r="J182" i="5"/>
  <c r="BE182" i="5" s="1"/>
  <c r="BI181" i="5"/>
  <c r="BH181" i="5"/>
  <c r="BG181" i="5"/>
  <c r="BF181" i="5"/>
  <c r="T181" i="5"/>
  <c r="R181" i="5"/>
  <c r="P181" i="5"/>
  <c r="BK181" i="5"/>
  <c r="J181" i="5"/>
  <c r="BE181" i="5"/>
  <c r="BI180" i="5"/>
  <c r="BH180" i="5"/>
  <c r="BG180" i="5"/>
  <c r="BF180" i="5"/>
  <c r="T180" i="5"/>
  <c r="R180" i="5"/>
  <c r="P180" i="5"/>
  <c r="BK180" i="5"/>
  <c r="J180" i="5"/>
  <c r="BE180" i="5"/>
  <c r="BI179" i="5"/>
  <c r="BH179" i="5"/>
  <c r="BG179" i="5"/>
  <c r="BF179" i="5"/>
  <c r="T179" i="5"/>
  <c r="R179" i="5"/>
  <c r="P179" i="5"/>
  <c r="BK179" i="5"/>
  <c r="J179" i="5"/>
  <c r="BE179" i="5" s="1"/>
  <c r="BI178" i="5"/>
  <c r="BH178" i="5"/>
  <c r="BG178" i="5"/>
  <c r="BF178" i="5"/>
  <c r="T178" i="5"/>
  <c r="R178" i="5"/>
  <c r="P178" i="5"/>
  <c r="BK178" i="5"/>
  <c r="J178" i="5"/>
  <c r="BE178" i="5"/>
  <c r="BI177" i="5"/>
  <c r="BH177" i="5"/>
  <c r="BG177" i="5"/>
  <c r="BF177" i="5"/>
  <c r="T177" i="5"/>
  <c r="R177" i="5"/>
  <c r="P177" i="5"/>
  <c r="BK177" i="5"/>
  <c r="J177" i="5"/>
  <c r="BE177" i="5" s="1"/>
  <c r="BI176" i="5"/>
  <c r="BH176" i="5"/>
  <c r="BG176" i="5"/>
  <c r="BF176" i="5"/>
  <c r="T176" i="5"/>
  <c r="R176" i="5"/>
  <c r="P176" i="5"/>
  <c r="BK176" i="5"/>
  <c r="J176" i="5"/>
  <c r="BE176" i="5" s="1"/>
  <c r="BI175" i="5"/>
  <c r="BH175" i="5"/>
  <c r="BG175" i="5"/>
  <c r="BF175" i="5"/>
  <c r="T175" i="5"/>
  <c r="R175" i="5"/>
  <c r="P175" i="5"/>
  <c r="BK175" i="5"/>
  <c r="J175" i="5"/>
  <c r="BE175" i="5"/>
  <c r="BI174" i="5"/>
  <c r="BH174" i="5"/>
  <c r="BG174" i="5"/>
  <c r="BF174" i="5"/>
  <c r="T174" i="5"/>
  <c r="R174" i="5"/>
  <c r="P174" i="5"/>
  <c r="BK174" i="5"/>
  <c r="J174" i="5"/>
  <c r="BE174" i="5"/>
  <c r="BI173" i="5"/>
  <c r="BH173" i="5"/>
  <c r="BG173" i="5"/>
  <c r="BF173" i="5"/>
  <c r="T173" i="5"/>
  <c r="R173" i="5"/>
  <c r="P173" i="5"/>
  <c r="BK173" i="5"/>
  <c r="J173" i="5"/>
  <c r="BE173" i="5" s="1"/>
  <c r="BI172" i="5"/>
  <c r="BH172" i="5"/>
  <c r="BG172" i="5"/>
  <c r="BF172" i="5"/>
  <c r="T172" i="5"/>
  <c r="R172" i="5"/>
  <c r="P172" i="5"/>
  <c r="BK172" i="5"/>
  <c r="J172" i="5"/>
  <c r="BE172" i="5"/>
  <c r="BI170" i="5"/>
  <c r="BH170" i="5"/>
  <c r="BG170" i="5"/>
  <c r="BF170" i="5"/>
  <c r="T170" i="5"/>
  <c r="R170" i="5"/>
  <c r="P170" i="5"/>
  <c r="BK170" i="5"/>
  <c r="J170" i="5"/>
  <c r="BE170" i="5"/>
  <c r="BI168" i="5"/>
  <c r="BH168" i="5"/>
  <c r="BG168" i="5"/>
  <c r="BF168" i="5"/>
  <c r="T168" i="5"/>
  <c r="R168" i="5"/>
  <c r="P168" i="5"/>
  <c r="BK168" i="5"/>
  <c r="J168" i="5"/>
  <c r="BE168" i="5" s="1"/>
  <c r="BI167" i="5"/>
  <c r="BH167" i="5"/>
  <c r="BG167" i="5"/>
  <c r="BF167" i="5"/>
  <c r="T167" i="5"/>
  <c r="R167" i="5"/>
  <c r="P167" i="5"/>
  <c r="BK167" i="5"/>
  <c r="J167" i="5"/>
  <c r="BE167" i="5"/>
  <c r="BI166" i="5"/>
  <c r="BH166" i="5"/>
  <c r="BG166" i="5"/>
  <c r="BF166" i="5"/>
  <c r="T166" i="5"/>
  <c r="R166" i="5"/>
  <c r="P166" i="5"/>
  <c r="BK166" i="5"/>
  <c r="J166" i="5"/>
  <c r="BE166" i="5"/>
  <c r="BI165" i="5"/>
  <c r="BH165" i="5"/>
  <c r="BG165" i="5"/>
  <c r="BF165" i="5"/>
  <c r="T165" i="5"/>
  <c r="R165" i="5"/>
  <c r="P165" i="5"/>
  <c r="BK165" i="5"/>
  <c r="J165" i="5"/>
  <c r="BE165" i="5" s="1"/>
  <c r="BI164" i="5"/>
  <c r="BH164" i="5"/>
  <c r="BG164" i="5"/>
  <c r="BF164" i="5"/>
  <c r="T164" i="5"/>
  <c r="R164" i="5"/>
  <c r="P164" i="5"/>
  <c r="BK164" i="5"/>
  <c r="J164" i="5"/>
  <c r="BE164" i="5"/>
  <c r="BI163" i="5"/>
  <c r="BH163" i="5"/>
  <c r="BG163" i="5"/>
  <c r="BF163" i="5"/>
  <c r="T163" i="5"/>
  <c r="R163" i="5"/>
  <c r="P163" i="5"/>
  <c r="BK163" i="5"/>
  <c r="J163" i="5"/>
  <c r="BE163" i="5"/>
  <c r="BI162" i="5"/>
  <c r="BH162" i="5"/>
  <c r="BG162" i="5"/>
  <c r="BF162" i="5"/>
  <c r="T162" i="5"/>
  <c r="R162" i="5"/>
  <c r="P162" i="5"/>
  <c r="BK162" i="5"/>
  <c r="J162" i="5"/>
  <c r="BE162" i="5" s="1"/>
  <c r="BI161" i="5"/>
  <c r="BH161" i="5"/>
  <c r="BG161" i="5"/>
  <c r="BF161" i="5"/>
  <c r="T161" i="5"/>
  <c r="R161" i="5"/>
  <c r="P161" i="5"/>
  <c r="BK161" i="5"/>
  <c r="J161" i="5"/>
  <c r="BE161" i="5"/>
  <c r="BI160" i="5"/>
  <c r="BH160" i="5"/>
  <c r="BG160" i="5"/>
  <c r="BF160" i="5"/>
  <c r="T160" i="5"/>
  <c r="R160" i="5"/>
  <c r="P160" i="5"/>
  <c r="BK160" i="5"/>
  <c r="J160" i="5"/>
  <c r="BE160" i="5" s="1"/>
  <c r="BI159" i="5"/>
  <c r="BH159" i="5"/>
  <c r="BG159" i="5"/>
  <c r="BF159" i="5"/>
  <c r="T159" i="5"/>
  <c r="R159" i="5"/>
  <c r="P159" i="5"/>
  <c r="BK159" i="5"/>
  <c r="J159" i="5"/>
  <c r="BE159" i="5" s="1"/>
  <c r="BI158" i="5"/>
  <c r="BH158" i="5"/>
  <c r="BG158" i="5"/>
  <c r="BF158" i="5"/>
  <c r="T158" i="5"/>
  <c r="R158" i="5"/>
  <c r="P158" i="5"/>
  <c r="BK158" i="5"/>
  <c r="J158" i="5"/>
  <c r="BE158" i="5"/>
  <c r="BI157" i="5"/>
  <c r="BH157" i="5"/>
  <c r="BG157" i="5"/>
  <c r="BF157" i="5"/>
  <c r="T157" i="5"/>
  <c r="R157" i="5"/>
  <c r="P157" i="5"/>
  <c r="BK157" i="5"/>
  <c r="J157" i="5"/>
  <c r="BE157" i="5"/>
  <c r="BI156" i="5"/>
  <c r="BH156" i="5"/>
  <c r="BG156" i="5"/>
  <c r="BF156" i="5"/>
  <c r="T156" i="5"/>
  <c r="R156" i="5"/>
  <c r="P156" i="5"/>
  <c r="BK156" i="5"/>
  <c r="J156" i="5"/>
  <c r="BE156" i="5" s="1"/>
  <c r="BI155" i="5"/>
  <c r="BH155" i="5"/>
  <c r="BG155" i="5"/>
  <c r="BF155" i="5"/>
  <c r="T155" i="5"/>
  <c r="R155" i="5"/>
  <c r="P155" i="5"/>
  <c r="BK155" i="5"/>
  <c r="J155" i="5"/>
  <c r="BE155" i="5"/>
  <c r="BI154" i="5"/>
  <c r="BH154" i="5"/>
  <c r="BG154" i="5"/>
  <c r="BF154" i="5"/>
  <c r="T154" i="5"/>
  <c r="R154" i="5"/>
  <c r="P154" i="5"/>
  <c r="BK154" i="5"/>
  <c r="J154" i="5"/>
  <c r="BE154" i="5"/>
  <c r="BI153" i="5"/>
  <c r="BH153" i="5"/>
  <c r="BG153" i="5"/>
  <c r="BF153" i="5"/>
  <c r="T153" i="5"/>
  <c r="R153" i="5"/>
  <c r="P153" i="5"/>
  <c r="BK153" i="5"/>
  <c r="J153" i="5"/>
  <c r="BE153" i="5" s="1"/>
  <c r="BI152" i="5"/>
  <c r="BH152" i="5"/>
  <c r="BG152" i="5"/>
  <c r="BF152" i="5"/>
  <c r="T152" i="5"/>
  <c r="R152" i="5"/>
  <c r="P152" i="5"/>
  <c r="BK152" i="5"/>
  <c r="J152" i="5"/>
  <c r="BE152" i="5"/>
  <c r="BI151" i="5"/>
  <c r="BH151" i="5"/>
  <c r="BG151" i="5"/>
  <c r="BF151" i="5"/>
  <c r="T151" i="5"/>
  <c r="R151" i="5"/>
  <c r="P151" i="5"/>
  <c r="BK151" i="5"/>
  <c r="J151" i="5"/>
  <c r="BE151" i="5" s="1"/>
  <c r="BI150" i="5"/>
  <c r="BH150" i="5"/>
  <c r="BG150" i="5"/>
  <c r="BF150" i="5"/>
  <c r="T150" i="5"/>
  <c r="R150" i="5"/>
  <c r="P150" i="5"/>
  <c r="BK150" i="5"/>
  <c r="J150" i="5"/>
  <c r="BE150" i="5" s="1"/>
  <c r="BI149" i="5"/>
  <c r="BH149" i="5"/>
  <c r="BG149" i="5"/>
  <c r="BF149" i="5"/>
  <c r="T149" i="5"/>
  <c r="R149" i="5"/>
  <c r="P149" i="5"/>
  <c r="BK149" i="5"/>
  <c r="J149" i="5"/>
  <c r="BE149" i="5"/>
  <c r="BI148" i="5"/>
  <c r="BH148" i="5"/>
  <c r="BG148" i="5"/>
  <c r="BF148" i="5"/>
  <c r="T148" i="5"/>
  <c r="R148" i="5"/>
  <c r="P148" i="5"/>
  <c r="BK148" i="5"/>
  <c r="J148" i="5"/>
  <c r="BE148" i="5"/>
  <c r="BI147" i="5"/>
  <c r="BH147" i="5"/>
  <c r="BG147" i="5"/>
  <c r="BF147" i="5"/>
  <c r="T147" i="5"/>
  <c r="R147" i="5"/>
  <c r="P147" i="5"/>
  <c r="BK147" i="5"/>
  <c r="J147" i="5"/>
  <c r="BE147" i="5" s="1"/>
  <c r="BI146" i="5"/>
  <c r="BH146" i="5"/>
  <c r="BG146" i="5"/>
  <c r="BF146" i="5"/>
  <c r="T146" i="5"/>
  <c r="R146" i="5"/>
  <c r="P146" i="5"/>
  <c r="BK146" i="5"/>
  <c r="J146" i="5"/>
  <c r="BE146" i="5"/>
  <c r="BI145" i="5"/>
  <c r="BH145" i="5"/>
  <c r="BG145" i="5"/>
  <c r="BF145" i="5"/>
  <c r="T145" i="5"/>
  <c r="R145" i="5"/>
  <c r="P145" i="5"/>
  <c r="BK145" i="5"/>
  <c r="J145" i="5"/>
  <c r="BE145" i="5"/>
  <c r="BI144" i="5"/>
  <c r="BH144" i="5"/>
  <c r="BG144" i="5"/>
  <c r="BF144" i="5"/>
  <c r="T144" i="5"/>
  <c r="R144" i="5"/>
  <c r="P144" i="5"/>
  <c r="BK144" i="5"/>
  <c r="J144" i="5"/>
  <c r="BE144" i="5" s="1"/>
  <c r="BI143" i="5"/>
  <c r="BH143" i="5"/>
  <c r="BG143" i="5"/>
  <c r="BF143" i="5"/>
  <c r="T143" i="5"/>
  <c r="R143" i="5"/>
  <c r="P143" i="5"/>
  <c r="BK143" i="5"/>
  <c r="J143" i="5"/>
  <c r="BE143" i="5"/>
  <c r="BI142" i="5"/>
  <c r="BH142" i="5"/>
  <c r="BG142" i="5"/>
  <c r="BF142" i="5"/>
  <c r="T142" i="5"/>
  <c r="R142" i="5"/>
  <c r="P142" i="5"/>
  <c r="BK142" i="5"/>
  <c r="J142" i="5"/>
  <c r="BE142" i="5" s="1"/>
  <c r="BI141" i="5"/>
  <c r="BH141" i="5"/>
  <c r="BG141" i="5"/>
  <c r="BF141" i="5"/>
  <c r="T141" i="5"/>
  <c r="R141" i="5"/>
  <c r="P141" i="5"/>
  <c r="BK141" i="5"/>
  <c r="J141" i="5"/>
  <c r="BE141" i="5" s="1"/>
  <c r="BI140" i="5"/>
  <c r="BH140" i="5"/>
  <c r="BG140" i="5"/>
  <c r="BF140" i="5"/>
  <c r="T140" i="5"/>
  <c r="R140" i="5"/>
  <c r="P140" i="5"/>
  <c r="BK140" i="5"/>
  <c r="J140" i="5"/>
  <c r="BE140" i="5"/>
  <c r="BI139" i="5"/>
  <c r="BH139" i="5"/>
  <c r="BG139" i="5"/>
  <c r="BF139" i="5"/>
  <c r="T139" i="5"/>
  <c r="R139" i="5"/>
  <c r="P139" i="5"/>
  <c r="BK139" i="5"/>
  <c r="J139" i="5"/>
  <c r="BE139" i="5"/>
  <c r="BI138" i="5"/>
  <c r="BH138" i="5"/>
  <c r="BG138" i="5"/>
  <c r="BF138" i="5"/>
  <c r="T138" i="5"/>
  <c r="R138" i="5"/>
  <c r="P138" i="5"/>
  <c r="BK138" i="5"/>
  <c r="J138" i="5"/>
  <c r="BE138" i="5" s="1"/>
  <c r="BI137" i="5"/>
  <c r="BH137" i="5"/>
  <c r="BG137" i="5"/>
  <c r="BF137" i="5"/>
  <c r="T137" i="5"/>
  <c r="R137" i="5"/>
  <c r="P137" i="5"/>
  <c r="BK137" i="5"/>
  <c r="J137" i="5"/>
  <c r="BE137" i="5"/>
  <c r="BI136" i="5"/>
  <c r="BH136" i="5"/>
  <c r="BG136" i="5"/>
  <c r="BF136" i="5"/>
  <c r="T136" i="5"/>
  <c r="R136" i="5"/>
  <c r="P136" i="5"/>
  <c r="BK136" i="5"/>
  <c r="J136" i="5"/>
  <c r="BE136" i="5"/>
  <c r="BI134" i="5"/>
  <c r="BH134" i="5"/>
  <c r="BG134" i="5"/>
  <c r="BF134" i="5"/>
  <c r="T134" i="5"/>
  <c r="R134" i="5"/>
  <c r="P134" i="5"/>
  <c r="BK134" i="5"/>
  <c r="J134" i="5"/>
  <c r="BE134" i="5" s="1"/>
  <c r="BI132" i="5"/>
  <c r="BH132" i="5"/>
  <c r="BG132" i="5"/>
  <c r="BF132" i="5"/>
  <c r="T132" i="5"/>
  <c r="R132" i="5"/>
  <c r="P132" i="5"/>
  <c r="BK132" i="5"/>
  <c r="J132" i="5"/>
  <c r="BE132" i="5"/>
  <c r="BI131" i="5"/>
  <c r="BH131" i="5"/>
  <c r="BG131" i="5"/>
  <c r="BF131" i="5"/>
  <c r="T131" i="5"/>
  <c r="R131" i="5"/>
  <c r="P131" i="5"/>
  <c r="BK131" i="5"/>
  <c r="J131" i="5"/>
  <c r="BE131" i="5"/>
  <c r="BI130" i="5"/>
  <c r="BH130" i="5"/>
  <c r="BG130" i="5"/>
  <c r="BF130" i="5"/>
  <c r="T130" i="5"/>
  <c r="R130" i="5"/>
  <c r="P130" i="5"/>
  <c r="BK130" i="5"/>
  <c r="J130" i="5"/>
  <c r="BE130" i="5" s="1"/>
  <c r="BI129" i="5"/>
  <c r="BH129" i="5"/>
  <c r="BG129" i="5"/>
  <c r="BF129" i="5"/>
  <c r="T129" i="5"/>
  <c r="R129" i="5"/>
  <c r="P129" i="5"/>
  <c r="BK129" i="5"/>
  <c r="J129" i="5"/>
  <c r="BE129" i="5"/>
  <c r="BI128" i="5"/>
  <c r="BH128" i="5"/>
  <c r="BG128" i="5"/>
  <c r="BF128" i="5"/>
  <c r="T128" i="5"/>
  <c r="R128" i="5"/>
  <c r="P128" i="5"/>
  <c r="BK128" i="5"/>
  <c r="J128" i="5"/>
  <c r="BE128" i="5"/>
  <c r="BI127" i="5"/>
  <c r="BH127" i="5"/>
  <c r="BG127" i="5"/>
  <c r="BF127" i="5"/>
  <c r="T127" i="5"/>
  <c r="R127" i="5"/>
  <c r="P127" i="5"/>
  <c r="BK127" i="5"/>
  <c r="J127" i="5"/>
  <c r="BE127" i="5" s="1"/>
  <c r="BI126" i="5"/>
  <c r="BH126" i="5"/>
  <c r="BG126" i="5"/>
  <c r="BF126" i="5"/>
  <c r="T126" i="5"/>
  <c r="R126" i="5"/>
  <c r="P126" i="5"/>
  <c r="BK126" i="5"/>
  <c r="J126" i="5"/>
  <c r="BE126" i="5"/>
  <c r="BI125" i="5"/>
  <c r="BH125" i="5"/>
  <c r="BG125" i="5"/>
  <c r="BF125" i="5"/>
  <c r="T125" i="5"/>
  <c r="R125" i="5"/>
  <c r="P125" i="5"/>
  <c r="BK125" i="5"/>
  <c r="J125" i="5"/>
  <c r="BE125" i="5" s="1"/>
  <c r="BI124" i="5"/>
  <c r="BH124" i="5"/>
  <c r="BG124" i="5"/>
  <c r="BF124" i="5"/>
  <c r="T124" i="5"/>
  <c r="R124" i="5"/>
  <c r="P124" i="5"/>
  <c r="BK124" i="5"/>
  <c r="J124" i="5"/>
  <c r="BE124" i="5" s="1"/>
  <c r="BI123" i="5"/>
  <c r="BH123" i="5"/>
  <c r="BG123" i="5"/>
  <c r="BF123" i="5"/>
  <c r="T123" i="5"/>
  <c r="R123" i="5"/>
  <c r="P123" i="5"/>
  <c r="BK123" i="5"/>
  <c r="J123" i="5"/>
  <c r="BE123" i="5"/>
  <c r="BI122" i="5"/>
  <c r="BH122" i="5"/>
  <c r="BG122" i="5"/>
  <c r="BF122" i="5"/>
  <c r="T122" i="5"/>
  <c r="R122" i="5"/>
  <c r="P122" i="5"/>
  <c r="BK122" i="5"/>
  <c r="J122" i="5"/>
  <c r="BE122" i="5"/>
  <c r="BI121" i="5"/>
  <c r="BH121" i="5"/>
  <c r="BG121" i="5"/>
  <c r="BF121" i="5"/>
  <c r="T121" i="5"/>
  <c r="R121" i="5"/>
  <c r="P121" i="5"/>
  <c r="BK121" i="5"/>
  <c r="J121" i="5"/>
  <c r="BE121" i="5" s="1"/>
  <c r="BI120" i="5"/>
  <c r="BH120" i="5"/>
  <c r="BG120" i="5"/>
  <c r="BF120" i="5"/>
  <c r="T120" i="5"/>
  <c r="R120" i="5"/>
  <c r="P120" i="5"/>
  <c r="BK120" i="5"/>
  <c r="J120" i="5"/>
  <c r="BE120" i="5"/>
  <c r="BI119" i="5"/>
  <c r="BH119" i="5"/>
  <c r="BG119" i="5"/>
  <c r="BF119" i="5"/>
  <c r="T119" i="5"/>
  <c r="R119" i="5"/>
  <c r="P119" i="5"/>
  <c r="BK119" i="5"/>
  <c r="J119" i="5"/>
  <c r="BE119" i="5"/>
  <c r="BI118" i="5"/>
  <c r="BH118" i="5"/>
  <c r="BG118" i="5"/>
  <c r="BF118" i="5"/>
  <c r="T118" i="5"/>
  <c r="R118" i="5"/>
  <c r="P118" i="5"/>
  <c r="BK118" i="5"/>
  <c r="J118" i="5"/>
  <c r="BE118" i="5" s="1"/>
  <c r="BI117" i="5"/>
  <c r="BH117" i="5"/>
  <c r="BG117" i="5"/>
  <c r="BF117" i="5"/>
  <c r="T117" i="5"/>
  <c r="R117" i="5"/>
  <c r="P117" i="5"/>
  <c r="BK117" i="5"/>
  <c r="J117" i="5"/>
  <c r="BE117" i="5"/>
  <c r="BI116" i="5"/>
  <c r="BH116" i="5"/>
  <c r="BG116" i="5"/>
  <c r="BF116" i="5"/>
  <c r="T116" i="5"/>
  <c r="R116" i="5"/>
  <c r="P116" i="5"/>
  <c r="BK116" i="5"/>
  <c r="J116" i="5"/>
  <c r="BE116" i="5" s="1"/>
  <c r="BI115" i="5"/>
  <c r="BH115" i="5"/>
  <c r="BG115" i="5"/>
  <c r="BF115" i="5"/>
  <c r="T115" i="5"/>
  <c r="T99" i="5" s="1"/>
  <c r="R115" i="5"/>
  <c r="P115" i="5"/>
  <c r="BK115" i="5"/>
  <c r="J115" i="5"/>
  <c r="BE115" i="5" s="1"/>
  <c r="BI114" i="5"/>
  <c r="BH114" i="5"/>
  <c r="BG114" i="5"/>
  <c r="BF114" i="5"/>
  <c r="T114" i="5"/>
  <c r="R114" i="5"/>
  <c r="P114" i="5"/>
  <c r="BK114" i="5"/>
  <c r="J114" i="5"/>
  <c r="BE114" i="5"/>
  <c r="BI113" i="5"/>
  <c r="BH113" i="5"/>
  <c r="BG113" i="5"/>
  <c r="BF113" i="5"/>
  <c r="T113" i="5"/>
  <c r="R113" i="5"/>
  <c r="P113" i="5"/>
  <c r="BK113" i="5"/>
  <c r="J113" i="5"/>
  <c r="BE113" i="5"/>
  <c r="BI112" i="5"/>
  <c r="BH112" i="5"/>
  <c r="BG112" i="5"/>
  <c r="BF112" i="5"/>
  <c r="T112" i="5"/>
  <c r="R112" i="5"/>
  <c r="P112" i="5"/>
  <c r="BK112" i="5"/>
  <c r="J112" i="5"/>
  <c r="BE112" i="5" s="1"/>
  <c r="BI111" i="5"/>
  <c r="BH111" i="5"/>
  <c r="BG111" i="5"/>
  <c r="BF111" i="5"/>
  <c r="T111" i="5"/>
  <c r="R111" i="5"/>
  <c r="P111" i="5"/>
  <c r="BK111" i="5"/>
  <c r="J111" i="5"/>
  <c r="BE111" i="5"/>
  <c r="BI110" i="5"/>
  <c r="BH110" i="5"/>
  <c r="BG110" i="5"/>
  <c r="BF110" i="5"/>
  <c r="T110" i="5"/>
  <c r="R110" i="5"/>
  <c r="P110" i="5"/>
  <c r="BK110" i="5"/>
  <c r="J110" i="5"/>
  <c r="BE110" i="5"/>
  <c r="BI109" i="5"/>
  <c r="BH109" i="5"/>
  <c r="BG109" i="5"/>
  <c r="BF109" i="5"/>
  <c r="T109" i="5"/>
  <c r="R109" i="5"/>
  <c r="P109" i="5"/>
  <c r="BK109" i="5"/>
  <c r="J109" i="5"/>
  <c r="BE109" i="5" s="1"/>
  <c r="BI108" i="5"/>
  <c r="BH108" i="5"/>
  <c r="BG108" i="5"/>
  <c r="BF108" i="5"/>
  <c r="T108" i="5"/>
  <c r="R108" i="5"/>
  <c r="P108" i="5"/>
  <c r="BK108" i="5"/>
  <c r="J108" i="5"/>
  <c r="BE108" i="5"/>
  <c r="BI107" i="5"/>
  <c r="BH107" i="5"/>
  <c r="BG107" i="5"/>
  <c r="BF107" i="5"/>
  <c r="T107" i="5"/>
  <c r="R107" i="5"/>
  <c r="P107" i="5"/>
  <c r="BK107" i="5"/>
  <c r="J107" i="5"/>
  <c r="BE107" i="5" s="1"/>
  <c r="BI106" i="5"/>
  <c r="BH106" i="5"/>
  <c r="BG106" i="5"/>
  <c r="BF106" i="5"/>
  <c r="T106" i="5"/>
  <c r="R106" i="5"/>
  <c r="P106" i="5"/>
  <c r="BK106" i="5"/>
  <c r="J106" i="5"/>
  <c r="BE106" i="5" s="1"/>
  <c r="BI105" i="5"/>
  <c r="BH105" i="5"/>
  <c r="BG105" i="5"/>
  <c r="BF105" i="5"/>
  <c r="T105" i="5"/>
  <c r="R105" i="5"/>
  <c r="P105" i="5"/>
  <c r="BK105" i="5"/>
  <c r="J105" i="5"/>
  <c r="BE105" i="5"/>
  <c r="BI104" i="5"/>
  <c r="BH104" i="5"/>
  <c r="BG104" i="5"/>
  <c r="BF104" i="5"/>
  <c r="T104" i="5"/>
  <c r="R104" i="5"/>
  <c r="P104" i="5"/>
  <c r="BK104" i="5"/>
  <c r="J104" i="5"/>
  <c r="BE104" i="5"/>
  <c r="BI103" i="5"/>
  <c r="BH103" i="5"/>
  <c r="BG103" i="5"/>
  <c r="BF103" i="5"/>
  <c r="T103" i="5"/>
  <c r="R103" i="5"/>
  <c r="P103" i="5"/>
  <c r="BK103" i="5"/>
  <c r="J103" i="5"/>
  <c r="BE103" i="5" s="1"/>
  <c r="BI102" i="5"/>
  <c r="BH102" i="5"/>
  <c r="BG102" i="5"/>
  <c r="BF102" i="5"/>
  <c r="T102" i="5"/>
  <c r="R102" i="5"/>
  <c r="P102" i="5"/>
  <c r="BK102" i="5"/>
  <c r="J102" i="5"/>
  <c r="BE102" i="5"/>
  <c r="BI100" i="5"/>
  <c r="BH100" i="5"/>
  <c r="BG100" i="5"/>
  <c r="BF100" i="5"/>
  <c r="T100" i="5"/>
  <c r="R100" i="5"/>
  <c r="P100" i="5"/>
  <c r="BK100" i="5"/>
  <c r="J100" i="5"/>
  <c r="BE100" i="5"/>
  <c r="J93" i="5"/>
  <c r="F93" i="5"/>
  <c r="F91" i="5"/>
  <c r="E89" i="5"/>
  <c r="J51" i="5"/>
  <c r="F51" i="5"/>
  <c r="F49" i="5"/>
  <c r="E47" i="5"/>
  <c r="J18" i="5"/>
  <c r="E18" i="5"/>
  <c r="F94" i="5"/>
  <c r="F52" i="5"/>
  <c r="J17" i="5"/>
  <c r="J12" i="5"/>
  <c r="J91" i="5" s="1"/>
  <c r="E7" i="5"/>
  <c r="E45" i="5" s="1"/>
  <c r="AY54" i="1"/>
  <c r="AX54" i="1"/>
  <c r="BI245" i="4"/>
  <c r="BH245" i="4"/>
  <c r="BG245" i="4"/>
  <c r="BF245" i="4"/>
  <c r="T245" i="4"/>
  <c r="R245" i="4"/>
  <c r="P245" i="4"/>
  <c r="BK245" i="4"/>
  <c r="J245" i="4"/>
  <c r="BE245" i="4" s="1"/>
  <c r="BI244" i="4"/>
  <c r="BH244" i="4"/>
  <c r="BG244" i="4"/>
  <c r="BF244" i="4"/>
  <c r="T244" i="4"/>
  <c r="T240" i="4" s="1"/>
  <c r="R244" i="4"/>
  <c r="P244" i="4"/>
  <c r="BK244" i="4"/>
  <c r="J244" i="4"/>
  <c r="BE244" i="4"/>
  <c r="BI241" i="4"/>
  <c r="BH241" i="4"/>
  <c r="BG241" i="4"/>
  <c r="BF241" i="4"/>
  <c r="T241" i="4"/>
  <c r="R241" i="4"/>
  <c r="R240" i="4" s="1"/>
  <c r="P241" i="4"/>
  <c r="P240" i="4" s="1"/>
  <c r="BK241" i="4"/>
  <c r="BK240" i="4"/>
  <c r="J240" i="4"/>
  <c r="J65" i="4" s="1"/>
  <c r="J241" i="4"/>
  <c r="BE241" i="4"/>
  <c r="BI238" i="4"/>
  <c r="BH238" i="4"/>
  <c r="BG238" i="4"/>
  <c r="BF238" i="4"/>
  <c r="T238" i="4"/>
  <c r="R238" i="4"/>
  <c r="P238" i="4"/>
  <c r="BK238" i="4"/>
  <c r="J238" i="4"/>
  <c r="BE238" i="4" s="1"/>
  <c r="BI236" i="4"/>
  <c r="BH236" i="4"/>
  <c r="BG236" i="4"/>
  <c r="BF236" i="4"/>
  <c r="T236" i="4"/>
  <c r="R236" i="4"/>
  <c r="P236" i="4"/>
  <c r="BK236" i="4"/>
  <c r="J236" i="4"/>
  <c r="BE236" i="4"/>
  <c r="BI234" i="4"/>
  <c r="BH234" i="4"/>
  <c r="BG234" i="4"/>
  <c r="BF234" i="4"/>
  <c r="T234" i="4"/>
  <c r="R234" i="4"/>
  <c r="P234" i="4"/>
  <c r="BK234" i="4"/>
  <c r="J234" i="4"/>
  <c r="BE234" i="4" s="1"/>
  <c r="BI231" i="4"/>
  <c r="BH231" i="4"/>
  <c r="BG231" i="4"/>
  <c r="BF231" i="4"/>
  <c r="T231" i="4"/>
  <c r="R231" i="4"/>
  <c r="P231" i="4"/>
  <c r="BK231" i="4"/>
  <c r="J231" i="4"/>
  <c r="BE231" i="4" s="1"/>
  <c r="BI229" i="4"/>
  <c r="BH229" i="4"/>
  <c r="BG229" i="4"/>
  <c r="BF229" i="4"/>
  <c r="T229" i="4"/>
  <c r="R229" i="4"/>
  <c r="P229" i="4"/>
  <c r="BK229" i="4"/>
  <c r="J229" i="4"/>
  <c r="BE229" i="4"/>
  <c r="BI227" i="4"/>
  <c r="BH227" i="4"/>
  <c r="BG227" i="4"/>
  <c r="BF227" i="4"/>
  <c r="T227" i="4"/>
  <c r="R227" i="4"/>
  <c r="P227" i="4"/>
  <c r="BK227" i="4"/>
  <c r="J227" i="4"/>
  <c r="BE227" i="4" s="1"/>
  <c r="BI226" i="4"/>
  <c r="BH226" i="4"/>
  <c r="BG226" i="4"/>
  <c r="BF226" i="4"/>
  <c r="T226" i="4"/>
  <c r="R226" i="4"/>
  <c r="P226" i="4"/>
  <c r="BK226" i="4"/>
  <c r="J226" i="4"/>
  <c r="BE226" i="4" s="1"/>
  <c r="BI224" i="4"/>
  <c r="BH224" i="4"/>
  <c r="BG224" i="4"/>
  <c r="BF224" i="4"/>
  <c r="T224" i="4"/>
  <c r="R224" i="4"/>
  <c r="P224" i="4"/>
  <c r="BK224" i="4"/>
  <c r="J224" i="4"/>
  <c r="BE224" i="4"/>
  <c r="BI223" i="4"/>
  <c r="BH223" i="4"/>
  <c r="BG223" i="4"/>
  <c r="BF223" i="4"/>
  <c r="T223" i="4"/>
  <c r="R223" i="4"/>
  <c r="P223" i="4"/>
  <c r="BK223" i="4"/>
  <c r="J223" i="4"/>
  <c r="BE223" i="4" s="1"/>
  <c r="BI216" i="4"/>
  <c r="BH216" i="4"/>
  <c r="BG216" i="4"/>
  <c r="BF216" i="4"/>
  <c r="T216" i="4"/>
  <c r="R216" i="4"/>
  <c r="P216" i="4"/>
  <c r="BK216" i="4"/>
  <c r="J216" i="4"/>
  <c r="BE216" i="4" s="1"/>
  <c r="BI215" i="4"/>
  <c r="BH215" i="4"/>
  <c r="BG215" i="4"/>
  <c r="BF215" i="4"/>
  <c r="T215" i="4"/>
  <c r="R215" i="4"/>
  <c r="P215" i="4"/>
  <c r="BK215" i="4"/>
  <c r="J215" i="4"/>
  <c r="BE215" i="4"/>
  <c r="BI213" i="4"/>
  <c r="BH213" i="4"/>
  <c r="BG213" i="4"/>
  <c r="BF213" i="4"/>
  <c r="T213" i="4"/>
  <c r="R213" i="4"/>
  <c r="P213" i="4"/>
  <c r="BK213" i="4"/>
  <c r="J213" i="4"/>
  <c r="BE213" i="4" s="1"/>
  <c r="BI212" i="4"/>
  <c r="BH212" i="4"/>
  <c r="BG212" i="4"/>
  <c r="BF212" i="4"/>
  <c r="T212" i="4"/>
  <c r="R212" i="4"/>
  <c r="P212" i="4"/>
  <c r="BK212" i="4"/>
  <c r="J212" i="4"/>
  <c r="BE212" i="4" s="1"/>
  <c r="BI211" i="4"/>
  <c r="BH211" i="4"/>
  <c r="BG211" i="4"/>
  <c r="BF211" i="4"/>
  <c r="T211" i="4"/>
  <c r="R211" i="4"/>
  <c r="P211" i="4"/>
  <c r="BK211" i="4"/>
  <c r="J211" i="4"/>
  <c r="BE211" i="4"/>
  <c r="BI210" i="4"/>
  <c r="BH210" i="4"/>
  <c r="BG210" i="4"/>
  <c r="BF210" i="4"/>
  <c r="T210" i="4"/>
  <c r="R210" i="4"/>
  <c r="P210" i="4"/>
  <c r="BK210" i="4"/>
  <c r="J210" i="4"/>
  <c r="BE210" i="4" s="1"/>
  <c r="BI209" i="4"/>
  <c r="BH209" i="4"/>
  <c r="BG209" i="4"/>
  <c r="BF209" i="4"/>
  <c r="T209" i="4"/>
  <c r="R209" i="4"/>
  <c r="P209" i="4"/>
  <c r="BK209" i="4"/>
  <c r="J209" i="4"/>
  <c r="BE209" i="4" s="1"/>
  <c r="BI207" i="4"/>
  <c r="BH207" i="4"/>
  <c r="BG207" i="4"/>
  <c r="BF207" i="4"/>
  <c r="T207" i="4"/>
  <c r="R207" i="4"/>
  <c r="P207" i="4"/>
  <c r="BK207" i="4"/>
  <c r="J207" i="4"/>
  <c r="BE207" i="4"/>
  <c r="BI205" i="4"/>
  <c r="BH205" i="4"/>
  <c r="BG205" i="4"/>
  <c r="BF205" i="4"/>
  <c r="T205" i="4"/>
  <c r="R205" i="4"/>
  <c r="P205" i="4"/>
  <c r="BK205" i="4"/>
  <c r="J205" i="4"/>
  <c r="BE205" i="4" s="1"/>
  <c r="BI204" i="4"/>
  <c r="BH204" i="4"/>
  <c r="BG204" i="4"/>
  <c r="BF204" i="4"/>
  <c r="T204" i="4"/>
  <c r="R204" i="4"/>
  <c r="P204" i="4"/>
  <c r="BK204" i="4"/>
  <c r="J204" i="4"/>
  <c r="BE204" i="4" s="1"/>
  <c r="BI203" i="4"/>
  <c r="BH203" i="4"/>
  <c r="BG203" i="4"/>
  <c r="BF203" i="4"/>
  <c r="T203" i="4"/>
  <c r="R203" i="4"/>
  <c r="P203" i="4"/>
  <c r="BK203" i="4"/>
  <c r="J203" i="4"/>
  <c r="BE203" i="4"/>
  <c r="BI202" i="4"/>
  <c r="BH202" i="4"/>
  <c r="BG202" i="4"/>
  <c r="BF202" i="4"/>
  <c r="T202" i="4"/>
  <c r="R202" i="4"/>
  <c r="P202" i="4"/>
  <c r="BK202" i="4"/>
  <c r="J202" i="4"/>
  <c r="BE202" i="4" s="1"/>
  <c r="BI201" i="4"/>
  <c r="BH201" i="4"/>
  <c r="BG201" i="4"/>
  <c r="BF201" i="4"/>
  <c r="T201" i="4"/>
  <c r="R201" i="4"/>
  <c r="P201" i="4"/>
  <c r="BK201" i="4"/>
  <c r="J201" i="4"/>
  <c r="BE201" i="4" s="1"/>
  <c r="BI200" i="4"/>
  <c r="BH200" i="4"/>
  <c r="BG200" i="4"/>
  <c r="BF200" i="4"/>
  <c r="T200" i="4"/>
  <c r="R200" i="4"/>
  <c r="P200" i="4"/>
  <c r="BK200" i="4"/>
  <c r="J200" i="4"/>
  <c r="BE200" i="4"/>
  <c r="BI199" i="4"/>
  <c r="BH199" i="4"/>
  <c r="BG199" i="4"/>
  <c r="BF199" i="4"/>
  <c r="T199" i="4"/>
  <c r="R199" i="4"/>
  <c r="P199" i="4"/>
  <c r="BK199" i="4"/>
  <c r="J199" i="4"/>
  <c r="BE199" i="4" s="1"/>
  <c r="BI198" i="4"/>
  <c r="BH198" i="4"/>
  <c r="BG198" i="4"/>
  <c r="BF198" i="4"/>
  <c r="T198" i="4"/>
  <c r="R198" i="4"/>
  <c r="P198" i="4"/>
  <c r="BK198" i="4"/>
  <c r="J198" i="4"/>
  <c r="BE198" i="4" s="1"/>
  <c r="BI197" i="4"/>
  <c r="BH197" i="4"/>
  <c r="BG197" i="4"/>
  <c r="BF197" i="4"/>
  <c r="T197" i="4"/>
  <c r="R197" i="4"/>
  <c r="P197" i="4"/>
  <c r="BK197" i="4"/>
  <c r="J197" i="4"/>
  <c r="BE197" i="4"/>
  <c r="BI196" i="4"/>
  <c r="BH196" i="4"/>
  <c r="BG196" i="4"/>
  <c r="BF196" i="4"/>
  <c r="T196" i="4"/>
  <c r="R196" i="4"/>
  <c r="P196" i="4"/>
  <c r="BK196" i="4"/>
  <c r="J196" i="4"/>
  <c r="BE196" i="4" s="1"/>
  <c r="BI195" i="4"/>
  <c r="BH195" i="4"/>
  <c r="BG195" i="4"/>
  <c r="BF195" i="4"/>
  <c r="T195" i="4"/>
  <c r="R195" i="4"/>
  <c r="P195" i="4"/>
  <c r="BK195" i="4"/>
  <c r="J195" i="4"/>
  <c r="BE195" i="4" s="1"/>
  <c r="BI194" i="4"/>
  <c r="BH194" i="4"/>
  <c r="BG194" i="4"/>
  <c r="BF194" i="4"/>
  <c r="T194" i="4"/>
  <c r="R194" i="4"/>
  <c r="P194" i="4"/>
  <c r="BK194" i="4"/>
  <c r="J194" i="4"/>
  <c r="BE194" i="4"/>
  <c r="BI193" i="4"/>
  <c r="BH193" i="4"/>
  <c r="BG193" i="4"/>
  <c r="BF193" i="4"/>
  <c r="T193" i="4"/>
  <c r="R193" i="4"/>
  <c r="P193" i="4"/>
  <c r="BK193" i="4"/>
  <c r="J193" i="4"/>
  <c r="BE193" i="4" s="1"/>
  <c r="BI192" i="4"/>
  <c r="BH192" i="4"/>
  <c r="BG192" i="4"/>
  <c r="BF192" i="4"/>
  <c r="T192" i="4"/>
  <c r="R192" i="4"/>
  <c r="P192" i="4"/>
  <c r="BK192" i="4"/>
  <c r="J192" i="4"/>
  <c r="BE192" i="4" s="1"/>
  <c r="BI191" i="4"/>
  <c r="BH191" i="4"/>
  <c r="BG191" i="4"/>
  <c r="BF191" i="4"/>
  <c r="T191" i="4"/>
  <c r="R191" i="4"/>
  <c r="P191" i="4"/>
  <c r="BK191" i="4"/>
  <c r="J191" i="4"/>
  <c r="BE191" i="4"/>
  <c r="BI190" i="4"/>
  <c r="BH190" i="4"/>
  <c r="BG190" i="4"/>
  <c r="BF190" i="4"/>
  <c r="T190" i="4"/>
  <c r="R190" i="4"/>
  <c r="P190" i="4"/>
  <c r="BK190" i="4"/>
  <c r="J190" i="4"/>
  <c r="BE190" i="4" s="1"/>
  <c r="BI189" i="4"/>
  <c r="BH189" i="4"/>
  <c r="BG189" i="4"/>
  <c r="BF189" i="4"/>
  <c r="T189" i="4"/>
  <c r="R189" i="4"/>
  <c r="P189" i="4"/>
  <c r="BK189" i="4"/>
  <c r="BK180" i="4" s="1"/>
  <c r="J180" i="4" s="1"/>
  <c r="J64" i="4" s="1"/>
  <c r="J189" i="4"/>
  <c r="BE189" i="4" s="1"/>
  <c r="BI187" i="4"/>
  <c r="BH187" i="4"/>
  <c r="BG187" i="4"/>
  <c r="BF187" i="4"/>
  <c r="T187" i="4"/>
  <c r="T180" i="4" s="1"/>
  <c r="R187" i="4"/>
  <c r="P187" i="4"/>
  <c r="BK187" i="4"/>
  <c r="J187" i="4"/>
  <c r="BE187" i="4"/>
  <c r="BI186" i="4"/>
  <c r="BH186" i="4"/>
  <c r="BG186" i="4"/>
  <c r="BF186" i="4"/>
  <c r="T186" i="4"/>
  <c r="R186" i="4"/>
  <c r="P186" i="4"/>
  <c r="BK186" i="4"/>
  <c r="J186" i="4"/>
  <c r="BE186" i="4" s="1"/>
  <c r="BI184" i="4"/>
  <c r="BH184" i="4"/>
  <c r="BG184" i="4"/>
  <c r="BF184" i="4"/>
  <c r="T184" i="4"/>
  <c r="R184" i="4"/>
  <c r="P184" i="4"/>
  <c r="BK184" i="4"/>
  <c r="J184" i="4"/>
  <c r="BE184" i="4" s="1"/>
  <c r="BI182" i="4"/>
  <c r="BH182" i="4"/>
  <c r="BG182" i="4"/>
  <c r="BF182" i="4"/>
  <c r="T182" i="4"/>
  <c r="R182" i="4"/>
  <c r="P182" i="4"/>
  <c r="BK182" i="4"/>
  <c r="J182" i="4"/>
  <c r="BE182" i="4"/>
  <c r="BI181" i="4"/>
  <c r="BH181" i="4"/>
  <c r="BG181" i="4"/>
  <c r="BF181" i="4"/>
  <c r="T181" i="4"/>
  <c r="R181" i="4"/>
  <c r="P181" i="4"/>
  <c r="BK181" i="4"/>
  <c r="J181" i="4"/>
  <c r="BE181" i="4"/>
  <c r="BI178" i="4"/>
  <c r="BH178" i="4"/>
  <c r="BG178" i="4"/>
  <c r="BF178" i="4"/>
  <c r="T178" i="4"/>
  <c r="R178" i="4"/>
  <c r="P178" i="4"/>
  <c r="BK178" i="4"/>
  <c r="J178" i="4"/>
  <c r="BE178" i="4" s="1"/>
  <c r="BI176" i="4"/>
  <c r="BH176" i="4"/>
  <c r="BG176" i="4"/>
  <c r="BF176" i="4"/>
  <c r="T176" i="4"/>
  <c r="R176" i="4"/>
  <c r="P176" i="4"/>
  <c r="BK176" i="4"/>
  <c r="J176" i="4"/>
  <c r="BE176" i="4"/>
  <c r="BI174" i="4"/>
  <c r="BH174" i="4"/>
  <c r="BG174" i="4"/>
  <c r="BF174" i="4"/>
  <c r="T174" i="4"/>
  <c r="R174" i="4"/>
  <c r="P174" i="4"/>
  <c r="BK174" i="4"/>
  <c r="J174" i="4"/>
  <c r="BE174" i="4" s="1"/>
  <c r="BI173" i="4"/>
  <c r="BH173" i="4"/>
  <c r="BG173" i="4"/>
  <c r="BF173" i="4"/>
  <c r="T173" i="4"/>
  <c r="R173" i="4"/>
  <c r="P173" i="4"/>
  <c r="BK173" i="4"/>
  <c r="J173" i="4"/>
  <c r="BE173" i="4" s="1"/>
  <c r="BI172" i="4"/>
  <c r="BH172" i="4"/>
  <c r="BG172" i="4"/>
  <c r="BF172" i="4"/>
  <c r="T172" i="4"/>
  <c r="R172" i="4"/>
  <c r="P172" i="4"/>
  <c r="BK172" i="4"/>
  <c r="J172" i="4"/>
  <c r="BE172" i="4"/>
  <c r="BI171" i="4"/>
  <c r="BH171" i="4"/>
  <c r="BG171" i="4"/>
  <c r="BF171" i="4"/>
  <c r="T171" i="4"/>
  <c r="R171" i="4"/>
  <c r="P171" i="4"/>
  <c r="BK171" i="4"/>
  <c r="J171" i="4"/>
  <c r="BE171" i="4" s="1"/>
  <c r="BI170" i="4"/>
  <c r="BH170" i="4"/>
  <c r="BG170" i="4"/>
  <c r="BF170" i="4"/>
  <c r="T170" i="4"/>
  <c r="R170" i="4"/>
  <c r="P170" i="4"/>
  <c r="BK170" i="4"/>
  <c r="J170" i="4"/>
  <c r="BE170" i="4" s="1"/>
  <c r="BI169" i="4"/>
  <c r="BH169" i="4"/>
  <c r="BG169" i="4"/>
  <c r="BF169" i="4"/>
  <c r="T169" i="4"/>
  <c r="R169" i="4"/>
  <c r="P169" i="4"/>
  <c r="BK169" i="4"/>
  <c r="J169" i="4"/>
  <c r="BE169" i="4"/>
  <c r="BI168" i="4"/>
  <c r="BH168" i="4"/>
  <c r="BG168" i="4"/>
  <c r="BF168" i="4"/>
  <c r="T168" i="4"/>
  <c r="R168" i="4"/>
  <c r="P168" i="4"/>
  <c r="BK168" i="4"/>
  <c r="J168" i="4"/>
  <c r="BE168" i="4"/>
  <c r="BI166" i="4"/>
  <c r="BH166" i="4"/>
  <c r="BG166" i="4"/>
  <c r="BF166" i="4"/>
  <c r="T166" i="4"/>
  <c r="R166" i="4"/>
  <c r="P166" i="4"/>
  <c r="BK166" i="4"/>
  <c r="J166" i="4"/>
  <c r="BE166" i="4" s="1"/>
  <c r="BI164" i="4"/>
  <c r="BH164" i="4"/>
  <c r="BG164" i="4"/>
  <c r="BF164" i="4"/>
  <c r="T164" i="4"/>
  <c r="R164" i="4"/>
  <c r="P164" i="4"/>
  <c r="BK164" i="4"/>
  <c r="J164" i="4"/>
  <c r="BE164" i="4"/>
  <c r="BI161" i="4"/>
  <c r="BH161" i="4"/>
  <c r="BG161" i="4"/>
  <c r="BF161" i="4"/>
  <c r="T161" i="4"/>
  <c r="R161" i="4"/>
  <c r="P161" i="4"/>
  <c r="BK161" i="4"/>
  <c r="J161" i="4"/>
  <c r="BE161" i="4"/>
  <c r="BI160" i="4"/>
  <c r="BH160" i="4"/>
  <c r="BG160" i="4"/>
  <c r="BF160" i="4"/>
  <c r="T160" i="4"/>
  <c r="R160" i="4"/>
  <c r="P160" i="4"/>
  <c r="BK160" i="4"/>
  <c r="J160" i="4"/>
  <c r="BE160" i="4" s="1"/>
  <c r="BI157" i="4"/>
  <c r="BH157" i="4"/>
  <c r="BG157" i="4"/>
  <c r="BF157" i="4"/>
  <c r="T157" i="4"/>
  <c r="R157" i="4"/>
  <c r="P157" i="4"/>
  <c r="BK157" i="4"/>
  <c r="J157" i="4"/>
  <c r="BE157" i="4"/>
  <c r="BI156" i="4"/>
  <c r="BH156" i="4"/>
  <c r="BG156" i="4"/>
  <c r="BF156" i="4"/>
  <c r="T156" i="4"/>
  <c r="R156" i="4"/>
  <c r="P156" i="4"/>
  <c r="BK156" i="4"/>
  <c r="J156" i="4"/>
  <c r="BE156" i="4" s="1"/>
  <c r="BI153" i="4"/>
  <c r="BH153" i="4"/>
  <c r="BG153" i="4"/>
  <c r="BF153" i="4"/>
  <c r="T153" i="4"/>
  <c r="R153" i="4"/>
  <c r="P153" i="4"/>
  <c r="BK153" i="4"/>
  <c r="J153" i="4"/>
  <c r="BE153" i="4" s="1"/>
  <c r="BI152" i="4"/>
  <c r="BH152" i="4"/>
  <c r="BG152" i="4"/>
  <c r="BF152" i="4"/>
  <c r="T152" i="4"/>
  <c r="R152" i="4"/>
  <c r="P152" i="4"/>
  <c r="BK152" i="4"/>
  <c r="J152" i="4"/>
  <c r="BE152" i="4"/>
  <c r="BI150" i="4"/>
  <c r="BH150" i="4"/>
  <c r="BG150" i="4"/>
  <c r="BF150" i="4"/>
  <c r="T150" i="4"/>
  <c r="R150" i="4"/>
  <c r="P150" i="4"/>
  <c r="BK150" i="4"/>
  <c r="J150" i="4"/>
  <c r="BE150" i="4"/>
  <c r="BI149" i="4"/>
  <c r="BH149" i="4"/>
  <c r="BG149" i="4"/>
  <c r="BF149" i="4"/>
  <c r="T149" i="4"/>
  <c r="R149" i="4"/>
  <c r="P149" i="4"/>
  <c r="BK149" i="4"/>
  <c r="BK145" i="4" s="1"/>
  <c r="J145" i="4" s="1"/>
  <c r="J63" i="4" s="1"/>
  <c r="J149" i="4"/>
  <c r="BE149" i="4" s="1"/>
  <c r="BI147" i="4"/>
  <c r="BH147" i="4"/>
  <c r="BG147" i="4"/>
  <c r="BF147" i="4"/>
  <c r="T147" i="4"/>
  <c r="T145" i="4" s="1"/>
  <c r="R147" i="4"/>
  <c r="P147" i="4"/>
  <c r="BK147" i="4"/>
  <c r="J147" i="4"/>
  <c r="BE147" i="4"/>
  <c r="BI146" i="4"/>
  <c r="BH146" i="4"/>
  <c r="BG146" i="4"/>
  <c r="BF146" i="4"/>
  <c r="T146" i="4"/>
  <c r="R146" i="4"/>
  <c r="P146" i="4"/>
  <c r="P145" i="4" s="1"/>
  <c r="BK146" i="4"/>
  <c r="J146" i="4"/>
  <c r="BE146" i="4"/>
  <c r="BI143" i="4"/>
  <c r="BH143" i="4"/>
  <c r="BG143" i="4"/>
  <c r="BF143" i="4"/>
  <c r="T143" i="4"/>
  <c r="R143" i="4"/>
  <c r="P143" i="4"/>
  <c r="BK143" i="4"/>
  <c r="J143" i="4"/>
  <c r="BE143" i="4" s="1"/>
  <c r="BI142" i="4"/>
  <c r="BH142" i="4"/>
  <c r="BG142" i="4"/>
  <c r="BF142" i="4"/>
  <c r="T142" i="4"/>
  <c r="R142" i="4"/>
  <c r="P142" i="4"/>
  <c r="BK142" i="4"/>
  <c r="J142" i="4"/>
  <c r="BE142" i="4"/>
  <c r="BI141" i="4"/>
  <c r="BH141" i="4"/>
  <c r="BG141" i="4"/>
  <c r="BF141" i="4"/>
  <c r="T141" i="4"/>
  <c r="R141" i="4"/>
  <c r="P141" i="4"/>
  <c r="BK141" i="4"/>
  <c r="J141" i="4"/>
  <c r="BE141" i="4"/>
  <c r="BI140" i="4"/>
  <c r="BH140" i="4"/>
  <c r="BG140" i="4"/>
  <c r="BF140" i="4"/>
  <c r="T140" i="4"/>
  <c r="R140" i="4"/>
  <c r="P140" i="4"/>
  <c r="BK140" i="4"/>
  <c r="J140" i="4"/>
  <c r="BE140" i="4" s="1"/>
  <c r="BI139" i="4"/>
  <c r="BH139" i="4"/>
  <c r="BG139" i="4"/>
  <c r="BF139" i="4"/>
  <c r="T139" i="4"/>
  <c r="R139" i="4"/>
  <c r="P139" i="4"/>
  <c r="BK139" i="4"/>
  <c r="J139" i="4"/>
  <c r="BE139" i="4"/>
  <c r="BI138" i="4"/>
  <c r="BH138" i="4"/>
  <c r="BG138" i="4"/>
  <c r="BF138" i="4"/>
  <c r="T138" i="4"/>
  <c r="R138" i="4"/>
  <c r="P138" i="4"/>
  <c r="BK138" i="4"/>
  <c r="J138" i="4"/>
  <c r="BE138" i="4"/>
  <c r="BI137" i="4"/>
  <c r="BH137" i="4"/>
  <c r="BG137" i="4"/>
  <c r="BF137" i="4"/>
  <c r="T137" i="4"/>
  <c r="R137" i="4"/>
  <c r="P137" i="4"/>
  <c r="BK137" i="4"/>
  <c r="J137" i="4"/>
  <c r="BE137" i="4" s="1"/>
  <c r="BI135" i="4"/>
  <c r="BH135" i="4"/>
  <c r="BG135" i="4"/>
  <c r="BF135" i="4"/>
  <c r="T135" i="4"/>
  <c r="R135" i="4"/>
  <c r="P135" i="4"/>
  <c r="BK135" i="4"/>
  <c r="J135" i="4"/>
  <c r="BE135" i="4"/>
  <c r="BI134" i="4"/>
  <c r="BH134" i="4"/>
  <c r="BG134" i="4"/>
  <c r="BF134" i="4"/>
  <c r="T134" i="4"/>
  <c r="R134" i="4"/>
  <c r="P134" i="4"/>
  <c r="BK134" i="4"/>
  <c r="J134" i="4"/>
  <c r="BE134" i="4" s="1"/>
  <c r="BI132" i="4"/>
  <c r="BH132" i="4"/>
  <c r="BG132" i="4"/>
  <c r="BF132" i="4"/>
  <c r="T132" i="4"/>
  <c r="R132" i="4"/>
  <c r="P132" i="4"/>
  <c r="BK132" i="4"/>
  <c r="J132" i="4"/>
  <c r="BE132" i="4" s="1"/>
  <c r="BI130" i="4"/>
  <c r="BH130" i="4"/>
  <c r="BG130" i="4"/>
  <c r="BF130" i="4"/>
  <c r="T130" i="4"/>
  <c r="R130" i="4"/>
  <c r="P130" i="4"/>
  <c r="BK130" i="4"/>
  <c r="J130" i="4"/>
  <c r="BE130" i="4"/>
  <c r="BI128" i="4"/>
  <c r="BH128" i="4"/>
  <c r="BG128" i="4"/>
  <c r="BF128" i="4"/>
  <c r="T128" i="4"/>
  <c r="R128" i="4"/>
  <c r="P128" i="4"/>
  <c r="BK128" i="4"/>
  <c r="J128" i="4"/>
  <c r="BE128" i="4"/>
  <c r="BI127" i="4"/>
  <c r="BH127" i="4"/>
  <c r="BG127" i="4"/>
  <c r="BF127" i="4"/>
  <c r="T127" i="4"/>
  <c r="R127" i="4"/>
  <c r="P127" i="4"/>
  <c r="BK127" i="4"/>
  <c r="J127" i="4"/>
  <c r="BE127" i="4" s="1"/>
  <c r="BI125" i="4"/>
  <c r="BH125" i="4"/>
  <c r="BG125" i="4"/>
  <c r="BF125" i="4"/>
  <c r="T125" i="4"/>
  <c r="R125" i="4"/>
  <c r="P125" i="4"/>
  <c r="BK125" i="4"/>
  <c r="J125" i="4"/>
  <c r="BE125" i="4"/>
  <c r="BI123" i="4"/>
  <c r="BH123" i="4"/>
  <c r="BG123" i="4"/>
  <c r="BF123" i="4"/>
  <c r="T123" i="4"/>
  <c r="R123" i="4"/>
  <c r="P123" i="4"/>
  <c r="P118" i="4" s="1"/>
  <c r="BK123" i="4"/>
  <c r="J123" i="4"/>
  <c r="BE123" i="4"/>
  <c r="BI121" i="4"/>
  <c r="BH121" i="4"/>
  <c r="BG121" i="4"/>
  <c r="BF121" i="4"/>
  <c r="T121" i="4"/>
  <c r="R121" i="4"/>
  <c r="P121" i="4"/>
  <c r="BK121" i="4"/>
  <c r="J121" i="4"/>
  <c r="BE121" i="4" s="1"/>
  <c r="BI119" i="4"/>
  <c r="BH119" i="4"/>
  <c r="BG119" i="4"/>
  <c r="BF119" i="4"/>
  <c r="T119" i="4"/>
  <c r="R119" i="4"/>
  <c r="R118" i="4"/>
  <c r="P119" i="4"/>
  <c r="BK119" i="4"/>
  <c r="J119" i="4"/>
  <c r="BE119" i="4" s="1"/>
  <c r="BI116" i="4"/>
  <c r="BH116" i="4"/>
  <c r="BG116" i="4"/>
  <c r="BF116" i="4"/>
  <c r="T116" i="4"/>
  <c r="R116" i="4"/>
  <c r="P116" i="4"/>
  <c r="BK116" i="4"/>
  <c r="J116" i="4"/>
  <c r="BE116" i="4" s="1"/>
  <c r="BI115" i="4"/>
  <c r="BH115" i="4"/>
  <c r="BG115" i="4"/>
  <c r="BF115" i="4"/>
  <c r="T115" i="4"/>
  <c r="R115" i="4"/>
  <c r="P115" i="4"/>
  <c r="BK115" i="4"/>
  <c r="BK101" i="4" s="1"/>
  <c r="J115" i="4"/>
  <c r="BE115" i="4" s="1"/>
  <c r="BI114" i="4"/>
  <c r="BH114" i="4"/>
  <c r="BG114" i="4"/>
  <c r="BF114" i="4"/>
  <c r="T114" i="4"/>
  <c r="R114" i="4"/>
  <c r="P114" i="4"/>
  <c r="BK114" i="4"/>
  <c r="J114" i="4"/>
  <c r="BE114" i="4"/>
  <c r="BI113" i="4"/>
  <c r="BH113" i="4"/>
  <c r="BG113" i="4"/>
  <c r="BF113" i="4"/>
  <c r="T113" i="4"/>
  <c r="R113" i="4"/>
  <c r="P113" i="4"/>
  <c r="BK113" i="4"/>
  <c r="J113" i="4"/>
  <c r="BE113" i="4"/>
  <c r="BI112" i="4"/>
  <c r="BH112" i="4"/>
  <c r="BG112" i="4"/>
  <c r="BF112" i="4"/>
  <c r="T112" i="4"/>
  <c r="R112" i="4"/>
  <c r="P112" i="4"/>
  <c r="BK112" i="4"/>
  <c r="J112" i="4"/>
  <c r="BE112" i="4" s="1"/>
  <c r="BI111" i="4"/>
  <c r="BH111" i="4"/>
  <c r="BG111" i="4"/>
  <c r="BF111" i="4"/>
  <c r="T111" i="4"/>
  <c r="R111" i="4"/>
  <c r="P111" i="4"/>
  <c r="BK111" i="4"/>
  <c r="J111" i="4"/>
  <c r="BE111" i="4"/>
  <c r="BI109" i="4"/>
  <c r="BH109" i="4"/>
  <c r="BG109" i="4"/>
  <c r="BF109" i="4"/>
  <c r="T109" i="4"/>
  <c r="R109" i="4"/>
  <c r="P109" i="4"/>
  <c r="BK109" i="4"/>
  <c r="J109" i="4"/>
  <c r="BE109" i="4"/>
  <c r="BI107" i="4"/>
  <c r="BH107" i="4"/>
  <c r="BG107" i="4"/>
  <c r="BF107" i="4"/>
  <c r="T107" i="4"/>
  <c r="R107" i="4"/>
  <c r="P107" i="4"/>
  <c r="BK107" i="4"/>
  <c r="J107" i="4"/>
  <c r="BE107" i="4" s="1"/>
  <c r="BI105" i="4"/>
  <c r="BH105" i="4"/>
  <c r="BG105" i="4"/>
  <c r="BF105" i="4"/>
  <c r="T105" i="4"/>
  <c r="R105" i="4"/>
  <c r="P105" i="4"/>
  <c r="P101" i="4" s="1"/>
  <c r="BK105" i="4"/>
  <c r="J105" i="4"/>
  <c r="BE105" i="4"/>
  <c r="BI102" i="4"/>
  <c r="BH102" i="4"/>
  <c r="BG102" i="4"/>
  <c r="BF102" i="4"/>
  <c r="T102" i="4"/>
  <c r="R102" i="4"/>
  <c r="R101" i="4"/>
  <c r="P102" i="4"/>
  <c r="BK102" i="4"/>
  <c r="J102" i="4"/>
  <c r="BE102" i="4" s="1"/>
  <c r="BI98" i="4"/>
  <c r="BH98" i="4"/>
  <c r="BG98" i="4"/>
  <c r="BF98" i="4"/>
  <c r="T98" i="4"/>
  <c r="R98" i="4"/>
  <c r="R92" i="4" s="1"/>
  <c r="P98" i="4"/>
  <c r="P92" i="4" s="1"/>
  <c r="BK98" i="4"/>
  <c r="J98" i="4"/>
  <c r="BE98" i="4"/>
  <c r="BI95" i="4"/>
  <c r="BH95" i="4"/>
  <c r="BG95" i="4"/>
  <c r="BF95" i="4"/>
  <c r="T95" i="4"/>
  <c r="R95" i="4"/>
  <c r="P95" i="4"/>
  <c r="BK95" i="4"/>
  <c r="J95" i="4"/>
  <c r="BE95" i="4" s="1"/>
  <c r="BI93" i="4"/>
  <c r="BH93" i="4"/>
  <c r="BG93" i="4"/>
  <c r="BF93" i="4"/>
  <c r="T93" i="4"/>
  <c r="T92" i="4" s="1"/>
  <c r="R93" i="4"/>
  <c r="P93" i="4"/>
  <c r="BK93" i="4"/>
  <c r="BK92" i="4" s="1"/>
  <c r="J92" i="4" s="1"/>
  <c r="J59" i="4" s="1"/>
  <c r="J93" i="4"/>
  <c r="BE93" i="4" s="1"/>
  <c r="BI90" i="4"/>
  <c r="BH90" i="4"/>
  <c r="BG90" i="4"/>
  <c r="BF90" i="4"/>
  <c r="J31" i="4" s="1"/>
  <c r="AW54" i="1" s="1"/>
  <c r="T90" i="4"/>
  <c r="R90" i="4"/>
  <c r="P90" i="4"/>
  <c r="P87" i="4" s="1"/>
  <c r="BK90" i="4"/>
  <c r="J90" i="4"/>
  <c r="BE90" i="4"/>
  <c r="BI88" i="4"/>
  <c r="BH88" i="4"/>
  <c r="BG88" i="4"/>
  <c r="BF88" i="4"/>
  <c r="F31" i="4" s="1"/>
  <c r="BA54" i="1" s="1"/>
  <c r="T88" i="4"/>
  <c r="T87" i="4" s="1"/>
  <c r="R88" i="4"/>
  <c r="R87" i="4"/>
  <c r="R86" i="4"/>
  <c r="P88" i="4"/>
  <c r="BK88" i="4"/>
  <c r="BK87" i="4"/>
  <c r="BK86" i="4" s="1"/>
  <c r="J86" i="4" s="1"/>
  <c r="J57" i="4" s="1"/>
  <c r="J87" i="4"/>
  <c r="J88" i="4"/>
  <c r="BE88" i="4"/>
  <c r="J58" i="4"/>
  <c r="J81" i="4"/>
  <c r="F81" i="4"/>
  <c r="F79" i="4"/>
  <c r="E77" i="4"/>
  <c r="J51" i="4"/>
  <c r="F51" i="4"/>
  <c r="F49" i="4"/>
  <c r="E47" i="4"/>
  <c r="J18" i="4"/>
  <c r="E18" i="4"/>
  <c r="F52" i="4" s="1"/>
  <c r="F82" i="4"/>
  <c r="J17" i="4"/>
  <c r="J12" i="4"/>
  <c r="J79" i="4" s="1"/>
  <c r="J49" i="4"/>
  <c r="E7" i="4"/>
  <c r="AY53" i="1"/>
  <c r="AX53" i="1"/>
  <c r="BI147" i="3"/>
  <c r="BH147" i="3"/>
  <c r="BG147" i="3"/>
  <c r="BF147" i="3"/>
  <c r="T147" i="3"/>
  <c r="R147" i="3"/>
  <c r="P147" i="3"/>
  <c r="BK147" i="3"/>
  <c r="J147" i="3"/>
  <c r="BE147" i="3"/>
  <c r="BI145" i="3"/>
  <c r="BH145" i="3"/>
  <c r="BG145" i="3"/>
  <c r="BF145" i="3"/>
  <c r="T145" i="3"/>
  <c r="R145" i="3"/>
  <c r="P145" i="3"/>
  <c r="BK145" i="3"/>
  <c r="J145" i="3"/>
  <c r="BE145" i="3" s="1"/>
  <c r="BI144" i="3"/>
  <c r="BH144" i="3"/>
  <c r="BG144" i="3"/>
  <c r="BF144" i="3"/>
  <c r="T144" i="3"/>
  <c r="R144" i="3"/>
  <c r="P144" i="3"/>
  <c r="BK144" i="3"/>
  <c r="J144" i="3"/>
  <c r="BE144" i="3" s="1"/>
  <c r="BI143" i="3"/>
  <c r="BH143" i="3"/>
  <c r="BG143" i="3"/>
  <c r="BF143" i="3"/>
  <c r="T143" i="3"/>
  <c r="R143" i="3"/>
  <c r="R142" i="3" s="1"/>
  <c r="P143" i="3"/>
  <c r="BK143" i="3"/>
  <c r="BK142" i="3" s="1"/>
  <c r="J142" i="3"/>
  <c r="J65" i="3" s="1"/>
  <c r="J143" i="3"/>
  <c r="BE143" i="3" s="1"/>
  <c r="BI141" i="3"/>
  <c r="BH141" i="3"/>
  <c r="BG141" i="3"/>
  <c r="BF141" i="3"/>
  <c r="T141" i="3"/>
  <c r="R141" i="3"/>
  <c r="P141" i="3"/>
  <c r="BK141" i="3"/>
  <c r="J141" i="3"/>
  <c r="BE141" i="3" s="1"/>
  <c r="BI140" i="3"/>
  <c r="BH140" i="3"/>
  <c r="BG140" i="3"/>
  <c r="BF140" i="3"/>
  <c r="T140" i="3"/>
  <c r="T130" i="3" s="1"/>
  <c r="R140" i="3"/>
  <c r="P140" i="3"/>
  <c r="BK140" i="3"/>
  <c r="J140" i="3"/>
  <c r="BE140" i="3" s="1"/>
  <c r="BI139" i="3"/>
  <c r="BH139" i="3"/>
  <c r="BG139" i="3"/>
  <c r="BF139" i="3"/>
  <c r="T139" i="3"/>
  <c r="R139" i="3"/>
  <c r="P139" i="3"/>
  <c r="BK139" i="3"/>
  <c r="BK130" i="3" s="1"/>
  <c r="J130" i="3" s="1"/>
  <c r="J64" i="3" s="1"/>
  <c r="J139" i="3"/>
  <c r="BE139" i="3"/>
  <c r="BI138" i="3"/>
  <c r="BH138" i="3"/>
  <c r="BG138" i="3"/>
  <c r="BF138" i="3"/>
  <c r="T138" i="3"/>
  <c r="R138" i="3"/>
  <c r="P138" i="3"/>
  <c r="BK138" i="3"/>
  <c r="J138" i="3"/>
  <c r="BE138" i="3"/>
  <c r="BI137" i="3"/>
  <c r="BH137" i="3"/>
  <c r="BG137" i="3"/>
  <c r="BF137" i="3"/>
  <c r="T137" i="3"/>
  <c r="R137" i="3"/>
  <c r="P137" i="3"/>
  <c r="BK137" i="3"/>
  <c r="J137" i="3"/>
  <c r="BE137" i="3" s="1"/>
  <c r="BI136" i="3"/>
  <c r="BH136" i="3"/>
  <c r="BG136" i="3"/>
  <c r="BF136" i="3"/>
  <c r="T136" i="3"/>
  <c r="R136" i="3"/>
  <c r="P136" i="3"/>
  <c r="BK136" i="3"/>
  <c r="J136" i="3"/>
  <c r="BE136" i="3"/>
  <c r="BI135" i="3"/>
  <c r="BH135" i="3"/>
  <c r="BG135" i="3"/>
  <c r="BF135" i="3"/>
  <c r="T135" i="3"/>
  <c r="R135" i="3"/>
  <c r="P135" i="3"/>
  <c r="BK135" i="3"/>
  <c r="J135" i="3"/>
  <c r="BE135" i="3" s="1"/>
  <c r="BI134" i="3"/>
  <c r="BH134" i="3"/>
  <c r="BG134" i="3"/>
  <c r="BF134" i="3"/>
  <c r="T134" i="3"/>
  <c r="R134" i="3"/>
  <c r="P134" i="3"/>
  <c r="BK134" i="3"/>
  <c r="J134" i="3"/>
  <c r="BE134" i="3" s="1"/>
  <c r="BI133" i="3"/>
  <c r="BH133" i="3"/>
  <c r="BG133" i="3"/>
  <c r="BF133" i="3"/>
  <c r="T133" i="3"/>
  <c r="R133" i="3"/>
  <c r="P133" i="3"/>
  <c r="BK133" i="3"/>
  <c r="J133" i="3"/>
  <c r="BE133" i="3"/>
  <c r="BI132" i="3"/>
  <c r="BH132" i="3"/>
  <c r="BG132" i="3"/>
  <c r="BF132" i="3"/>
  <c r="T132" i="3"/>
  <c r="R132" i="3"/>
  <c r="P132" i="3"/>
  <c r="BK132" i="3"/>
  <c r="J132" i="3"/>
  <c r="BE132" i="3" s="1"/>
  <c r="BI131" i="3"/>
  <c r="BH131" i="3"/>
  <c r="BG131" i="3"/>
  <c r="BF131" i="3"/>
  <c r="T131" i="3"/>
  <c r="R131" i="3"/>
  <c r="P131" i="3"/>
  <c r="P130" i="3" s="1"/>
  <c r="BK131" i="3"/>
  <c r="J131" i="3"/>
  <c r="BE131" i="3"/>
  <c r="BI129" i="3"/>
  <c r="BH129" i="3"/>
  <c r="BG129" i="3"/>
  <c r="BF129" i="3"/>
  <c r="T129" i="3"/>
  <c r="R129" i="3"/>
  <c r="P129" i="3"/>
  <c r="BK129" i="3"/>
  <c r="J129" i="3"/>
  <c r="BE129" i="3"/>
  <c r="BI128" i="3"/>
  <c r="BH128" i="3"/>
  <c r="BG128" i="3"/>
  <c r="BF128" i="3"/>
  <c r="T128" i="3"/>
  <c r="R128" i="3"/>
  <c r="P128" i="3"/>
  <c r="P125" i="3" s="1"/>
  <c r="BK128" i="3"/>
  <c r="J128" i="3"/>
  <c r="BE128" i="3"/>
  <c r="BI127" i="3"/>
  <c r="BH127" i="3"/>
  <c r="BG127" i="3"/>
  <c r="BF127" i="3"/>
  <c r="T127" i="3"/>
  <c r="R127" i="3"/>
  <c r="P127" i="3"/>
  <c r="BK127" i="3"/>
  <c r="J127" i="3"/>
  <c r="BE127" i="3" s="1"/>
  <c r="BI126" i="3"/>
  <c r="BH126" i="3"/>
  <c r="BG126" i="3"/>
  <c r="BF126" i="3"/>
  <c r="T126" i="3"/>
  <c r="T125" i="3" s="1"/>
  <c r="R126" i="3"/>
  <c r="R125" i="3" s="1"/>
  <c r="P126" i="3"/>
  <c r="BK126" i="3"/>
  <c r="BK125" i="3" s="1"/>
  <c r="J125" i="3" s="1"/>
  <c r="J63" i="3" s="1"/>
  <c r="J126" i="3"/>
  <c r="BE126" i="3" s="1"/>
  <c r="BI124" i="3"/>
  <c r="BH124" i="3"/>
  <c r="BG124" i="3"/>
  <c r="BF124" i="3"/>
  <c r="T124" i="3"/>
  <c r="T123" i="3"/>
  <c r="R124" i="3"/>
  <c r="R123" i="3" s="1"/>
  <c r="P124" i="3"/>
  <c r="P123" i="3" s="1"/>
  <c r="BK124" i="3"/>
  <c r="BK123" i="3"/>
  <c r="J123" i="3"/>
  <c r="J124" i="3"/>
  <c r="BE124" i="3"/>
  <c r="J62" i="3"/>
  <c r="BI122" i="3"/>
  <c r="BH122" i="3"/>
  <c r="BG122" i="3"/>
  <c r="BF122" i="3"/>
  <c r="T122" i="3"/>
  <c r="R122" i="3"/>
  <c r="P122" i="3"/>
  <c r="BK122" i="3"/>
  <c r="J122" i="3"/>
  <c r="BE122" i="3" s="1"/>
  <c r="BI121" i="3"/>
  <c r="BH121" i="3"/>
  <c r="BG121" i="3"/>
  <c r="BF121" i="3"/>
  <c r="T121" i="3"/>
  <c r="R121" i="3"/>
  <c r="P121" i="3"/>
  <c r="BK121" i="3"/>
  <c r="J121" i="3"/>
  <c r="BE121" i="3"/>
  <c r="BI120" i="3"/>
  <c r="BH120" i="3"/>
  <c r="BG120" i="3"/>
  <c r="BF120" i="3"/>
  <c r="T120" i="3"/>
  <c r="R120" i="3"/>
  <c r="P120" i="3"/>
  <c r="BK120" i="3"/>
  <c r="J120" i="3"/>
  <c r="BE120" i="3" s="1"/>
  <c r="BI119" i="3"/>
  <c r="BH119" i="3"/>
  <c r="BG119" i="3"/>
  <c r="BF119" i="3"/>
  <c r="T119" i="3"/>
  <c r="R119" i="3"/>
  <c r="P119" i="3"/>
  <c r="BK119" i="3"/>
  <c r="J119" i="3"/>
  <c r="BE119" i="3" s="1"/>
  <c r="BI118" i="3"/>
  <c r="BH118" i="3"/>
  <c r="BG118" i="3"/>
  <c r="BF118" i="3"/>
  <c r="T118" i="3"/>
  <c r="T117" i="3" s="1"/>
  <c r="R118" i="3"/>
  <c r="R117" i="3"/>
  <c r="P118" i="3"/>
  <c r="BK118" i="3"/>
  <c r="BK117" i="3" s="1"/>
  <c r="J117" i="3" s="1"/>
  <c r="J61" i="3" s="1"/>
  <c r="J118" i="3"/>
  <c r="BE118" i="3" s="1"/>
  <c r="BI116" i="3"/>
  <c r="BH116" i="3"/>
  <c r="BG116" i="3"/>
  <c r="BF116" i="3"/>
  <c r="T116" i="3"/>
  <c r="R116" i="3"/>
  <c r="P116" i="3"/>
  <c r="BK116" i="3"/>
  <c r="J116" i="3"/>
  <c r="BE116" i="3"/>
  <c r="BI115" i="3"/>
  <c r="BH115" i="3"/>
  <c r="BG115" i="3"/>
  <c r="BF115" i="3"/>
  <c r="T115" i="3"/>
  <c r="R115" i="3"/>
  <c r="P115" i="3"/>
  <c r="BK115" i="3"/>
  <c r="J115" i="3"/>
  <c r="BE115" i="3" s="1"/>
  <c r="BI114" i="3"/>
  <c r="BH114" i="3"/>
  <c r="BG114" i="3"/>
  <c r="BF114" i="3"/>
  <c r="T114" i="3"/>
  <c r="T112" i="3" s="1"/>
  <c r="R114" i="3"/>
  <c r="P114" i="3"/>
  <c r="BK114" i="3"/>
  <c r="BK112" i="3" s="1"/>
  <c r="J112" i="3" s="1"/>
  <c r="J60" i="3" s="1"/>
  <c r="J114" i="3"/>
  <c r="BE114" i="3"/>
  <c r="BI113" i="3"/>
  <c r="BH113" i="3"/>
  <c r="BG113" i="3"/>
  <c r="BF113" i="3"/>
  <c r="T113" i="3"/>
  <c r="R113" i="3"/>
  <c r="P113" i="3"/>
  <c r="P112" i="3" s="1"/>
  <c r="BK113" i="3"/>
  <c r="J113" i="3"/>
  <c r="BE113" i="3"/>
  <c r="BI111" i="3"/>
  <c r="BH111" i="3"/>
  <c r="BG111" i="3"/>
  <c r="BF111" i="3"/>
  <c r="T111" i="3"/>
  <c r="R111" i="3"/>
  <c r="P111" i="3"/>
  <c r="BK111" i="3"/>
  <c r="J111" i="3"/>
  <c r="BE111" i="3" s="1"/>
  <c r="BI110" i="3"/>
  <c r="BH110" i="3"/>
  <c r="BG110" i="3"/>
  <c r="BF110" i="3"/>
  <c r="T110" i="3"/>
  <c r="R110" i="3"/>
  <c r="P110" i="3"/>
  <c r="BK110" i="3"/>
  <c r="J110" i="3"/>
  <c r="BE110" i="3"/>
  <c r="BI108" i="3"/>
  <c r="BH108" i="3"/>
  <c r="BG108" i="3"/>
  <c r="BF108" i="3"/>
  <c r="T108" i="3"/>
  <c r="R108" i="3"/>
  <c r="P108" i="3"/>
  <c r="BK108" i="3"/>
  <c r="J108" i="3"/>
  <c r="BE108" i="3" s="1"/>
  <c r="BI106" i="3"/>
  <c r="BH106" i="3"/>
  <c r="BG106" i="3"/>
  <c r="BF106" i="3"/>
  <c r="T106" i="3"/>
  <c r="R106" i="3"/>
  <c r="P106" i="3"/>
  <c r="BK106" i="3"/>
  <c r="J106" i="3"/>
  <c r="BE106" i="3" s="1"/>
  <c r="BI104" i="3"/>
  <c r="BH104" i="3"/>
  <c r="BG104" i="3"/>
  <c r="BF104" i="3"/>
  <c r="T104" i="3"/>
  <c r="R104" i="3"/>
  <c r="P104" i="3"/>
  <c r="BK104" i="3"/>
  <c r="J104" i="3"/>
  <c r="BE104" i="3"/>
  <c r="BI102" i="3"/>
  <c r="BH102" i="3"/>
  <c r="BG102" i="3"/>
  <c r="BF102" i="3"/>
  <c r="T102" i="3"/>
  <c r="R102" i="3"/>
  <c r="P102" i="3"/>
  <c r="BK102" i="3"/>
  <c r="J102" i="3"/>
  <c r="BE102" i="3" s="1"/>
  <c r="BI100" i="3"/>
  <c r="BH100" i="3"/>
  <c r="BG100" i="3"/>
  <c r="BF100" i="3"/>
  <c r="T100" i="3"/>
  <c r="R100" i="3"/>
  <c r="P100" i="3"/>
  <c r="BK100" i="3"/>
  <c r="J100" i="3"/>
  <c r="BE100" i="3" s="1"/>
  <c r="BI99" i="3"/>
  <c r="BH99" i="3"/>
  <c r="BG99" i="3"/>
  <c r="BF99" i="3"/>
  <c r="T99" i="3"/>
  <c r="R99" i="3"/>
  <c r="P99" i="3"/>
  <c r="BK99" i="3"/>
  <c r="J99" i="3"/>
  <c r="BE99" i="3"/>
  <c r="BI98" i="3"/>
  <c r="BH98" i="3"/>
  <c r="BG98" i="3"/>
  <c r="BF98" i="3"/>
  <c r="T98" i="3"/>
  <c r="R98" i="3"/>
  <c r="P98" i="3"/>
  <c r="BK98" i="3"/>
  <c r="J98" i="3"/>
  <c r="BE98" i="3"/>
  <c r="BI97" i="3"/>
  <c r="BH97" i="3"/>
  <c r="BG97" i="3"/>
  <c r="BF97" i="3"/>
  <c r="T97" i="3"/>
  <c r="R97" i="3"/>
  <c r="R93" i="3" s="1"/>
  <c r="P97" i="3"/>
  <c r="BK97" i="3"/>
  <c r="J97" i="3"/>
  <c r="BE97" i="3" s="1"/>
  <c r="BI96" i="3"/>
  <c r="BH96" i="3"/>
  <c r="BG96" i="3"/>
  <c r="BF96" i="3"/>
  <c r="T96" i="3"/>
  <c r="R96" i="3"/>
  <c r="P96" i="3"/>
  <c r="BK96" i="3"/>
  <c r="J96" i="3"/>
  <c r="BE96" i="3"/>
  <c r="BI95" i="3"/>
  <c r="BH95" i="3"/>
  <c r="BG95" i="3"/>
  <c r="BF95" i="3"/>
  <c r="T95" i="3"/>
  <c r="R95" i="3"/>
  <c r="P95" i="3"/>
  <c r="BK95" i="3"/>
  <c r="J95" i="3"/>
  <c r="BE95" i="3" s="1"/>
  <c r="BI94" i="3"/>
  <c r="BH94" i="3"/>
  <c r="BG94" i="3"/>
  <c r="BF94" i="3"/>
  <c r="T94" i="3"/>
  <c r="T93" i="3" s="1"/>
  <c r="R94" i="3"/>
  <c r="P94" i="3"/>
  <c r="BK94" i="3"/>
  <c r="BK93" i="3" s="1"/>
  <c r="J93" i="3" s="1"/>
  <c r="J59" i="3" s="1"/>
  <c r="J94" i="3"/>
  <c r="BE94" i="3"/>
  <c r="BI92" i="3"/>
  <c r="BH92" i="3"/>
  <c r="BG92" i="3"/>
  <c r="BF92" i="3"/>
  <c r="T92" i="3"/>
  <c r="R92" i="3"/>
  <c r="P92" i="3"/>
  <c r="BK92" i="3"/>
  <c r="J92" i="3"/>
  <c r="BE92" i="3"/>
  <c r="BI90" i="3"/>
  <c r="F34" i="3" s="1"/>
  <c r="BD53" i="1" s="1"/>
  <c r="BH90" i="3"/>
  <c r="BG90" i="3"/>
  <c r="BF90" i="3"/>
  <c r="J31" i="3" s="1"/>
  <c r="AW53" i="1" s="1"/>
  <c r="T90" i="3"/>
  <c r="R90" i="3"/>
  <c r="P90" i="3"/>
  <c r="BK90" i="3"/>
  <c r="J90" i="3"/>
  <c r="BE90" i="3" s="1"/>
  <c r="BI88" i="3"/>
  <c r="BH88" i="3"/>
  <c r="F33" i="3"/>
  <c r="BC53" i="1" s="1"/>
  <c r="BG88" i="3"/>
  <c r="BF88" i="3"/>
  <c r="T88" i="3"/>
  <c r="T87" i="3" s="1"/>
  <c r="R88" i="3"/>
  <c r="R87" i="3"/>
  <c r="P88" i="3"/>
  <c r="P87" i="3"/>
  <c r="BK88" i="3"/>
  <c r="BK87" i="3"/>
  <c r="J87" i="3" s="1"/>
  <c r="J58" i="3" s="1"/>
  <c r="J88" i="3"/>
  <c r="BE88" i="3"/>
  <c r="J81" i="3"/>
  <c r="F81" i="3"/>
  <c r="F79" i="3"/>
  <c r="E77" i="3"/>
  <c r="J51" i="3"/>
  <c r="F51" i="3"/>
  <c r="F49" i="3"/>
  <c r="E47" i="3"/>
  <c r="J18" i="3"/>
  <c r="E18" i="3"/>
  <c r="F52" i="3" s="1"/>
  <c r="F82" i="3"/>
  <c r="J17" i="3"/>
  <c r="J12" i="3"/>
  <c r="E7" i="3"/>
  <c r="E75" i="3" s="1"/>
  <c r="AY52" i="1"/>
  <c r="AX52" i="1"/>
  <c r="BI2076" i="2"/>
  <c r="BH2076" i="2"/>
  <c r="BG2076" i="2"/>
  <c r="BF2076" i="2"/>
  <c r="T2076" i="2"/>
  <c r="R2076" i="2"/>
  <c r="P2076" i="2"/>
  <c r="BK2076" i="2"/>
  <c r="J2076" i="2"/>
  <c r="BE2076" i="2"/>
  <c r="BI2075" i="2"/>
  <c r="BH2075" i="2"/>
  <c r="BG2075" i="2"/>
  <c r="BF2075" i="2"/>
  <c r="T2075" i="2"/>
  <c r="R2075" i="2"/>
  <c r="P2075" i="2"/>
  <c r="P2071" i="2" s="1"/>
  <c r="BK2075" i="2"/>
  <c r="J2075" i="2"/>
  <c r="BE2075" i="2"/>
  <c r="BI2074" i="2"/>
  <c r="BH2074" i="2"/>
  <c r="BG2074" i="2"/>
  <c r="BF2074" i="2"/>
  <c r="T2074" i="2"/>
  <c r="R2074" i="2"/>
  <c r="P2074" i="2"/>
  <c r="BK2074" i="2"/>
  <c r="J2074" i="2"/>
  <c r="BE2074" i="2" s="1"/>
  <c r="BI2072" i="2"/>
  <c r="BH2072" i="2"/>
  <c r="BG2072" i="2"/>
  <c r="BF2072" i="2"/>
  <c r="T2072" i="2"/>
  <c r="R2072" i="2"/>
  <c r="R2071" i="2"/>
  <c r="P2072" i="2"/>
  <c r="BK2072" i="2"/>
  <c r="BK2071" i="2" s="1"/>
  <c r="J2071" i="2" s="1"/>
  <c r="J77" i="2" s="1"/>
  <c r="J2072" i="2"/>
  <c r="BE2072" i="2" s="1"/>
  <c r="BI2070" i="2"/>
  <c r="BH2070" i="2"/>
  <c r="BG2070" i="2"/>
  <c r="BF2070" i="2"/>
  <c r="T2070" i="2"/>
  <c r="R2070" i="2"/>
  <c r="P2070" i="2"/>
  <c r="BK2070" i="2"/>
  <c r="J2070" i="2"/>
  <c r="BE2070" i="2"/>
  <c r="BI2069" i="2"/>
  <c r="BH2069" i="2"/>
  <c r="BG2069" i="2"/>
  <c r="BF2069" i="2"/>
  <c r="T2069" i="2"/>
  <c r="R2069" i="2"/>
  <c r="P2069" i="2"/>
  <c r="BK2069" i="2"/>
  <c r="J2069" i="2"/>
  <c r="BE2069" i="2" s="1"/>
  <c r="BI2068" i="2"/>
  <c r="BH2068" i="2"/>
  <c r="BG2068" i="2"/>
  <c r="BF2068" i="2"/>
  <c r="T2068" i="2"/>
  <c r="R2068" i="2"/>
  <c r="P2068" i="2"/>
  <c r="BK2068" i="2"/>
  <c r="J2068" i="2"/>
  <c r="BE2068" i="2"/>
  <c r="BI2047" i="2"/>
  <c r="BH2047" i="2"/>
  <c r="BG2047" i="2"/>
  <c r="BF2047" i="2"/>
  <c r="T2047" i="2"/>
  <c r="R2047" i="2"/>
  <c r="P2047" i="2"/>
  <c r="P2038" i="2" s="1"/>
  <c r="BK2047" i="2"/>
  <c r="J2047" i="2"/>
  <c r="BE2047" i="2"/>
  <c r="BI2045" i="2"/>
  <c r="BH2045" i="2"/>
  <c r="BG2045" i="2"/>
  <c r="BF2045" i="2"/>
  <c r="T2045" i="2"/>
  <c r="R2045" i="2"/>
  <c r="P2045" i="2"/>
  <c r="BK2045" i="2"/>
  <c r="J2045" i="2"/>
  <c r="BE2045" i="2" s="1"/>
  <c r="BI2042" i="2"/>
  <c r="BH2042" i="2"/>
  <c r="BG2042" i="2"/>
  <c r="BF2042" i="2"/>
  <c r="T2042" i="2"/>
  <c r="R2042" i="2"/>
  <c r="P2042" i="2"/>
  <c r="BK2042" i="2"/>
  <c r="BK2038" i="2" s="1"/>
  <c r="J2038" i="2" s="1"/>
  <c r="J76" i="2" s="1"/>
  <c r="J2042" i="2"/>
  <c r="BE2042" i="2"/>
  <c r="BI2039" i="2"/>
  <c r="BH2039" i="2"/>
  <c r="BG2039" i="2"/>
  <c r="BF2039" i="2"/>
  <c r="T2039" i="2"/>
  <c r="T2038" i="2"/>
  <c r="R2039" i="2"/>
  <c r="P2039" i="2"/>
  <c r="BK2039" i="2"/>
  <c r="J2039" i="2"/>
  <c r="BE2039" i="2"/>
  <c r="BI2037" i="2"/>
  <c r="BH2037" i="2"/>
  <c r="BG2037" i="2"/>
  <c r="BF2037" i="2"/>
  <c r="T2037" i="2"/>
  <c r="R2037" i="2"/>
  <c r="P2037" i="2"/>
  <c r="BK2037" i="2"/>
  <c r="J2037" i="2"/>
  <c r="BE2037" i="2" s="1"/>
  <c r="BI2036" i="2"/>
  <c r="BH2036" i="2"/>
  <c r="BG2036" i="2"/>
  <c r="BF2036" i="2"/>
  <c r="T2036" i="2"/>
  <c r="R2036" i="2"/>
  <c r="P2036" i="2"/>
  <c r="BK2036" i="2"/>
  <c r="J2036" i="2"/>
  <c r="BE2036" i="2"/>
  <c r="BI2031" i="2"/>
  <c r="BH2031" i="2"/>
  <c r="BG2031" i="2"/>
  <c r="BF2031" i="2"/>
  <c r="T2031" i="2"/>
  <c r="R2031" i="2"/>
  <c r="P2031" i="2"/>
  <c r="BK2031" i="2"/>
  <c r="J2031" i="2"/>
  <c r="BE2031" i="2"/>
  <c r="BI2030" i="2"/>
  <c r="BH2030" i="2"/>
  <c r="BG2030" i="2"/>
  <c r="BF2030" i="2"/>
  <c r="T2030" i="2"/>
  <c r="R2030" i="2"/>
  <c r="P2030" i="2"/>
  <c r="BK2030" i="2"/>
  <c r="J2030" i="2"/>
  <c r="BE2030" i="2" s="1"/>
  <c r="BI2021" i="2"/>
  <c r="BH2021" i="2"/>
  <c r="BG2021" i="2"/>
  <c r="BF2021" i="2"/>
  <c r="T2021" i="2"/>
  <c r="T2020" i="2" s="1"/>
  <c r="R2021" i="2"/>
  <c r="R2020" i="2"/>
  <c r="P2021" i="2"/>
  <c r="P2020" i="2"/>
  <c r="BK2021" i="2"/>
  <c r="J2021" i="2"/>
  <c r="BE2021" i="2" s="1"/>
  <c r="BI2018" i="2"/>
  <c r="BH2018" i="2"/>
  <c r="BG2018" i="2"/>
  <c r="BF2018" i="2"/>
  <c r="T2018" i="2"/>
  <c r="R2018" i="2"/>
  <c r="P2018" i="2"/>
  <c r="BK2018" i="2"/>
  <c r="J2018" i="2"/>
  <c r="BE2018" i="2"/>
  <c r="BI2017" i="2"/>
  <c r="BH2017" i="2"/>
  <c r="BG2017" i="2"/>
  <c r="BF2017" i="2"/>
  <c r="T2017" i="2"/>
  <c r="R2017" i="2"/>
  <c r="P2017" i="2"/>
  <c r="BK2017" i="2"/>
  <c r="J2017" i="2"/>
  <c r="BE2017" i="2" s="1"/>
  <c r="BI1958" i="2"/>
  <c r="BH1958" i="2"/>
  <c r="BG1958" i="2"/>
  <c r="BF1958" i="2"/>
  <c r="T1958" i="2"/>
  <c r="R1958" i="2"/>
  <c r="P1958" i="2"/>
  <c r="BK1958" i="2"/>
  <c r="J1958" i="2"/>
  <c r="BE1958" i="2"/>
  <c r="BI1900" i="2"/>
  <c r="BH1900" i="2"/>
  <c r="BG1900" i="2"/>
  <c r="BF1900" i="2"/>
  <c r="T1900" i="2"/>
  <c r="R1900" i="2"/>
  <c r="P1900" i="2"/>
  <c r="BK1900" i="2"/>
  <c r="J1900" i="2"/>
  <c r="BE1900" i="2"/>
  <c r="BI1841" i="2"/>
  <c r="BH1841" i="2"/>
  <c r="BG1841" i="2"/>
  <c r="BF1841" i="2"/>
  <c r="T1841" i="2"/>
  <c r="R1841" i="2"/>
  <c r="P1841" i="2"/>
  <c r="BK1841" i="2"/>
  <c r="J1841" i="2"/>
  <c r="BE1841" i="2" s="1"/>
  <c r="BI1839" i="2"/>
  <c r="BH1839" i="2"/>
  <c r="BG1839" i="2"/>
  <c r="BF1839" i="2"/>
  <c r="T1839" i="2"/>
  <c r="R1839" i="2"/>
  <c r="P1839" i="2"/>
  <c r="BK1839" i="2"/>
  <c r="J1839" i="2"/>
  <c r="BE1839" i="2"/>
  <c r="BI1838" i="2"/>
  <c r="BH1838" i="2"/>
  <c r="BG1838" i="2"/>
  <c r="BF1838" i="2"/>
  <c r="T1838" i="2"/>
  <c r="R1838" i="2"/>
  <c r="P1838" i="2"/>
  <c r="BK1838" i="2"/>
  <c r="J1838" i="2"/>
  <c r="BE1838" i="2"/>
  <c r="BI1837" i="2"/>
  <c r="BH1837" i="2"/>
  <c r="BG1837" i="2"/>
  <c r="BF1837" i="2"/>
  <c r="T1837" i="2"/>
  <c r="R1837" i="2"/>
  <c r="P1837" i="2"/>
  <c r="BK1837" i="2"/>
  <c r="J1837" i="2"/>
  <c r="BE1837" i="2" s="1"/>
  <c r="BI1797" i="2"/>
  <c r="BH1797" i="2"/>
  <c r="BG1797" i="2"/>
  <c r="BF1797" i="2"/>
  <c r="T1797" i="2"/>
  <c r="R1797" i="2"/>
  <c r="P1797" i="2"/>
  <c r="BK1797" i="2"/>
  <c r="BK1735" i="2" s="1"/>
  <c r="J1735" i="2" s="1"/>
  <c r="J74" i="2" s="1"/>
  <c r="J1797" i="2"/>
  <c r="BE1797" i="2"/>
  <c r="BI1795" i="2"/>
  <c r="BH1795" i="2"/>
  <c r="BG1795" i="2"/>
  <c r="BF1795" i="2"/>
  <c r="T1795" i="2"/>
  <c r="R1795" i="2"/>
  <c r="P1795" i="2"/>
  <c r="BK1795" i="2"/>
  <c r="J1795" i="2"/>
  <c r="BE1795" i="2"/>
  <c r="BI1736" i="2"/>
  <c r="BH1736" i="2"/>
  <c r="BG1736" i="2"/>
  <c r="BF1736" i="2"/>
  <c r="T1736" i="2"/>
  <c r="T1735" i="2"/>
  <c r="R1736" i="2"/>
  <c r="R1735" i="2"/>
  <c r="P1736" i="2"/>
  <c r="BK1736" i="2"/>
  <c r="J1736" i="2"/>
  <c r="BE1736" i="2" s="1"/>
  <c r="BI1733" i="2"/>
  <c r="BH1733" i="2"/>
  <c r="BG1733" i="2"/>
  <c r="BF1733" i="2"/>
  <c r="T1733" i="2"/>
  <c r="R1733" i="2"/>
  <c r="P1733" i="2"/>
  <c r="BK1733" i="2"/>
  <c r="J1733" i="2"/>
  <c r="BE1733" i="2"/>
  <c r="BI1731" i="2"/>
  <c r="BH1731" i="2"/>
  <c r="BG1731" i="2"/>
  <c r="BF1731" i="2"/>
  <c r="T1731" i="2"/>
  <c r="R1731" i="2"/>
  <c r="P1731" i="2"/>
  <c r="BK1731" i="2"/>
  <c r="J1731" i="2"/>
  <c r="BE1731" i="2"/>
  <c r="BI1730" i="2"/>
  <c r="BH1730" i="2"/>
  <c r="BG1730" i="2"/>
  <c r="BF1730" i="2"/>
  <c r="T1730" i="2"/>
  <c r="R1730" i="2"/>
  <c r="P1730" i="2"/>
  <c r="BK1730" i="2"/>
  <c r="J1730" i="2"/>
  <c r="BE1730" i="2" s="1"/>
  <c r="BI1729" i="2"/>
  <c r="BH1729" i="2"/>
  <c r="BG1729" i="2"/>
  <c r="BF1729" i="2"/>
  <c r="T1729" i="2"/>
  <c r="R1729" i="2"/>
  <c r="P1729" i="2"/>
  <c r="BK1729" i="2"/>
  <c r="J1729" i="2"/>
  <c r="BE1729" i="2"/>
  <c r="BI1727" i="2"/>
  <c r="BH1727" i="2"/>
  <c r="BG1727" i="2"/>
  <c r="BF1727" i="2"/>
  <c r="T1727" i="2"/>
  <c r="R1727" i="2"/>
  <c r="P1727" i="2"/>
  <c r="BK1727" i="2"/>
  <c r="J1727" i="2"/>
  <c r="BE1727" i="2"/>
  <c r="BI1726" i="2"/>
  <c r="BH1726" i="2"/>
  <c r="BG1726" i="2"/>
  <c r="BF1726" i="2"/>
  <c r="T1726" i="2"/>
  <c r="R1726" i="2"/>
  <c r="P1726" i="2"/>
  <c r="BK1726" i="2"/>
  <c r="J1726" i="2"/>
  <c r="BE1726" i="2" s="1"/>
  <c r="BI1723" i="2"/>
  <c r="BH1723" i="2"/>
  <c r="BG1723" i="2"/>
  <c r="BF1723" i="2"/>
  <c r="T1723" i="2"/>
  <c r="R1723" i="2"/>
  <c r="P1723" i="2"/>
  <c r="BK1723" i="2"/>
  <c r="J1723" i="2"/>
  <c r="BE1723" i="2"/>
  <c r="BI1722" i="2"/>
  <c r="BH1722" i="2"/>
  <c r="BG1722" i="2"/>
  <c r="BF1722" i="2"/>
  <c r="T1722" i="2"/>
  <c r="R1722" i="2"/>
  <c r="P1722" i="2"/>
  <c r="BK1722" i="2"/>
  <c r="J1722" i="2"/>
  <c r="BE1722" i="2"/>
  <c r="BI1720" i="2"/>
  <c r="BH1720" i="2"/>
  <c r="BG1720" i="2"/>
  <c r="BF1720" i="2"/>
  <c r="T1720" i="2"/>
  <c r="R1720" i="2"/>
  <c r="P1720" i="2"/>
  <c r="BK1720" i="2"/>
  <c r="J1720" i="2"/>
  <c r="BE1720" i="2" s="1"/>
  <c r="BI1692" i="2"/>
  <c r="BH1692" i="2"/>
  <c r="BG1692" i="2"/>
  <c r="BF1692" i="2"/>
  <c r="T1692" i="2"/>
  <c r="R1692" i="2"/>
  <c r="P1692" i="2"/>
  <c r="BK1692" i="2"/>
  <c r="J1692" i="2"/>
  <c r="BE1692" i="2"/>
  <c r="BI1691" i="2"/>
  <c r="BH1691" i="2"/>
  <c r="BG1691" i="2"/>
  <c r="BF1691" i="2"/>
  <c r="T1691" i="2"/>
  <c r="R1691" i="2"/>
  <c r="P1691" i="2"/>
  <c r="BK1691" i="2"/>
  <c r="J1691" i="2"/>
  <c r="BE1691" i="2"/>
  <c r="BI1688" i="2"/>
  <c r="BH1688" i="2"/>
  <c r="BG1688" i="2"/>
  <c r="BF1688" i="2"/>
  <c r="T1688" i="2"/>
  <c r="R1688" i="2"/>
  <c r="P1688" i="2"/>
  <c r="BK1688" i="2"/>
  <c r="J1688" i="2"/>
  <c r="BE1688" i="2" s="1"/>
  <c r="BI1685" i="2"/>
  <c r="BH1685" i="2"/>
  <c r="BG1685" i="2"/>
  <c r="BF1685" i="2"/>
  <c r="T1685" i="2"/>
  <c r="R1685" i="2"/>
  <c r="P1685" i="2"/>
  <c r="BK1685" i="2"/>
  <c r="J1685" i="2"/>
  <c r="BE1685" i="2"/>
  <c r="BI1681" i="2"/>
  <c r="BH1681" i="2"/>
  <c r="BG1681" i="2"/>
  <c r="BF1681" i="2"/>
  <c r="T1681" i="2"/>
  <c r="R1681" i="2"/>
  <c r="P1681" i="2"/>
  <c r="BK1681" i="2"/>
  <c r="J1681" i="2"/>
  <c r="BE1681" i="2"/>
  <c r="BI1669" i="2"/>
  <c r="BH1669" i="2"/>
  <c r="BG1669" i="2"/>
  <c r="BF1669" i="2"/>
  <c r="T1669" i="2"/>
  <c r="R1669" i="2"/>
  <c r="P1669" i="2"/>
  <c r="BK1669" i="2"/>
  <c r="J1669" i="2"/>
  <c r="BE1669" i="2" s="1"/>
  <c r="BI1666" i="2"/>
  <c r="BH1666" i="2"/>
  <c r="BG1666" i="2"/>
  <c r="BF1666" i="2"/>
  <c r="T1666" i="2"/>
  <c r="R1666" i="2"/>
  <c r="P1666" i="2"/>
  <c r="BK1666" i="2"/>
  <c r="J1666" i="2"/>
  <c r="BE1666" i="2"/>
  <c r="BI1662" i="2"/>
  <c r="BH1662" i="2"/>
  <c r="BG1662" i="2"/>
  <c r="BF1662" i="2"/>
  <c r="T1662" i="2"/>
  <c r="R1662" i="2"/>
  <c r="P1662" i="2"/>
  <c r="BK1662" i="2"/>
  <c r="J1662" i="2"/>
  <c r="BE1662" i="2" s="1"/>
  <c r="BI1656" i="2"/>
  <c r="BH1656" i="2"/>
  <c r="BG1656" i="2"/>
  <c r="BF1656" i="2"/>
  <c r="T1656" i="2"/>
  <c r="R1656" i="2"/>
  <c r="P1656" i="2"/>
  <c r="BK1656" i="2"/>
  <c r="J1656" i="2"/>
  <c r="BE1656" i="2" s="1"/>
  <c r="BI1652" i="2"/>
  <c r="BH1652" i="2"/>
  <c r="BG1652" i="2"/>
  <c r="BF1652" i="2"/>
  <c r="T1652" i="2"/>
  <c r="R1652" i="2"/>
  <c r="P1652" i="2"/>
  <c r="BK1652" i="2"/>
  <c r="J1652" i="2"/>
  <c r="BE1652" i="2"/>
  <c r="BI1646" i="2"/>
  <c r="BH1646" i="2"/>
  <c r="BG1646" i="2"/>
  <c r="BF1646" i="2"/>
  <c r="T1646" i="2"/>
  <c r="R1646" i="2"/>
  <c r="P1646" i="2"/>
  <c r="P1620" i="2" s="1"/>
  <c r="BK1646" i="2"/>
  <c r="J1646" i="2"/>
  <c r="BE1646" i="2" s="1"/>
  <c r="BI1645" i="2"/>
  <c r="BH1645" i="2"/>
  <c r="BG1645" i="2"/>
  <c r="BF1645" i="2"/>
  <c r="T1645" i="2"/>
  <c r="T1620" i="2" s="1"/>
  <c r="R1645" i="2"/>
  <c r="P1645" i="2"/>
  <c r="BK1645" i="2"/>
  <c r="J1645" i="2"/>
  <c r="BE1645" i="2" s="1"/>
  <c r="BI1643" i="2"/>
  <c r="BH1643" i="2"/>
  <c r="BG1643" i="2"/>
  <c r="BF1643" i="2"/>
  <c r="T1643" i="2"/>
  <c r="R1643" i="2"/>
  <c r="P1643" i="2"/>
  <c r="BK1643" i="2"/>
  <c r="J1643" i="2"/>
  <c r="BE1643" i="2"/>
  <c r="BI1641" i="2"/>
  <c r="BH1641" i="2"/>
  <c r="BG1641" i="2"/>
  <c r="BF1641" i="2"/>
  <c r="T1641" i="2"/>
  <c r="R1641" i="2"/>
  <c r="P1641" i="2"/>
  <c r="BK1641" i="2"/>
  <c r="J1641" i="2"/>
  <c r="BE1641" i="2"/>
  <c r="BI1639" i="2"/>
  <c r="BH1639" i="2"/>
  <c r="BG1639" i="2"/>
  <c r="BF1639" i="2"/>
  <c r="T1639" i="2"/>
  <c r="R1639" i="2"/>
  <c r="P1639" i="2"/>
  <c r="BK1639" i="2"/>
  <c r="J1639" i="2"/>
  <c r="BE1639" i="2"/>
  <c r="BI1633" i="2"/>
  <c r="BH1633" i="2"/>
  <c r="BG1633" i="2"/>
  <c r="BF1633" i="2"/>
  <c r="T1633" i="2"/>
  <c r="R1633" i="2"/>
  <c r="R1620" i="2" s="1"/>
  <c r="P1633" i="2"/>
  <c r="BK1633" i="2"/>
  <c r="BK1620" i="2" s="1"/>
  <c r="J1620" i="2" s="1"/>
  <c r="J73" i="2" s="1"/>
  <c r="J1633" i="2"/>
  <c r="BE1633" i="2"/>
  <c r="BI1621" i="2"/>
  <c r="BH1621" i="2"/>
  <c r="BG1621" i="2"/>
  <c r="BF1621" i="2"/>
  <c r="T1621" i="2"/>
  <c r="R1621" i="2"/>
  <c r="P1621" i="2"/>
  <c r="BK1621" i="2"/>
  <c r="J1621" i="2"/>
  <c r="BE1621" i="2" s="1"/>
  <c r="BI1618" i="2"/>
  <c r="BH1618" i="2"/>
  <c r="BG1618" i="2"/>
  <c r="BF1618" i="2"/>
  <c r="T1618" i="2"/>
  <c r="R1618" i="2"/>
  <c r="P1618" i="2"/>
  <c r="BK1618" i="2"/>
  <c r="J1618" i="2"/>
  <c r="BE1618" i="2"/>
  <c r="BI1612" i="2"/>
  <c r="BH1612" i="2"/>
  <c r="BG1612" i="2"/>
  <c r="BF1612" i="2"/>
  <c r="T1612" i="2"/>
  <c r="R1612" i="2"/>
  <c r="P1612" i="2"/>
  <c r="BK1612" i="2"/>
  <c r="J1612" i="2"/>
  <c r="BE1612" i="2"/>
  <c r="BI1611" i="2"/>
  <c r="BH1611" i="2"/>
  <c r="BG1611" i="2"/>
  <c r="BF1611" i="2"/>
  <c r="T1611" i="2"/>
  <c r="R1611" i="2"/>
  <c r="P1611" i="2"/>
  <c r="BK1611" i="2"/>
  <c r="J1611" i="2"/>
  <c r="BE1611" i="2"/>
  <c r="BI1607" i="2"/>
  <c r="BH1607" i="2"/>
  <c r="BG1607" i="2"/>
  <c r="BF1607" i="2"/>
  <c r="T1607" i="2"/>
  <c r="R1607" i="2"/>
  <c r="P1607" i="2"/>
  <c r="BK1607" i="2"/>
  <c r="J1607" i="2"/>
  <c r="BE1607" i="2"/>
  <c r="BI1606" i="2"/>
  <c r="BH1606" i="2"/>
  <c r="BG1606" i="2"/>
  <c r="BF1606" i="2"/>
  <c r="T1606" i="2"/>
  <c r="R1606" i="2"/>
  <c r="P1606" i="2"/>
  <c r="BK1606" i="2"/>
  <c r="J1606" i="2"/>
  <c r="BE1606" i="2"/>
  <c r="BI1602" i="2"/>
  <c r="BH1602" i="2"/>
  <c r="BG1602" i="2"/>
  <c r="BF1602" i="2"/>
  <c r="T1602" i="2"/>
  <c r="R1602" i="2"/>
  <c r="P1602" i="2"/>
  <c r="BK1602" i="2"/>
  <c r="J1602" i="2"/>
  <c r="BE1602" i="2"/>
  <c r="BI1601" i="2"/>
  <c r="BH1601" i="2"/>
  <c r="BG1601" i="2"/>
  <c r="BF1601" i="2"/>
  <c r="T1601" i="2"/>
  <c r="R1601" i="2"/>
  <c r="P1601" i="2"/>
  <c r="BK1601" i="2"/>
  <c r="J1601" i="2"/>
  <c r="BE1601" i="2"/>
  <c r="BI1597" i="2"/>
  <c r="BH1597" i="2"/>
  <c r="BG1597" i="2"/>
  <c r="BF1597" i="2"/>
  <c r="T1597" i="2"/>
  <c r="R1597" i="2"/>
  <c r="P1597" i="2"/>
  <c r="BK1597" i="2"/>
  <c r="J1597" i="2"/>
  <c r="BE1597" i="2"/>
  <c r="BI1596" i="2"/>
  <c r="BH1596" i="2"/>
  <c r="BG1596" i="2"/>
  <c r="BF1596" i="2"/>
  <c r="T1596" i="2"/>
  <c r="R1596" i="2"/>
  <c r="P1596" i="2"/>
  <c r="BK1596" i="2"/>
  <c r="J1596" i="2"/>
  <c r="BE1596" i="2"/>
  <c r="BI1595" i="2"/>
  <c r="BH1595" i="2"/>
  <c r="BG1595" i="2"/>
  <c r="BF1595" i="2"/>
  <c r="T1595" i="2"/>
  <c r="R1595" i="2"/>
  <c r="P1595" i="2"/>
  <c r="BK1595" i="2"/>
  <c r="J1595" i="2"/>
  <c r="BE1595" i="2"/>
  <c r="BI1594" i="2"/>
  <c r="BH1594" i="2"/>
  <c r="BG1594" i="2"/>
  <c r="BF1594" i="2"/>
  <c r="T1594" i="2"/>
  <c r="R1594" i="2"/>
  <c r="P1594" i="2"/>
  <c r="BK1594" i="2"/>
  <c r="J1594" i="2"/>
  <c r="BE1594" i="2"/>
  <c r="BI1585" i="2"/>
  <c r="BH1585" i="2"/>
  <c r="BG1585" i="2"/>
  <c r="BF1585" i="2"/>
  <c r="T1585" i="2"/>
  <c r="R1585" i="2"/>
  <c r="P1585" i="2"/>
  <c r="BK1585" i="2"/>
  <c r="J1585" i="2"/>
  <c r="BE1585" i="2"/>
  <c r="BI1578" i="2"/>
  <c r="BH1578" i="2"/>
  <c r="BG1578" i="2"/>
  <c r="BF1578" i="2"/>
  <c r="T1578" i="2"/>
  <c r="R1578" i="2"/>
  <c r="P1578" i="2"/>
  <c r="BK1578" i="2"/>
  <c r="J1578" i="2"/>
  <c r="BE1578" i="2"/>
  <c r="BI1577" i="2"/>
  <c r="BH1577" i="2"/>
  <c r="BG1577" i="2"/>
  <c r="BF1577" i="2"/>
  <c r="T1577" i="2"/>
  <c r="R1577" i="2"/>
  <c r="P1577" i="2"/>
  <c r="BK1577" i="2"/>
  <c r="J1577" i="2"/>
  <c r="BE1577" i="2"/>
  <c r="BI1576" i="2"/>
  <c r="BH1576" i="2"/>
  <c r="BG1576" i="2"/>
  <c r="BF1576" i="2"/>
  <c r="T1576" i="2"/>
  <c r="R1576" i="2"/>
  <c r="P1576" i="2"/>
  <c r="BK1576" i="2"/>
  <c r="J1576" i="2"/>
  <c r="BE1576" i="2"/>
  <c r="BI1575" i="2"/>
  <c r="BH1575" i="2"/>
  <c r="BG1575" i="2"/>
  <c r="BF1575" i="2"/>
  <c r="T1575" i="2"/>
  <c r="R1575" i="2"/>
  <c r="P1575" i="2"/>
  <c r="BK1575" i="2"/>
  <c r="J1575" i="2"/>
  <c r="BE1575" i="2"/>
  <c r="BI1574" i="2"/>
  <c r="BH1574" i="2"/>
  <c r="BG1574" i="2"/>
  <c r="BF1574" i="2"/>
  <c r="T1574" i="2"/>
  <c r="R1574" i="2"/>
  <c r="P1574" i="2"/>
  <c r="BK1574" i="2"/>
  <c r="J1574" i="2"/>
  <c r="BE1574" i="2"/>
  <c r="BI1573" i="2"/>
  <c r="BH1573" i="2"/>
  <c r="BG1573" i="2"/>
  <c r="BF1573" i="2"/>
  <c r="T1573" i="2"/>
  <c r="R1573" i="2"/>
  <c r="P1573" i="2"/>
  <c r="BK1573" i="2"/>
  <c r="J1573" i="2"/>
  <c r="BE1573" i="2"/>
  <c r="BI1572" i="2"/>
  <c r="BH1572" i="2"/>
  <c r="BG1572" i="2"/>
  <c r="BF1572" i="2"/>
  <c r="T1572" i="2"/>
  <c r="R1572" i="2"/>
  <c r="P1572" i="2"/>
  <c r="BK1572" i="2"/>
  <c r="J1572" i="2"/>
  <c r="BE1572" i="2"/>
  <c r="BI1571" i="2"/>
  <c r="BH1571" i="2"/>
  <c r="BG1571" i="2"/>
  <c r="BF1571" i="2"/>
  <c r="T1571" i="2"/>
  <c r="R1571" i="2"/>
  <c r="P1571" i="2"/>
  <c r="BK1571" i="2"/>
  <c r="J1571" i="2"/>
  <c r="BE1571" i="2"/>
  <c r="BI1561" i="2"/>
  <c r="BH1561" i="2"/>
  <c r="BG1561" i="2"/>
  <c r="BF1561" i="2"/>
  <c r="T1561" i="2"/>
  <c r="R1561" i="2"/>
  <c r="P1561" i="2"/>
  <c r="BK1561" i="2"/>
  <c r="J1561" i="2"/>
  <c r="BE1561" i="2"/>
  <c r="BI1560" i="2"/>
  <c r="BH1560" i="2"/>
  <c r="BG1560" i="2"/>
  <c r="BF1560" i="2"/>
  <c r="T1560" i="2"/>
  <c r="R1560" i="2"/>
  <c r="P1560" i="2"/>
  <c r="BK1560" i="2"/>
  <c r="J1560" i="2"/>
  <c r="BE1560" i="2"/>
  <c r="BI1557" i="2"/>
  <c r="BH1557" i="2"/>
  <c r="BG1557" i="2"/>
  <c r="BF1557" i="2"/>
  <c r="T1557" i="2"/>
  <c r="R1557" i="2"/>
  <c r="P1557" i="2"/>
  <c r="BK1557" i="2"/>
  <c r="J1557" i="2"/>
  <c r="BE1557" i="2"/>
  <c r="BI1556" i="2"/>
  <c r="BH1556" i="2"/>
  <c r="BG1556" i="2"/>
  <c r="BF1556" i="2"/>
  <c r="T1556" i="2"/>
  <c r="R1556" i="2"/>
  <c r="P1556" i="2"/>
  <c r="BK1556" i="2"/>
  <c r="J1556" i="2"/>
  <c r="BE1556" i="2"/>
  <c r="BI1552" i="2"/>
  <c r="BH1552" i="2"/>
  <c r="BG1552" i="2"/>
  <c r="BF1552" i="2"/>
  <c r="T1552" i="2"/>
  <c r="R1552" i="2"/>
  <c r="P1552" i="2"/>
  <c r="BK1552" i="2"/>
  <c r="J1552" i="2"/>
  <c r="BE1552" i="2"/>
  <c r="BI1551" i="2"/>
  <c r="BH1551" i="2"/>
  <c r="BG1551" i="2"/>
  <c r="BF1551" i="2"/>
  <c r="T1551" i="2"/>
  <c r="R1551" i="2"/>
  <c r="R1541" i="2" s="1"/>
  <c r="P1551" i="2"/>
  <c r="BK1551" i="2"/>
  <c r="J1551" i="2"/>
  <c r="BE1551" i="2"/>
  <c r="BI1548" i="2"/>
  <c r="BH1548" i="2"/>
  <c r="BG1548" i="2"/>
  <c r="BF1548" i="2"/>
  <c r="T1548" i="2"/>
  <c r="R1548" i="2"/>
  <c r="P1548" i="2"/>
  <c r="BK1548" i="2"/>
  <c r="J1548" i="2"/>
  <c r="BE1548" i="2"/>
  <c r="BI1547" i="2"/>
  <c r="BH1547" i="2"/>
  <c r="BG1547" i="2"/>
  <c r="BF1547" i="2"/>
  <c r="T1547" i="2"/>
  <c r="R1547" i="2"/>
  <c r="P1547" i="2"/>
  <c r="BK1547" i="2"/>
  <c r="J1547" i="2"/>
  <c r="BE1547" i="2"/>
  <c r="BI1542" i="2"/>
  <c r="BH1542" i="2"/>
  <c r="BG1542" i="2"/>
  <c r="BF1542" i="2"/>
  <c r="T1542" i="2"/>
  <c r="T1541" i="2"/>
  <c r="R1542" i="2"/>
  <c r="P1542" i="2"/>
  <c r="P1541" i="2"/>
  <c r="BK1542" i="2"/>
  <c r="BK1541" i="2"/>
  <c r="J1541" i="2" s="1"/>
  <c r="J72" i="2" s="1"/>
  <c r="J1542" i="2"/>
  <c r="BE1542" i="2" s="1"/>
  <c r="BI1539" i="2"/>
  <c r="BH1539" i="2"/>
  <c r="BG1539" i="2"/>
  <c r="BF1539" i="2"/>
  <c r="T1539" i="2"/>
  <c r="R1539" i="2"/>
  <c r="P1539" i="2"/>
  <c r="BK1539" i="2"/>
  <c r="J1539" i="2"/>
  <c r="BE1539" i="2" s="1"/>
  <c r="BI1538" i="2"/>
  <c r="BH1538" i="2"/>
  <c r="BG1538" i="2"/>
  <c r="BF1538" i="2"/>
  <c r="T1538" i="2"/>
  <c r="R1538" i="2"/>
  <c r="P1538" i="2"/>
  <c r="BK1538" i="2"/>
  <c r="J1538" i="2"/>
  <c r="BE1538" i="2" s="1"/>
  <c r="BI1535" i="2"/>
  <c r="BH1535" i="2"/>
  <c r="BG1535" i="2"/>
  <c r="BF1535" i="2"/>
  <c r="T1535" i="2"/>
  <c r="R1535" i="2"/>
  <c r="P1535" i="2"/>
  <c r="BK1535" i="2"/>
  <c r="J1535" i="2"/>
  <c r="BE1535" i="2"/>
  <c r="BI1533" i="2"/>
  <c r="BH1533" i="2"/>
  <c r="BG1533" i="2"/>
  <c r="BF1533" i="2"/>
  <c r="T1533" i="2"/>
  <c r="R1533" i="2"/>
  <c r="P1533" i="2"/>
  <c r="BK1533" i="2"/>
  <c r="J1533" i="2"/>
  <c r="BE1533" i="2" s="1"/>
  <c r="BI1531" i="2"/>
  <c r="BH1531" i="2"/>
  <c r="BG1531" i="2"/>
  <c r="BF1531" i="2"/>
  <c r="T1531" i="2"/>
  <c r="R1531" i="2"/>
  <c r="P1531" i="2"/>
  <c r="BK1531" i="2"/>
  <c r="J1531" i="2"/>
  <c r="BE1531" i="2" s="1"/>
  <c r="BI1530" i="2"/>
  <c r="BH1530" i="2"/>
  <c r="BG1530" i="2"/>
  <c r="BF1530" i="2"/>
  <c r="T1530" i="2"/>
  <c r="R1530" i="2"/>
  <c r="P1530" i="2"/>
  <c r="BK1530" i="2"/>
  <c r="J1530" i="2"/>
  <c r="BE1530" i="2"/>
  <c r="BI1529" i="2"/>
  <c r="BH1529" i="2"/>
  <c r="BG1529" i="2"/>
  <c r="BF1529" i="2"/>
  <c r="T1529" i="2"/>
  <c r="R1529" i="2"/>
  <c r="P1529" i="2"/>
  <c r="BK1529" i="2"/>
  <c r="J1529" i="2"/>
  <c r="BE1529" i="2" s="1"/>
  <c r="BI1526" i="2"/>
  <c r="BH1526" i="2"/>
  <c r="BG1526" i="2"/>
  <c r="BF1526" i="2"/>
  <c r="T1526" i="2"/>
  <c r="R1526" i="2"/>
  <c r="P1526" i="2"/>
  <c r="BK1526" i="2"/>
  <c r="J1526" i="2"/>
  <c r="BE1526" i="2" s="1"/>
  <c r="BI1519" i="2"/>
  <c r="BH1519" i="2"/>
  <c r="BG1519" i="2"/>
  <c r="BF1519" i="2"/>
  <c r="T1519" i="2"/>
  <c r="R1519" i="2"/>
  <c r="P1519" i="2"/>
  <c r="BK1519" i="2"/>
  <c r="J1519" i="2"/>
  <c r="BE1519" i="2"/>
  <c r="BI1512" i="2"/>
  <c r="BH1512" i="2"/>
  <c r="BG1512" i="2"/>
  <c r="BF1512" i="2"/>
  <c r="T1512" i="2"/>
  <c r="R1512" i="2"/>
  <c r="P1512" i="2"/>
  <c r="BK1512" i="2"/>
  <c r="J1512" i="2"/>
  <c r="BE1512" i="2" s="1"/>
  <c r="BI1511" i="2"/>
  <c r="BH1511" i="2"/>
  <c r="BG1511" i="2"/>
  <c r="BF1511" i="2"/>
  <c r="T1511" i="2"/>
  <c r="R1511" i="2"/>
  <c r="P1511" i="2"/>
  <c r="BK1511" i="2"/>
  <c r="J1511" i="2"/>
  <c r="BE1511" i="2" s="1"/>
  <c r="BI1509" i="2"/>
  <c r="BH1509" i="2"/>
  <c r="BG1509" i="2"/>
  <c r="BF1509" i="2"/>
  <c r="T1509" i="2"/>
  <c r="R1509" i="2"/>
  <c r="P1509" i="2"/>
  <c r="BK1509" i="2"/>
  <c r="J1509" i="2"/>
  <c r="BE1509" i="2"/>
  <c r="BI1508" i="2"/>
  <c r="BH1508" i="2"/>
  <c r="BG1508" i="2"/>
  <c r="BF1508" i="2"/>
  <c r="T1508" i="2"/>
  <c r="R1508" i="2"/>
  <c r="P1508" i="2"/>
  <c r="BK1508" i="2"/>
  <c r="J1508" i="2"/>
  <c r="BE1508" i="2" s="1"/>
  <c r="BI1507" i="2"/>
  <c r="BH1507" i="2"/>
  <c r="BG1507" i="2"/>
  <c r="BF1507" i="2"/>
  <c r="T1507" i="2"/>
  <c r="R1507" i="2"/>
  <c r="P1507" i="2"/>
  <c r="BK1507" i="2"/>
  <c r="J1507" i="2"/>
  <c r="BE1507" i="2" s="1"/>
  <c r="BI1506" i="2"/>
  <c r="BH1506" i="2"/>
  <c r="BG1506" i="2"/>
  <c r="BF1506" i="2"/>
  <c r="T1506" i="2"/>
  <c r="R1506" i="2"/>
  <c r="P1506" i="2"/>
  <c r="BK1506" i="2"/>
  <c r="J1506" i="2"/>
  <c r="BE1506" i="2"/>
  <c r="BI1505" i="2"/>
  <c r="BH1505" i="2"/>
  <c r="BG1505" i="2"/>
  <c r="BF1505" i="2"/>
  <c r="T1505" i="2"/>
  <c r="R1505" i="2"/>
  <c r="P1505" i="2"/>
  <c r="BK1505" i="2"/>
  <c r="J1505" i="2"/>
  <c r="BE1505" i="2" s="1"/>
  <c r="BI1504" i="2"/>
  <c r="BH1504" i="2"/>
  <c r="BG1504" i="2"/>
  <c r="BF1504" i="2"/>
  <c r="T1504" i="2"/>
  <c r="R1504" i="2"/>
  <c r="P1504" i="2"/>
  <c r="BK1504" i="2"/>
  <c r="J1504" i="2"/>
  <c r="BE1504" i="2" s="1"/>
  <c r="BI1503" i="2"/>
  <c r="BH1503" i="2"/>
  <c r="BG1503" i="2"/>
  <c r="BF1503" i="2"/>
  <c r="T1503" i="2"/>
  <c r="R1503" i="2"/>
  <c r="P1503" i="2"/>
  <c r="BK1503" i="2"/>
  <c r="J1503" i="2"/>
  <c r="BE1503" i="2"/>
  <c r="BI1497" i="2"/>
  <c r="BH1497" i="2"/>
  <c r="BG1497" i="2"/>
  <c r="BF1497" i="2"/>
  <c r="T1497" i="2"/>
  <c r="R1497" i="2"/>
  <c r="P1497" i="2"/>
  <c r="BK1497" i="2"/>
  <c r="J1497" i="2"/>
  <c r="BE1497" i="2" s="1"/>
  <c r="BI1496" i="2"/>
  <c r="BH1496" i="2"/>
  <c r="BG1496" i="2"/>
  <c r="BF1496" i="2"/>
  <c r="T1496" i="2"/>
  <c r="R1496" i="2"/>
  <c r="P1496" i="2"/>
  <c r="BK1496" i="2"/>
  <c r="J1496" i="2"/>
  <c r="BE1496" i="2"/>
  <c r="BI1495" i="2"/>
  <c r="BH1495" i="2"/>
  <c r="BG1495" i="2"/>
  <c r="BF1495" i="2"/>
  <c r="T1495" i="2"/>
  <c r="R1495" i="2"/>
  <c r="P1495" i="2"/>
  <c r="BK1495" i="2"/>
  <c r="J1495" i="2"/>
  <c r="BE1495" i="2" s="1"/>
  <c r="BI1494" i="2"/>
  <c r="BH1494" i="2"/>
  <c r="BG1494" i="2"/>
  <c r="BF1494" i="2"/>
  <c r="T1494" i="2"/>
  <c r="R1494" i="2"/>
  <c r="P1494" i="2"/>
  <c r="BK1494" i="2"/>
  <c r="J1494" i="2"/>
  <c r="BE1494" i="2" s="1"/>
  <c r="BI1493" i="2"/>
  <c r="BH1493" i="2"/>
  <c r="BG1493" i="2"/>
  <c r="BF1493" i="2"/>
  <c r="T1493" i="2"/>
  <c r="R1493" i="2"/>
  <c r="P1493" i="2"/>
  <c r="BK1493" i="2"/>
  <c r="J1493" i="2"/>
  <c r="BE1493" i="2"/>
  <c r="BI1492" i="2"/>
  <c r="BH1492" i="2"/>
  <c r="BG1492" i="2"/>
  <c r="BF1492" i="2"/>
  <c r="T1492" i="2"/>
  <c r="R1492" i="2"/>
  <c r="P1492" i="2"/>
  <c r="BK1492" i="2"/>
  <c r="J1492" i="2"/>
  <c r="BE1492" i="2" s="1"/>
  <c r="BI1486" i="2"/>
  <c r="BH1486" i="2"/>
  <c r="BG1486" i="2"/>
  <c r="BF1486" i="2"/>
  <c r="T1486" i="2"/>
  <c r="R1486" i="2"/>
  <c r="P1486" i="2"/>
  <c r="BK1486" i="2"/>
  <c r="J1486" i="2"/>
  <c r="BE1486" i="2" s="1"/>
  <c r="BI1485" i="2"/>
  <c r="BH1485" i="2"/>
  <c r="BG1485" i="2"/>
  <c r="BF1485" i="2"/>
  <c r="T1485" i="2"/>
  <c r="R1485" i="2"/>
  <c r="P1485" i="2"/>
  <c r="BK1485" i="2"/>
  <c r="J1485" i="2"/>
  <c r="BE1485" i="2"/>
  <c r="BI1484" i="2"/>
  <c r="BH1484" i="2"/>
  <c r="BG1484" i="2"/>
  <c r="BF1484" i="2"/>
  <c r="T1484" i="2"/>
  <c r="R1484" i="2"/>
  <c r="P1484" i="2"/>
  <c r="BK1484" i="2"/>
  <c r="J1484" i="2"/>
  <c r="BE1484" i="2" s="1"/>
  <c r="BI1483" i="2"/>
  <c r="BH1483" i="2"/>
  <c r="BG1483" i="2"/>
  <c r="BF1483" i="2"/>
  <c r="T1483" i="2"/>
  <c r="R1483" i="2"/>
  <c r="P1483" i="2"/>
  <c r="BK1483" i="2"/>
  <c r="J1483" i="2"/>
  <c r="BE1483" i="2" s="1"/>
  <c r="BI1482" i="2"/>
  <c r="BH1482" i="2"/>
  <c r="BG1482" i="2"/>
  <c r="BF1482" i="2"/>
  <c r="T1482" i="2"/>
  <c r="R1482" i="2"/>
  <c r="P1482" i="2"/>
  <c r="BK1482" i="2"/>
  <c r="J1482" i="2"/>
  <c r="BE1482" i="2"/>
  <c r="BI1481" i="2"/>
  <c r="BH1481" i="2"/>
  <c r="BG1481" i="2"/>
  <c r="BF1481" i="2"/>
  <c r="T1481" i="2"/>
  <c r="R1481" i="2"/>
  <c r="P1481" i="2"/>
  <c r="BK1481" i="2"/>
  <c r="J1481" i="2"/>
  <c r="BE1481" i="2" s="1"/>
  <c r="BI1474" i="2"/>
  <c r="BH1474" i="2"/>
  <c r="BG1474" i="2"/>
  <c r="BF1474" i="2"/>
  <c r="T1474" i="2"/>
  <c r="R1474" i="2"/>
  <c r="P1474" i="2"/>
  <c r="BK1474" i="2"/>
  <c r="J1474" i="2"/>
  <c r="BE1474" i="2" s="1"/>
  <c r="BI1473" i="2"/>
  <c r="BH1473" i="2"/>
  <c r="BG1473" i="2"/>
  <c r="BF1473" i="2"/>
  <c r="T1473" i="2"/>
  <c r="R1473" i="2"/>
  <c r="P1473" i="2"/>
  <c r="BK1473" i="2"/>
  <c r="J1473" i="2"/>
  <c r="BE1473" i="2"/>
  <c r="BI1472" i="2"/>
  <c r="BH1472" i="2"/>
  <c r="BG1472" i="2"/>
  <c r="BF1472" i="2"/>
  <c r="T1472" i="2"/>
  <c r="R1472" i="2"/>
  <c r="P1472" i="2"/>
  <c r="BK1472" i="2"/>
  <c r="J1472" i="2"/>
  <c r="BE1472" i="2" s="1"/>
  <c r="BI1471" i="2"/>
  <c r="BH1471" i="2"/>
  <c r="BG1471" i="2"/>
  <c r="BF1471" i="2"/>
  <c r="T1471" i="2"/>
  <c r="R1471" i="2"/>
  <c r="P1471" i="2"/>
  <c r="BK1471" i="2"/>
  <c r="J1471" i="2"/>
  <c r="BE1471" i="2" s="1"/>
  <c r="BI1469" i="2"/>
  <c r="BH1469" i="2"/>
  <c r="BG1469" i="2"/>
  <c r="BF1469" i="2"/>
  <c r="T1469" i="2"/>
  <c r="R1469" i="2"/>
  <c r="P1469" i="2"/>
  <c r="BK1469" i="2"/>
  <c r="J1469" i="2"/>
  <c r="BE1469" i="2"/>
  <c r="BI1468" i="2"/>
  <c r="BH1468" i="2"/>
  <c r="BG1468" i="2"/>
  <c r="BF1468" i="2"/>
  <c r="T1468" i="2"/>
  <c r="R1468" i="2"/>
  <c r="P1468" i="2"/>
  <c r="BK1468" i="2"/>
  <c r="J1468" i="2"/>
  <c r="BE1468" i="2" s="1"/>
  <c r="BI1467" i="2"/>
  <c r="BH1467" i="2"/>
  <c r="BG1467" i="2"/>
  <c r="BF1467" i="2"/>
  <c r="T1467" i="2"/>
  <c r="R1467" i="2"/>
  <c r="P1467" i="2"/>
  <c r="BK1467" i="2"/>
  <c r="J1467" i="2"/>
  <c r="BE1467" i="2" s="1"/>
  <c r="BI1465" i="2"/>
  <c r="BH1465" i="2"/>
  <c r="BG1465" i="2"/>
  <c r="BF1465" i="2"/>
  <c r="T1465" i="2"/>
  <c r="R1465" i="2"/>
  <c r="P1465" i="2"/>
  <c r="BK1465" i="2"/>
  <c r="J1465" i="2"/>
  <c r="BE1465" i="2"/>
  <c r="BI1464" i="2"/>
  <c r="BH1464" i="2"/>
  <c r="BG1464" i="2"/>
  <c r="BF1464" i="2"/>
  <c r="T1464" i="2"/>
  <c r="R1464" i="2"/>
  <c r="P1464" i="2"/>
  <c r="BK1464" i="2"/>
  <c r="J1464" i="2"/>
  <c r="BE1464" i="2" s="1"/>
  <c r="BI1463" i="2"/>
  <c r="BH1463" i="2"/>
  <c r="BG1463" i="2"/>
  <c r="BF1463" i="2"/>
  <c r="T1463" i="2"/>
  <c r="R1463" i="2"/>
  <c r="P1463" i="2"/>
  <c r="BK1463" i="2"/>
  <c r="J1463" i="2"/>
  <c r="BE1463" i="2" s="1"/>
  <c r="BI1462" i="2"/>
  <c r="BH1462" i="2"/>
  <c r="BG1462" i="2"/>
  <c r="BF1462" i="2"/>
  <c r="T1462" i="2"/>
  <c r="R1462" i="2"/>
  <c r="P1462" i="2"/>
  <c r="BK1462" i="2"/>
  <c r="J1462" i="2"/>
  <c r="BE1462" i="2"/>
  <c r="BI1461" i="2"/>
  <c r="BH1461" i="2"/>
  <c r="BG1461" i="2"/>
  <c r="BF1461" i="2"/>
  <c r="T1461" i="2"/>
  <c r="R1461" i="2"/>
  <c r="P1461" i="2"/>
  <c r="BK1461" i="2"/>
  <c r="J1461" i="2"/>
  <c r="BE1461" i="2" s="1"/>
  <c r="BI1460" i="2"/>
  <c r="BH1460" i="2"/>
  <c r="BG1460" i="2"/>
  <c r="BF1460" i="2"/>
  <c r="T1460" i="2"/>
  <c r="R1460" i="2"/>
  <c r="P1460" i="2"/>
  <c r="BK1460" i="2"/>
  <c r="J1460" i="2"/>
  <c r="BE1460" i="2" s="1"/>
  <c r="BI1459" i="2"/>
  <c r="BH1459" i="2"/>
  <c r="BG1459" i="2"/>
  <c r="BF1459" i="2"/>
  <c r="T1459" i="2"/>
  <c r="R1459" i="2"/>
  <c r="P1459" i="2"/>
  <c r="BK1459" i="2"/>
  <c r="J1459" i="2"/>
  <c r="BE1459" i="2"/>
  <c r="BI1458" i="2"/>
  <c r="BH1458" i="2"/>
  <c r="BG1458" i="2"/>
  <c r="BF1458" i="2"/>
  <c r="T1458" i="2"/>
  <c r="R1458" i="2"/>
  <c r="P1458" i="2"/>
  <c r="BK1458" i="2"/>
  <c r="J1458" i="2"/>
  <c r="BE1458" i="2" s="1"/>
  <c r="BI1451" i="2"/>
  <c r="BH1451" i="2"/>
  <c r="BG1451" i="2"/>
  <c r="BF1451" i="2"/>
  <c r="T1451" i="2"/>
  <c r="R1451" i="2"/>
  <c r="P1451" i="2"/>
  <c r="BK1451" i="2"/>
  <c r="J1451" i="2"/>
  <c r="BE1451" i="2" s="1"/>
  <c r="BI1450" i="2"/>
  <c r="BH1450" i="2"/>
  <c r="BG1450" i="2"/>
  <c r="BF1450" i="2"/>
  <c r="T1450" i="2"/>
  <c r="R1450" i="2"/>
  <c r="P1450" i="2"/>
  <c r="BK1450" i="2"/>
  <c r="J1450" i="2"/>
  <c r="BE1450" i="2"/>
  <c r="BI1449" i="2"/>
  <c r="BH1449" i="2"/>
  <c r="BG1449" i="2"/>
  <c r="BF1449" i="2"/>
  <c r="T1449" i="2"/>
  <c r="R1449" i="2"/>
  <c r="P1449" i="2"/>
  <c r="BK1449" i="2"/>
  <c r="J1449" i="2"/>
  <c r="BE1449" i="2" s="1"/>
  <c r="BI1448" i="2"/>
  <c r="BH1448" i="2"/>
  <c r="BG1448" i="2"/>
  <c r="BF1448" i="2"/>
  <c r="T1448" i="2"/>
  <c r="R1448" i="2"/>
  <c r="P1448" i="2"/>
  <c r="BK1448" i="2"/>
  <c r="J1448" i="2"/>
  <c r="BE1448" i="2" s="1"/>
  <c r="BI1447" i="2"/>
  <c r="BH1447" i="2"/>
  <c r="BG1447" i="2"/>
  <c r="BF1447" i="2"/>
  <c r="T1447" i="2"/>
  <c r="R1447" i="2"/>
  <c r="P1447" i="2"/>
  <c r="BK1447" i="2"/>
  <c r="J1447" i="2"/>
  <c r="BE1447" i="2"/>
  <c r="BI1446" i="2"/>
  <c r="BH1446" i="2"/>
  <c r="BG1446" i="2"/>
  <c r="BF1446" i="2"/>
  <c r="T1446" i="2"/>
  <c r="R1446" i="2"/>
  <c r="P1446" i="2"/>
  <c r="BK1446" i="2"/>
  <c r="J1446" i="2"/>
  <c r="BE1446" i="2" s="1"/>
  <c r="BI1445" i="2"/>
  <c r="BH1445" i="2"/>
  <c r="BG1445" i="2"/>
  <c r="BF1445" i="2"/>
  <c r="T1445" i="2"/>
  <c r="R1445" i="2"/>
  <c r="P1445" i="2"/>
  <c r="BK1445" i="2"/>
  <c r="J1445" i="2"/>
  <c r="BE1445" i="2" s="1"/>
  <c r="BI1444" i="2"/>
  <c r="BH1444" i="2"/>
  <c r="BG1444" i="2"/>
  <c r="BF1444" i="2"/>
  <c r="T1444" i="2"/>
  <c r="R1444" i="2"/>
  <c r="P1444" i="2"/>
  <c r="BK1444" i="2"/>
  <c r="J1444" i="2"/>
  <c r="BE1444" i="2"/>
  <c r="BI1443" i="2"/>
  <c r="BH1443" i="2"/>
  <c r="BG1443" i="2"/>
  <c r="BF1443" i="2"/>
  <c r="T1443" i="2"/>
  <c r="R1443" i="2"/>
  <c r="P1443" i="2"/>
  <c r="BK1443" i="2"/>
  <c r="J1443" i="2"/>
  <c r="BE1443" i="2" s="1"/>
  <c r="BI1442" i="2"/>
  <c r="BH1442" i="2"/>
  <c r="BG1442" i="2"/>
  <c r="BF1442" i="2"/>
  <c r="T1442" i="2"/>
  <c r="R1442" i="2"/>
  <c r="P1442" i="2"/>
  <c r="BK1442" i="2"/>
  <c r="J1442" i="2"/>
  <c r="BE1442" i="2" s="1"/>
  <c r="BI1438" i="2"/>
  <c r="BH1438" i="2"/>
  <c r="BG1438" i="2"/>
  <c r="BF1438" i="2"/>
  <c r="T1438" i="2"/>
  <c r="R1438" i="2"/>
  <c r="P1438" i="2"/>
  <c r="BK1438" i="2"/>
  <c r="J1438" i="2"/>
  <c r="BE1438" i="2"/>
  <c r="BI1437" i="2"/>
  <c r="BH1437" i="2"/>
  <c r="BG1437" i="2"/>
  <c r="BF1437" i="2"/>
  <c r="T1437" i="2"/>
  <c r="R1437" i="2"/>
  <c r="P1437" i="2"/>
  <c r="BK1437" i="2"/>
  <c r="J1437" i="2"/>
  <c r="BE1437" i="2" s="1"/>
  <c r="BI1436" i="2"/>
  <c r="BH1436" i="2"/>
  <c r="BG1436" i="2"/>
  <c r="BF1436" i="2"/>
  <c r="T1436" i="2"/>
  <c r="R1436" i="2"/>
  <c r="P1436" i="2"/>
  <c r="BK1436" i="2"/>
  <c r="J1436" i="2"/>
  <c r="BE1436" i="2" s="1"/>
  <c r="BI1435" i="2"/>
  <c r="BH1435" i="2"/>
  <c r="BG1435" i="2"/>
  <c r="BF1435" i="2"/>
  <c r="T1435" i="2"/>
  <c r="R1435" i="2"/>
  <c r="P1435" i="2"/>
  <c r="BK1435" i="2"/>
  <c r="J1435" i="2"/>
  <c r="BE1435" i="2"/>
  <c r="BI1434" i="2"/>
  <c r="BH1434" i="2"/>
  <c r="BG1434" i="2"/>
  <c r="BF1434" i="2"/>
  <c r="T1434" i="2"/>
  <c r="R1434" i="2"/>
  <c r="P1434" i="2"/>
  <c r="BK1434" i="2"/>
  <c r="J1434" i="2"/>
  <c r="BE1434" i="2" s="1"/>
  <c r="BI1432" i="2"/>
  <c r="BH1432" i="2"/>
  <c r="BG1432" i="2"/>
  <c r="BF1432" i="2"/>
  <c r="T1432" i="2"/>
  <c r="R1432" i="2"/>
  <c r="P1432" i="2"/>
  <c r="BK1432" i="2"/>
  <c r="J1432" i="2"/>
  <c r="BE1432" i="2" s="1"/>
  <c r="BI1429" i="2"/>
  <c r="BH1429" i="2"/>
  <c r="BG1429" i="2"/>
  <c r="BF1429" i="2"/>
  <c r="T1429" i="2"/>
  <c r="R1429" i="2"/>
  <c r="P1429" i="2"/>
  <c r="BK1429" i="2"/>
  <c r="J1429" i="2"/>
  <c r="BE1429" i="2"/>
  <c r="BI1428" i="2"/>
  <c r="BH1428" i="2"/>
  <c r="BG1428" i="2"/>
  <c r="BF1428" i="2"/>
  <c r="T1428" i="2"/>
  <c r="R1428" i="2"/>
  <c r="P1428" i="2"/>
  <c r="BK1428" i="2"/>
  <c r="J1428" i="2"/>
  <c r="BE1428" i="2" s="1"/>
  <c r="BI1425" i="2"/>
  <c r="BH1425" i="2"/>
  <c r="BG1425" i="2"/>
  <c r="BF1425" i="2"/>
  <c r="T1425" i="2"/>
  <c r="R1425" i="2"/>
  <c r="P1425" i="2"/>
  <c r="BK1425" i="2"/>
  <c r="J1425" i="2"/>
  <c r="BE1425" i="2" s="1"/>
  <c r="BI1424" i="2"/>
  <c r="BH1424" i="2"/>
  <c r="BG1424" i="2"/>
  <c r="BF1424" i="2"/>
  <c r="T1424" i="2"/>
  <c r="R1424" i="2"/>
  <c r="P1424" i="2"/>
  <c r="BK1424" i="2"/>
  <c r="J1424" i="2"/>
  <c r="BE1424" i="2"/>
  <c r="BI1422" i="2"/>
  <c r="BH1422" i="2"/>
  <c r="BG1422" i="2"/>
  <c r="BF1422" i="2"/>
  <c r="T1422" i="2"/>
  <c r="R1422" i="2"/>
  <c r="P1422" i="2"/>
  <c r="P1405" i="2" s="1"/>
  <c r="BK1422" i="2"/>
  <c r="J1422" i="2"/>
  <c r="BE1422" i="2" s="1"/>
  <c r="BI1412" i="2"/>
  <c r="BH1412" i="2"/>
  <c r="BG1412" i="2"/>
  <c r="BF1412" i="2"/>
  <c r="T1412" i="2"/>
  <c r="R1412" i="2"/>
  <c r="P1412" i="2"/>
  <c r="BK1412" i="2"/>
  <c r="J1412" i="2"/>
  <c r="BE1412" i="2" s="1"/>
  <c r="BI1406" i="2"/>
  <c r="BH1406" i="2"/>
  <c r="BG1406" i="2"/>
  <c r="BF1406" i="2"/>
  <c r="T1406" i="2"/>
  <c r="T1405" i="2" s="1"/>
  <c r="R1406" i="2"/>
  <c r="R1405" i="2"/>
  <c r="P1406" i="2"/>
  <c r="BK1406" i="2"/>
  <c r="BK1405" i="2" s="1"/>
  <c r="J1405" i="2" s="1"/>
  <c r="J71" i="2" s="1"/>
  <c r="J1406" i="2"/>
  <c r="BE1406" i="2" s="1"/>
  <c r="BI1397" i="2"/>
  <c r="BH1397" i="2"/>
  <c r="BG1397" i="2"/>
  <c r="BF1397" i="2"/>
  <c r="T1397" i="2"/>
  <c r="R1397" i="2"/>
  <c r="P1397" i="2"/>
  <c r="BK1397" i="2"/>
  <c r="J1397" i="2"/>
  <c r="BE1397" i="2"/>
  <c r="BI1396" i="2"/>
  <c r="BH1396" i="2"/>
  <c r="BG1396" i="2"/>
  <c r="BF1396" i="2"/>
  <c r="T1396" i="2"/>
  <c r="T1395" i="2"/>
  <c r="R1396" i="2"/>
  <c r="R1395" i="2"/>
  <c r="P1396" i="2"/>
  <c r="P1395" i="2" s="1"/>
  <c r="BK1396" i="2"/>
  <c r="BK1395" i="2"/>
  <c r="J1395" i="2" s="1"/>
  <c r="J70" i="2" s="1"/>
  <c r="J1396" i="2"/>
  <c r="BE1396" i="2"/>
  <c r="BI1393" i="2"/>
  <c r="BH1393" i="2"/>
  <c r="BG1393" i="2"/>
  <c r="BF1393" i="2"/>
  <c r="T1393" i="2"/>
  <c r="R1393" i="2"/>
  <c r="P1393" i="2"/>
  <c r="BK1393" i="2"/>
  <c r="J1393" i="2"/>
  <c r="BE1393" i="2"/>
  <c r="BI1392" i="2"/>
  <c r="BH1392" i="2"/>
  <c r="BG1392" i="2"/>
  <c r="BF1392" i="2"/>
  <c r="T1392" i="2"/>
  <c r="R1392" i="2"/>
  <c r="P1392" i="2"/>
  <c r="BK1392" i="2"/>
  <c r="J1392" i="2"/>
  <c r="BE1392" i="2"/>
  <c r="BI1389" i="2"/>
  <c r="BH1389" i="2"/>
  <c r="BG1389" i="2"/>
  <c r="BF1389" i="2"/>
  <c r="T1389" i="2"/>
  <c r="R1389" i="2"/>
  <c r="P1389" i="2"/>
  <c r="BK1389" i="2"/>
  <c r="J1389" i="2"/>
  <c r="BE1389" i="2" s="1"/>
  <c r="BI1386" i="2"/>
  <c r="BH1386" i="2"/>
  <c r="BG1386" i="2"/>
  <c r="BF1386" i="2"/>
  <c r="T1386" i="2"/>
  <c r="R1386" i="2"/>
  <c r="P1386" i="2"/>
  <c r="BK1386" i="2"/>
  <c r="J1386" i="2"/>
  <c r="BE1386" i="2"/>
  <c r="BI1383" i="2"/>
  <c r="BH1383" i="2"/>
  <c r="BG1383" i="2"/>
  <c r="BF1383" i="2"/>
  <c r="T1383" i="2"/>
  <c r="R1383" i="2"/>
  <c r="P1383" i="2"/>
  <c r="BK1383" i="2"/>
  <c r="J1383" i="2"/>
  <c r="BE1383" i="2"/>
  <c r="BI1380" i="2"/>
  <c r="BH1380" i="2"/>
  <c r="BG1380" i="2"/>
  <c r="BF1380" i="2"/>
  <c r="T1380" i="2"/>
  <c r="R1380" i="2"/>
  <c r="P1380" i="2"/>
  <c r="BK1380" i="2"/>
  <c r="J1380" i="2"/>
  <c r="BE1380" i="2" s="1"/>
  <c r="BI1377" i="2"/>
  <c r="BH1377" i="2"/>
  <c r="BG1377" i="2"/>
  <c r="BF1377" i="2"/>
  <c r="T1377" i="2"/>
  <c r="R1377" i="2"/>
  <c r="P1377" i="2"/>
  <c r="BK1377" i="2"/>
  <c r="J1377" i="2"/>
  <c r="BE1377" i="2"/>
  <c r="BI1376" i="2"/>
  <c r="BH1376" i="2"/>
  <c r="BG1376" i="2"/>
  <c r="BF1376" i="2"/>
  <c r="T1376" i="2"/>
  <c r="R1376" i="2"/>
  <c r="P1376" i="2"/>
  <c r="BK1376" i="2"/>
  <c r="J1376" i="2"/>
  <c r="BE1376" i="2"/>
  <c r="BI1373" i="2"/>
  <c r="BH1373" i="2"/>
  <c r="BG1373" i="2"/>
  <c r="BF1373" i="2"/>
  <c r="T1373" i="2"/>
  <c r="R1373" i="2"/>
  <c r="P1373" i="2"/>
  <c r="BK1373" i="2"/>
  <c r="J1373" i="2"/>
  <c r="BE1373" i="2" s="1"/>
  <c r="BI1367" i="2"/>
  <c r="BH1367" i="2"/>
  <c r="BG1367" i="2"/>
  <c r="BF1367" i="2"/>
  <c r="T1367" i="2"/>
  <c r="R1367" i="2"/>
  <c r="P1367" i="2"/>
  <c r="BK1367" i="2"/>
  <c r="J1367" i="2"/>
  <c r="BE1367" i="2"/>
  <c r="BI1364" i="2"/>
  <c r="BH1364" i="2"/>
  <c r="BG1364" i="2"/>
  <c r="BF1364" i="2"/>
  <c r="T1364" i="2"/>
  <c r="R1364" i="2"/>
  <c r="P1364" i="2"/>
  <c r="P1357" i="2" s="1"/>
  <c r="BK1364" i="2"/>
  <c r="J1364" i="2"/>
  <c r="BE1364" i="2"/>
  <c r="BI1360" i="2"/>
  <c r="BH1360" i="2"/>
  <c r="BG1360" i="2"/>
  <c r="BF1360" i="2"/>
  <c r="T1360" i="2"/>
  <c r="R1360" i="2"/>
  <c r="P1360" i="2"/>
  <c r="BK1360" i="2"/>
  <c r="J1360" i="2"/>
  <c r="BE1360" i="2" s="1"/>
  <c r="BI1358" i="2"/>
  <c r="BH1358" i="2"/>
  <c r="BG1358" i="2"/>
  <c r="BF1358" i="2"/>
  <c r="T1358" i="2"/>
  <c r="T1357" i="2" s="1"/>
  <c r="R1358" i="2"/>
  <c r="R1357" i="2"/>
  <c r="P1358" i="2"/>
  <c r="BK1358" i="2"/>
  <c r="BK1357" i="2" s="1"/>
  <c r="J1357" i="2" s="1"/>
  <c r="J69" i="2" s="1"/>
  <c r="J1358" i="2"/>
  <c r="BE1358" i="2" s="1"/>
  <c r="BI1355" i="2"/>
  <c r="BH1355" i="2"/>
  <c r="BG1355" i="2"/>
  <c r="BF1355" i="2"/>
  <c r="T1355" i="2"/>
  <c r="R1355" i="2"/>
  <c r="P1355" i="2"/>
  <c r="BK1355" i="2"/>
  <c r="J1355" i="2"/>
  <c r="BE1355" i="2"/>
  <c r="BI1346" i="2"/>
  <c r="BH1346" i="2"/>
  <c r="BG1346" i="2"/>
  <c r="BF1346" i="2"/>
  <c r="T1346" i="2"/>
  <c r="R1346" i="2"/>
  <c r="P1346" i="2"/>
  <c r="BK1346" i="2"/>
  <c r="J1346" i="2"/>
  <c r="BE1346" i="2" s="1"/>
  <c r="BI1343" i="2"/>
  <c r="BH1343" i="2"/>
  <c r="BG1343" i="2"/>
  <c r="BF1343" i="2"/>
  <c r="T1343" i="2"/>
  <c r="R1343" i="2"/>
  <c r="P1343" i="2"/>
  <c r="BK1343" i="2"/>
  <c r="J1343" i="2"/>
  <c r="BE1343" i="2"/>
  <c r="BI1339" i="2"/>
  <c r="BH1339" i="2"/>
  <c r="BG1339" i="2"/>
  <c r="BF1339" i="2"/>
  <c r="T1339" i="2"/>
  <c r="R1339" i="2"/>
  <c r="P1339" i="2"/>
  <c r="BK1339" i="2"/>
  <c r="J1339" i="2"/>
  <c r="BE1339" i="2"/>
  <c r="BI1332" i="2"/>
  <c r="BH1332" i="2"/>
  <c r="BG1332" i="2"/>
  <c r="BF1332" i="2"/>
  <c r="T1332" i="2"/>
  <c r="R1332" i="2"/>
  <c r="P1332" i="2"/>
  <c r="BK1332" i="2"/>
  <c r="J1332" i="2"/>
  <c r="BE1332" i="2" s="1"/>
  <c r="BI1328" i="2"/>
  <c r="BH1328" i="2"/>
  <c r="BG1328" i="2"/>
  <c r="BF1328" i="2"/>
  <c r="T1328" i="2"/>
  <c r="R1328" i="2"/>
  <c r="P1328" i="2"/>
  <c r="BK1328" i="2"/>
  <c r="J1328" i="2"/>
  <c r="BE1328" i="2"/>
  <c r="BI1320" i="2"/>
  <c r="BH1320" i="2"/>
  <c r="BG1320" i="2"/>
  <c r="BF1320" i="2"/>
  <c r="T1320" i="2"/>
  <c r="R1320" i="2"/>
  <c r="P1320" i="2"/>
  <c r="BK1320" i="2"/>
  <c r="J1320" i="2"/>
  <c r="BE1320" i="2"/>
  <c r="BI1316" i="2"/>
  <c r="BH1316" i="2"/>
  <c r="BG1316" i="2"/>
  <c r="BF1316" i="2"/>
  <c r="T1316" i="2"/>
  <c r="R1316" i="2"/>
  <c r="P1316" i="2"/>
  <c r="BK1316" i="2"/>
  <c r="J1316" i="2"/>
  <c r="BE1316" i="2" s="1"/>
  <c r="BI1312" i="2"/>
  <c r="BH1312" i="2"/>
  <c r="BG1312" i="2"/>
  <c r="BF1312" i="2"/>
  <c r="T1312" i="2"/>
  <c r="R1312" i="2"/>
  <c r="P1312" i="2"/>
  <c r="BK1312" i="2"/>
  <c r="J1312" i="2"/>
  <c r="BE1312" i="2"/>
  <c r="BI1305" i="2"/>
  <c r="BH1305" i="2"/>
  <c r="BG1305" i="2"/>
  <c r="BF1305" i="2"/>
  <c r="T1305" i="2"/>
  <c r="R1305" i="2"/>
  <c r="P1305" i="2"/>
  <c r="BK1305" i="2"/>
  <c r="J1305" i="2"/>
  <c r="BE1305" i="2"/>
  <c r="BI1301" i="2"/>
  <c r="BH1301" i="2"/>
  <c r="BG1301" i="2"/>
  <c r="BF1301" i="2"/>
  <c r="T1301" i="2"/>
  <c r="R1301" i="2"/>
  <c r="P1301" i="2"/>
  <c r="BK1301" i="2"/>
  <c r="J1301" i="2"/>
  <c r="BE1301" i="2" s="1"/>
  <c r="BI1295" i="2"/>
  <c r="BH1295" i="2"/>
  <c r="BG1295" i="2"/>
  <c r="BF1295" i="2"/>
  <c r="T1295" i="2"/>
  <c r="R1295" i="2"/>
  <c r="P1295" i="2"/>
  <c r="BK1295" i="2"/>
  <c r="J1295" i="2"/>
  <c r="BE1295" i="2"/>
  <c r="BI1291" i="2"/>
  <c r="BH1291" i="2"/>
  <c r="BG1291" i="2"/>
  <c r="BF1291" i="2"/>
  <c r="T1291" i="2"/>
  <c r="R1291" i="2"/>
  <c r="P1291" i="2"/>
  <c r="BK1291" i="2"/>
  <c r="J1291" i="2"/>
  <c r="BE1291" i="2"/>
  <c r="BI1285" i="2"/>
  <c r="BH1285" i="2"/>
  <c r="BG1285" i="2"/>
  <c r="BF1285" i="2"/>
  <c r="T1285" i="2"/>
  <c r="R1285" i="2"/>
  <c r="P1285" i="2"/>
  <c r="BK1285" i="2"/>
  <c r="J1285" i="2"/>
  <c r="BE1285" i="2" s="1"/>
  <c r="BI1281" i="2"/>
  <c r="BH1281" i="2"/>
  <c r="BG1281" i="2"/>
  <c r="BF1281" i="2"/>
  <c r="T1281" i="2"/>
  <c r="R1281" i="2"/>
  <c r="P1281" i="2"/>
  <c r="BK1281" i="2"/>
  <c r="J1281" i="2"/>
  <c r="BE1281" i="2"/>
  <c r="BI1275" i="2"/>
  <c r="BH1275" i="2"/>
  <c r="BG1275" i="2"/>
  <c r="BF1275" i="2"/>
  <c r="T1275" i="2"/>
  <c r="R1275" i="2"/>
  <c r="P1275" i="2"/>
  <c r="BK1275" i="2"/>
  <c r="J1275" i="2"/>
  <c r="BE1275" i="2"/>
  <c r="BI1273" i="2"/>
  <c r="BH1273" i="2"/>
  <c r="BG1273" i="2"/>
  <c r="BF1273" i="2"/>
  <c r="T1273" i="2"/>
  <c r="R1273" i="2"/>
  <c r="P1273" i="2"/>
  <c r="BK1273" i="2"/>
  <c r="J1273" i="2"/>
  <c r="BE1273" i="2" s="1"/>
  <c r="BI1271" i="2"/>
  <c r="BH1271" i="2"/>
  <c r="BG1271" i="2"/>
  <c r="BF1271" i="2"/>
  <c r="T1271" i="2"/>
  <c r="R1271" i="2"/>
  <c r="P1271" i="2"/>
  <c r="BK1271" i="2"/>
  <c r="J1271" i="2"/>
  <c r="BE1271" i="2"/>
  <c r="BI1269" i="2"/>
  <c r="BH1269" i="2"/>
  <c r="BG1269" i="2"/>
  <c r="BF1269" i="2"/>
  <c r="T1269" i="2"/>
  <c r="R1269" i="2"/>
  <c r="P1269" i="2"/>
  <c r="BK1269" i="2"/>
  <c r="J1269" i="2"/>
  <c r="BE1269" i="2"/>
  <c r="BI1260" i="2"/>
  <c r="BH1260" i="2"/>
  <c r="BG1260" i="2"/>
  <c r="BF1260" i="2"/>
  <c r="T1260" i="2"/>
  <c r="R1260" i="2"/>
  <c r="P1260" i="2"/>
  <c r="BK1260" i="2"/>
  <c r="J1260" i="2"/>
  <c r="BE1260" i="2" s="1"/>
  <c r="BI1259" i="2"/>
  <c r="BH1259" i="2"/>
  <c r="BG1259" i="2"/>
  <c r="BF1259" i="2"/>
  <c r="T1259" i="2"/>
  <c r="R1259" i="2"/>
  <c r="P1259" i="2"/>
  <c r="BK1259" i="2"/>
  <c r="J1259" i="2"/>
  <c r="BE1259" i="2"/>
  <c r="BI1258" i="2"/>
  <c r="BH1258" i="2"/>
  <c r="BG1258" i="2"/>
  <c r="BF1258" i="2"/>
  <c r="T1258" i="2"/>
  <c r="R1258" i="2"/>
  <c r="P1258" i="2"/>
  <c r="BK1258" i="2"/>
  <c r="J1258" i="2"/>
  <c r="BE1258" i="2"/>
  <c r="BI1257" i="2"/>
  <c r="BH1257" i="2"/>
  <c r="BG1257" i="2"/>
  <c r="BF1257" i="2"/>
  <c r="T1257" i="2"/>
  <c r="R1257" i="2"/>
  <c r="P1257" i="2"/>
  <c r="BK1257" i="2"/>
  <c r="J1257" i="2"/>
  <c r="BE1257" i="2" s="1"/>
  <c r="BI1255" i="2"/>
  <c r="BH1255" i="2"/>
  <c r="BG1255" i="2"/>
  <c r="BF1255" i="2"/>
  <c r="T1255" i="2"/>
  <c r="R1255" i="2"/>
  <c r="P1255" i="2"/>
  <c r="BK1255" i="2"/>
  <c r="J1255" i="2"/>
  <c r="BE1255" i="2"/>
  <c r="BI1248" i="2"/>
  <c r="BH1248" i="2"/>
  <c r="BG1248" i="2"/>
  <c r="BF1248" i="2"/>
  <c r="T1248" i="2"/>
  <c r="R1248" i="2"/>
  <c r="P1248" i="2"/>
  <c r="P1204" i="2" s="1"/>
  <c r="BK1248" i="2"/>
  <c r="J1248" i="2"/>
  <c r="BE1248" i="2"/>
  <c r="BI1245" i="2"/>
  <c r="BH1245" i="2"/>
  <c r="BG1245" i="2"/>
  <c r="BF1245" i="2"/>
  <c r="T1245" i="2"/>
  <c r="R1245" i="2"/>
  <c r="P1245" i="2"/>
  <c r="BK1245" i="2"/>
  <c r="J1245" i="2"/>
  <c r="BE1245" i="2" s="1"/>
  <c r="BI1205" i="2"/>
  <c r="BH1205" i="2"/>
  <c r="BG1205" i="2"/>
  <c r="BF1205" i="2"/>
  <c r="T1205" i="2"/>
  <c r="T1204" i="2" s="1"/>
  <c r="R1205" i="2"/>
  <c r="R1204" i="2"/>
  <c r="P1205" i="2"/>
  <c r="BK1205" i="2"/>
  <c r="BK1204" i="2" s="1"/>
  <c r="J1204" i="2" s="1"/>
  <c r="J68" i="2" s="1"/>
  <c r="J1205" i="2"/>
  <c r="BE1205" i="2" s="1"/>
  <c r="BI1202" i="2"/>
  <c r="BH1202" i="2"/>
  <c r="BG1202" i="2"/>
  <c r="BF1202" i="2"/>
  <c r="T1202" i="2"/>
  <c r="R1202" i="2"/>
  <c r="P1202" i="2"/>
  <c r="BK1202" i="2"/>
  <c r="J1202" i="2"/>
  <c r="BE1202" i="2"/>
  <c r="BI1194" i="2"/>
  <c r="BH1194" i="2"/>
  <c r="BG1194" i="2"/>
  <c r="BF1194" i="2"/>
  <c r="T1194" i="2"/>
  <c r="R1194" i="2"/>
  <c r="P1194" i="2"/>
  <c r="BK1194" i="2"/>
  <c r="J1194" i="2"/>
  <c r="BE1194" i="2" s="1"/>
  <c r="BI1192" i="2"/>
  <c r="BH1192" i="2"/>
  <c r="BG1192" i="2"/>
  <c r="BF1192" i="2"/>
  <c r="T1192" i="2"/>
  <c r="R1192" i="2"/>
  <c r="P1192" i="2"/>
  <c r="BK1192" i="2"/>
  <c r="J1192" i="2"/>
  <c r="BE1192" i="2"/>
  <c r="BI1182" i="2"/>
  <c r="BH1182" i="2"/>
  <c r="BG1182" i="2"/>
  <c r="BF1182" i="2"/>
  <c r="T1182" i="2"/>
  <c r="R1182" i="2"/>
  <c r="P1182" i="2"/>
  <c r="BK1182" i="2"/>
  <c r="J1182" i="2"/>
  <c r="BE1182" i="2"/>
  <c r="BI1179" i="2"/>
  <c r="BH1179" i="2"/>
  <c r="BG1179" i="2"/>
  <c r="BF1179" i="2"/>
  <c r="T1179" i="2"/>
  <c r="R1179" i="2"/>
  <c r="P1179" i="2"/>
  <c r="BK1179" i="2"/>
  <c r="J1179" i="2"/>
  <c r="BE1179" i="2" s="1"/>
  <c r="BI1177" i="2"/>
  <c r="BH1177" i="2"/>
  <c r="BG1177" i="2"/>
  <c r="BF1177" i="2"/>
  <c r="T1177" i="2"/>
  <c r="R1177" i="2"/>
  <c r="P1177" i="2"/>
  <c r="BK1177" i="2"/>
  <c r="J1177" i="2"/>
  <c r="BE1177" i="2"/>
  <c r="BI1175" i="2"/>
  <c r="BH1175" i="2"/>
  <c r="BG1175" i="2"/>
  <c r="BF1175" i="2"/>
  <c r="T1175" i="2"/>
  <c r="R1175" i="2"/>
  <c r="P1175" i="2"/>
  <c r="BK1175" i="2"/>
  <c r="J1175" i="2"/>
  <c r="BE1175" i="2"/>
  <c r="BI1165" i="2"/>
  <c r="BH1165" i="2"/>
  <c r="BG1165" i="2"/>
  <c r="BF1165" i="2"/>
  <c r="T1165" i="2"/>
  <c r="R1165" i="2"/>
  <c r="P1165" i="2"/>
  <c r="BK1165" i="2"/>
  <c r="J1165" i="2"/>
  <c r="BE1165" i="2" s="1"/>
  <c r="BI1161" i="2"/>
  <c r="BH1161" i="2"/>
  <c r="BG1161" i="2"/>
  <c r="BF1161" i="2"/>
  <c r="T1161" i="2"/>
  <c r="R1161" i="2"/>
  <c r="P1161" i="2"/>
  <c r="BK1161" i="2"/>
  <c r="J1161" i="2"/>
  <c r="BE1161" i="2"/>
  <c r="BI1153" i="2"/>
  <c r="BH1153" i="2"/>
  <c r="BG1153" i="2"/>
  <c r="BF1153" i="2"/>
  <c r="T1153" i="2"/>
  <c r="R1153" i="2"/>
  <c r="P1153" i="2"/>
  <c r="BK1153" i="2"/>
  <c r="J1153" i="2"/>
  <c r="BE1153" i="2"/>
  <c r="BI1145" i="2"/>
  <c r="BH1145" i="2"/>
  <c r="BG1145" i="2"/>
  <c r="BF1145" i="2"/>
  <c r="T1145" i="2"/>
  <c r="R1145" i="2"/>
  <c r="P1145" i="2"/>
  <c r="BK1145" i="2"/>
  <c r="J1145" i="2"/>
  <c r="BE1145" i="2" s="1"/>
  <c r="BI1125" i="2"/>
  <c r="BH1125" i="2"/>
  <c r="BG1125" i="2"/>
  <c r="BF1125" i="2"/>
  <c r="T1125" i="2"/>
  <c r="R1125" i="2"/>
  <c r="P1125" i="2"/>
  <c r="BK1125" i="2"/>
  <c r="J1125" i="2"/>
  <c r="BE1125" i="2"/>
  <c r="BI1110" i="2"/>
  <c r="BH1110" i="2"/>
  <c r="BG1110" i="2"/>
  <c r="BF1110" i="2"/>
  <c r="T1110" i="2"/>
  <c r="R1110" i="2"/>
  <c r="P1110" i="2"/>
  <c r="P1099" i="2" s="1"/>
  <c r="BK1110" i="2"/>
  <c r="J1110" i="2"/>
  <c r="BE1110" i="2"/>
  <c r="BI1107" i="2"/>
  <c r="BH1107" i="2"/>
  <c r="BG1107" i="2"/>
  <c r="BF1107" i="2"/>
  <c r="T1107" i="2"/>
  <c r="R1107" i="2"/>
  <c r="P1107" i="2"/>
  <c r="BK1107" i="2"/>
  <c r="J1107" i="2"/>
  <c r="BE1107" i="2" s="1"/>
  <c r="BI1100" i="2"/>
  <c r="BH1100" i="2"/>
  <c r="BG1100" i="2"/>
  <c r="BF1100" i="2"/>
  <c r="T1100" i="2"/>
  <c r="T1099" i="2" s="1"/>
  <c r="R1100" i="2"/>
  <c r="R1099" i="2"/>
  <c r="P1100" i="2"/>
  <c r="BK1100" i="2"/>
  <c r="BK1099" i="2" s="1"/>
  <c r="J1099" i="2" s="1"/>
  <c r="J67" i="2" s="1"/>
  <c r="J1100" i="2"/>
  <c r="BE1100" i="2" s="1"/>
  <c r="BI1097" i="2"/>
  <c r="BH1097" i="2"/>
  <c r="BG1097" i="2"/>
  <c r="BF1097" i="2"/>
  <c r="T1097" i="2"/>
  <c r="R1097" i="2"/>
  <c r="P1097" i="2"/>
  <c r="BK1097" i="2"/>
  <c r="J1097" i="2"/>
  <c r="BE1097" i="2"/>
  <c r="BI1089" i="2"/>
  <c r="BH1089" i="2"/>
  <c r="BG1089" i="2"/>
  <c r="BF1089" i="2"/>
  <c r="T1089" i="2"/>
  <c r="R1089" i="2"/>
  <c r="P1089" i="2"/>
  <c r="BK1089" i="2"/>
  <c r="J1089" i="2"/>
  <c r="BE1089" i="2" s="1"/>
  <c r="BI1087" i="2"/>
  <c r="BH1087" i="2"/>
  <c r="BG1087" i="2"/>
  <c r="BF1087" i="2"/>
  <c r="T1087" i="2"/>
  <c r="R1087" i="2"/>
  <c r="P1087" i="2"/>
  <c r="BK1087" i="2"/>
  <c r="J1087" i="2"/>
  <c r="BE1087" i="2"/>
  <c r="BI1085" i="2"/>
  <c r="BH1085" i="2"/>
  <c r="BG1085" i="2"/>
  <c r="BF1085" i="2"/>
  <c r="T1085" i="2"/>
  <c r="R1085" i="2"/>
  <c r="P1085" i="2"/>
  <c r="BK1085" i="2"/>
  <c r="J1085" i="2"/>
  <c r="BE1085" i="2"/>
  <c r="BI1083" i="2"/>
  <c r="BH1083" i="2"/>
  <c r="BG1083" i="2"/>
  <c r="BF1083" i="2"/>
  <c r="T1083" i="2"/>
  <c r="R1083" i="2"/>
  <c r="P1083" i="2"/>
  <c r="BK1083" i="2"/>
  <c r="J1083" i="2"/>
  <c r="BE1083" i="2" s="1"/>
  <c r="BI1073" i="2"/>
  <c r="BH1073" i="2"/>
  <c r="BG1073" i="2"/>
  <c r="BF1073" i="2"/>
  <c r="T1073" i="2"/>
  <c r="R1073" i="2"/>
  <c r="P1073" i="2"/>
  <c r="BK1073" i="2"/>
  <c r="J1073" i="2"/>
  <c r="BE1073" i="2"/>
  <c r="BI1071" i="2"/>
  <c r="BH1071" i="2"/>
  <c r="BG1071" i="2"/>
  <c r="BF1071" i="2"/>
  <c r="T1071" i="2"/>
  <c r="R1071" i="2"/>
  <c r="P1071" i="2"/>
  <c r="BK1071" i="2"/>
  <c r="J1071" i="2"/>
  <c r="BE1071" i="2"/>
  <c r="BI1063" i="2"/>
  <c r="BH1063" i="2"/>
  <c r="BG1063" i="2"/>
  <c r="BF1063" i="2"/>
  <c r="T1063" i="2"/>
  <c r="R1063" i="2"/>
  <c r="P1063" i="2"/>
  <c r="BK1063" i="2"/>
  <c r="J1063" i="2"/>
  <c r="BE1063" i="2" s="1"/>
  <c r="BI1049" i="2"/>
  <c r="BH1049" i="2"/>
  <c r="BG1049" i="2"/>
  <c r="BF1049" i="2"/>
  <c r="T1049" i="2"/>
  <c r="R1049" i="2"/>
  <c r="P1049" i="2"/>
  <c r="BK1049" i="2"/>
  <c r="J1049" i="2"/>
  <c r="BE1049" i="2"/>
  <c r="BI1045" i="2"/>
  <c r="BH1045" i="2"/>
  <c r="BG1045" i="2"/>
  <c r="BF1045" i="2"/>
  <c r="T1045" i="2"/>
  <c r="R1045" i="2"/>
  <c r="P1045" i="2"/>
  <c r="BK1045" i="2"/>
  <c r="J1045" i="2"/>
  <c r="BE1045" i="2"/>
  <c r="BI1037" i="2"/>
  <c r="BH1037" i="2"/>
  <c r="BG1037" i="2"/>
  <c r="BF1037" i="2"/>
  <c r="T1037" i="2"/>
  <c r="R1037" i="2"/>
  <c r="P1037" i="2"/>
  <c r="BK1037" i="2"/>
  <c r="J1037" i="2"/>
  <c r="BE1037" i="2" s="1"/>
  <c r="BI1035" i="2"/>
  <c r="BH1035" i="2"/>
  <c r="BG1035" i="2"/>
  <c r="BF1035" i="2"/>
  <c r="T1035" i="2"/>
  <c r="R1035" i="2"/>
  <c r="P1035" i="2"/>
  <c r="BK1035" i="2"/>
  <c r="J1035" i="2"/>
  <c r="BE1035" i="2"/>
  <c r="BI1023" i="2"/>
  <c r="BH1023" i="2"/>
  <c r="BG1023" i="2"/>
  <c r="BF1023" i="2"/>
  <c r="T1023" i="2"/>
  <c r="R1023" i="2"/>
  <c r="P1023" i="2"/>
  <c r="BK1023" i="2"/>
  <c r="J1023" i="2"/>
  <c r="BE1023" i="2"/>
  <c r="BI1021" i="2"/>
  <c r="BH1021" i="2"/>
  <c r="BG1021" i="2"/>
  <c r="BF1021" i="2"/>
  <c r="T1021" i="2"/>
  <c r="R1021" i="2"/>
  <c r="P1021" i="2"/>
  <c r="BK1021" i="2"/>
  <c r="J1021" i="2"/>
  <c r="BE1021" i="2" s="1"/>
  <c r="BI1019" i="2"/>
  <c r="BH1019" i="2"/>
  <c r="BG1019" i="2"/>
  <c r="BF1019" i="2"/>
  <c r="T1019" i="2"/>
  <c r="R1019" i="2"/>
  <c r="P1019" i="2"/>
  <c r="BK1019" i="2"/>
  <c r="J1019" i="2"/>
  <c r="BE1019" i="2"/>
  <c r="BI945" i="2"/>
  <c r="BH945" i="2"/>
  <c r="BG945" i="2"/>
  <c r="BF945" i="2"/>
  <c r="T945" i="2"/>
  <c r="R945" i="2"/>
  <c r="P945" i="2"/>
  <c r="P931" i="2" s="1"/>
  <c r="BK945" i="2"/>
  <c r="J945" i="2"/>
  <c r="BE945" i="2"/>
  <c r="BI943" i="2"/>
  <c r="BH943" i="2"/>
  <c r="BG943" i="2"/>
  <c r="BF943" i="2"/>
  <c r="T943" i="2"/>
  <c r="R943" i="2"/>
  <c r="P943" i="2"/>
  <c r="BK943" i="2"/>
  <c r="J943" i="2"/>
  <c r="BE943" i="2" s="1"/>
  <c r="BI934" i="2"/>
  <c r="BH934" i="2"/>
  <c r="BG934" i="2"/>
  <c r="BF934" i="2"/>
  <c r="T934" i="2"/>
  <c r="T931" i="2" s="1"/>
  <c r="R934" i="2"/>
  <c r="P934" i="2"/>
  <c r="BK934" i="2"/>
  <c r="BK931" i="2" s="1"/>
  <c r="J931" i="2" s="1"/>
  <c r="J66" i="2" s="1"/>
  <c r="J934" i="2"/>
  <c r="BE934" i="2"/>
  <c r="BI932" i="2"/>
  <c r="BH932" i="2"/>
  <c r="BG932" i="2"/>
  <c r="BF932" i="2"/>
  <c r="T932" i="2"/>
  <c r="R932" i="2"/>
  <c r="R931" i="2" s="1"/>
  <c r="P932" i="2"/>
  <c r="BK932" i="2"/>
  <c r="J932" i="2"/>
  <c r="BE932" i="2"/>
  <c r="BI929" i="2"/>
  <c r="BH929" i="2"/>
  <c r="BG929" i="2"/>
  <c r="BF929" i="2"/>
  <c r="T929" i="2"/>
  <c r="R929" i="2"/>
  <c r="P929" i="2"/>
  <c r="BK929" i="2"/>
  <c r="J929" i="2"/>
  <c r="BE929" i="2" s="1"/>
  <c r="BI927" i="2"/>
  <c r="BH927" i="2"/>
  <c r="BG927" i="2"/>
  <c r="BF927" i="2"/>
  <c r="T927" i="2"/>
  <c r="R927" i="2"/>
  <c r="P927" i="2"/>
  <c r="BK927" i="2"/>
  <c r="J927" i="2"/>
  <c r="BE927" i="2"/>
  <c r="BI920" i="2"/>
  <c r="BH920" i="2"/>
  <c r="BG920" i="2"/>
  <c r="BF920" i="2"/>
  <c r="T920" i="2"/>
  <c r="R920" i="2"/>
  <c r="P920" i="2"/>
  <c r="BK920" i="2"/>
  <c r="J920" i="2"/>
  <c r="BE920" i="2"/>
  <c r="BI913" i="2"/>
  <c r="BH913" i="2"/>
  <c r="BG913" i="2"/>
  <c r="BF913" i="2"/>
  <c r="T913" i="2"/>
  <c r="R913" i="2"/>
  <c r="P913" i="2"/>
  <c r="BK913" i="2"/>
  <c r="J913" i="2"/>
  <c r="BE913" i="2" s="1"/>
  <c r="BI911" i="2"/>
  <c r="BH911" i="2"/>
  <c r="BG911" i="2"/>
  <c r="BF911" i="2"/>
  <c r="T911" i="2"/>
  <c r="R911" i="2"/>
  <c r="P911" i="2"/>
  <c r="BK911" i="2"/>
  <c r="J911" i="2"/>
  <c r="BE911" i="2"/>
  <c r="BI909" i="2"/>
  <c r="BH909" i="2"/>
  <c r="BG909" i="2"/>
  <c r="BF909" i="2"/>
  <c r="T909" i="2"/>
  <c r="R909" i="2"/>
  <c r="P909" i="2"/>
  <c r="BK909" i="2"/>
  <c r="J909" i="2"/>
  <c r="BE909" i="2"/>
  <c r="BI907" i="2"/>
  <c r="BH907" i="2"/>
  <c r="BG907" i="2"/>
  <c r="BF907" i="2"/>
  <c r="T907" i="2"/>
  <c r="R907" i="2"/>
  <c r="P907" i="2"/>
  <c r="BK907" i="2"/>
  <c r="J907" i="2"/>
  <c r="BE907" i="2" s="1"/>
  <c r="BI901" i="2"/>
  <c r="BH901" i="2"/>
  <c r="BG901" i="2"/>
  <c r="BF901" i="2"/>
  <c r="T901" i="2"/>
  <c r="R901" i="2"/>
  <c r="P901" i="2"/>
  <c r="BK901" i="2"/>
  <c r="J901" i="2"/>
  <c r="BE901" i="2"/>
  <c r="BI899" i="2"/>
  <c r="BH899" i="2"/>
  <c r="BG899" i="2"/>
  <c r="BF899" i="2"/>
  <c r="T899" i="2"/>
  <c r="R899" i="2"/>
  <c r="P899" i="2"/>
  <c r="BK899" i="2"/>
  <c r="J899" i="2"/>
  <c r="BE899" i="2"/>
  <c r="BI891" i="2"/>
  <c r="BH891" i="2"/>
  <c r="BG891" i="2"/>
  <c r="BF891" i="2"/>
  <c r="T891" i="2"/>
  <c r="R891" i="2"/>
  <c r="P891" i="2"/>
  <c r="BK891" i="2"/>
  <c r="J891" i="2"/>
  <c r="BE891" i="2" s="1"/>
  <c r="BI888" i="2"/>
  <c r="BH888" i="2"/>
  <c r="BG888" i="2"/>
  <c r="BF888" i="2"/>
  <c r="T888" i="2"/>
  <c r="R888" i="2"/>
  <c r="P888" i="2"/>
  <c r="BK888" i="2"/>
  <c r="J888" i="2"/>
  <c r="BE888" i="2"/>
  <c r="BI869" i="2"/>
  <c r="BH869" i="2"/>
  <c r="BG869" i="2"/>
  <c r="BF869" i="2"/>
  <c r="T869" i="2"/>
  <c r="R869" i="2"/>
  <c r="P869" i="2"/>
  <c r="P859" i="2" s="1"/>
  <c r="BK869" i="2"/>
  <c r="J869" i="2"/>
  <c r="BE869" i="2"/>
  <c r="BI868" i="2"/>
  <c r="BH868" i="2"/>
  <c r="BG868" i="2"/>
  <c r="BF868" i="2"/>
  <c r="T868" i="2"/>
  <c r="R868" i="2"/>
  <c r="P868" i="2"/>
  <c r="BK868" i="2"/>
  <c r="J868" i="2"/>
  <c r="BE868" i="2" s="1"/>
  <c r="BI863" i="2"/>
  <c r="BH863" i="2"/>
  <c r="BG863" i="2"/>
  <c r="BF863" i="2"/>
  <c r="T863" i="2"/>
  <c r="T859" i="2" s="1"/>
  <c r="R863" i="2"/>
  <c r="P863" i="2"/>
  <c r="BK863" i="2"/>
  <c r="J863" i="2"/>
  <c r="BE863" i="2"/>
  <c r="BI860" i="2"/>
  <c r="BH860" i="2"/>
  <c r="BG860" i="2"/>
  <c r="BF860" i="2"/>
  <c r="T860" i="2"/>
  <c r="R860" i="2"/>
  <c r="R859" i="2" s="1"/>
  <c r="P860" i="2"/>
  <c r="BK860" i="2"/>
  <c r="BK859" i="2" s="1"/>
  <c r="J860" i="2"/>
  <c r="BE860" i="2" s="1"/>
  <c r="BI856" i="2"/>
  <c r="BH856" i="2"/>
  <c r="BG856" i="2"/>
  <c r="BF856" i="2"/>
  <c r="T856" i="2"/>
  <c r="T855" i="2"/>
  <c r="R856" i="2"/>
  <c r="R855" i="2"/>
  <c r="P856" i="2"/>
  <c r="P855" i="2" s="1"/>
  <c r="BK856" i="2"/>
  <c r="BK855" i="2"/>
  <c r="J855" i="2" s="1"/>
  <c r="J63" i="2" s="1"/>
  <c r="J856" i="2"/>
  <c r="BE856" i="2"/>
  <c r="BI852" i="2"/>
  <c r="BH852" i="2"/>
  <c r="BG852" i="2"/>
  <c r="BF852" i="2"/>
  <c r="T852" i="2"/>
  <c r="R852" i="2"/>
  <c r="P852" i="2"/>
  <c r="BK852" i="2"/>
  <c r="J852" i="2"/>
  <c r="BE852" i="2"/>
  <c r="BI850" i="2"/>
  <c r="BH850" i="2"/>
  <c r="BG850" i="2"/>
  <c r="BF850" i="2"/>
  <c r="T850" i="2"/>
  <c r="R850" i="2"/>
  <c r="P850" i="2"/>
  <c r="BK850" i="2"/>
  <c r="J850" i="2"/>
  <c r="BE850" i="2"/>
  <c r="BI847" i="2"/>
  <c r="BH847" i="2"/>
  <c r="BG847" i="2"/>
  <c r="BF847" i="2"/>
  <c r="T847" i="2"/>
  <c r="R847" i="2"/>
  <c r="P847" i="2"/>
  <c r="BK847" i="2"/>
  <c r="J847" i="2"/>
  <c r="BE847" i="2" s="1"/>
  <c r="BI844" i="2"/>
  <c r="BH844" i="2"/>
  <c r="BG844" i="2"/>
  <c r="BF844" i="2"/>
  <c r="T844" i="2"/>
  <c r="R844" i="2"/>
  <c r="P844" i="2"/>
  <c r="BK844" i="2"/>
  <c r="J844" i="2"/>
  <c r="BE844" i="2"/>
  <c r="BI837" i="2"/>
  <c r="BH837" i="2"/>
  <c r="BG837" i="2"/>
  <c r="BF837" i="2"/>
  <c r="T837" i="2"/>
  <c r="R837" i="2"/>
  <c r="P837" i="2"/>
  <c r="BK837" i="2"/>
  <c r="J837" i="2"/>
  <c r="BE837" i="2"/>
  <c r="BI835" i="2"/>
  <c r="BH835" i="2"/>
  <c r="BG835" i="2"/>
  <c r="BF835" i="2"/>
  <c r="T835" i="2"/>
  <c r="R835" i="2"/>
  <c r="R826" i="2" s="1"/>
  <c r="P835" i="2"/>
  <c r="BK835" i="2"/>
  <c r="J835" i="2"/>
  <c r="BE835" i="2" s="1"/>
  <c r="BI832" i="2"/>
  <c r="BH832" i="2"/>
  <c r="BG832" i="2"/>
  <c r="BF832" i="2"/>
  <c r="T832" i="2"/>
  <c r="T826" i="2" s="1"/>
  <c r="R832" i="2"/>
  <c r="P832" i="2"/>
  <c r="BK832" i="2"/>
  <c r="J832" i="2"/>
  <c r="BE832" i="2"/>
  <c r="BI829" i="2"/>
  <c r="BH829" i="2"/>
  <c r="BG829" i="2"/>
  <c r="BF829" i="2"/>
  <c r="T829" i="2"/>
  <c r="R829" i="2"/>
  <c r="P829" i="2"/>
  <c r="BK829" i="2"/>
  <c r="J829" i="2"/>
  <c r="BE829" i="2"/>
  <c r="BI827" i="2"/>
  <c r="BH827" i="2"/>
  <c r="BG827" i="2"/>
  <c r="BF827" i="2"/>
  <c r="T827" i="2"/>
  <c r="R827" i="2"/>
  <c r="P827" i="2"/>
  <c r="P826" i="2" s="1"/>
  <c r="BK827" i="2"/>
  <c r="BK826" i="2"/>
  <c r="J826" i="2" s="1"/>
  <c r="J62" i="2" s="1"/>
  <c r="J827" i="2"/>
  <c r="BE827" i="2"/>
  <c r="BI824" i="2"/>
  <c r="BH824" i="2"/>
  <c r="BG824" i="2"/>
  <c r="BF824" i="2"/>
  <c r="T824" i="2"/>
  <c r="R824" i="2"/>
  <c r="P824" i="2"/>
  <c r="BK824" i="2"/>
  <c r="J824" i="2"/>
  <c r="BE824" i="2"/>
  <c r="BI821" i="2"/>
  <c r="BH821" i="2"/>
  <c r="BG821" i="2"/>
  <c r="BF821" i="2"/>
  <c r="T821" i="2"/>
  <c r="R821" i="2"/>
  <c r="P821" i="2"/>
  <c r="BK821" i="2"/>
  <c r="J821" i="2"/>
  <c r="BE821" i="2"/>
  <c r="BI809" i="2"/>
  <c r="BH809" i="2"/>
  <c r="BG809" i="2"/>
  <c r="BF809" i="2"/>
  <c r="T809" i="2"/>
  <c r="R809" i="2"/>
  <c r="P809" i="2"/>
  <c r="BK809" i="2"/>
  <c r="J809" i="2"/>
  <c r="BE809" i="2" s="1"/>
  <c r="BI805" i="2"/>
  <c r="BH805" i="2"/>
  <c r="BG805" i="2"/>
  <c r="BF805" i="2"/>
  <c r="T805" i="2"/>
  <c r="R805" i="2"/>
  <c r="P805" i="2"/>
  <c r="BK805" i="2"/>
  <c r="J805" i="2"/>
  <c r="BE805" i="2"/>
  <c r="BI799" i="2"/>
  <c r="BH799" i="2"/>
  <c r="BG799" i="2"/>
  <c r="BF799" i="2"/>
  <c r="T799" i="2"/>
  <c r="R799" i="2"/>
  <c r="P799" i="2"/>
  <c r="BK799" i="2"/>
  <c r="J799" i="2"/>
  <c r="BE799" i="2"/>
  <c r="BI778" i="2"/>
  <c r="BH778" i="2"/>
  <c r="BG778" i="2"/>
  <c r="BF778" i="2"/>
  <c r="T778" i="2"/>
  <c r="R778" i="2"/>
  <c r="P778" i="2"/>
  <c r="BK778" i="2"/>
  <c r="J778" i="2"/>
  <c r="BE778" i="2" s="1"/>
  <c r="BI775" i="2"/>
  <c r="BH775" i="2"/>
  <c r="BG775" i="2"/>
  <c r="BF775" i="2"/>
  <c r="T775" i="2"/>
  <c r="R775" i="2"/>
  <c r="P775" i="2"/>
  <c r="BK775" i="2"/>
  <c r="J775" i="2"/>
  <c r="BE775" i="2"/>
  <c r="BI767" i="2"/>
  <c r="BH767" i="2"/>
  <c r="BG767" i="2"/>
  <c r="BF767" i="2"/>
  <c r="T767" i="2"/>
  <c r="R767" i="2"/>
  <c r="P767" i="2"/>
  <c r="BK767" i="2"/>
  <c r="J767" i="2"/>
  <c r="BE767" i="2"/>
  <c r="BI762" i="2"/>
  <c r="BH762" i="2"/>
  <c r="BG762" i="2"/>
  <c r="BF762" i="2"/>
  <c r="T762" i="2"/>
  <c r="R762" i="2"/>
  <c r="P762" i="2"/>
  <c r="BK762" i="2"/>
  <c r="J762" i="2"/>
  <c r="BE762" i="2" s="1"/>
  <c r="BI756" i="2"/>
  <c r="BH756" i="2"/>
  <c r="BG756" i="2"/>
  <c r="BF756" i="2"/>
  <c r="T756" i="2"/>
  <c r="R756" i="2"/>
  <c r="P756" i="2"/>
  <c r="BK756" i="2"/>
  <c r="J756" i="2"/>
  <c r="BE756" i="2"/>
  <c r="BI753" i="2"/>
  <c r="BH753" i="2"/>
  <c r="BG753" i="2"/>
  <c r="BF753" i="2"/>
  <c r="T753" i="2"/>
  <c r="R753" i="2"/>
  <c r="P753" i="2"/>
  <c r="BK753" i="2"/>
  <c r="J753" i="2"/>
  <c r="BE753" i="2"/>
  <c r="BI750" i="2"/>
  <c r="BH750" i="2"/>
  <c r="BG750" i="2"/>
  <c r="BF750" i="2"/>
  <c r="T750" i="2"/>
  <c r="R750" i="2"/>
  <c r="P750" i="2"/>
  <c r="BK750" i="2"/>
  <c r="J750" i="2"/>
  <c r="BE750" i="2" s="1"/>
  <c r="BI747" i="2"/>
  <c r="BH747" i="2"/>
  <c r="BG747" i="2"/>
  <c r="BF747" i="2"/>
  <c r="T747" i="2"/>
  <c r="R747" i="2"/>
  <c r="P747" i="2"/>
  <c r="BK747" i="2"/>
  <c r="J747" i="2"/>
  <c r="BE747" i="2"/>
  <c r="BI744" i="2"/>
  <c r="BH744" i="2"/>
  <c r="BG744" i="2"/>
  <c r="BF744" i="2"/>
  <c r="T744" i="2"/>
  <c r="R744" i="2"/>
  <c r="P744" i="2"/>
  <c r="BK744" i="2"/>
  <c r="J744" i="2"/>
  <c r="BE744" i="2"/>
  <c r="BI737" i="2"/>
  <c r="BH737" i="2"/>
  <c r="BG737" i="2"/>
  <c r="BF737" i="2"/>
  <c r="T737" i="2"/>
  <c r="R737" i="2"/>
  <c r="P737" i="2"/>
  <c r="BK737" i="2"/>
  <c r="J737" i="2"/>
  <c r="BE737" i="2" s="1"/>
  <c r="BI728" i="2"/>
  <c r="BH728" i="2"/>
  <c r="BG728" i="2"/>
  <c r="BF728" i="2"/>
  <c r="T728" i="2"/>
  <c r="R728" i="2"/>
  <c r="P728" i="2"/>
  <c r="BK728" i="2"/>
  <c r="J728" i="2"/>
  <c r="BE728" i="2"/>
  <c r="BI725" i="2"/>
  <c r="BH725" i="2"/>
  <c r="BG725" i="2"/>
  <c r="BF725" i="2"/>
  <c r="T725" i="2"/>
  <c r="R725" i="2"/>
  <c r="P725" i="2"/>
  <c r="BK725" i="2"/>
  <c r="J725" i="2"/>
  <c r="BE725" i="2"/>
  <c r="BI716" i="2"/>
  <c r="BH716" i="2"/>
  <c r="BG716" i="2"/>
  <c r="BF716" i="2"/>
  <c r="T716" i="2"/>
  <c r="R716" i="2"/>
  <c r="P716" i="2"/>
  <c r="BK716" i="2"/>
  <c r="J716" i="2"/>
  <c r="BE716" i="2" s="1"/>
  <c r="BI715" i="2"/>
  <c r="BH715" i="2"/>
  <c r="BG715" i="2"/>
  <c r="BF715" i="2"/>
  <c r="T715" i="2"/>
  <c r="R715" i="2"/>
  <c r="P715" i="2"/>
  <c r="BK715" i="2"/>
  <c r="J715" i="2"/>
  <c r="BE715" i="2"/>
  <c r="BI712" i="2"/>
  <c r="BH712" i="2"/>
  <c r="BG712" i="2"/>
  <c r="BF712" i="2"/>
  <c r="T712" i="2"/>
  <c r="R712" i="2"/>
  <c r="P712" i="2"/>
  <c r="BK712" i="2"/>
  <c r="J712" i="2"/>
  <c r="BE712" i="2"/>
  <c r="BI701" i="2"/>
  <c r="BH701" i="2"/>
  <c r="BG701" i="2"/>
  <c r="BF701" i="2"/>
  <c r="T701" i="2"/>
  <c r="R701" i="2"/>
  <c r="P701" i="2"/>
  <c r="BK701" i="2"/>
  <c r="J701" i="2"/>
  <c r="BE701" i="2" s="1"/>
  <c r="BI692" i="2"/>
  <c r="BH692" i="2"/>
  <c r="BG692" i="2"/>
  <c r="BF692" i="2"/>
  <c r="T692" i="2"/>
  <c r="R692" i="2"/>
  <c r="P692" i="2"/>
  <c r="BK692" i="2"/>
  <c r="J692" i="2"/>
  <c r="BE692" i="2"/>
  <c r="BI685" i="2"/>
  <c r="BH685" i="2"/>
  <c r="BG685" i="2"/>
  <c r="BF685" i="2"/>
  <c r="T685" i="2"/>
  <c r="R685" i="2"/>
  <c r="P685" i="2"/>
  <c r="BK685" i="2"/>
  <c r="J685" i="2"/>
  <c r="BE685" i="2"/>
  <c r="BI676" i="2"/>
  <c r="BH676" i="2"/>
  <c r="BG676" i="2"/>
  <c r="BF676" i="2"/>
  <c r="T676" i="2"/>
  <c r="R676" i="2"/>
  <c r="P676" i="2"/>
  <c r="BK676" i="2"/>
  <c r="J676" i="2"/>
  <c r="BE676" i="2" s="1"/>
  <c r="BI670" i="2"/>
  <c r="BH670" i="2"/>
  <c r="BG670" i="2"/>
  <c r="BF670" i="2"/>
  <c r="T670" i="2"/>
  <c r="R670" i="2"/>
  <c r="P670" i="2"/>
  <c r="BK670" i="2"/>
  <c r="J670" i="2"/>
  <c r="BE670" i="2"/>
  <c r="BI662" i="2"/>
  <c r="BH662" i="2"/>
  <c r="BG662" i="2"/>
  <c r="BF662" i="2"/>
  <c r="T662" i="2"/>
  <c r="R662" i="2"/>
  <c r="P662" i="2"/>
  <c r="BK662" i="2"/>
  <c r="J662" i="2"/>
  <c r="BE662" i="2"/>
  <c r="BI653" i="2"/>
  <c r="BH653" i="2"/>
  <c r="BG653" i="2"/>
  <c r="BF653" i="2"/>
  <c r="T653" i="2"/>
  <c r="R653" i="2"/>
  <c r="R603" i="2" s="1"/>
  <c r="P653" i="2"/>
  <c r="BK653" i="2"/>
  <c r="J653" i="2"/>
  <c r="BE653" i="2" s="1"/>
  <c r="BI617" i="2"/>
  <c r="BH617" i="2"/>
  <c r="BG617" i="2"/>
  <c r="BF617" i="2"/>
  <c r="T617" i="2"/>
  <c r="T603" i="2" s="1"/>
  <c r="R617" i="2"/>
  <c r="P617" i="2"/>
  <c r="BK617" i="2"/>
  <c r="J617" i="2"/>
  <c r="BE617" i="2"/>
  <c r="BI608" i="2"/>
  <c r="BH608" i="2"/>
  <c r="BG608" i="2"/>
  <c r="BF608" i="2"/>
  <c r="T608" i="2"/>
  <c r="R608" i="2"/>
  <c r="P608" i="2"/>
  <c r="BK608" i="2"/>
  <c r="J608" i="2"/>
  <c r="BE608" i="2"/>
  <c r="BI604" i="2"/>
  <c r="BH604" i="2"/>
  <c r="BG604" i="2"/>
  <c r="BF604" i="2"/>
  <c r="T604" i="2"/>
  <c r="R604" i="2"/>
  <c r="P604" i="2"/>
  <c r="P603" i="2" s="1"/>
  <c r="BK604" i="2"/>
  <c r="BK603" i="2"/>
  <c r="J603" i="2" s="1"/>
  <c r="J61" i="2" s="1"/>
  <c r="J604" i="2"/>
  <c r="BE604" i="2"/>
  <c r="BI601" i="2"/>
  <c r="BH601" i="2"/>
  <c r="BG601" i="2"/>
  <c r="BF601" i="2"/>
  <c r="T601" i="2"/>
  <c r="R601" i="2"/>
  <c r="P601" i="2"/>
  <c r="BK601" i="2"/>
  <c r="J601" i="2"/>
  <c r="BE601" i="2"/>
  <c r="BI599" i="2"/>
  <c r="BH599" i="2"/>
  <c r="BG599" i="2"/>
  <c r="BF599" i="2"/>
  <c r="T599" i="2"/>
  <c r="R599" i="2"/>
  <c r="P599" i="2"/>
  <c r="BK599" i="2"/>
  <c r="J599" i="2"/>
  <c r="BE599" i="2"/>
  <c r="BI597" i="2"/>
  <c r="BH597" i="2"/>
  <c r="BG597" i="2"/>
  <c r="BF597" i="2"/>
  <c r="T597" i="2"/>
  <c r="R597" i="2"/>
  <c r="P597" i="2"/>
  <c r="BK597" i="2"/>
  <c r="J597" i="2"/>
  <c r="BE597" i="2" s="1"/>
  <c r="BI593" i="2"/>
  <c r="BH593" i="2"/>
  <c r="BG593" i="2"/>
  <c r="BF593" i="2"/>
  <c r="T593" i="2"/>
  <c r="R593" i="2"/>
  <c r="P593" i="2"/>
  <c r="BK593" i="2"/>
  <c r="J593" i="2"/>
  <c r="BE593" i="2"/>
  <c r="BI591" i="2"/>
  <c r="BH591" i="2"/>
  <c r="BG591" i="2"/>
  <c r="BF591" i="2"/>
  <c r="T591" i="2"/>
  <c r="R591" i="2"/>
  <c r="P591" i="2"/>
  <c r="BK591" i="2"/>
  <c r="J591" i="2"/>
  <c r="BE591" i="2"/>
  <c r="BI589" i="2"/>
  <c r="BH589" i="2"/>
  <c r="BG589" i="2"/>
  <c r="BF589" i="2"/>
  <c r="T589" i="2"/>
  <c r="R589" i="2"/>
  <c r="P589" i="2"/>
  <c r="BK589" i="2"/>
  <c r="J589" i="2"/>
  <c r="BE589" i="2" s="1"/>
  <c r="BI587" i="2"/>
  <c r="BH587" i="2"/>
  <c r="BG587" i="2"/>
  <c r="BF587" i="2"/>
  <c r="T587" i="2"/>
  <c r="R587" i="2"/>
  <c r="P587" i="2"/>
  <c r="BK587" i="2"/>
  <c r="J587" i="2"/>
  <c r="BE587" i="2"/>
  <c r="BI585" i="2"/>
  <c r="BH585" i="2"/>
  <c r="BG585" i="2"/>
  <c r="BF585" i="2"/>
  <c r="T585" i="2"/>
  <c r="R585" i="2"/>
  <c r="P585" i="2"/>
  <c r="BK585" i="2"/>
  <c r="J585" i="2"/>
  <c r="BE585" i="2"/>
  <c r="BI583" i="2"/>
  <c r="BH583" i="2"/>
  <c r="BG583" i="2"/>
  <c r="BF583" i="2"/>
  <c r="T583" i="2"/>
  <c r="R583" i="2"/>
  <c r="P583" i="2"/>
  <c r="BK583" i="2"/>
  <c r="J583" i="2"/>
  <c r="BE583" i="2" s="1"/>
  <c r="BI582" i="2"/>
  <c r="BH582" i="2"/>
  <c r="BG582" i="2"/>
  <c r="BF582" i="2"/>
  <c r="T582" i="2"/>
  <c r="R582" i="2"/>
  <c r="P582" i="2"/>
  <c r="BK582" i="2"/>
  <c r="J582" i="2"/>
  <c r="BE582" i="2"/>
  <c r="BI580" i="2"/>
  <c r="BH580" i="2"/>
  <c r="BG580" i="2"/>
  <c r="BF580" i="2"/>
  <c r="T580" i="2"/>
  <c r="R580" i="2"/>
  <c r="P580" i="2"/>
  <c r="BK580" i="2"/>
  <c r="J580" i="2"/>
  <c r="BE580" i="2"/>
  <c r="BI579" i="2"/>
  <c r="BH579" i="2"/>
  <c r="BG579" i="2"/>
  <c r="BF579" i="2"/>
  <c r="T579" i="2"/>
  <c r="R579" i="2"/>
  <c r="P579" i="2"/>
  <c r="BK579" i="2"/>
  <c r="J579" i="2"/>
  <c r="BE579" i="2" s="1"/>
  <c r="BI578" i="2"/>
  <c r="BH578" i="2"/>
  <c r="BG578" i="2"/>
  <c r="BF578" i="2"/>
  <c r="T578" i="2"/>
  <c r="R578" i="2"/>
  <c r="P578" i="2"/>
  <c r="BK578" i="2"/>
  <c r="J578" i="2"/>
  <c r="BE578" i="2"/>
  <c r="BI577" i="2"/>
  <c r="BH577" i="2"/>
  <c r="BG577" i="2"/>
  <c r="BF577" i="2"/>
  <c r="T577" i="2"/>
  <c r="R577" i="2"/>
  <c r="P577" i="2"/>
  <c r="BK577" i="2"/>
  <c r="J577" i="2"/>
  <c r="BE577" i="2"/>
  <c r="BI575" i="2"/>
  <c r="BH575" i="2"/>
  <c r="BG575" i="2"/>
  <c r="BF575" i="2"/>
  <c r="T575" i="2"/>
  <c r="R575" i="2"/>
  <c r="P575" i="2"/>
  <c r="BK575" i="2"/>
  <c r="J575" i="2"/>
  <c r="BE575" i="2" s="1"/>
  <c r="BI574" i="2"/>
  <c r="BH574" i="2"/>
  <c r="BG574" i="2"/>
  <c r="BF574" i="2"/>
  <c r="T574" i="2"/>
  <c r="R574" i="2"/>
  <c r="P574" i="2"/>
  <c r="BK574" i="2"/>
  <c r="J574" i="2"/>
  <c r="BE574" i="2"/>
  <c r="BI565" i="2"/>
  <c r="BH565" i="2"/>
  <c r="BG565" i="2"/>
  <c r="BF565" i="2"/>
  <c r="T565" i="2"/>
  <c r="R565" i="2"/>
  <c r="P565" i="2"/>
  <c r="BK565" i="2"/>
  <c r="J565" i="2"/>
  <c r="BE565" i="2"/>
  <c r="BI563" i="2"/>
  <c r="BH563" i="2"/>
  <c r="BG563" i="2"/>
  <c r="BF563" i="2"/>
  <c r="T563" i="2"/>
  <c r="R563" i="2"/>
  <c r="P563" i="2"/>
  <c r="BK563" i="2"/>
  <c r="J563" i="2"/>
  <c r="BE563" i="2" s="1"/>
  <c r="BI562" i="2"/>
  <c r="BH562" i="2"/>
  <c r="BG562" i="2"/>
  <c r="BF562" i="2"/>
  <c r="T562" i="2"/>
  <c r="R562" i="2"/>
  <c r="P562" i="2"/>
  <c r="BK562" i="2"/>
  <c r="J562" i="2"/>
  <c r="BE562" i="2"/>
  <c r="BI561" i="2"/>
  <c r="BH561" i="2"/>
  <c r="BG561" i="2"/>
  <c r="BF561" i="2"/>
  <c r="T561" i="2"/>
  <c r="R561" i="2"/>
  <c r="P561" i="2"/>
  <c r="BK561" i="2"/>
  <c r="J561" i="2"/>
  <c r="BE561" i="2"/>
  <c r="BI560" i="2"/>
  <c r="BH560" i="2"/>
  <c r="BG560" i="2"/>
  <c r="BF560" i="2"/>
  <c r="T560" i="2"/>
  <c r="R560" i="2"/>
  <c r="P560" i="2"/>
  <c r="BK560" i="2"/>
  <c r="J560" i="2"/>
  <c r="BE560" i="2" s="1"/>
  <c r="BI558" i="2"/>
  <c r="BH558" i="2"/>
  <c r="BG558" i="2"/>
  <c r="BF558" i="2"/>
  <c r="T558" i="2"/>
  <c r="R558" i="2"/>
  <c r="P558" i="2"/>
  <c r="BK558" i="2"/>
  <c r="J558" i="2"/>
  <c r="BE558" i="2"/>
  <c r="BI556" i="2"/>
  <c r="BH556" i="2"/>
  <c r="BG556" i="2"/>
  <c r="BF556" i="2"/>
  <c r="T556" i="2"/>
  <c r="R556" i="2"/>
  <c r="P556" i="2"/>
  <c r="BK556" i="2"/>
  <c r="J556" i="2"/>
  <c r="BE556" i="2"/>
  <c r="BI555" i="2"/>
  <c r="BH555" i="2"/>
  <c r="BG555" i="2"/>
  <c r="BF555" i="2"/>
  <c r="T555" i="2"/>
  <c r="R555" i="2"/>
  <c r="P555" i="2"/>
  <c r="BK555" i="2"/>
  <c r="J555" i="2"/>
  <c r="BE555" i="2" s="1"/>
  <c r="BI543" i="2"/>
  <c r="BH543" i="2"/>
  <c r="BG543" i="2"/>
  <c r="BF543" i="2"/>
  <c r="T543" i="2"/>
  <c r="R543" i="2"/>
  <c r="P543" i="2"/>
  <c r="BK543" i="2"/>
  <c r="J543" i="2"/>
  <c r="BE543" i="2"/>
  <c r="BI540" i="2"/>
  <c r="BH540" i="2"/>
  <c r="BG540" i="2"/>
  <c r="BF540" i="2"/>
  <c r="T540" i="2"/>
  <c r="R540" i="2"/>
  <c r="P540" i="2"/>
  <c r="BK540" i="2"/>
  <c r="J540" i="2"/>
  <c r="BE540" i="2"/>
  <c r="BI538" i="2"/>
  <c r="BH538" i="2"/>
  <c r="BG538" i="2"/>
  <c r="BF538" i="2"/>
  <c r="T538" i="2"/>
  <c r="R538" i="2"/>
  <c r="P538" i="2"/>
  <c r="BK538" i="2"/>
  <c r="J538" i="2"/>
  <c r="BE538" i="2" s="1"/>
  <c r="BI536" i="2"/>
  <c r="BH536" i="2"/>
  <c r="BG536" i="2"/>
  <c r="BF536" i="2"/>
  <c r="T536" i="2"/>
  <c r="R536" i="2"/>
  <c r="P536" i="2"/>
  <c r="BK536" i="2"/>
  <c r="J536" i="2"/>
  <c r="BE536" i="2"/>
  <c r="BI525" i="2"/>
  <c r="BH525" i="2"/>
  <c r="BG525" i="2"/>
  <c r="BF525" i="2"/>
  <c r="T525" i="2"/>
  <c r="R525" i="2"/>
  <c r="P525" i="2"/>
  <c r="BK525" i="2"/>
  <c r="J525" i="2"/>
  <c r="BE525" i="2"/>
  <c r="BI515" i="2"/>
  <c r="BH515" i="2"/>
  <c r="BG515" i="2"/>
  <c r="BF515" i="2"/>
  <c r="T515" i="2"/>
  <c r="R515" i="2"/>
  <c r="P515" i="2"/>
  <c r="BK515" i="2"/>
  <c r="J515" i="2"/>
  <c r="BE515" i="2" s="1"/>
  <c r="BI505" i="2"/>
  <c r="BH505" i="2"/>
  <c r="BG505" i="2"/>
  <c r="BF505" i="2"/>
  <c r="T505" i="2"/>
  <c r="R505" i="2"/>
  <c r="P505" i="2"/>
  <c r="BK505" i="2"/>
  <c r="J505" i="2"/>
  <c r="BE505" i="2"/>
  <c r="BI504" i="2"/>
  <c r="BH504" i="2"/>
  <c r="BG504" i="2"/>
  <c r="BF504" i="2"/>
  <c r="T504" i="2"/>
  <c r="R504" i="2"/>
  <c r="P504" i="2"/>
  <c r="BK504" i="2"/>
  <c r="J504" i="2"/>
  <c r="BE504" i="2"/>
  <c r="BI495" i="2"/>
  <c r="BH495" i="2"/>
  <c r="BG495" i="2"/>
  <c r="BF495" i="2"/>
  <c r="T495" i="2"/>
  <c r="R495" i="2"/>
  <c r="P495" i="2"/>
  <c r="BK495" i="2"/>
  <c r="J495" i="2"/>
  <c r="BE495" i="2" s="1"/>
  <c r="BI494" i="2"/>
  <c r="BH494" i="2"/>
  <c r="BG494" i="2"/>
  <c r="BF494" i="2"/>
  <c r="T494" i="2"/>
  <c r="R494" i="2"/>
  <c r="P494" i="2"/>
  <c r="BK494" i="2"/>
  <c r="J494" i="2"/>
  <c r="BE494" i="2"/>
  <c r="BI493" i="2"/>
  <c r="BH493" i="2"/>
  <c r="BG493" i="2"/>
  <c r="BF493" i="2"/>
  <c r="T493" i="2"/>
  <c r="R493" i="2"/>
  <c r="P493" i="2"/>
  <c r="BK493" i="2"/>
  <c r="J493" i="2"/>
  <c r="BE493" i="2"/>
  <c r="BI484" i="2"/>
  <c r="BH484" i="2"/>
  <c r="BG484" i="2"/>
  <c r="BF484" i="2"/>
  <c r="T484" i="2"/>
  <c r="R484" i="2"/>
  <c r="P484" i="2"/>
  <c r="BK484" i="2"/>
  <c r="J484" i="2"/>
  <c r="BE484" i="2" s="1"/>
  <c r="BI477" i="2"/>
  <c r="BH477" i="2"/>
  <c r="BG477" i="2"/>
  <c r="BF477" i="2"/>
  <c r="T477" i="2"/>
  <c r="R477" i="2"/>
  <c r="P477" i="2"/>
  <c r="BK477" i="2"/>
  <c r="J477" i="2"/>
  <c r="BE477" i="2"/>
  <c r="BI469" i="2"/>
  <c r="BH469" i="2"/>
  <c r="BG469" i="2"/>
  <c r="BF469" i="2"/>
  <c r="T469" i="2"/>
  <c r="R469" i="2"/>
  <c r="P469" i="2"/>
  <c r="BK469" i="2"/>
  <c r="J469" i="2"/>
  <c r="BE469" i="2"/>
  <c r="BI465" i="2"/>
  <c r="BH465" i="2"/>
  <c r="BG465" i="2"/>
  <c r="BF465" i="2"/>
  <c r="T465" i="2"/>
  <c r="R465" i="2"/>
  <c r="P465" i="2"/>
  <c r="BK465" i="2"/>
  <c r="J465" i="2"/>
  <c r="BE465" i="2" s="1"/>
  <c r="BI463" i="2"/>
  <c r="BH463" i="2"/>
  <c r="BG463" i="2"/>
  <c r="BF463" i="2"/>
  <c r="T463" i="2"/>
  <c r="R463" i="2"/>
  <c r="P463" i="2"/>
  <c r="BK463" i="2"/>
  <c r="J463" i="2"/>
  <c r="BE463" i="2"/>
  <c r="BI459" i="2"/>
  <c r="BH459" i="2"/>
  <c r="BG459" i="2"/>
  <c r="BF459" i="2"/>
  <c r="T459" i="2"/>
  <c r="R459" i="2"/>
  <c r="P459" i="2"/>
  <c r="BK459" i="2"/>
  <c r="J459" i="2"/>
  <c r="BE459" i="2"/>
  <c r="BI456" i="2"/>
  <c r="BH456" i="2"/>
  <c r="BG456" i="2"/>
  <c r="BF456" i="2"/>
  <c r="T456" i="2"/>
  <c r="R456" i="2"/>
  <c r="P456" i="2"/>
  <c r="BK456" i="2"/>
  <c r="J456" i="2"/>
  <c r="BE456" i="2" s="1"/>
  <c r="BI452" i="2"/>
  <c r="BH452" i="2"/>
  <c r="BG452" i="2"/>
  <c r="BF452" i="2"/>
  <c r="T452" i="2"/>
  <c r="R452" i="2"/>
  <c r="P452" i="2"/>
  <c r="BK452" i="2"/>
  <c r="J452" i="2"/>
  <c r="BE452" i="2"/>
  <c r="BI445" i="2"/>
  <c r="BH445" i="2"/>
  <c r="BG445" i="2"/>
  <c r="BF445" i="2"/>
  <c r="T445" i="2"/>
  <c r="R445" i="2"/>
  <c r="P445" i="2"/>
  <c r="BK445" i="2"/>
  <c r="J445" i="2"/>
  <c r="BE445" i="2"/>
  <c r="BI438" i="2"/>
  <c r="BH438" i="2"/>
  <c r="BG438" i="2"/>
  <c r="BF438" i="2"/>
  <c r="T438" i="2"/>
  <c r="R438" i="2"/>
  <c r="P438" i="2"/>
  <c r="BK438" i="2"/>
  <c r="J438" i="2"/>
  <c r="BE438" i="2" s="1"/>
  <c r="BI427" i="2"/>
  <c r="BH427" i="2"/>
  <c r="BG427" i="2"/>
  <c r="BF427" i="2"/>
  <c r="T427" i="2"/>
  <c r="R427" i="2"/>
  <c r="P427" i="2"/>
  <c r="BK427" i="2"/>
  <c r="J427" i="2"/>
  <c r="BE427" i="2"/>
  <c r="BI424" i="2"/>
  <c r="BH424" i="2"/>
  <c r="BG424" i="2"/>
  <c r="BF424" i="2"/>
  <c r="T424" i="2"/>
  <c r="R424" i="2"/>
  <c r="P424" i="2"/>
  <c r="BK424" i="2"/>
  <c r="J424" i="2"/>
  <c r="BE424" i="2"/>
  <c r="BI416" i="2"/>
  <c r="BH416" i="2"/>
  <c r="BG416" i="2"/>
  <c r="BF416" i="2"/>
  <c r="T416" i="2"/>
  <c r="R416" i="2"/>
  <c r="P416" i="2"/>
  <c r="BK416" i="2"/>
  <c r="J416" i="2"/>
  <c r="BE416" i="2" s="1"/>
  <c r="BI414" i="2"/>
  <c r="BH414" i="2"/>
  <c r="BG414" i="2"/>
  <c r="BF414" i="2"/>
  <c r="T414" i="2"/>
  <c r="R414" i="2"/>
  <c r="P414" i="2"/>
  <c r="BK414" i="2"/>
  <c r="J414" i="2"/>
  <c r="BE414" i="2"/>
  <c r="BI408" i="2"/>
  <c r="BH408" i="2"/>
  <c r="BG408" i="2"/>
  <c r="BF408" i="2"/>
  <c r="T408" i="2"/>
  <c r="R408" i="2"/>
  <c r="P408" i="2"/>
  <c r="BK408" i="2"/>
  <c r="J408" i="2"/>
  <c r="BE408" i="2"/>
  <c r="BI406" i="2"/>
  <c r="BH406" i="2"/>
  <c r="BG406" i="2"/>
  <c r="BF406" i="2"/>
  <c r="T406" i="2"/>
  <c r="R406" i="2"/>
  <c r="P406" i="2"/>
  <c r="BK406" i="2"/>
  <c r="J406" i="2"/>
  <c r="BE406" i="2" s="1"/>
  <c r="BI397" i="2"/>
  <c r="BH397" i="2"/>
  <c r="BG397" i="2"/>
  <c r="BF397" i="2"/>
  <c r="T397" i="2"/>
  <c r="R397" i="2"/>
  <c r="P397" i="2"/>
  <c r="BK397" i="2"/>
  <c r="J397" i="2"/>
  <c r="BE397" i="2"/>
  <c r="BI391" i="2"/>
  <c r="BH391" i="2"/>
  <c r="BG391" i="2"/>
  <c r="BF391" i="2"/>
  <c r="T391" i="2"/>
  <c r="R391" i="2"/>
  <c r="P391" i="2"/>
  <c r="BK391" i="2"/>
  <c r="J391" i="2"/>
  <c r="BE391" i="2"/>
  <c r="BI386" i="2"/>
  <c r="BH386" i="2"/>
  <c r="BG386" i="2"/>
  <c r="BF386" i="2"/>
  <c r="T386" i="2"/>
  <c r="R386" i="2"/>
  <c r="P386" i="2"/>
  <c r="BK386" i="2"/>
  <c r="J386" i="2"/>
  <c r="BE386" i="2" s="1"/>
  <c r="BI381" i="2"/>
  <c r="BH381" i="2"/>
  <c r="BG381" i="2"/>
  <c r="BF381" i="2"/>
  <c r="T381" i="2"/>
  <c r="R381" i="2"/>
  <c r="P381" i="2"/>
  <c r="BK381" i="2"/>
  <c r="J381" i="2"/>
  <c r="BE381" i="2"/>
  <c r="BI378" i="2"/>
  <c r="BH378" i="2"/>
  <c r="BG378" i="2"/>
  <c r="BF378" i="2"/>
  <c r="T378" i="2"/>
  <c r="R378" i="2"/>
  <c r="P378" i="2"/>
  <c r="BK378" i="2"/>
  <c r="J378" i="2"/>
  <c r="BE378" i="2"/>
  <c r="BI374" i="2"/>
  <c r="BH374" i="2"/>
  <c r="BG374" i="2"/>
  <c r="BF374" i="2"/>
  <c r="T374" i="2"/>
  <c r="R374" i="2"/>
  <c r="P374" i="2"/>
  <c r="BK374" i="2"/>
  <c r="J374" i="2"/>
  <c r="BE374" i="2" s="1"/>
  <c r="BI367" i="2"/>
  <c r="BH367" i="2"/>
  <c r="BG367" i="2"/>
  <c r="BF367" i="2"/>
  <c r="T367" i="2"/>
  <c r="R367" i="2"/>
  <c r="P367" i="2"/>
  <c r="BK367" i="2"/>
  <c r="J367" i="2"/>
  <c r="BE367" i="2"/>
  <c r="BI358" i="2"/>
  <c r="BH358" i="2"/>
  <c r="BG358" i="2"/>
  <c r="BF358" i="2"/>
  <c r="T358" i="2"/>
  <c r="R358" i="2"/>
  <c r="P358" i="2"/>
  <c r="BK358" i="2"/>
  <c r="J358" i="2"/>
  <c r="BE358" i="2"/>
  <c r="BI356" i="2"/>
  <c r="BH356" i="2"/>
  <c r="BG356" i="2"/>
  <c r="BF356" i="2"/>
  <c r="T356" i="2"/>
  <c r="R356" i="2"/>
  <c r="P356" i="2"/>
  <c r="BK356" i="2"/>
  <c r="J356" i="2"/>
  <c r="BE356" i="2" s="1"/>
  <c r="BI353" i="2"/>
  <c r="BH353" i="2"/>
  <c r="BG353" i="2"/>
  <c r="BF353" i="2"/>
  <c r="T353" i="2"/>
  <c r="R353" i="2"/>
  <c r="P353" i="2"/>
  <c r="BK353" i="2"/>
  <c r="J353" i="2"/>
  <c r="BE353" i="2"/>
  <c r="BI351" i="2"/>
  <c r="BH351" i="2"/>
  <c r="BG351" i="2"/>
  <c r="BF351" i="2"/>
  <c r="T351" i="2"/>
  <c r="R351" i="2"/>
  <c r="P351" i="2"/>
  <c r="P341" i="2" s="1"/>
  <c r="BK351" i="2"/>
  <c r="J351" i="2"/>
  <c r="BE351" i="2"/>
  <c r="BI350" i="2"/>
  <c r="BH350" i="2"/>
  <c r="BG350" i="2"/>
  <c r="BF350" i="2"/>
  <c r="T350" i="2"/>
  <c r="R350" i="2"/>
  <c r="P350" i="2"/>
  <c r="BK350" i="2"/>
  <c r="J350" i="2"/>
  <c r="BE350" i="2" s="1"/>
  <c r="BI348" i="2"/>
  <c r="BH348" i="2"/>
  <c r="BG348" i="2"/>
  <c r="BF348" i="2"/>
  <c r="T348" i="2"/>
  <c r="T341" i="2" s="1"/>
  <c r="R348" i="2"/>
  <c r="P348" i="2"/>
  <c r="BK348" i="2"/>
  <c r="BK341" i="2" s="1"/>
  <c r="J341" i="2" s="1"/>
  <c r="J60" i="2" s="1"/>
  <c r="J348" i="2"/>
  <c r="BE348" i="2"/>
  <c r="BI342" i="2"/>
  <c r="BH342" i="2"/>
  <c r="BG342" i="2"/>
  <c r="BF342" i="2"/>
  <c r="T342" i="2"/>
  <c r="R342" i="2"/>
  <c r="R341" i="2" s="1"/>
  <c r="P342" i="2"/>
  <c r="BK342" i="2"/>
  <c r="J342" i="2"/>
  <c r="BE342" i="2" s="1"/>
  <c r="BI340" i="2"/>
  <c r="BH340" i="2"/>
  <c r="BG340" i="2"/>
  <c r="BF340" i="2"/>
  <c r="T340" i="2"/>
  <c r="R340" i="2"/>
  <c r="P340" i="2"/>
  <c r="BK340" i="2"/>
  <c r="J340" i="2"/>
  <c r="BE340" i="2" s="1"/>
  <c r="BI337" i="2"/>
  <c r="BH337" i="2"/>
  <c r="BG337" i="2"/>
  <c r="BF337" i="2"/>
  <c r="T337" i="2"/>
  <c r="R337" i="2"/>
  <c r="P337" i="2"/>
  <c r="BK337" i="2"/>
  <c r="J337" i="2"/>
  <c r="BE337" i="2"/>
  <c r="BI335" i="2"/>
  <c r="BH335" i="2"/>
  <c r="BG335" i="2"/>
  <c r="BF335" i="2"/>
  <c r="T335" i="2"/>
  <c r="R335" i="2"/>
  <c r="P335" i="2"/>
  <c r="BK335" i="2"/>
  <c r="J335" i="2"/>
  <c r="BE335" i="2"/>
  <c r="BI328" i="2"/>
  <c r="BH328" i="2"/>
  <c r="BG328" i="2"/>
  <c r="BF328" i="2"/>
  <c r="T328" i="2"/>
  <c r="R328" i="2"/>
  <c r="P328" i="2"/>
  <c r="BK328" i="2"/>
  <c r="J328" i="2"/>
  <c r="BE328" i="2" s="1"/>
  <c r="BI327" i="2"/>
  <c r="BH327" i="2"/>
  <c r="BG327" i="2"/>
  <c r="BF327" i="2"/>
  <c r="T327" i="2"/>
  <c r="R327" i="2"/>
  <c r="P327" i="2"/>
  <c r="BK327" i="2"/>
  <c r="J327" i="2"/>
  <c r="BE327" i="2"/>
  <c r="BI325" i="2"/>
  <c r="BH325" i="2"/>
  <c r="BG325" i="2"/>
  <c r="BF325" i="2"/>
  <c r="T325" i="2"/>
  <c r="R325" i="2"/>
  <c r="P325" i="2"/>
  <c r="BK325" i="2"/>
  <c r="J325" i="2"/>
  <c r="BE325" i="2"/>
  <c r="BI320" i="2"/>
  <c r="BH320" i="2"/>
  <c r="BG320" i="2"/>
  <c r="BF320" i="2"/>
  <c r="T320" i="2"/>
  <c r="R320" i="2"/>
  <c r="P320" i="2"/>
  <c r="BK320" i="2"/>
  <c r="J320" i="2"/>
  <c r="BE320" i="2" s="1"/>
  <c r="BI317" i="2"/>
  <c r="BH317" i="2"/>
  <c r="BG317" i="2"/>
  <c r="BF317" i="2"/>
  <c r="T317" i="2"/>
  <c r="R317" i="2"/>
  <c r="P317" i="2"/>
  <c r="BK317" i="2"/>
  <c r="J317" i="2"/>
  <c r="BE317" i="2"/>
  <c r="BI314" i="2"/>
  <c r="BH314" i="2"/>
  <c r="BG314" i="2"/>
  <c r="BF314" i="2"/>
  <c r="T314" i="2"/>
  <c r="R314" i="2"/>
  <c r="P314" i="2"/>
  <c r="BK314" i="2"/>
  <c r="J314" i="2"/>
  <c r="BE314" i="2"/>
  <c r="BI311" i="2"/>
  <c r="BH311" i="2"/>
  <c r="BG311" i="2"/>
  <c r="BF311" i="2"/>
  <c r="T311" i="2"/>
  <c r="R311" i="2"/>
  <c r="P311" i="2"/>
  <c r="BK311" i="2"/>
  <c r="J311" i="2"/>
  <c r="BE311" i="2" s="1"/>
  <c r="BI303" i="2"/>
  <c r="BH303" i="2"/>
  <c r="BG303" i="2"/>
  <c r="BF303" i="2"/>
  <c r="T303" i="2"/>
  <c r="R303" i="2"/>
  <c r="P303" i="2"/>
  <c r="BK303" i="2"/>
  <c r="J303" i="2"/>
  <c r="BE303" i="2"/>
  <c r="BI301" i="2"/>
  <c r="BH301" i="2"/>
  <c r="BG301" i="2"/>
  <c r="BF301" i="2"/>
  <c r="T301" i="2"/>
  <c r="R301" i="2"/>
  <c r="P301" i="2"/>
  <c r="P282" i="2" s="1"/>
  <c r="BK301" i="2"/>
  <c r="J301" i="2"/>
  <c r="BE301" i="2"/>
  <c r="BI292" i="2"/>
  <c r="BH292" i="2"/>
  <c r="BG292" i="2"/>
  <c r="BF292" i="2"/>
  <c r="T292" i="2"/>
  <c r="R292" i="2"/>
  <c r="P292" i="2"/>
  <c r="BK292" i="2"/>
  <c r="J292" i="2"/>
  <c r="BE292" i="2" s="1"/>
  <c r="BI283" i="2"/>
  <c r="BH283" i="2"/>
  <c r="BG283" i="2"/>
  <c r="BF283" i="2"/>
  <c r="T283" i="2"/>
  <c r="T282" i="2" s="1"/>
  <c r="R283" i="2"/>
  <c r="R282" i="2"/>
  <c r="P283" i="2"/>
  <c r="BK283" i="2"/>
  <c r="BK282" i="2" s="1"/>
  <c r="J282" i="2" s="1"/>
  <c r="J59" i="2" s="1"/>
  <c r="J283" i="2"/>
  <c r="BE283" i="2" s="1"/>
  <c r="BI275" i="2"/>
  <c r="BH275" i="2"/>
  <c r="BG275" i="2"/>
  <c r="BF275" i="2"/>
  <c r="T275" i="2"/>
  <c r="R275" i="2"/>
  <c r="P275" i="2"/>
  <c r="BK275" i="2"/>
  <c r="J275" i="2"/>
  <c r="BE275" i="2"/>
  <c r="BI271" i="2"/>
  <c r="BH271" i="2"/>
  <c r="BG271" i="2"/>
  <c r="BF271" i="2"/>
  <c r="T271" i="2"/>
  <c r="R271" i="2"/>
  <c r="P271" i="2"/>
  <c r="BK271" i="2"/>
  <c r="J271" i="2"/>
  <c r="BE271" i="2" s="1"/>
  <c r="BI267" i="2"/>
  <c r="BH267" i="2"/>
  <c r="BG267" i="2"/>
  <c r="BF267" i="2"/>
  <c r="T267" i="2"/>
  <c r="R267" i="2"/>
  <c r="P267" i="2"/>
  <c r="BK267" i="2"/>
  <c r="J267" i="2"/>
  <c r="BE267" i="2"/>
  <c r="BI251" i="2"/>
  <c r="BH251" i="2"/>
  <c r="BG251" i="2"/>
  <c r="BF251" i="2"/>
  <c r="T251" i="2"/>
  <c r="R251" i="2"/>
  <c r="P251" i="2"/>
  <c r="BK251" i="2"/>
  <c r="J251" i="2"/>
  <c r="BE251" i="2"/>
  <c r="BI213" i="2"/>
  <c r="BH213" i="2"/>
  <c r="BG213" i="2"/>
  <c r="BF213" i="2"/>
  <c r="T213" i="2"/>
  <c r="R213" i="2"/>
  <c r="P213" i="2"/>
  <c r="BK213" i="2"/>
  <c r="J213" i="2"/>
  <c r="BE213" i="2" s="1"/>
  <c r="BI189" i="2"/>
  <c r="BH189" i="2"/>
  <c r="BG189" i="2"/>
  <c r="BF189" i="2"/>
  <c r="T189" i="2"/>
  <c r="R189" i="2"/>
  <c r="P189" i="2"/>
  <c r="BK189" i="2"/>
  <c r="J189" i="2"/>
  <c r="BE189" i="2"/>
  <c r="BI185" i="2"/>
  <c r="BH185" i="2"/>
  <c r="BG185" i="2"/>
  <c r="BF185" i="2"/>
  <c r="T185" i="2"/>
  <c r="R185" i="2"/>
  <c r="P185" i="2"/>
  <c r="BK185" i="2"/>
  <c r="J185" i="2"/>
  <c r="BE185" i="2"/>
  <c r="BI174" i="2"/>
  <c r="BH174" i="2"/>
  <c r="BG174" i="2"/>
  <c r="BF174" i="2"/>
  <c r="T174" i="2"/>
  <c r="R174" i="2"/>
  <c r="P174" i="2"/>
  <c r="BK174" i="2"/>
  <c r="J174" i="2"/>
  <c r="BE174" i="2" s="1"/>
  <c r="BI173" i="2"/>
  <c r="BH173" i="2"/>
  <c r="BG173" i="2"/>
  <c r="BF173" i="2"/>
  <c r="T173" i="2"/>
  <c r="R173" i="2"/>
  <c r="P173" i="2"/>
  <c r="BK173" i="2"/>
  <c r="J173" i="2"/>
  <c r="BE173" i="2"/>
  <c r="BI170" i="2"/>
  <c r="BH170" i="2"/>
  <c r="BG170" i="2"/>
  <c r="BF170" i="2"/>
  <c r="T170" i="2"/>
  <c r="R170" i="2"/>
  <c r="P170" i="2"/>
  <c r="BK170" i="2"/>
  <c r="J170" i="2"/>
  <c r="BE170" i="2"/>
  <c r="BI169" i="2"/>
  <c r="BH169" i="2"/>
  <c r="BG169" i="2"/>
  <c r="BF169" i="2"/>
  <c r="T169" i="2"/>
  <c r="R169" i="2"/>
  <c r="P169" i="2"/>
  <c r="BK169" i="2"/>
  <c r="J169" i="2"/>
  <c r="BE169" i="2" s="1"/>
  <c r="BI167" i="2"/>
  <c r="BH167" i="2"/>
  <c r="BG167" i="2"/>
  <c r="BF167" i="2"/>
  <c r="T167" i="2"/>
  <c r="R167" i="2"/>
  <c r="P167" i="2"/>
  <c r="BK167" i="2"/>
  <c r="J167" i="2"/>
  <c r="BE167" i="2"/>
  <c r="BI162" i="2"/>
  <c r="BH162" i="2"/>
  <c r="BG162" i="2"/>
  <c r="BF162" i="2"/>
  <c r="T162" i="2"/>
  <c r="R162" i="2"/>
  <c r="P162" i="2"/>
  <c r="BK162" i="2"/>
  <c r="J162" i="2"/>
  <c r="BE162" i="2"/>
  <c r="BI155" i="2"/>
  <c r="BH155" i="2"/>
  <c r="BG155" i="2"/>
  <c r="BF155" i="2"/>
  <c r="T155" i="2"/>
  <c r="R155" i="2"/>
  <c r="P155" i="2"/>
  <c r="BK155" i="2"/>
  <c r="J155" i="2"/>
  <c r="BE155" i="2" s="1"/>
  <c r="BI148" i="2"/>
  <c r="BH148" i="2"/>
  <c r="BG148" i="2"/>
  <c r="BF148" i="2"/>
  <c r="T148" i="2"/>
  <c r="R148" i="2"/>
  <c r="P148" i="2"/>
  <c r="BK148" i="2"/>
  <c r="J148" i="2"/>
  <c r="BE148" i="2"/>
  <c r="BI141" i="2"/>
  <c r="BH141" i="2"/>
  <c r="BG141" i="2"/>
  <c r="BF141" i="2"/>
  <c r="T141" i="2"/>
  <c r="R141" i="2"/>
  <c r="P141" i="2"/>
  <c r="BK141" i="2"/>
  <c r="J141" i="2"/>
  <c r="BE141" i="2"/>
  <c r="BI135" i="2"/>
  <c r="BH135" i="2"/>
  <c r="BG135" i="2"/>
  <c r="BF135" i="2"/>
  <c r="T135" i="2"/>
  <c r="R135" i="2"/>
  <c r="P135" i="2"/>
  <c r="BK135" i="2"/>
  <c r="J135" i="2"/>
  <c r="BE135" i="2" s="1"/>
  <c r="BI128" i="2"/>
  <c r="BH128" i="2"/>
  <c r="BG128" i="2"/>
  <c r="BF128" i="2"/>
  <c r="T128" i="2"/>
  <c r="T99" i="2" s="1"/>
  <c r="R128" i="2"/>
  <c r="P128" i="2"/>
  <c r="BK128" i="2"/>
  <c r="J128" i="2"/>
  <c r="BE128" i="2"/>
  <c r="BI113" i="2"/>
  <c r="F34" i="2" s="1"/>
  <c r="BD52" i="1" s="1"/>
  <c r="BH113" i="2"/>
  <c r="BG113" i="2"/>
  <c r="BF113" i="2"/>
  <c r="F31" i="2" s="1"/>
  <c r="BA52" i="1" s="1"/>
  <c r="T113" i="2"/>
  <c r="R113" i="2"/>
  <c r="P113" i="2"/>
  <c r="BK113" i="2"/>
  <c r="J113" i="2"/>
  <c r="BE113" i="2"/>
  <c r="BI107" i="2"/>
  <c r="BH107" i="2"/>
  <c r="BG107" i="2"/>
  <c r="F32" i="2" s="1"/>
  <c r="BB52" i="1" s="1"/>
  <c r="BF107" i="2"/>
  <c r="T107" i="2"/>
  <c r="R107" i="2"/>
  <c r="P107" i="2"/>
  <c r="BK107" i="2"/>
  <c r="J107" i="2"/>
  <c r="BE107" i="2" s="1"/>
  <c r="BI100" i="2"/>
  <c r="BH100" i="2"/>
  <c r="F33" i="2"/>
  <c r="BC52" i="1" s="1"/>
  <c r="BG100" i="2"/>
  <c r="BF100" i="2"/>
  <c r="J31" i="2"/>
  <c r="AW52" i="1" s="1"/>
  <c r="T100" i="2"/>
  <c r="R100" i="2"/>
  <c r="R99" i="2"/>
  <c r="P100" i="2"/>
  <c r="P99" i="2" s="1"/>
  <c r="P98" i="2" s="1"/>
  <c r="BK100" i="2"/>
  <c r="BK99" i="2"/>
  <c r="J100" i="2"/>
  <c r="BE100" i="2" s="1"/>
  <c r="J93" i="2"/>
  <c r="F93" i="2"/>
  <c r="F91" i="2"/>
  <c r="E89" i="2"/>
  <c r="J51" i="2"/>
  <c r="F51" i="2"/>
  <c r="F49" i="2"/>
  <c r="E47" i="2"/>
  <c r="J18" i="2"/>
  <c r="E18" i="2"/>
  <c r="F94" i="2" s="1"/>
  <c r="J17" i="2"/>
  <c r="J12" i="2"/>
  <c r="J91" i="2"/>
  <c r="J49" i="2"/>
  <c r="E7" i="2"/>
  <c r="E87" i="2"/>
  <c r="E45" i="2"/>
  <c r="AS51" i="1"/>
  <c r="AT65" i="1"/>
  <c r="L47" i="1"/>
  <c r="AM46" i="1"/>
  <c r="L46" i="1"/>
  <c r="AM44" i="1"/>
  <c r="L44" i="1"/>
  <c r="L42" i="1"/>
  <c r="L41" i="1"/>
  <c r="R98" i="2" l="1"/>
  <c r="R858" i="2"/>
  <c r="F30" i="3"/>
  <c r="AZ53" i="1" s="1"/>
  <c r="J101" i="4"/>
  <c r="J61" i="4" s="1"/>
  <c r="J30" i="2"/>
  <c r="AV52" i="1" s="1"/>
  <c r="AT52" i="1" s="1"/>
  <c r="F30" i="2"/>
  <c r="AZ52" i="1" s="1"/>
  <c r="BK98" i="2"/>
  <c r="T98" i="2"/>
  <c r="J859" i="2"/>
  <c r="J65" i="2" s="1"/>
  <c r="J99" i="2"/>
  <c r="J58" i="2" s="1"/>
  <c r="R2038" i="2"/>
  <c r="T2071" i="2"/>
  <c r="T858" i="2" s="1"/>
  <c r="E45" i="3"/>
  <c r="J30" i="3"/>
  <c r="AV53" i="1" s="1"/>
  <c r="AT53" i="1" s="1"/>
  <c r="P117" i="3"/>
  <c r="P86" i="4"/>
  <c r="F34" i="4"/>
  <c r="BD54" i="1" s="1"/>
  <c r="BD51" i="1" s="1"/>
  <c r="W30" i="1" s="1"/>
  <c r="BK99" i="5"/>
  <c r="F52" i="2"/>
  <c r="J49" i="3"/>
  <c r="J79" i="3"/>
  <c r="R112" i="3"/>
  <c r="R86" i="3" s="1"/>
  <c r="R85" i="3" s="1"/>
  <c r="R130" i="3"/>
  <c r="T86" i="4"/>
  <c r="F33" i="4"/>
  <c r="BC54" i="1" s="1"/>
  <c r="BC51" i="1" s="1"/>
  <c r="T101" i="4"/>
  <c r="J30" i="5"/>
  <c r="AV55" i="1" s="1"/>
  <c r="P100" i="4"/>
  <c r="J30" i="8"/>
  <c r="AV58" i="1" s="1"/>
  <c r="AT58" i="1" s="1"/>
  <c r="F30" i="8"/>
  <c r="AZ58" i="1" s="1"/>
  <c r="P142" i="3"/>
  <c r="F30" i="4"/>
  <c r="AZ54" i="1" s="1"/>
  <c r="J30" i="4"/>
  <c r="AV54" i="1" s="1"/>
  <c r="AT54" i="1" s="1"/>
  <c r="R133" i="5"/>
  <c r="T133" i="5"/>
  <c r="T98" i="5" s="1"/>
  <c r="T97" i="5" s="1"/>
  <c r="R292" i="5"/>
  <c r="T292" i="5"/>
  <c r="P1735" i="2"/>
  <c r="P858" i="2" s="1"/>
  <c r="P97" i="2" s="1"/>
  <c r="AU52" i="1" s="1"/>
  <c r="BK2020" i="2"/>
  <c r="J2020" i="2" s="1"/>
  <c r="J75" i="2" s="1"/>
  <c r="F31" i="3"/>
  <c r="BA53" i="1" s="1"/>
  <c r="BA51" i="1" s="1"/>
  <c r="P93" i="3"/>
  <c r="P86" i="3" s="1"/>
  <c r="P85" i="3" s="1"/>
  <c r="AU53" i="1" s="1"/>
  <c r="T142" i="3"/>
  <c r="T86" i="3" s="1"/>
  <c r="T85" i="3" s="1"/>
  <c r="E45" i="4"/>
  <c r="E75" i="4"/>
  <c r="F32" i="4"/>
  <c r="BB54" i="1" s="1"/>
  <c r="BK133" i="5"/>
  <c r="J133" i="5" s="1"/>
  <c r="J59" i="5" s="1"/>
  <c r="P259" i="5"/>
  <c r="BK292" i="5"/>
  <c r="J292" i="5" s="1"/>
  <c r="J63" i="5" s="1"/>
  <c r="BK86" i="3"/>
  <c r="F32" i="3"/>
  <c r="BB53" i="1" s="1"/>
  <c r="BB51" i="1" s="1"/>
  <c r="P222" i="5"/>
  <c r="R99" i="5"/>
  <c r="F33" i="5"/>
  <c r="BC55" i="1" s="1"/>
  <c r="P99" i="5"/>
  <c r="P133" i="5"/>
  <c r="R222" i="5"/>
  <c r="P292" i="5"/>
  <c r="BK385" i="5"/>
  <c r="J385" i="5" s="1"/>
  <c r="J65" i="5" s="1"/>
  <c r="P85" i="7"/>
  <c r="AU57" i="1" s="1"/>
  <c r="J31" i="7"/>
  <c r="AW57" i="1" s="1"/>
  <c r="R145" i="4"/>
  <c r="R100" i="4" s="1"/>
  <c r="R85" i="4" s="1"/>
  <c r="P180" i="4"/>
  <c r="F34" i="5"/>
  <c r="BD55" i="1" s="1"/>
  <c r="BK222" i="5"/>
  <c r="J222" i="5" s="1"/>
  <c r="J61" i="5" s="1"/>
  <c r="T222" i="5"/>
  <c r="R259" i="5"/>
  <c r="P485" i="5"/>
  <c r="T118" i="4"/>
  <c r="R180" i="4"/>
  <c r="E87" i="5"/>
  <c r="F30" i="5"/>
  <c r="AZ55" i="1" s="1"/>
  <c r="F31" i="5"/>
  <c r="BA55" i="1" s="1"/>
  <c r="J31" i="5"/>
  <c r="AW55" i="1" s="1"/>
  <c r="R169" i="5"/>
  <c r="P348" i="5"/>
  <c r="P385" i="5"/>
  <c r="R433" i="5"/>
  <c r="R485" i="5"/>
  <c r="BK86" i="11"/>
  <c r="J87" i="11"/>
  <c r="J58" i="11" s="1"/>
  <c r="BK118" i="4"/>
  <c r="J118" i="4" s="1"/>
  <c r="J62" i="4" s="1"/>
  <c r="BK259" i="5"/>
  <c r="J259" i="5" s="1"/>
  <c r="J62" i="5" s="1"/>
  <c r="T259" i="5"/>
  <c r="R348" i="5"/>
  <c r="T385" i="5"/>
  <c r="P447" i="5"/>
  <c r="T502" i="5"/>
  <c r="BK547" i="5"/>
  <c r="J547" i="5" s="1"/>
  <c r="J74" i="5" s="1"/>
  <c r="F32" i="5"/>
  <c r="BB55" i="1" s="1"/>
  <c r="BK169" i="5"/>
  <c r="J169" i="5" s="1"/>
  <c r="J60" i="5" s="1"/>
  <c r="T169" i="5"/>
  <c r="BK433" i="5"/>
  <c r="J433" i="5" s="1"/>
  <c r="J66" i="5" s="1"/>
  <c r="T447" i="5"/>
  <c r="R502" i="5"/>
  <c r="F32" i="6"/>
  <c r="BB56" i="1" s="1"/>
  <c r="J74" i="9"/>
  <c r="J49" i="9"/>
  <c r="F30" i="6"/>
  <c r="AZ56" i="1" s="1"/>
  <c r="J30" i="6"/>
  <c r="AV56" i="1" s="1"/>
  <c r="AT56" i="1" s="1"/>
  <c r="R111" i="6"/>
  <c r="R85" i="6" s="1"/>
  <c r="P96" i="7"/>
  <c r="BK267" i="7"/>
  <c r="J267" i="7" s="1"/>
  <c r="J65" i="7" s="1"/>
  <c r="P80" i="8"/>
  <c r="P79" i="8" s="1"/>
  <c r="P78" i="8" s="1"/>
  <c r="AU58" i="1" s="1"/>
  <c r="F30" i="11"/>
  <c r="AZ61" i="1" s="1"/>
  <c r="J30" i="7"/>
  <c r="AV57" i="1" s="1"/>
  <c r="AT57" i="1" s="1"/>
  <c r="F30" i="7"/>
  <c r="AZ57" i="1" s="1"/>
  <c r="R86" i="7"/>
  <c r="E68" i="8"/>
  <c r="E45" i="8"/>
  <c r="R86" i="11"/>
  <c r="R85" i="11" s="1"/>
  <c r="J49" i="5"/>
  <c r="J112" i="6"/>
  <c r="J61" i="6" s="1"/>
  <c r="BK111" i="6"/>
  <c r="J111" i="6" s="1"/>
  <c r="J60" i="6" s="1"/>
  <c r="F82" i="7"/>
  <c r="F52" i="7"/>
  <c r="R91" i="7"/>
  <c r="R97" i="7"/>
  <c r="R199" i="7"/>
  <c r="F34" i="8"/>
  <c r="BD58" i="1" s="1"/>
  <c r="P81" i="10"/>
  <c r="P80" i="10" s="1"/>
  <c r="P79" i="10" s="1"/>
  <c r="AU60" i="1" s="1"/>
  <c r="R547" i="5"/>
  <c r="J87" i="6"/>
  <c r="J58" i="6" s="1"/>
  <c r="BK86" i="6"/>
  <c r="P144" i="6"/>
  <c r="J87" i="7"/>
  <c r="J58" i="7" s="1"/>
  <c r="BK86" i="7"/>
  <c r="T86" i="7"/>
  <c r="F33" i="7"/>
  <c r="BC57" i="1" s="1"/>
  <c r="T96" i="7"/>
  <c r="J80" i="8"/>
  <c r="J58" i="8" s="1"/>
  <c r="BK79" i="8"/>
  <c r="BK556" i="5"/>
  <c r="J556" i="5" s="1"/>
  <c r="J75" i="5" s="1"/>
  <c r="E45" i="6"/>
  <c r="T87" i="6"/>
  <c r="T86" i="6" s="1"/>
  <c r="T85" i="6" s="1"/>
  <c r="F34" i="6"/>
  <c r="BD56" i="1" s="1"/>
  <c r="P112" i="6"/>
  <c r="P131" i="6"/>
  <c r="P193" i="6"/>
  <c r="BK97" i="7"/>
  <c r="R115" i="7"/>
  <c r="J56" i="10"/>
  <c r="J27" i="10"/>
  <c r="J129" i="12"/>
  <c r="J60" i="12" s="1"/>
  <c r="BK84" i="12"/>
  <c r="F31" i="7"/>
  <c r="BA57" i="1" s="1"/>
  <c r="T89" i="10"/>
  <c r="F82" i="11"/>
  <c r="F52" i="11"/>
  <c r="T86" i="11"/>
  <c r="T85" i="11" s="1"/>
  <c r="BK102" i="11"/>
  <c r="J102" i="11" s="1"/>
  <c r="J59" i="11" s="1"/>
  <c r="BK156" i="11"/>
  <c r="J156" i="11" s="1"/>
  <c r="J65" i="11" s="1"/>
  <c r="R84" i="12"/>
  <c r="R83" i="12" s="1"/>
  <c r="F32" i="12"/>
  <c r="BB62" i="1" s="1"/>
  <c r="BK84" i="16"/>
  <c r="J85" i="16"/>
  <c r="J58" i="16" s="1"/>
  <c r="F32" i="10"/>
  <c r="BB60" i="1" s="1"/>
  <c r="J30" i="11"/>
  <c r="AV61" i="1" s="1"/>
  <c r="R81" i="9"/>
  <c r="R80" i="9" s="1"/>
  <c r="E69" i="10"/>
  <c r="E45" i="10"/>
  <c r="J30" i="10"/>
  <c r="AV60" i="1" s="1"/>
  <c r="AT60" i="1" s="1"/>
  <c r="F30" i="10"/>
  <c r="AZ60" i="1" s="1"/>
  <c r="T81" i="10"/>
  <c r="T80" i="10" s="1"/>
  <c r="T79" i="10" s="1"/>
  <c r="F33" i="11"/>
  <c r="BC61" i="1" s="1"/>
  <c r="T85" i="12"/>
  <c r="T84" i="12" s="1"/>
  <c r="T83" i="12" s="1"/>
  <c r="BK82" i="9"/>
  <c r="J31" i="9"/>
  <c r="AW59" i="1" s="1"/>
  <c r="AT59" i="1" s="1"/>
  <c r="F31" i="9"/>
  <c r="BA59" i="1" s="1"/>
  <c r="J30" i="12"/>
  <c r="AV62" i="1" s="1"/>
  <c r="AT62" i="1" s="1"/>
  <c r="F31" i="12"/>
  <c r="BA62" i="1" s="1"/>
  <c r="F34" i="12"/>
  <c r="BD62" i="1" s="1"/>
  <c r="J79" i="15"/>
  <c r="J57" i="15" s="1"/>
  <c r="BK78" i="15"/>
  <c r="J78" i="15" s="1"/>
  <c r="R84" i="16"/>
  <c r="R83" i="16" s="1"/>
  <c r="P89" i="10"/>
  <c r="J31" i="11"/>
  <c r="AW61" i="1" s="1"/>
  <c r="P134" i="12"/>
  <c r="P84" i="12" s="1"/>
  <c r="P83" i="12" s="1"/>
  <c r="AU62" i="1" s="1"/>
  <c r="F32" i="13"/>
  <c r="BB63" i="1" s="1"/>
  <c r="P83" i="14"/>
  <c r="P82" i="14" s="1"/>
  <c r="AU64" i="1" s="1"/>
  <c r="F34" i="15"/>
  <c r="BD65" i="1" s="1"/>
  <c r="F31" i="11"/>
  <c r="BA61" i="1" s="1"/>
  <c r="F30" i="12"/>
  <c r="AZ62" i="1" s="1"/>
  <c r="P85" i="13"/>
  <c r="P116" i="13"/>
  <c r="P131" i="13"/>
  <c r="BK84" i="14"/>
  <c r="T83" i="14"/>
  <c r="T82" i="14" s="1"/>
  <c r="R84" i="14"/>
  <c r="T80" i="15"/>
  <c r="T79" i="15" s="1"/>
  <c r="T78" i="15" s="1"/>
  <c r="J31" i="16"/>
  <c r="AW66" i="1" s="1"/>
  <c r="AT66" i="1" s="1"/>
  <c r="BK84" i="13"/>
  <c r="T116" i="13"/>
  <c r="P123" i="13"/>
  <c r="T131" i="13"/>
  <c r="P169" i="13"/>
  <c r="F80" i="16"/>
  <c r="F52" i="16"/>
  <c r="F30" i="16"/>
  <c r="AZ66" i="1" s="1"/>
  <c r="T84" i="16"/>
  <c r="T83" i="16" s="1"/>
  <c r="F31" i="14"/>
  <c r="BA64" i="1" s="1"/>
  <c r="J31" i="14"/>
  <c r="AW64" i="1" s="1"/>
  <c r="AT64" i="1" s="1"/>
  <c r="R114" i="14"/>
  <c r="P80" i="15"/>
  <c r="P79" i="15" s="1"/>
  <c r="P78" i="15" s="1"/>
  <c r="AU65" i="1" s="1"/>
  <c r="P84" i="16"/>
  <c r="P83" i="16" s="1"/>
  <c r="AU66" i="1" s="1"/>
  <c r="J30" i="13"/>
  <c r="AV63" i="1" s="1"/>
  <c r="AT63" i="1" s="1"/>
  <c r="F34" i="13"/>
  <c r="BD63" i="1" s="1"/>
  <c r="T123" i="13"/>
  <c r="T84" i="13" s="1"/>
  <c r="T83" i="13" s="1"/>
  <c r="T169" i="13"/>
  <c r="J76" i="14"/>
  <c r="J49" i="14"/>
  <c r="F32" i="15"/>
  <c r="BB65" i="1" s="1"/>
  <c r="F33" i="16"/>
  <c r="BC66" i="1" s="1"/>
  <c r="F30" i="13"/>
  <c r="AZ63" i="1" s="1"/>
  <c r="F30" i="15"/>
  <c r="AZ65" i="1" s="1"/>
  <c r="F31" i="16"/>
  <c r="BA66" i="1" s="1"/>
  <c r="W27" i="1" l="1"/>
  <c r="AW51" i="1"/>
  <c r="AK27" i="1" s="1"/>
  <c r="AX51" i="1"/>
  <c r="W28" i="1"/>
  <c r="W29" i="1"/>
  <c r="AY51" i="1"/>
  <c r="BK85" i="11"/>
  <c r="J85" i="11" s="1"/>
  <c r="J86" i="11"/>
  <c r="J57" i="11" s="1"/>
  <c r="AZ51" i="1"/>
  <c r="P84" i="13"/>
  <c r="P83" i="13" s="1"/>
  <c r="AU63" i="1" s="1"/>
  <c r="J36" i="10"/>
  <c r="AG60" i="1"/>
  <c r="AN60" i="1" s="1"/>
  <c r="P111" i="6"/>
  <c r="P85" i="6" s="1"/>
  <c r="AU56" i="1" s="1"/>
  <c r="P98" i="5"/>
  <c r="P97" i="5" s="1"/>
  <c r="AU55" i="1" s="1"/>
  <c r="T97" i="2"/>
  <c r="BK81" i="9"/>
  <c r="J82" i="9"/>
  <c r="J58" i="9" s="1"/>
  <c r="J99" i="5"/>
  <c r="J58" i="5" s="1"/>
  <c r="BK98" i="5"/>
  <c r="R83" i="14"/>
  <c r="R82" i="14" s="1"/>
  <c r="J86" i="6"/>
  <c r="J57" i="6" s="1"/>
  <c r="BK85" i="6"/>
  <c r="J85" i="6" s="1"/>
  <c r="P85" i="4"/>
  <c r="AU54" i="1" s="1"/>
  <c r="AU51" i="1" s="1"/>
  <c r="AT61" i="1"/>
  <c r="R96" i="7"/>
  <c r="R85" i="7" s="1"/>
  <c r="R98" i="5"/>
  <c r="R97" i="5" s="1"/>
  <c r="J86" i="3"/>
  <c r="J57" i="3" s="1"/>
  <c r="BK85" i="3"/>
  <c r="J85" i="3" s="1"/>
  <c r="AT55" i="1"/>
  <c r="BK100" i="4"/>
  <c r="BK83" i="16"/>
  <c r="J83" i="16" s="1"/>
  <c r="J84" i="16"/>
  <c r="J57" i="16" s="1"/>
  <c r="J79" i="8"/>
  <c r="J57" i="8" s="1"/>
  <c r="BK78" i="8"/>
  <c r="J78" i="8" s="1"/>
  <c r="BK83" i="14"/>
  <c r="J84" i="14"/>
  <c r="J58" i="14" s="1"/>
  <c r="BK96" i="7"/>
  <c r="J96" i="7" s="1"/>
  <c r="J60" i="7" s="1"/>
  <c r="J97" i="7"/>
  <c r="J61" i="7" s="1"/>
  <c r="T85" i="7"/>
  <c r="T100" i="4"/>
  <c r="T85" i="4" s="1"/>
  <c r="J84" i="13"/>
  <c r="J57" i="13" s="1"/>
  <c r="BK83" i="13"/>
  <c r="J83" i="13" s="1"/>
  <c r="J27" i="15"/>
  <c r="J56" i="15"/>
  <c r="J84" i="12"/>
  <c r="J57" i="12" s="1"/>
  <c r="BK83" i="12"/>
  <c r="J83" i="12" s="1"/>
  <c r="J86" i="7"/>
  <c r="J57" i="7" s="1"/>
  <c r="BK858" i="2"/>
  <c r="J858" i="2" s="1"/>
  <c r="J64" i="2" s="1"/>
  <c r="J98" i="2"/>
  <c r="J57" i="2" s="1"/>
  <c r="R97" i="2"/>
  <c r="J56" i="8" l="1"/>
  <c r="J27" i="8"/>
  <c r="J56" i="3"/>
  <c r="J27" i="3"/>
  <c r="J27" i="6"/>
  <c r="J56" i="6"/>
  <c r="BK80" i="9"/>
  <c r="J80" i="9" s="1"/>
  <c r="J81" i="9"/>
  <c r="J57" i="9" s="1"/>
  <c r="BK97" i="2"/>
  <c r="J97" i="2" s="1"/>
  <c r="J36" i="15"/>
  <c r="AG65" i="1"/>
  <c r="AN65" i="1" s="1"/>
  <c r="W26" i="1"/>
  <c r="AV51" i="1"/>
  <c r="J27" i="13"/>
  <c r="J56" i="13"/>
  <c r="J56" i="16"/>
  <c r="J27" i="16"/>
  <c r="J56" i="11"/>
  <c r="J27" i="11"/>
  <c r="J98" i="5"/>
  <c r="J57" i="5" s="1"/>
  <c r="BK97" i="5"/>
  <c r="J97" i="5" s="1"/>
  <c r="BK85" i="7"/>
  <c r="J85" i="7" s="1"/>
  <c r="J100" i="4"/>
  <c r="J60" i="4" s="1"/>
  <c r="BK85" i="4"/>
  <c r="J85" i="4" s="1"/>
  <c r="J27" i="12"/>
  <c r="J56" i="12"/>
  <c r="J83" i="14"/>
  <c r="J57" i="14" s="1"/>
  <c r="BK82" i="14"/>
  <c r="J82" i="14" s="1"/>
  <c r="AG66" i="1" l="1"/>
  <c r="AN66" i="1" s="1"/>
  <c r="J36" i="16"/>
  <c r="J36" i="6"/>
  <c r="AG56" i="1"/>
  <c r="AN56" i="1" s="1"/>
  <c r="J56" i="7"/>
  <c r="J27" i="7"/>
  <c r="J56" i="4"/>
  <c r="J27" i="4"/>
  <c r="AG53" i="1"/>
  <c r="AN53" i="1" s="1"/>
  <c r="J36" i="3"/>
  <c r="J56" i="14"/>
  <c r="J27" i="14"/>
  <c r="J27" i="5"/>
  <c r="J56" i="5"/>
  <c r="J56" i="2"/>
  <c r="J27" i="2"/>
  <c r="J36" i="13"/>
  <c r="AG63" i="1"/>
  <c r="AN63" i="1" s="1"/>
  <c r="J36" i="8"/>
  <c r="AG58" i="1"/>
  <c r="AN58" i="1" s="1"/>
  <c r="J36" i="12"/>
  <c r="AG62" i="1"/>
  <c r="AN62" i="1" s="1"/>
  <c r="AG61" i="1"/>
  <c r="AN61" i="1" s="1"/>
  <c r="J36" i="11"/>
  <c r="AT51" i="1"/>
  <c r="AK26" i="1"/>
  <c r="J56" i="9"/>
  <c r="J27" i="9"/>
  <c r="AG64" i="1" l="1"/>
  <c r="AN64" i="1" s="1"/>
  <c r="J36" i="14"/>
  <c r="J36" i="7"/>
  <c r="AG57" i="1"/>
  <c r="AN57" i="1" s="1"/>
  <c r="AG59" i="1"/>
  <c r="AN59" i="1" s="1"/>
  <c r="J36" i="9"/>
  <c r="AG52" i="1"/>
  <c r="J36" i="2"/>
  <c r="J36" i="4"/>
  <c r="AG54" i="1"/>
  <c r="AN54" i="1" s="1"/>
  <c r="J36" i="5"/>
  <c r="AG55" i="1"/>
  <c r="AN55" i="1" s="1"/>
  <c r="AG51" i="1" l="1"/>
  <c r="AN52" i="1"/>
  <c r="AN51" i="1" l="1"/>
  <c r="AK23" i="1"/>
  <c r="AK32" i="1" s="1"/>
</calcChain>
</file>

<file path=xl/sharedStrings.xml><?xml version="1.0" encoding="utf-8"?>
<sst xmlns="http://schemas.openxmlformats.org/spreadsheetml/2006/main" count="42644" uniqueCount="6076">
  <si>
    <t>Export VZ</t>
  </si>
  <si>
    <t>List obsahuje:</t>
  </si>
  <si>
    <t>1) Rekapitulace stavby</t>
  </si>
  <si>
    <t>2) Rekapitulace objektů stavby a soupisů prací</t>
  </si>
  <si>
    <t>3.0</t>
  </si>
  <si>
    <t>ZAMOK</t>
  </si>
  <si>
    <t>False</t>
  </si>
  <si>
    <t>{7f96533a-bfa7-4c08-8e29-3cac3c9e8a12}</t>
  </si>
  <si>
    <t>0,01</t>
  </si>
  <si>
    <t>21</t>
  </si>
  <si>
    <t>15</t>
  </si>
  <si>
    <t>REKAPITULACE STAVBY</t>
  </si>
  <si>
    <t>v ---  níže se nacházejí doplnkové a pomocné údaje k sestavám  --- v</t>
  </si>
  <si>
    <t>Návod na vyplnění</t>
  </si>
  <si>
    <t>0,001</t>
  </si>
  <si>
    <t>Kód:</t>
  </si>
  <si>
    <t>S-1607doplMP</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</si>
  <si>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</si>
  <si>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</si>
  <si>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Nemocnice Sokolov-stav.úpravy 4.np pav.B-OPERAČNÍ SÁLY</t>
  </si>
  <si>
    <t>KSO:</t>
  </si>
  <si>
    <t>801 11 46</t>
  </si>
  <si>
    <t>CC-CZ:</t>
  </si>
  <si>
    <t>1264</t>
  </si>
  <si>
    <t>Místo:</t>
  </si>
  <si>
    <t>Sokolov</t>
  </si>
  <si>
    <t>Datum:</t>
  </si>
  <si>
    <t>12.9.2017</t>
  </si>
  <si>
    <t>CZ-CPV:</t>
  </si>
  <si>
    <t>44000000-0</t>
  </si>
  <si>
    <t>CZ-CPA:</t>
  </si>
  <si>
    <t>41.00</t>
  </si>
  <si>
    <t>Zadavatel:</t>
  </si>
  <si>
    <t>IČ:</t>
  </si>
  <si>
    <t/>
  </si>
  <si>
    <t>Karlovarský kraj</t>
  </si>
  <si>
    <t>DIČ:</t>
  </si>
  <si>
    <t>Uchazeč:</t>
  </si>
  <si>
    <t>Vyplň údaj</t>
  </si>
  <si>
    <t>Projektant:</t>
  </si>
  <si>
    <t>Jurica a.s. - Ateliér Ostrov</t>
  </si>
  <si>
    <t>True</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</si>
  <si>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</si>
  <si>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nepochází z Cenové soustavy ÚRS._x000D_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</si>
  <si>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</si>
  <si>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</si>
  <si>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</si>
  <si>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</si>
  <si>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</si>
  <si>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</si>
  <si>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</si>
  <si>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</si>
  <si>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</si>
  <si>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</si>
  <si>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</si>
  <si>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</si>
  <si>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</si>
  <si>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</si>
  <si>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</si>
  <si>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</si>
  <si>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</si>
  <si>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</si>
  <si>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</si>
  <si>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</si>
  <si>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</si>
  <si>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</si>
  <si>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</si>
  <si>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</si>
  <si>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</si>
  <si>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</si>
  <si>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</si>
  <si>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</si>
  <si>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</si>
  <si>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</si>
  <si>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</si>
  <si>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</si>
  <si>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</si>
  <si>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</si>
  <si>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</si>
  <si>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</si>
  <si>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</si>
  <si>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</si>
  <si>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</si>
  <si>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ST</t>
  </si>
  <si>
    <t xml:space="preserve">Stavební část - část </t>
  </si>
  <si>
    <t>STA</t>
  </si>
  <si>
    <t>1</t>
  </si>
  <si>
    <t>{034bd876-c512-4351-9a38-8b3cfc99a8be}</t>
  </si>
  <si>
    <t>2</t>
  </si>
  <si>
    <t>SUB</t>
  </si>
  <si>
    <t>Vestavby - operační sály</t>
  </si>
  <si>
    <t>{6d905fdd-4a0f-4f28-9408-c828107eac6d}</t>
  </si>
  <si>
    <t>ZTI</t>
  </si>
  <si>
    <t>Zdravotechnika</t>
  </si>
  <si>
    <t>{16469fba-7c98-47d2-84fb-caf5a9da85f9}</t>
  </si>
  <si>
    <t>VZT</t>
  </si>
  <si>
    <t>Vzduchotechnika</t>
  </si>
  <si>
    <t>{21f20279-dfab-4dee-bf3b-0d8854e84d08}</t>
  </si>
  <si>
    <t>VYT</t>
  </si>
  <si>
    <t>Vytápění</t>
  </si>
  <si>
    <t>{24db7eb8-924c-4fd4-a851-d8b606bcb8ed}</t>
  </si>
  <si>
    <t>SIP</t>
  </si>
  <si>
    <t>Silnoproud</t>
  </si>
  <si>
    <t>{548e2a70-03bd-42cb-9dbc-bd3570d7a214}</t>
  </si>
  <si>
    <t>JS</t>
  </si>
  <si>
    <t>Jímací soustava</t>
  </si>
  <si>
    <t>{85bd1607-6ef3-407d-8183-c84af669201d}</t>
  </si>
  <si>
    <t>EPS</t>
  </si>
  <si>
    <t>{af2580b8-5d40-411e-b083-8e870c0a08fe}</t>
  </si>
  <si>
    <t>NZS</t>
  </si>
  <si>
    <t>{7005251f-94aa-40b0-a2cf-771ea2d9cd80}</t>
  </si>
  <si>
    <t>SLP</t>
  </si>
  <si>
    <t>Slaboproud</t>
  </si>
  <si>
    <t>{ca97764f-9f85-4a8b-8a06-37ba3ba47e94}</t>
  </si>
  <si>
    <t>MaR</t>
  </si>
  <si>
    <t>Měření a regulace</t>
  </si>
  <si>
    <t>{0350b881-a214-4cf4-b459-eb9bee8a92e1}</t>
  </si>
  <si>
    <t>MP</t>
  </si>
  <si>
    <t>Medicinální plyny</t>
  </si>
  <si>
    <t>{a2a547a6-ebce-4393-883d-5d15fb12be18}</t>
  </si>
  <si>
    <t>CHL</t>
  </si>
  <si>
    <t>Chlazení</t>
  </si>
  <si>
    <t>{80c9ff35-3b36-479f-8306-9e464ed01c33}</t>
  </si>
  <si>
    <t>MOB-N</t>
  </si>
  <si>
    <t>Mobiliář nepřestavitelný</t>
  </si>
  <si>
    <t>{de999e85-cce1-43d4-b92a-83fee670b9e8}</t>
  </si>
  <si>
    <t>VRN</t>
  </si>
  <si>
    <t>Vedlejší rozpočtové náklady</t>
  </si>
  <si>
    <t>{131c2a4c-269e-4486-98cd-6450a1ec716e}</t>
  </si>
  <si>
    <t>1) Krycí list soupisu</t>
  </si>
  <si>
    <t>2) Rekapitulace</t>
  </si>
  <si>
    <t>3) Soupis prací</t>
  </si>
  <si>
    <t>Zpět na list:</t>
  </si>
  <si>
    <t>Rekapitulace stavby</t>
  </si>
  <si>
    <t>KRYCÍ LIST SOUPISU</t>
  </si>
  <si>
    <t>Objekt:</t>
  </si>
  <si>
    <t xml:space="preserve">ST - Stavební část - část </t>
  </si>
  <si>
    <t>REKAPITULACE ČLENĚNÍ SOUPISU PRACÍ</t>
  </si>
  <si>
    <t>Kód dílu - Popis</t>
  </si>
  <si>
    <t>Cena celkem [CZK]</t>
  </si>
  <si>
    <t>Náklady soupisu celkem</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</si>
  <si>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</si>
  <si>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</si>
  <si>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</si>
  <si>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</si>
  <si>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</si>
  <si>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</si>
  <si>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</si>
  <si>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</si>
  <si>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</si>
  <si>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</si>
  <si>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</si>
  <si>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</si>
  <si>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</si>
  <si>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</si>
  <si>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</si>
  <si>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</si>
  <si>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</si>
  <si>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</si>
  <si>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 keramické</t>
  </si>
  <si>
    <t xml:space="preserve">    783 - Dokončovací práce - nátěry</t>
  </si>
  <si>
    <t xml:space="preserve">    784 - Dokončovací práce - malby</t>
  </si>
  <si>
    <t xml:space="preserve">    787 - Dokončovací práce - zasklívání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</si>
  <si>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</si>
  <si>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</si>
  <si>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</si>
  <si>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</si>
  <si>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</si>
  <si>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</si>
  <si>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</si>
  <si>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</si>
  <si>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</si>
  <si>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</si>
  <si>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</si>
  <si>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</si>
  <si>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</si>
  <si>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</si>
  <si>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</si>
  <si>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</si>
  <si>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</si>
  <si>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</si>
  <si>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</si>
  <si>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</si>
  <si>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311238132</t>
  </si>
  <si>
    <t>Zdivo nosné jednovrstvé z cihel děrovaných vnitřní [POROTHERM] zvukově izolační spojené na pero a drážku tl. zdiva 250 mm, pevnost cihel P10, P15 na maltu MC</t>
  </si>
  <si>
    <t>m2</t>
  </si>
  <si>
    <t>CS ÚRS 2017 02</t>
  </si>
  <si>
    <t>4</t>
  </si>
  <si>
    <t>-1873558313</t>
  </si>
  <si>
    <t>PSC</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</si>
  <si>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</si>
  <si>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VV</t>
  </si>
  <si>
    <t>5.np</t>
  </si>
  <si>
    <t>1,33*(4,21+6,03)*2</t>
  </si>
  <si>
    <t>atiky</t>
  </si>
  <si>
    <t>0,75*(4,0+5,7+0,25+11,77)*2</t>
  </si>
  <si>
    <t>Součet</t>
  </si>
  <si>
    <t>311272123</t>
  </si>
  <si>
    <t>Zdivo z pórobetonových přesných tvárnic [YTONG] nosné z tvárnic hladkých jakékoli pevnosti na tenké maltové lože, tloušťka zdiva 200 mm, objemová hmotnost 500 kg/m3</t>
  </si>
  <si>
    <t>m3</t>
  </si>
  <si>
    <t>-137656753</t>
  </si>
  <si>
    <t>místnost č. 476</t>
  </si>
  <si>
    <t>3,1*2,36*0,2</t>
  </si>
  <si>
    <t>místnost č. 467</t>
  </si>
  <si>
    <t>3,1*0,6*0,2</t>
  </si>
  <si>
    <t>317941121</t>
  </si>
  <si>
    <t>Osazování ocelových válcovaných nosníků na zdivu I nebo IE nebo U nebo UE nebo L do č. 12 nebo výšky do 120 mm</t>
  </si>
  <si>
    <t>t</t>
  </si>
  <si>
    <t>975506539</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</si>
  <si>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</si>
  <si>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L 40x40x4 mm</t>
  </si>
  <si>
    <t>"A"  2,42*(0,5*2+1,0*4+1,1*10+1,2*20+1,3*18)/1000</t>
  </si>
  <si>
    <t>"B"  2,42*(1,0*6+1,1*14+1,2*42+1,3*16+4,2*2)/1000</t>
  </si>
  <si>
    <t>L 50x50x4 mm</t>
  </si>
  <si>
    <t>"A"  3,06*(1,35*8+1,4*8+1,5*6+1,85*2)/1000</t>
  </si>
  <si>
    <t>"B"  3,06*(1,35*8+1,4*6+1,5*10+1,85*2)/1000</t>
  </si>
  <si>
    <t>L 60x60x6 mm</t>
  </si>
  <si>
    <t>"A"  5,42*(1,4*4)/1000</t>
  </si>
  <si>
    <t>"B"  5,42*(1,4*4)/1000</t>
  </si>
  <si>
    <t>U 120</t>
  </si>
  <si>
    <t>"A"  13,4*(1,6+1,85*3+1,9*5+2,2)/1000</t>
  </si>
  <si>
    <t>"B"  13,4*(1,6*2+1,85*3+1,9*2)/1000</t>
  </si>
  <si>
    <t>M</t>
  </si>
  <si>
    <t>130104140</t>
  </si>
  <si>
    <t>úhelník ocelový rovnostranný, v jakosti 11 375, 40 x 40 x 4 mm</t>
  </si>
  <si>
    <t>8</t>
  </si>
  <si>
    <t>845400948</t>
  </si>
  <si>
    <t>P</t>
  </si>
  <si>
    <t>Poznámka k položce:
Hmotnost: 2,61 kg/m</t>
  </si>
  <si>
    <t>0,397*1,05 'Přepočtené koeficientem množství</t>
  </si>
  <si>
    <t>5</t>
  </si>
  <si>
    <t>130104201</t>
  </si>
  <si>
    <t>úhelník ocelový rovnostranný, v jakosti 11 375, 50 x 50 x 4 mm</t>
  </si>
  <si>
    <t>R - položka</t>
  </si>
  <si>
    <t>130158369</t>
  </si>
  <si>
    <t>0,222*1,05 'Přepočtené koeficientem množství</t>
  </si>
  <si>
    <t>6</t>
  </si>
  <si>
    <t>130104240</t>
  </si>
  <si>
    <t>úhelník ocelový rovnostranný, v jakosti 11 375, 60 x 60 x 6 mm</t>
  </si>
  <si>
    <t>943964111</t>
  </si>
  <si>
    <t>Poznámka k položce:
Hmotnost: 5,47 kg/m</t>
  </si>
  <si>
    <t>0,06*1,05 'Přepočtené koeficientem množství</t>
  </si>
  <si>
    <t>7</t>
  </si>
  <si>
    <t>130108180</t>
  </si>
  <si>
    <t>ocel profilová UPN, v jakosti 11 375, h=120 mm</t>
  </si>
  <si>
    <t>-1201799140</t>
  </si>
  <si>
    <t>Poznámka k položce:
Hmotnost: 13,43 kg/m</t>
  </si>
  <si>
    <t>0,421*1,05 'Přepočtené koeficientem množství</t>
  </si>
  <si>
    <t>340000998</t>
  </si>
  <si>
    <t>Řezání stěnových dílců z lehkých betonů tl. do 100 mm</t>
  </si>
  <si>
    <t>m</t>
  </si>
  <si>
    <t>-1987542929</t>
  </si>
  <si>
    <t xml:space="preserve">Poznámka k souboru cen:_x000D_
1. Řezání dílců ze železobetonu se oceňuje cenami souboru cen 977 21-11 části A02 katalogu 800-5 Sanace. </t>
  </si>
  <si>
    <t xml:space="preserve">        část A</t>
  </si>
  <si>
    <t>3,1*8*2+5,3*5*7*2+4,8*5*2+4,3*5,2</t>
  </si>
  <si>
    <t xml:space="preserve">        část B</t>
  </si>
  <si>
    <t>3,1*9*2+5,3*5*8*2+3,15*5*2+3,4*5*2</t>
  </si>
  <si>
    <t>9</t>
  </si>
  <si>
    <t>340239235</t>
  </si>
  <si>
    <t>Zazdívka otvorů v příčkách nebo stěnách plochy přes 1 m2 do 4 m2 příčkovkami hladkými pórobetonovými [YTONG], objemové hmotnosti 500 kg/m3, tl. příčky 150 mm</t>
  </si>
  <si>
    <t>-895592426</t>
  </si>
  <si>
    <t>zazdívka oken</t>
  </si>
  <si>
    <t>1,8*1,8*4</t>
  </si>
  <si>
    <t>0,9*1,8*2</t>
  </si>
  <si>
    <t>10</t>
  </si>
  <si>
    <t>342151113</t>
  </si>
  <si>
    <t>Montáž opláštění stěn ocelové konstrukce ze sendvičových panelů šroubovaných, výšky budovy přes 12 do 24 m</t>
  </si>
  <si>
    <t>757971271</t>
  </si>
  <si>
    <t xml:space="preserve">Poznámka k souboru cen:_x000D_
1. Ceny nelze použít pro ocenění montáže opláštění zděných, betonových, případně jiných konstrukcí; tyto se ocení příslušnými cenami katalogu 801-1 Budovy a haly – zděné a monolitické, příp.cenami katalogu 800-767 Konstrukce zámečnické. </t>
  </si>
  <si>
    <t>11</t>
  </si>
  <si>
    <t>dod 101</t>
  </si>
  <si>
    <t>stěnový panel KS 1150 FR tl. 150 mm RAL 7004/9002</t>
  </si>
  <si>
    <t>-2101110442</t>
  </si>
  <si>
    <t>12</t>
  </si>
  <si>
    <t>342191911</t>
  </si>
  <si>
    <t>Montáž opláštění stěn ocelové konstrukce ocelových pomocných a kotevních prvků pro opláštění stěn</t>
  </si>
  <si>
    <t>kg</t>
  </si>
  <si>
    <t>1613797492</t>
  </si>
  <si>
    <t>576*0,1*26,16</t>
  </si>
  <si>
    <t>13</t>
  </si>
  <si>
    <t>dod 101a</t>
  </si>
  <si>
    <t>klempířské a spojovací prvky</t>
  </si>
  <si>
    <t>-1364780608</t>
  </si>
  <si>
    <t>14</t>
  </si>
  <si>
    <t>342272148</t>
  </si>
  <si>
    <t>Příčky z pórobetonových přesných příčkovek [YTONG] hladkých, objemové hmotnosti 500 kg/m3 na tenké maltové lože, tloušťky příčky 50 mm</t>
  </si>
  <si>
    <t>-1492621799</t>
  </si>
  <si>
    <t>3.np</t>
  </si>
  <si>
    <t>3,15*(0,2+1,1)-0,7*1,97</t>
  </si>
  <si>
    <t>PŘEDSTĚNY</t>
  </si>
  <si>
    <t>-----   část A  -----</t>
  </si>
  <si>
    <t>"m.č. 481"  1,2*0,9+1,2*0,25</t>
  </si>
  <si>
    <t>"m.č. 483A-B"  1,2*(0,95+1,0)+0,25*(0,95+1,0)</t>
  </si>
  <si>
    <t>-----   část B  -----</t>
  </si>
  <si>
    <t>"m.č. 456"  1,2*0,9+1,2*0,25</t>
  </si>
  <si>
    <t>"m.č. 458A-B"  1,2*(0,95+1,0)+0,25*(0,95+1,0)</t>
  </si>
  <si>
    <t>342272248</t>
  </si>
  <si>
    <t>Příčky z pórobetonových přesných příčkovek [YTONG] hladkých, objemové hmotnosti 500 kg/m3 na tenké maltové lože, tloušťky příčky 75 mm</t>
  </si>
  <si>
    <t>446250833</t>
  </si>
  <si>
    <t>"m.č. 449"  3,1*(0,775+0,7)</t>
  </si>
  <si>
    <t>"m.č. 474"  3,1*(0,775+0,7)</t>
  </si>
  <si>
    <t>16</t>
  </si>
  <si>
    <t>342272323</t>
  </si>
  <si>
    <t>Příčky z pórobetonových přesných příčkovek [YTONG] hladkých, objemové hmotnosti 500 kg/m3 na tenké maltové lože, tloušťky příčky 100 mm</t>
  </si>
  <si>
    <t>-734475507</t>
  </si>
  <si>
    <t>-------  část A  ---------</t>
  </si>
  <si>
    <t>"m.č. 415-416"  3,1*(2,925*2+0,43+0,7+0,3)</t>
  </si>
  <si>
    <t>"m.č. 472"  3,1*1,3</t>
  </si>
  <si>
    <t>"m.č. 475-476"  3,1*(0,45+1,1+1,485)-0,7*1,0</t>
  </si>
  <si>
    <t>"m.č. 479"  3,1*(0,4+1,0)-0,6*0,5</t>
  </si>
  <si>
    <t>"m.č. 480-483"  3,1*(2,75+1,6++1,6+1,565*3+1,05*2+2,05)-(0,7*1,97*5+0,7*1,0)</t>
  </si>
  <si>
    <t>"m.č. 484"  3,1*3,45</t>
  </si>
  <si>
    <t>"m.č. 485"  3,1*(0,25*5)</t>
  </si>
  <si>
    <t>"m.č. 488"  3,1*(1,6+1,75)-1,6*2,1</t>
  </si>
  <si>
    <t>"m.č. 419"  3,1*(2,35+0,7+0,3)-0,9*1,97</t>
  </si>
  <si>
    <t>-------  část B  ---------</t>
  </si>
  <si>
    <t>"m.č. 405-406"  3,1*(3,175+1,3+2,55+0,45)-(0,8*1,97+1,1*1,97)</t>
  </si>
  <si>
    <t>"m.č. 410-411"  3,1*(3,355*2-0,43+0,65+0,3)</t>
  </si>
  <si>
    <t>"m.č. 419A-429"  3,1*(0,6+1,0+0,9+2,95+0,45*2+0,7+2,25+1,475+0,95+0,925*2+2,775*3+0,575+0,375+1,475)-0,7*1,0</t>
  </si>
  <si>
    <t>"m.č. 430"  3,1*4,675-1,1*1,97</t>
  </si>
  <si>
    <t>"m.č. 434"  3,1*2,63</t>
  </si>
  <si>
    <t>"m.č. 447"  3,1*1,3</t>
  </si>
  <si>
    <t>"m.č. 450-451"  3,1*(0,45+0,25+0,8+0,625)-0,7*1,0</t>
  </si>
  <si>
    <t>"m.č. 454"  3,1*(0,3+1,05)</t>
  </si>
  <si>
    <t>"m.č. 455-458"  3,1*(1,6*2+2,75+1,565*3+1,05*2+2,25)-(0,7*1,97*5+0,7*1,0)</t>
  </si>
  <si>
    <t>"m.č. 487"  3,1*(0,25*5+0,175)</t>
  </si>
  <si>
    <t>"m.č. 490"  3,1*(1,6*1,73)-1,6*2,1</t>
  </si>
  <si>
    <t>17</t>
  </si>
  <si>
    <t>342272423</t>
  </si>
  <si>
    <t>Příčky z pórobetonových přesných příčkovek [YTONG] hladkých, objemové hmotnosti 500 kg/m3 na tenké maltové lože, tloušťky příčky 125 mm</t>
  </si>
  <si>
    <t>-582559165</t>
  </si>
  <si>
    <t>------  část A  ---------</t>
  </si>
  <si>
    <t>"m.č. 418 a 432A"  3,1*(8,775+1,6+3,05+0,9+5,6*2+0,4*2+2,35+8,4-0,8+8,35+0,4)</t>
  </si>
  <si>
    <t>-(1,1*1,97+1,6*2,1+1,8*1,97+0,8*1,97*2)</t>
  </si>
  <si>
    <t>"m.č. 432S-C"  3,1*(1,6+1,2+0,125*2+2,45+3,425)</t>
  </si>
  <si>
    <t>"m.č. 433"  3,1*(1,275+1,6+1,275+2,375+1,45+1,85*3+0,475)-(0,8*1,97*4+1,0*1,97+1,6*2,1)</t>
  </si>
  <si>
    <t>"m.č. 407"  3,1*5,305-1,3*2,1</t>
  </si>
  <si>
    <t>"m.č. 413-417"  3,1*(0,4+3,15*2+0,125+1,75+1,7+2,565+3,5+3,4+0,1*2+0,125+2,8+2,875+1,075+3,355)</t>
  </si>
  <si>
    <t>-(1,1*1,97+0,9*1,97*3+0,9*2,055*2+0,9*2,45*2)</t>
  </si>
  <si>
    <t>"m.č. 470-472"  3,1*(1,7+0,125*2+2,3+0,1+0,15+0,125+2,95+1,825+1,7)</t>
  </si>
  <si>
    <t>"m.č. 473-476"  3,1*(3,075*2+0,4+2,83+0,125+2,475+0,725+5,755+0,175+0,55+0,125+1,55)-0,9*1,97</t>
  </si>
  <si>
    <t>"m.č. 477"  3,1*3,865-0,8*1,97</t>
  </si>
  <si>
    <t>"m.č. 478-479"  3,1*(2,3+0,125+1,88+0,125+4,125*3+0,125+1,2+3,865)-(0,9*1,97*3+0,8*1,97)</t>
  </si>
  <si>
    <t>"m.č. 480-483B"  3,1*(2,3+0,125+1,88+0,125+4,125*3+0,125+1,2+3,865)-(0,9*1,97*3+0,8*1,97)</t>
  </si>
  <si>
    <t>"m.č. 48B"  3,1*(0,125+0,95+1,6+0,78)-1,6*2,1</t>
  </si>
  <si>
    <t>"m.č. 489"  3,1*(2,1+1,55+0,752+1,05+1,605+1,05+1,55++2,485+1,05+1,37+0,15*2+2,55+1,55+1,45+2,455+0,7)</t>
  </si>
  <si>
    <t>-(1,55*2,13*2+1,05*2,13*3+0,8*1,97+1,4*2,055+0,9*2,055+1,45*1,97)</t>
  </si>
  <si>
    <t>Mezisoučet</t>
  </si>
  <si>
    <t>------  část B  ---------</t>
  </si>
  <si>
    <t>"m.č. 404"  3,1*(0,125+0,925+2,1+3,55+2,05+2,1)-(0,8*1,97*2+1,3*2,1)</t>
  </si>
  <si>
    <t>"m.č. 408-412"  3,1*(0,65+3,275+0,125+1,875+0,43+3,4*2+0,125*2+9,5)+1,85+1,425+1,1+3,0+2,875+0,125+3,355</t>
  </si>
  <si>
    <t>-(1,3*2,1+1,1*1,97+0,9*1,97*3+0,9*2,055*2+0,9*2,45*2)</t>
  </si>
  <si>
    <t>"m.č. 419A-B"  3,1*(2,275+2,8+0,4+0,525+0,95)</t>
  </si>
  <si>
    <t>"m.č. 420-429"  3,1*(3,1+0,1+3,4+1,675+0,95+0,1+0,925+0,125+2,45+0,375+3,7+3,7+6,0+0,7)</t>
  </si>
  <si>
    <t>-(0,8*1,97*6+0,7*1,97)</t>
  </si>
  <si>
    <t>"m.č. 430-431"  3,1*(0,525+1,2+0,125+2,25+6,0+3,1+0,125+1,725)-(1,1*1,97)</t>
  </si>
  <si>
    <t>"m.č. 437 a 447"  3,1*(1,7*3+0,125*4+2,67*2+3,2*2+0,25*2)-(0,9*1,97+0,8*1,97)</t>
  </si>
  <si>
    <t>"m.č. 439-445"  3,1*(0,65+2,45+2,5+1,55+1,05+1,725+1,7+1,55+2,15+1,0)</t>
  </si>
  <si>
    <t>-(0,65*0,65+0,9*2,055*3+1,4*2,055*2)</t>
  </si>
  <si>
    <t>"m.č. 448-451"  3,1*(3,075*2+0,4+0,525+2,83+0,125+2,55+0,725+2,025+0,43+5,125+0,125+0,8+2,4+1,2)</t>
  </si>
  <si>
    <t>-(0,9*1,97*2)</t>
  </si>
  <si>
    <t>"m.č. 452-454"  3,1*(3,865+4,125*2+1,88+0,125+2,425+3,865)-(0,8*1,97*2+0,9*1,97*2)</t>
  </si>
  <si>
    <t>"m.č. 486-487"  3,1*(0,125+1,95+3,43+1,305+1,55+0,145)-(1,45*1,97+1,4*2,055*2)</t>
  </si>
  <si>
    <t>"m.č. 490"  3,1*(0,43+0,35+1,6)-1,6*2,1</t>
  </si>
  <si>
    <t>-------   5. np   -------</t>
  </si>
  <si>
    <t>1,33*(6,41*2+0,925)</t>
  </si>
  <si>
    <t>18</t>
  </si>
  <si>
    <t>342272523</t>
  </si>
  <si>
    <t>Příčky z pórobetonových přesných příčkovek [YTONG] hladkých, objemové hmotnosti 500 kg/m3 na tenké maltové lože, tloušťky příčky 150 mm</t>
  </si>
  <si>
    <t>1829427067</t>
  </si>
  <si>
    <t>-------  část A  -------</t>
  </si>
  <si>
    <t>"m.č. 469"  3,1*(5,83+4,925+1,6+1,875)-(1,2*2,45+0,9*2,055)</t>
  </si>
  <si>
    <t>"m.č. 470"  3,1*(0,375+0,85+2,05+0,175)-0,9*1,97</t>
  </si>
  <si>
    <t>"m.č. 489"  3,1*(2,25+1,1)</t>
  </si>
  <si>
    <t>"m.č. 432A"  3,1*(4,925+1,6+1,05+0,35+0,475+0,125)-1,6*2,1</t>
  </si>
  <si>
    <t>-------  část B  -------</t>
  </si>
  <si>
    <t>"m.č. 434"   3,1*(1,25+0,6)</t>
  </si>
  <si>
    <t>"m.č. 436"   3,1*(5,83+2,0)-(1,2*2,45+0,9*2,055)</t>
  </si>
  <si>
    <t>"m.č. 491"   3,1*3,2</t>
  </si>
  <si>
    <t>"m.č. 487"   3,1*0,25</t>
  </si>
  <si>
    <t>----   5.np - podezdívka  ----</t>
  </si>
  <si>
    <t>0,7*(6,055*2+16,685+0,125+27,0325+0,125+16,685+14,375*2)</t>
  </si>
  <si>
    <t>1,33*(0,15*2*2+5,6+11,52*2)</t>
  </si>
  <si>
    <t>0,5*(8,1*2)</t>
  </si>
  <si>
    <t>19</t>
  </si>
  <si>
    <t>342291111</t>
  </si>
  <si>
    <t>Ukotvení příček polyuretanovou pěnou, tl. příčky do 100 mm</t>
  </si>
  <si>
    <t>360659210</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</si>
  <si>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</si>
  <si>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dle příček</t>
  </si>
  <si>
    <t>(2,716+9,146+284,701)/3,1</t>
  </si>
  <si>
    <t>20</t>
  </si>
  <si>
    <t>342291112</t>
  </si>
  <si>
    <t>Ukotvení příček polyuretanovou pěnou, tl. příčky přes 100 mm</t>
  </si>
  <si>
    <t>-1727030599</t>
  </si>
  <si>
    <t>(1045,062+115,753)/3,1</t>
  </si>
  <si>
    <t>342291131</t>
  </si>
  <si>
    <t>Ukotvení příček plochými kotvami, do konstrukce betonové</t>
  </si>
  <si>
    <t>1096445838</t>
  </si>
  <si>
    <t>část A</t>
  </si>
  <si>
    <t>3,1*51</t>
  </si>
  <si>
    <t>část B</t>
  </si>
  <si>
    <t>3,1*50</t>
  </si>
  <si>
    <t>Vodorovné konstrukce</t>
  </si>
  <si>
    <t>22</t>
  </si>
  <si>
    <t>411321515</t>
  </si>
  <si>
    <t>Stropy z betonu železového (bez výztuže) stropů deskových, plochých střech, desek balkonových, desek hřibových stropů včetně hlavic hřibových sloupů tř. C 20/25</t>
  </si>
  <si>
    <t>1188054156</t>
  </si>
  <si>
    <t xml:space="preserve">Poznámka k souboru cen:_x000D_
1. V cenách pohledového betonu 411 35-4 a 411 35-5 jsou započteny i náklady na pečlivé hutnění zejména při líci konstrukce pro docílení neporušeného maltového povrchu bez vzhledových kazů. </t>
  </si>
  <si>
    <t>deska 190 mm</t>
  </si>
  <si>
    <t>(3,9*6,5+8,0*5,765+22,45*6,41+16,1*5,9)*0,19</t>
  </si>
  <si>
    <t>(3,9*6,5+8,0*5,765+22,45*6,41)*0,19</t>
  </si>
  <si>
    <t>do vlny plechu 60 mm - 80% plochy</t>
  </si>
  <si>
    <t>(3,9*6,5+8,0*5,765+22,45*6,41+16,1*5,9)*0,8*0,06</t>
  </si>
  <si>
    <t>(3,9*6,5+8,0*5,765+22,45*6,41)*0,8*0,06</t>
  </si>
  <si>
    <t>23</t>
  </si>
  <si>
    <t>411351011</t>
  </si>
  <si>
    <t>Bednění stropních konstrukcí - bez podpěrné konstrukce desek tloušťky stropní desky přes 5 do 25 cm zřízení</t>
  </si>
  <si>
    <t>-1619550425</t>
  </si>
  <si>
    <t xml:space="preserve">Poznámka k souboru cen:_x000D_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</si>
  <si>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prostupy</t>
  </si>
  <si>
    <t>0,25*2*(0,55+0,45+0,25*2+0,55+0,45+0,21+0,15+0,45*2+0,55*2+0,45*2+0,55*2+0,25*2*2+0,2+0,21+0,405*2+0,55*2)</t>
  </si>
  <si>
    <t>0,25*2*(0,21*2+0,25+0,3*2+0,55+0,55+0,33+0,45*2+0,55+0,45+0,3+0,6+0,3*2*2+0,25+0,3+0,21*2+0,45*2+0,55+0,405)</t>
  </si>
  <si>
    <t>0,25*2*(0,6*2+0,45*2+0,25*2*2+0,45*2+0,61*2+0,2+0,15+0,55*3+0,45)</t>
  </si>
  <si>
    <t>deska</t>
  </si>
  <si>
    <t>0,25*(2,8*2+11,02*2+6,0*2+3,6*2+6,21*2+60,745*2+0,405*2)</t>
  </si>
  <si>
    <t>24</t>
  </si>
  <si>
    <t>411351104</t>
  </si>
  <si>
    <t>Bednění stropních konstrukcí - bez podpěrné konstrukce stropů pod vložky z tvárnic odstranění</t>
  </si>
  <si>
    <t>-1783964908</t>
  </si>
  <si>
    <t>25</t>
  </si>
  <si>
    <t>411354245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</si>
  <si>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60 mm, tl. plechu 0,75 mm</t>
  </si>
  <si>
    <t>-720219586</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</si>
  <si>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</si>
  <si>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(3,9*6,5+8,0*5,765+22,45*6,41+16,1*5,9)*1,1</t>
  </si>
  <si>
    <t>(3,9*6,5+8,0*5,765+22,45*6,41)*1,1</t>
  </si>
  <si>
    <t>méně prostupy</t>
  </si>
  <si>
    <t>-0,25*2*(0,55+0,45+0,25*2+0,55+0,45+0,21+0,15+0,45*2+0,55*2+0,45*2+0,55*2+0,25*2*2+0,2+0,21+0,405*2+0,55*2)</t>
  </si>
  <si>
    <t>-0,25*2*(0,21*2+0,25+0,3*2+0,55+0,55+0,33+0,45*2+0,55+0,45+0,3+0,6+0,3*2*2+0,25+0,3+0,21*2+0,45*2+0,55+0,405)</t>
  </si>
  <si>
    <t>26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</si>
  <si>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</si>
  <si>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</si>
  <si>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-1795591156</t>
  </si>
  <si>
    <t>dle výpisu</t>
  </si>
  <si>
    <t>5,042</t>
  </si>
  <si>
    <t>27</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</si>
  <si>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</si>
  <si>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</si>
  <si>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-2054058003</t>
  </si>
  <si>
    <t>7,499</t>
  </si>
  <si>
    <t>28</t>
  </si>
  <si>
    <t>411369001</t>
  </si>
  <si>
    <t>Kotvení nových konstrukcí (speciální pouzdra a malty)</t>
  </si>
  <si>
    <t>kpl</t>
  </si>
  <si>
    <t>959229972</t>
  </si>
  <si>
    <t>Jedná se o kotvení veškerých konstrukcí zavěšených na stávající stropní panely, např. zavěšené podhledy, rozvody vzduchotechniky, kabelové žlaby, osta</t>
  </si>
  <si>
    <t>29</t>
  </si>
  <si>
    <t>411388531</t>
  </si>
  <si>
    <t>Zabetonování otvorů ve stropech nebo v klenbách včetně lešení, bednění, odbednění a výztuže (materiál v ceně) ve stropech železobetonových, tvárnicových a prefabrikovaných</t>
  </si>
  <si>
    <t>-1391089833</t>
  </si>
  <si>
    <t>------  část A --------</t>
  </si>
  <si>
    <t>0,25*(0,75*0,5*2+0,4*0,5)</t>
  </si>
  <si>
    <t>0,25*0,7*0,7*3</t>
  </si>
  <si>
    <t>30</t>
  </si>
  <si>
    <t>444151113</t>
  </si>
  <si>
    <t>Montáž krytiny střech ocelových konstrukcí ze sendvičových panelů šroubovaných, výšky budovy přes 12 do 24 m</t>
  </si>
  <si>
    <t>-811781268</t>
  </si>
  <si>
    <t xml:space="preserve">Poznámka k souboru cen:_x000D_
1. Ceny nelze použít pro ocenění montáže krytiny střech zděných, betonových, případně jiných konstrukcí; tyto se ocení příslušnými cenami katalogu 800-767 Konstrukce zámečnické, případně 800-765 Konstrukce pokrývačské. </t>
  </si>
  <si>
    <t>31</t>
  </si>
  <si>
    <t>dod 102</t>
  </si>
  <si>
    <t>stěnový panel KS 1150 FP tl. 150 mm RAL 9002/9002</t>
  </si>
  <si>
    <t>-174706432</t>
  </si>
  <si>
    <t>32</t>
  </si>
  <si>
    <t>444191213</t>
  </si>
  <si>
    <t>Montáž krytiny střech ocelových konstrukcí z polyesterované fólie, výšky budovy přes 12 do 24 m</t>
  </si>
  <si>
    <t>-66758990</t>
  </si>
  <si>
    <t>střecha nástavby</t>
  </si>
  <si>
    <t>(7,0+0,2*2)*(0,25+18,76+3,7+0,2)</t>
  </si>
  <si>
    <t>(6,4+0,2*2)*(0,96+3,6*2+0,785+1,8+4,615+0,71)</t>
  </si>
  <si>
    <t>(7,0+0,2*2)*(3,655+18,76+0,25+0,2)</t>
  </si>
  <si>
    <t>33</t>
  </si>
  <si>
    <t>283220410</t>
  </si>
  <si>
    <t>fólie střešní mPVC ke kotvení 1,5 mm</t>
  </si>
  <si>
    <t>1576441886</t>
  </si>
  <si>
    <t>448,011*1,2 'Přepočtené koeficientem množství</t>
  </si>
  <si>
    <t>34</t>
  </si>
  <si>
    <t>444191911</t>
  </si>
  <si>
    <t>Montáž krytiny střech ocelových konstrukcí ocelových pomocných a kotevních prvků pro krytiny střech</t>
  </si>
  <si>
    <t>-178278189</t>
  </si>
  <si>
    <t>418*0,1*26,16</t>
  </si>
  <si>
    <t>35</t>
  </si>
  <si>
    <t>dod 102a</t>
  </si>
  <si>
    <t>741365553</t>
  </si>
  <si>
    <t>Úpravy povrchů, podlahy a osazování výplní</t>
  </si>
  <si>
    <t>36</t>
  </si>
  <si>
    <t>611131121</t>
  </si>
  <si>
    <t>Podkladní a spojovací vrstva vnitřních omítaných ploch penetrace akrylát-silikonová nanášená ručně stropů</t>
  </si>
  <si>
    <t>-1672515546</t>
  </si>
  <si>
    <t>dle SDK podhledů část A</t>
  </si>
  <si>
    <t>62,8*1,2</t>
  </si>
  <si>
    <t>dle SDK podhledů část B</t>
  </si>
  <si>
    <t>40,8*1,2</t>
  </si>
  <si>
    <t>37</t>
  </si>
  <si>
    <t>611142001</t>
  </si>
  <si>
    <t>Potažení vnitřních ploch pletivem v ploše nebo pruzích, na plném podkladu sklovláknitým vtlačením do tmelu stropů</t>
  </si>
  <si>
    <t>396642479</t>
  </si>
  <si>
    <t xml:space="preserve">Poznámka k souboru cen:_x000D_
1. V cenách -2001 jsou započteny i náklady na tmel. </t>
  </si>
  <si>
    <t>38</t>
  </si>
  <si>
    <t>611311131</t>
  </si>
  <si>
    <t>Potažení vnitřních ploch štukem tloušťky do 3 mm vodorovných konstrukcí stropů rovných</t>
  </si>
  <si>
    <t>-758220002</t>
  </si>
  <si>
    <t>39</t>
  </si>
  <si>
    <t>611321121</t>
  </si>
  <si>
    <t>Omítka vápenocementová vnitřních ploch nanášená ručně jednovrstvá, tloušťky do 10 mm hladká vodorovných konstrukcí stropů rovných</t>
  </si>
  <si>
    <t>-792159648</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</si>
  <si>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</si>
  <si>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40</t>
  </si>
  <si>
    <t>612131101</t>
  </si>
  <si>
    <t>Podkladní a spojovací vrstva vnitřních omítaných ploch cementový postřik nanášený ručně celoplošně stěn</t>
  </si>
  <si>
    <t>666836354</t>
  </si>
  <si>
    <t>podklad a vyrovnání (stávající otlučené zdivo)</t>
  </si>
  <si>
    <t>1428,723</t>
  </si>
  <si>
    <t>41</t>
  </si>
  <si>
    <t>612131121</t>
  </si>
  <si>
    <t>Podkladní a spojovací vrstva vnitřních omítaných ploch penetrace akrylát-silikonová nanášená ručně stěn</t>
  </si>
  <si>
    <t>-1746635463</t>
  </si>
  <si>
    <t>4836,445</t>
  </si>
  <si>
    <t>42</t>
  </si>
  <si>
    <t>612142001</t>
  </si>
  <si>
    <t>Potažení vnitřních ploch pletivem v ploše nebo pruzích, na plném podkladu sklovláknitým vtlačením do tmelu stěn</t>
  </si>
  <si>
    <t>-390555039</t>
  </si>
  <si>
    <t>nové zdivo (hebel)</t>
  </si>
  <si>
    <t>(1,835/0,2)*2</t>
  </si>
  <si>
    <t>zazdívky</t>
  </si>
  <si>
    <t>16,2</t>
  </si>
  <si>
    <t>nové příčky</t>
  </si>
  <si>
    <t>(11,132+9,146+307,486+1063,343+235,661)*2</t>
  </si>
  <si>
    <t>43</t>
  </si>
  <si>
    <t>612311131</t>
  </si>
  <si>
    <t>Potažení vnitřních ploch štukem tloušťky do 3 mm svislých konstrukcí stěn</t>
  </si>
  <si>
    <t>1780817520</t>
  </si>
  <si>
    <t xml:space="preserve">dle penetrace méně obklady, </t>
  </si>
  <si>
    <t>4836,445-1157,397</t>
  </si>
  <si>
    <t>méně plochy za Al obklady (operační sály)</t>
  </si>
  <si>
    <t>-(2,95*(9,7+16,5+1,8+5,9+6,1+3,3+1,0+0,4+0,715+5,7+9,1+0,4*4+5,7+11,5+0,4*6+0,4*24)-(1,4*2,055*3+0,9*2,055*4+1,2*2,45+0,9*2,055*5))</t>
  </si>
  <si>
    <t>-(2,95*(22,8*2+15,6*2+1,1+0,8+0,4*(10+24)+1,2)-(1,4*2,055*3+0,9*2,055*4+1,2*2,45+0,9*2,055+0,9*2,45*2+0,9*2,055*2))</t>
  </si>
  <si>
    <t>44</t>
  </si>
  <si>
    <t>612321121</t>
  </si>
  <si>
    <t>Omítka vápenocementová vnitřních ploch nanášená ručně jednovrstvá, tloušťky do 10 mm hladká svislých konstrukcí stěn</t>
  </si>
  <si>
    <t>-308996222</t>
  </si>
  <si>
    <t>3 vrstvy 10 mm</t>
  </si>
  <si>
    <t>(4836,445-137,986-3253,536)*3</t>
  </si>
  <si>
    <t>45</t>
  </si>
  <si>
    <t>612321191</t>
  </si>
  <si>
    <t>Omítka vápenocementová vnitřních ploch nanášená ručně Příplatek k cenám za každých dalších i započatých 5 mm tloušťky omítky přes 10 mm stěn</t>
  </si>
  <si>
    <t>868571547</t>
  </si>
  <si>
    <t>" dalších 10mm"  1444,923*2</t>
  </si>
  <si>
    <t>46</t>
  </si>
  <si>
    <t>622131101</t>
  </si>
  <si>
    <t>Podkladní a spojovací vrstva vnějších omítaných ploch cementový postřik nanášený ručně celoplošně stěn</t>
  </si>
  <si>
    <t>1665403062</t>
  </si>
  <si>
    <t>"skladba S.5.5"  81,479*2</t>
  </si>
  <si>
    <t>"skladba S.5.8"  16,85*2</t>
  </si>
  <si>
    <t>"skladba S.5.11"  16,85*2</t>
  </si>
  <si>
    <t>47</t>
  </si>
  <si>
    <t>622131121</t>
  </si>
  <si>
    <t>Podkladní a spojovací vrstva vnějších omítaných ploch penetrace akrylát-silikonová nanášená ručně stěn</t>
  </si>
  <si>
    <t>-1826851501</t>
  </si>
  <si>
    <t>"skladba S.5.8"  16,85</t>
  </si>
  <si>
    <t>"skladba S.5.11"  16,85</t>
  </si>
  <si>
    <t>48</t>
  </si>
  <si>
    <t>622142001</t>
  </si>
  <si>
    <t>Potažení vnějších ploch pletivem v ploše nebo pruzích, na plném podkladu sklovláknitým vtlačením do tmelu stěn</t>
  </si>
  <si>
    <t>-987165682</t>
  </si>
  <si>
    <t>"skladba S.5.5"  81,479*1,1</t>
  </si>
  <si>
    <t>"skladba S.5.8"  16,85*1,1</t>
  </si>
  <si>
    <t>"skladba S.5.11"  16,85*1,1</t>
  </si>
  <si>
    <t>49</t>
  </si>
  <si>
    <t>622143003</t>
  </si>
  <si>
    <t>Montáž omítkových profilů plastových nebo pozinkovaných, upevněných vtlačením do podkladní vrstvy nebo přibitím rohových s tkaninou</t>
  </si>
  <si>
    <t>-757462645</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</si>
  <si>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</si>
  <si>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rohy  vnější A</t>
  </si>
  <si>
    <t>2,95*98</t>
  </si>
  <si>
    <t>1,8*18+0,9+1,8*19*2+1,1*2*2+2,0*2*2*2</t>
  </si>
  <si>
    <t>rohy  vnější B</t>
  </si>
  <si>
    <t>2,95*100</t>
  </si>
  <si>
    <t>50</t>
  </si>
  <si>
    <t>631274620</t>
  </si>
  <si>
    <t>výztuž rohová s AL úhelníkem ze skelné tkaniny 10/10 cm</t>
  </si>
  <si>
    <t>-1327509996</t>
  </si>
  <si>
    <t>828,3*1,05 'Přepočtené koeficientem množství</t>
  </si>
  <si>
    <t>51</t>
  </si>
  <si>
    <t>621221031</t>
  </si>
  <si>
    <t>Montáž kontaktního zateplení z desek z minerální vlny s podélnou orientací vláken na vnější podhledy, tloušťky desek přes 120 do 160 mm</t>
  </si>
  <si>
    <t>-1059005370</t>
  </si>
  <si>
    <t xml:space="preserve">Poznámka k souboru cen:_x000D_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</si>
  <si>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zazděná okna</t>
  </si>
  <si>
    <t>"část A"  1,8*1,8*2+0,9*1,8</t>
  </si>
  <si>
    <t>"část B"  1,8*1,8*2+0,9*1,8</t>
  </si>
  <si>
    <t>52</t>
  </si>
  <si>
    <t>631515310</t>
  </si>
  <si>
    <t>deska izolační minerální kontaktních fasád podélné vlákno λ-0.036 tl. 140 mm</t>
  </si>
  <si>
    <t>931764785</t>
  </si>
  <si>
    <t>16,2*1,02 'Přepočtené koeficientem množství</t>
  </si>
  <si>
    <t>53</t>
  </si>
  <si>
    <t>622211001</t>
  </si>
  <si>
    <t>Montáž kontaktního zateplení z polystyrenových desek nebo z kombinovaných desek na vnější stěny, tloušťky desek do 40 mm</t>
  </si>
  <si>
    <t>-974604611</t>
  </si>
  <si>
    <t>5.np - S.5.2</t>
  </si>
  <si>
    <t>((14,37-13,8)*(8,4+3,6+2,4+11,9+37,1+5,625+4,625)*2+15,2)</t>
  </si>
  <si>
    <t>(14,34-13,68)*(14,245+5,625)*2</t>
  </si>
  <si>
    <t>5.np - S.5.5</t>
  </si>
  <si>
    <t>0,3*5,8*2+(0,3+0,62)/2*11,8*2+0,38*3,7*2</t>
  </si>
  <si>
    <t>54</t>
  </si>
  <si>
    <t>283723030</t>
  </si>
  <si>
    <t>deska z pěnového polystyrenu pro trvalé zatížení v tlaku (max. 2000 kg/m2) 1000 x 500 x 40 mm</t>
  </si>
  <si>
    <t>1141305419</t>
  </si>
  <si>
    <t>Poznámka k položce:
lambda=0,037 [W / m K]</t>
  </si>
  <si>
    <t>142,537*1,02 'Přepočtené koeficientem množství</t>
  </si>
  <si>
    <t>55</t>
  </si>
  <si>
    <t>622211021</t>
  </si>
  <si>
    <t>Montáž kontaktního zateplení z polystyrenových desek nebo z kombinovaných desek na vnější stěny, tloušťky desek přes 80 do 120 mm</t>
  </si>
  <si>
    <t>767989838</t>
  </si>
  <si>
    <t>5.np - S.5.11</t>
  </si>
  <si>
    <t>0,4*(8,2+0,5)*2</t>
  </si>
  <si>
    <t>(0,55*(6,91+8,923+13,46+0,73+5,825+8,6+0,3)*2+9,16+5,96)</t>
  </si>
  <si>
    <t>1,5*(2,515+0,12*2+12,41)*2</t>
  </si>
  <si>
    <t>(15,82-13,74)*(4,5+4,15)*2</t>
  </si>
  <si>
    <t>56</t>
  </si>
  <si>
    <t>283723090</t>
  </si>
  <si>
    <t>deska z pěnového polystyrenu pro trvalé zatížení v tlaku (max. 2000 kg/m2) 1000 x 500 x 100 mm</t>
  </si>
  <si>
    <t>-1152011558</t>
  </si>
  <si>
    <t>71,303*1,02 'Přepočtené koeficientem množství</t>
  </si>
  <si>
    <t>57</t>
  </si>
  <si>
    <t>283723120</t>
  </si>
  <si>
    <t>deska z pěnového polystyrenu pro trvalé zatížení v tlaku (max. 2000 kg/m2) 1000 x 500 x 120 mm</t>
  </si>
  <si>
    <t>1987383559</t>
  </si>
  <si>
    <t>81,479*1,02 'Přepočtené koeficientem množství</t>
  </si>
  <si>
    <t>58</t>
  </si>
  <si>
    <t>622211031</t>
  </si>
  <si>
    <t>Montáž kontaktního zateplení z polystyrenových desek nebo z kombinovaných desek na vnější stěny, tloušťky desek přes 120 do 160 mm</t>
  </si>
  <si>
    <t>-211458353</t>
  </si>
  <si>
    <t>5.np  - S.5.8</t>
  </si>
  <si>
    <t>5,585*(15,2-13,76)*2</t>
  </si>
  <si>
    <t>59</t>
  </si>
  <si>
    <t>283723160</t>
  </si>
  <si>
    <t>deska z pěnového polystyrenu pro trvalé zatížení v tlaku (max. 2000 kg/m2) 1000 x 500 x 140 mm</t>
  </si>
  <si>
    <t>-1487090079</t>
  </si>
  <si>
    <t>16,085*1,02 'Přepočtené koeficientem množství</t>
  </si>
  <si>
    <t>60</t>
  </si>
  <si>
    <t>622221001</t>
  </si>
  <si>
    <t>Montáž kontaktního zateplení z desek z minerální vlny s podélnou orientací vláken na vnější stěny, tloušťky desek do 40 mm</t>
  </si>
  <si>
    <t>-78669800</t>
  </si>
  <si>
    <t>0,9*((0,5+0,25+5,905+0,5+0,33+14,245)*2+16,685+0,25+27,325+16,685)</t>
  </si>
  <si>
    <t>61</t>
  </si>
  <si>
    <t>631515180</t>
  </si>
  <si>
    <t>deska izolační minerální kontaktních fasád podélné vlákno λ-0.036 tl. 40 mm</t>
  </si>
  <si>
    <t>-1224190230</t>
  </si>
  <si>
    <t>93,965*1,02 'Přepočtené koeficientem množství</t>
  </si>
  <si>
    <t>62</t>
  </si>
  <si>
    <t>622321121</t>
  </si>
  <si>
    <t>Omítka vápenocementová vnějších ploch nanášená ručně jednovrstvá, tloušťky do 15 mm hladká stěn</t>
  </si>
  <si>
    <t>1449568285</t>
  </si>
  <si>
    <t xml:space="preserve">Poznámka k souboru cen:_x000D_
1. Pro ocenění nanášení omítky v tloušťce jádrové omítky přes 15 mm se použije příplatek za každých dalších i započatých 5 mm. 2. Podkladní a spojovací vrstvy se oceňují cenami souboru cen 62.13-1... této části katalogu. </t>
  </si>
  <si>
    <t>skladba S.5.5</t>
  </si>
  <si>
    <t>81,479*2</t>
  </si>
  <si>
    <t>63</t>
  </si>
  <si>
    <t>622521031</t>
  </si>
  <si>
    <t>Omítka tenkovrstvá silikátová vnějších ploch probarvená, včetně penetrace podkladu zrnitá, tloušťky 3,0 mm stěn</t>
  </si>
  <si>
    <t>1813008894</t>
  </si>
  <si>
    <t>81,479</t>
  </si>
  <si>
    <t>skladba S.5.11</t>
  </si>
  <si>
    <t>93,965</t>
  </si>
  <si>
    <t>64</t>
  </si>
  <si>
    <t>631311114</t>
  </si>
  <si>
    <t>Mazanina z betonu prostého bez zvýšených nároků na prostředí tl. přes 50 do 80 mm tř. C 16/20</t>
  </si>
  <si>
    <t>975381674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</si>
  <si>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</si>
  <si>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nová střecha</t>
  </si>
  <si>
    <t>0,05*(11,875*2,4+8,222*15,555+4,1*11,6+5,595*22,283+14,425*5,625)</t>
  </si>
  <si>
    <t>0,05*(15,12*4,625)</t>
  </si>
  <si>
    <t>65</t>
  </si>
  <si>
    <t>631311116</t>
  </si>
  <si>
    <t>Mazanina z betonu prostého bez zvýšených nároků na prostředí tl. přes 50 do 80 mm tř. C 25/30</t>
  </si>
  <si>
    <t>-663174458</t>
  </si>
  <si>
    <t>dle skladeb</t>
  </si>
  <si>
    <t>"P.4.2"  224,5*0,055</t>
  </si>
  <si>
    <t>"P.4.3"  538,9*0,055</t>
  </si>
  <si>
    <t>"P.4.4"  409,8*0,055</t>
  </si>
  <si>
    <t>"P.4.5"  115,9*0,055</t>
  </si>
  <si>
    <t>"P.4.6"  7,8*0,05</t>
  </si>
  <si>
    <t>66</t>
  </si>
  <si>
    <t>631311116-2</t>
  </si>
  <si>
    <t>Čerpadlo betonových směsí na automobilovém podvozku</t>
  </si>
  <si>
    <t>hod</t>
  </si>
  <si>
    <t>214178474</t>
  </si>
  <si>
    <t>67</t>
  </si>
  <si>
    <t>631311116-3</t>
  </si>
  <si>
    <t>Potrubí pro dopravu betonu (mtž, použití, dmtž)</t>
  </si>
  <si>
    <t>-1821175718</t>
  </si>
  <si>
    <t>68</t>
  </si>
  <si>
    <t>631319195</t>
  </si>
  <si>
    <t>Příplatek k cenám mazanin za malou plochu do 5 m2 jednotlivě mazanina tl. přes 50 do 80 mm</t>
  </si>
  <si>
    <t>1909415279</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</si>
  <si>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</si>
  <si>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0,055*(4,1+4,8+5,0+3,9+2,6+1,5+2,1+1,6+1,5)</t>
  </si>
  <si>
    <t>0,055*(3,3+1,4+1,7+4,7+5,0+3,9+2,6+1,5+2,1+1,6+1,5)</t>
  </si>
  <si>
    <t>skladba S.5.7</t>
  </si>
  <si>
    <t>0,15*0,05*5,3</t>
  </si>
  <si>
    <t>69</t>
  </si>
  <si>
    <t>631319211</t>
  </si>
  <si>
    <t>Příplatek k cenám betonových mazanin za vyztužení polypropylenovými mikrovlákny objemové vyztužení 0,9 kg/m3</t>
  </si>
  <si>
    <t>-422859012</t>
  </si>
  <si>
    <t>70</t>
  </si>
  <si>
    <t>632450121</t>
  </si>
  <si>
    <t>Potěr cementový vyrovnávací ze suchých směsí v pásu o průměrné (střední) tl. od 10 do 20 mm</t>
  </si>
  <si>
    <t>460767101</t>
  </si>
  <si>
    <t xml:space="preserve">Poznámka k souboru cen:_x000D_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</si>
  <si>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5. np - atika - S.5.3</t>
  </si>
  <si>
    <t>0,475*(8,4+3,6+0,475+2,4+11,875+0,585+38,015+3,78+1,845+14,425+5,625)*2</t>
  </si>
  <si>
    <t>0,475*(15,63+2,585+1,9)</t>
  </si>
  <si>
    <t>5. np - atika - S.5.6</t>
  </si>
  <si>
    <t>0,43*(3,7+0,43*2+5,7+12,41)*2</t>
  </si>
  <si>
    <t>5. np - atika - S.5.9</t>
  </si>
  <si>
    <t>0,3*(2,515+0,3+12,41)*2</t>
  </si>
  <si>
    <t>71</t>
  </si>
  <si>
    <t>632481213</t>
  </si>
  <si>
    <t>Separační vrstva k oddělení podlahových vrstev z polyetylénové fólie</t>
  </si>
  <si>
    <t>1288863352</t>
  </si>
  <si>
    <t>"P.4.2"  224,5</t>
  </si>
  <si>
    <t>"P.4.3"  538,9</t>
  </si>
  <si>
    <t>"P.4.4"  409,8</t>
  </si>
  <si>
    <t>"P.4.5"  115,9</t>
  </si>
  <si>
    <t>"P.4.6"  7,8</t>
  </si>
  <si>
    <t>15% na překrytí</t>
  </si>
  <si>
    <t>1296,9*0,115</t>
  </si>
  <si>
    <t>72</t>
  </si>
  <si>
    <t>634661111</t>
  </si>
  <si>
    <t>Výplň dilatačních spar mazanin silikonovým tmelem, šířka spáry do 5 mm</t>
  </si>
  <si>
    <t>-446164081</t>
  </si>
  <si>
    <t xml:space="preserve">Poznámka k souboru cen:_x000D_
1. V cenách jsou započteny i náklady na ochranu okrajů spáry papírovou páskou. 2. V cenách 634 66-21.. a 634 66-31.. jsou započteny i náklady na těsnící provazec z pěnového polyetylénu. </t>
  </si>
  <si>
    <t>konstrukčné podlahová</t>
  </si>
  <si>
    <t>16,5+13,5</t>
  </si>
  <si>
    <t>konstrukční stěnová</t>
  </si>
  <si>
    <t>18,5+18</t>
  </si>
  <si>
    <t>dilatace podlah</t>
  </si>
  <si>
    <t>11+6,5</t>
  </si>
  <si>
    <t>dilatace stěn</t>
  </si>
  <si>
    <t>9+6</t>
  </si>
  <si>
    <t>73</t>
  </si>
  <si>
    <t>590515000</t>
  </si>
  <si>
    <t>profil dilatační stěnový , dl. 2,5 m</t>
  </si>
  <si>
    <t>-995937312</t>
  </si>
  <si>
    <t>16+13,5</t>
  </si>
  <si>
    <t>74</t>
  </si>
  <si>
    <t>590515010</t>
  </si>
  <si>
    <t>nerez 2xprolomená lišta jednostranně kotvena (parametry dle PD)</t>
  </si>
  <si>
    <t>-1085289736</t>
  </si>
  <si>
    <t>75</t>
  </si>
  <si>
    <t>283763600</t>
  </si>
  <si>
    <t>deska z polystyrénu XPS, hrana rovná a strukturovaný povrch 1250 x 600 x 20 mm</t>
  </si>
  <si>
    <t>-211586193</t>
  </si>
  <si>
    <t>Poznámka k položce:
lambda=0,032 [W / m K]</t>
  </si>
  <si>
    <t>0,1*(9+6)</t>
  </si>
  <si>
    <t>76</t>
  </si>
  <si>
    <t>642942611</t>
  </si>
  <si>
    <t>Osazování zárubní nebo rámů kovových dveřních lisovaných nebo z úhelníků bez dveřních křídel, na montážní pěnu, plochy otvoru do 2,5 m2</t>
  </si>
  <si>
    <t>kus</t>
  </si>
  <si>
    <t>623051022</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</si>
  <si>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</si>
  <si>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"dveře 18"  1</t>
  </si>
  <si>
    <t>"dveře 19"  1+1</t>
  </si>
  <si>
    <t>"dveře 22"  2+2</t>
  </si>
  <si>
    <t>"dveře 23"  2+2</t>
  </si>
  <si>
    <t>"dveře 24"  1</t>
  </si>
  <si>
    <t>"dveře 25"  3+1</t>
  </si>
  <si>
    <t>"dveře 27"  3+3</t>
  </si>
  <si>
    <t>"dveře 28"  1+1</t>
  </si>
  <si>
    <t>"dveře 29"  1+1</t>
  </si>
  <si>
    <t>77</t>
  </si>
  <si>
    <t>555-100/125</t>
  </si>
  <si>
    <t>ocelová zárubeň rohová (bloková) 1000x1970x125 mm s vloženým profilovým těsněním, barva RAL 9006</t>
  </si>
  <si>
    <t>1779190103</t>
  </si>
  <si>
    <t>78</t>
  </si>
  <si>
    <t>555-90/125</t>
  </si>
  <si>
    <t>ocelová zárubeň rohová (bloková) 900x1970x125 mm s vloženým profilovým těsněním, barva RAL 9006</t>
  </si>
  <si>
    <t>542047170</t>
  </si>
  <si>
    <t>2+4</t>
  </si>
  <si>
    <t>79</t>
  </si>
  <si>
    <t>555-80/125</t>
  </si>
  <si>
    <t>ocelová zárubeň rohová (bloková) 800x1970x125 mm s vloženým profilovým těsněním, barva RAL 9006</t>
  </si>
  <si>
    <t>1959902478</t>
  </si>
  <si>
    <t>4+2</t>
  </si>
  <si>
    <t>80</t>
  </si>
  <si>
    <t>555-70/125</t>
  </si>
  <si>
    <t>ocelová zárubeň rohová (bloková) 700x1970x125 mm s vloženým profilovým těsněním, barva RAL 9006</t>
  </si>
  <si>
    <t>-712145274</t>
  </si>
  <si>
    <t>81</t>
  </si>
  <si>
    <t>555-90/100</t>
  </si>
  <si>
    <t>ocelová zárubeň rohová (bloková) 900x1970x100 mm s vloženým profilovým těsněním, barva RAL 9006</t>
  </si>
  <si>
    <t>-345269888</t>
  </si>
  <si>
    <t>82</t>
  </si>
  <si>
    <t>555-80/100</t>
  </si>
  <si>
    <t>ocelová zárubeň rohová (bloková) 800x1970x100 mm s vloženým profilovým těsněním, barva RAL 9006</t>
  </si>
  <si>
    <t>-605847375</t>
  </si>
  <si>
    <t>83</t>
  </si>
  <si>
    <t>555-70/100</t>
  </si>
  <si>
    <t>ocelová zárubeň rohová (bloková) 700x1970x100 mm s vloženým profilovým těsněním, barva RAL 9006</t>
  </si>
  <si>
    <t>-280690598</t>
  </si>
  <si>
    <t>6+1</t>
  </si>
  <si>
    <t>84</t>
  </si>
  <si>
    <t>642945111</t>
  </si>
  <si>
    <t>Osazování ocelových zárubní protipožárních nebo protiplynových dveří do vynechaného otvoru, s obetonováním, dveří jednokřídlových do 2,5 m2</t>
  </si>
  <si>
    <t>877635690</t>
  </si>
  <si>
    <t xml:space="preserve">Poznámka k souboru cen:_x000D_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</si>
  <si>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"dveře 14"  1</t>
  </si>
  <si>
    <t>"dveře 15"  1+1</t>
  </si>
  <si>
    <t>"dveře 16"  1</t>
  </si>
  <si>
    <t>"dveře 17"  1</t>
  </si>
  <si>
    <t>"dveře 21"  1+1</t>
  </si>
  <si>
    <t>"dveře 01"  1</t>
  </si>
  <si>
    <t>85</t>
  </si>
  <si>
    <t>555-80/150</t>
  </si>
  <si>
    <t>ocelová zárubeň rohová (bloková) 800x1970x150 mm s vloženým profilovým těsněním, barva RAL 9006</t>
  </si>
  <si>
    <t>718983310</t>
  </si>
  <si>
    <t>86</t>
  </si>
  <si>
    <t>555-110/125</t>
  </si>
  <si>
    <t>ocelová zárubeň rohová (bloková) 1100x1970x125 mm s vloženým profilovým těsněním, barva RAL 9006</t>
  </si>
  <si>
    <t>-1441954978</t>
  </si>
  <si>
    <t>1+1</t>
  </si>
  <si>
    <t>87</t>
  </si>
  <si>
    <t>555-110/100</t>
  </si>
  <si>
    <t>ocelová zárubeň rohová (bloková) 1100x1970x100 mm s vloženým profilovým těsněním, barva RAL 9006</t>
  </si>
  <si>
    <t>-46600841</t>
  </si>
  <si>
    <t>88</t>
  </si>
  <si>
    <t>687617952</t>
  </si>
  <si>
    <t>89</t>
  </si>
  <si>
    <t>1620879215</t>
  </si>
  <si>
    <t>90</t>
  </si>
  <si>
    <t>642945112</t>
  </si>
  <si>
    <t>Osazování ocelových zárubní protipožárních nebo protiplynových dveří do vynechaného otvoru, s obetonováním, dveří dvoukřídlových přes 2,5 do 6,5 m2</t>
  </si>
  <si>
    <t>-1509086806</t>
  </si>
  <si>
    <t>91</t>
  </si>
  <si>
    <t>555-140/125</t>
  </si>
  <si>
    <t>ocelová zárubeň rohová (bloková) 1400x1970x125 mm s vloženým profilovým těsněním, barva RAL 9006</t>
  </si>
  <si>
    <t>-1601827781</t>
  </si>
  <si>
    <t>92</t>
  </si>
  <si>
    <t>642945220</t>
  </si>
  <si>
    <t>Osazování zárubní ocelových pro posuvné dveře</t>
  </si>
  <si>
    <t>963008375</t>
  </si>
  <si>
    <t>3+4+9+2+6+1+4</t>
  </si>
  <si>
    <t>93</t>
  </si>
  <si>
    <t>553-110/125</t>
  </si>
  <si>
    <t>zárubeň kovová pro posuvné dveře na stěnu 1100x1970x125 mm, kastlík s kolejnicí,pojezdy, dorazy, vodící trn</t>
  </si>
  <si>
    <t>262494020</t>
  </si>
  <si>
    <t>"dveře 9"  1+2</t>
  </si>
  <si>
    <t>94</t>
  </si>
  <si>
    <t>553-90/100</t>
  </si>
  <si>
    <t>zárubeň kovová pro posuvné dveře na stěnu 900x1970x100 mm, kastlík s kolejnicí,pojezdy, dorazy, vodící trn</t>
  </si>
  <si>
    <t>509241941</t>
  </si>
  <si>
    <t>"dveře 11"  1</t>
  </si>
  <si>
    <t>95</t>
  </si>
  <si>
    <t>553-90/125</t>
  </si>
  <si>
    <t>zárubeň kovová pro posuvné dveře na stěnu 900x1970x125 mm, kastlík s kolejnicí,pojezdy, dorazy, vodící trn</t>
  </si>
  <si>
    <t>2094424046</t>
  </si>
  <si>
    <t>"dveře 11"  3+4</t>
  </si>
  <si>
    <t>96</t>
  </si>
  <si>
    <t>553-90/150</t>
  </si>
  <si>
    <t>zárubeň kovová pro posuvné dveře na stěnu 900x1970x150 mm, kastlík s kolejnicí,pojezdy, dorazy, vodící trn</t>
  </si>
  <si>
    <t>-891324822</t>
  </si>
  <si>
    <t>97</t>
  </si>
  <si>
    <t>553-80/125</t>
  </si>
  <si>
    <t>zárubeň kovová pro posuvné dveře na stěnu 800x1970x125 mm, kastlík s kolejnicí,pojezdy, dorazy, vodící trn</t>
  </si>
  <si>
    <t>1871404637</t>
  </si>
  <si>
    <t>"dveře 12"  2</t>
  </si>
  <si>
    <t>"dveře 13"  1+5</t>
  </si>
  <si>
    <t>98</t>
  </si>
  <si>
    <t>553-70/100</t>
  </si>
  <si>
    <t>zárubeň kovová pro posuvné dveře na stěnu 700x1970x100 mm, kastlík s kolejnicí,pojezdy, dorazy, vodící trn</t>
  </si>
  <si>
    <t>1699417956</t>
  </si>
  <si>
    <t>"dveře 26"  2+2</t>
  </si>
  <si>
    <t>99</t>
  </si>
  <si>
    <t>553-180/125</t>
  </si>
  <si>
    <t>zárubeň kovová pro posuvné dveře na stěnu 1800x1970x125 mm, kastlík s kolejnicí,pojezdy, dorazy, vodící trn</t>
  </si>
  <si>
    <t>-1255919392</t>
  </si>
  <si>
    <t>"dveře 20"  1</t>
  </si>
  <si>
    <t>100</t>
  </si>
  <si>
    <t>553-kastlík</t>
  </si>
  <si>
    <t>kastlík s kolejnicí,pojezdy, dorazy, vodící trn</t>
  </si>
  <si>
    <t>-1078794780</t>
  </si>
  <si>
    <t>"dveře 10"  2+2</t>
  </si>
  <si>
    <t>Ostatní konstrukce a práce-bourání</t>
  </si>
  <si>
    <t>101</t>
  </si>
  <si>
    <t>945231112</t>
  </si>
  <si>
    <t>Závěsná klec (pohyblivá pracovní plošina - lávka) se zdvihem elektrickým výšky do 50 m délky přes 1,20 do 6 m</t>
  </si>
  <si>
    <t>den</t>
  </si>
  <si>
    <t>-1541722510</t>
  </si>
  <si>
    <t xml:space="preserve">Poznámka k souboru cen:_x000D_
1. V ceně jsou započteny i náklady na: a) kotvení, zavěšení, provoz mechanizmu, převěšení a sejmutí lávky; b) úpravu střechy před vyložením krakorců a provizorní zakrytí otvorů po demontáži krakorců; c) jakýkoliv způsob kotvení a druh krakorců. 2. Závěsná klec na rameni autojeřábu se oceňuje cenou 945 22-1111 katalogu 821-1 Mosty. 3. Závěsná klec s ručním pohonem se oceňuje individuálně. 4. Závěsná klec výšky zdvihu přes 50 m se oceňuje individuálně. 5. Ochrana ploché střechy proti poškození se oceňuje cenami příslušných katalogů. </t>
  </si>
  <si>
    <t>zateplení zazděných oken</t>
  </si>
  <si>
    <t>102</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</si>
  <si>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</si>
  <si>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</si>
  <si>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CS ÚRS 2016 01</t>
  </si>
  <si>
    <t>-242355336</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</si>
  <si>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</si>
  <si>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A</t>
  </si>
  <si>
    <t>12,665*10,8+26,995*18,78+15,9*14,6</t>
  </si>
  <si>
    <t>B</t>
  </si>
  <si>
    <t>26,97*18,78+10,8*12,665</t>
  </si>
  <si>
    <t>6,71*36,185</t>
  </si>
  <si>
    <t>103</t>
  </si>
  <si>
    <t>962031133</t>
  </si>
  <si>
    <t>Bourání příček z cihel, tvárnic nebo příčkovek z cihel pálených, plných nebo dutých na maltu vápennou nebo vápenocementovou, tl. do 150 mm</t>
  </si>
  <si>
    <t>873134083</t>
  </si>
  <si>
    <t>2.pp</t>
  </si>
  <si>
    <t>3,2*(4,4+2,1)</t>
  </si>
  <si>
    <t>nahoře</t>
  </si>
  <si>
    <t>(2,95+0,15)*(5,58+5,4*6+22,6+1,4*4+2,0*2+0,525*3+2,0*2+0,2*2+0,5)</t>
  </si>
  <si>
    <t>-(0,8*1,97*6+0,6*2,95*4+0,9*1,97)</t>
  </si>
  <si>
    <t>vpravo</t>
  </si>
  <si>
    <t>(2,95+0,15)*(9,1+2,5*3+5,5*2+4,3+0,15+0,6)-1,1*1,97</t>
  </si>
  <si>
    <t>dole</t>
  </si>
  <si>
    <t>(2,95+0,15)*(5,8*2+3,0+1,8*3+1,0+11,15+2,8*3+0,4*2+1,1*2+1,55+0,9+18,5+2,8*4+3,4*2+1,8*2)</t>
  </si>
  <si>
    <t>(2,95+0,15)*(5,1+1,2+0,9+1,8+0,9+7,5+1,8+0,9+4,5*2+1,8*2+3,0+1,5+0,4*2+0,2*2)</t>
  </si>
  <si>
    <t>-(0,6*1,97*6+0,8*1,97*15+2,95*0,6*7)</t>
  </si>
  <si>
    <t>na střeše</t>
  </si>
  <si>
    <t>3,25*(4,8*2+2,8)</t>
  </si>
  <si>
    <t>(2,95+0,15)*(5,4*4+3,0+3,9+2,8+3,5*2+1,4+22,5+1,8*2+1,4+0,9+1,4+2,3*3+1,9*2+7,8+4,0+1,8+0,3*2)</t>
  </si>
  <si>
    <t>-(1,1*1,97*9+0,6*1,97*5+0,8*1,97)</t>
  </si>
  <si>
    <t>vlevo</t>
  </si>
  <si>
    <t>(2,95+0,15)*(3,6+1,9+5,4)-1,1*1,97</t>
  </si>
  <si>
    <t>(2,95+0,15)*(21,3*2+7,1+3,45+2,355+7,5+2,8*12+3,8*3+0,9*2+5,5+1,25*2+2,2+2,0+1,5+0,3*2*3)</t>
  </si>
  <si>
    <t>-(1,1*1,97*16+0,8*1,97*4+0,6*1,97*10)</t>
  </si>
  <si>
    <t>parapety</t>
  </si>
  <si>
    <t>0,4*3,15*2+0,6*3,15</t>
  </si>
  <si>
    <t>převod z chirurgií</t>
  </si>
  <si>
    <t>(2,92+0,1)*(3,2+0,55*2+0,275+5,05+3,875+0,275*2+0,5*2)-(1,5*2,1+1,1*2,0*2)</t>
  </si>
  <si>
    <t>(2,92+0,1)*(0,525+0,54+0,26*2+1,95+1,025+0,35+1,925*3+1,1+3,175+0,4*2)-(0,6*1,97+0,9*3,02)</t>
  </si>
  <si>
    <t>(2,92+0,1)*(5,55+0,55+0,3+3,875+0,3+0,5+3,2+2,825*2+0,9+3,825*2+1,625*2)</t>
  </si>
  <si>
    <t>40% navíc na omítky a obklady</t>
  </si>
  <si>
    <t>(722,298+637,334+177,406)*0,4</t>
  </si>
  <si>
    <t>104</t>
  </si>
  <si>
    <t>962032240</t>
  </si>
  <si>
    <t>Bourání zdiva nadzákladového z cihel nebo tvárnic z cihel pálených nebo vápenopískových, na maltu cementovou, objemu do 1 m3</t>
  </si>
  <si>
    <t>-1737679062</t>
  </si>
  <si>
    <t xml:space="preserve">Poznámka k souboru cen:_x000D_
1. Bourání pilířů o průřezu přes 0,36 m2 se oceňuje příslušnými cenami -2230, -2231, -2240, -2241,-2253 a -2254 jako bourání zdiva nadzákladového cihelného. </t>
  </si>
  <si>
    <t>pilířky pod překlady RZP na střeše A</t>
  </si>
  <si>
    <t>(37,2/1,15+1)*(17,75/2,1+1)*0,3*0,3*0,8</t>
  </si>
  <si>
    <t>pilířky pod překlady RZP na střeše B</t>
  </si>
  <si>
    <t>22,696</t>
  </si>
  <si>
    <t>pilířky pod překlady RZP na střeše uprostřed</t>
  </si>
  <si>
    <t>(15,15/1,15+1)*(10,6/2,1+1)*0,3*0,3*0,8</t>
  </si>
  <si>
    <t>105</t>
  </si>
  <si>
    <t>962051115</t>
  </si>
  <si>
    <t>Bourání příček železobetonových tloušťky do 100 mm</t>
  </si>
  <si>
    <t>2099540783</t>
  </si>
  <si>
    <t>3,1*5,3*7*2+3,1*4,8+3,1*4,3</t>
  </si>
  <si>
    <t>3,1*5,3*7*2+3,1*3,15*2+3,1*4,8+3,1*4,3+3,1*3,4*2</t>
  </si>
  <si>
    <t>40% na omítky</t>
  </si>
  <si>
    <t>557,07*0,4</t>
  </si>
  <si>
    <t>106</t>
  </si>
  <si>
    <t>962052210</t>
  </si>
  <si>
    <t>Bourání zdiva železobetonového nadzákladového, objemu do 1 m3</t>
  </si>
  <si>
    <t>1081887762</t>
  </si>
  <si>
    <t xml:space="preserve">Poznámka k souboru cen:_x000D_
1. Bourání pilířů o průřezu přes 0,36 m2 se oceňuje cenami - 2210 a -2211 jako bourání zdiva nadzákladového železobetonového. </t>
  </si>
  <si>
    <t>panely ztužujících zdí</t>
  </si>
  <si>
    <t>4,29*0,2*3,02*2</t>
  </si>
  <si>
    <t>1,1*0,2*3,02*2*2</t>
  </si>
  <si>
    <t>107</t>
  </si>
  <si>
    <t>963012520</t>
  </si>
  <si>
    <t>Bourání stropů z desek nebo panelů železobetonových prefabrikovaných s dutinami z panelů, š. přes 300 mm tl. přes 140 mm</t>
  </si>
  <si>
    <t>1070603279</t>
  </si>
  <si>
    <t xml:space="preserve">Poznámka k souboru cen:_x000D_
1. Bourání stropů z panelů plných se oceňuje cenami souboru cen 963 05-1 . Bourání železobetonových stropů. </t>
  </si>
  <si>
    <t>strop nad 4.np - část A</t>
  </si>
  <si>
    <t>0,25*(2,4*0,6*24+2,4*1,2*29+2,4*0,8*4)</t>
  </si>
  <si>
    <t>změna 9/2017</t>
  </si>
  <si>
    <t>0,25*2,4*1,2+0,25*2,4*0,6</t>
  </si>
  <si>
    <t>0,25*(2,4*0,6*24+2,4*1,2*23+2,4*0,8*3)</t>
  </si>
  <si>
    <t>108</t>
  </si>
  <si>
    <t>963051113</t>
  </si>
  <si>
    <t>Bourání železobetonových stropů deskových, tl. přes 80 mm</t>
  </si>
  <si>
    <t>-2064004727</t>
  </si>
  <si>
    <t xml:space="preserve">Poznámka k souboru cen:_x000D_
1. Cenu -1313 lze použít i pro bourání bedničkových stropů. Množství jednotek se určuje v m3 včetně dutin. </t>
  </si>
  <si>
    <t>strop nad 4.np - betonové desky část A</t>
  </si>
  <si>
    <t>0,25*(2,4*1,2+2,4*0,6)</t>
  </si>
  <si>
    <t>budka na střeše</t>
  </si>
  <si>
    <t>4,8*2,8*0,15</t>
  </si>
  <si>
    <t>109</t>
  </si>
  <si>
    <t>964011221</t>
  </si>
  <si>
    <t>Vybourání železobetonových prefabrikovaných překladů uložených ve zdivu, délky do 3 m, hmotnosti do 75 kg/m</t>
  </si>
  <si>
    <t>673218947</t>
  </si>
  <si>
    <t xml:space="preserve">Poznámka k souboru cen:_x000D_
1. Hmotnost železobetonových překladů se určuje z objemu překladu a objemové hmotnosti 2,4 t/m3. </t>
  </si>
  <si>
    <t>střecha A</t>
  </si>
  <si>
    <t>(37,2/1,15+1)*0,14*0,14*17,75</t>
  </si>
  <si>
    <t>střecha B</t>
  </si>
  <si>
    <t>11,602</t>
  </si>
  <si>
    <t>střecha střed</t>
  </si>
  <si>
    <t>(15,15/1,15+1)*0,14*0,14*10,6</t>
  </si>
  <si>
    <t>110</t>
  </si>
  <si>
    <t>965043341</t>
  </si>
  <si>
    <t>Bourání mazanin betonových s potěrem nebo teracem tl. do 100 mm, plochy přes 4 m2</t>
  </si>
  <si>
    <t>-2079948977</t>
  </si>
  <si>
    <t>(10,8*9,04+26,995*18,03)*0,12</t>
  </si>
  <si>
    <t>0,12*(3,2*1,475+5,225*6,0+3,475*6,4+4,58*3,875+2,4*3,2)</t>
  </si>
  <si>
    <t>0,12*(6,105*(3,2+3,35*2)+5,6*7,1+1,95*3,35+6,105*3,35+1,925*2,525+7,23*4,14+4,4+2,625+3,475*6,105)</t>
  </si>
  <si>
    <t>uprostřed - dle hlavního schodiště</t>
  </si>
  <si>
    <t>(15,975*13,785)*0,12</t>
  </si>
  <si>
    <t>(26,47*18,03+10,4*11,915)*0,12</t>
  </si>
  <si>
    <t>111</t>
  </si>
  <si>
    <t>965046111</t>
  </si>
  <si>
    <t>Broušení stávajících betonových podlah úběr do 3 mm</t>
  </si>
  <si>
    <t>502934269</t>
  </si>
  <si>
    <t xml:space="preserve">Poznámka k souboru cen:_x000D_
1. Ceny jsou určeny pro zbroušení podlah před pokládkou zpevňovacích nátěrů, odfrézování zaolejovaných vrstev, odstranění starých nátěrů, lepidel dlažby, vyrovnání povrchu – odstranění nerovností, zarovnání nerovností v okolí dilatačních spar. </t>
  </si>
  <si>
    <t>201,563/0,12</t>
  </si>
  <si>
    <t>112</t>
  </si>
  <si>
    <t>965049111</t>
  </si>
  <si>
    <t>Bourání mazanin Příplatek k cenám za bourání mazanin betonových se svařovanou sítí, tl. do 100 mm</t>
  </si>
  <si>
    <t>1575404670</t>
  </si>
  <si>
    <t>113</t>
  </si>
  <si>
    <t>965081342</t>
  </si>
  <si>
    <t>Bourání podlah z dlaždic bez podkladního lože nebo mazaniny, s jakoukoliv výplní spár betonových, teracových nebo čedičových tl. do 40 mm, plochy do 1 m2</t>
  </si>
  <si>
    <t>-1144745005</t>
  </si>
  <si>
    <t xml:space="preserve">Poznámka k souboru cen:_x000D_
1. Odsekání soklíků se oceňuje cenami souboru cen 965 08. </t>
  </si>
  <si>
    <t>střecha - vyrovnávací dlaždice A</t>
  </si>
  <si>
    <t>(37,2/1,15+1)*(17,75/2,1+1)*0,4*0,4*1,5</t>
  </si>
  <si>
    <t>střecha - vyrovnávací dlaždice B</t>
  </si>
  <si>
    <t>75,6526</t>
  </si>
  <si>
    <t>střecha - vyrovnávací dlaždice uprostřed</t>
  </si>
  <si>
    <t>(15,15/1,15+1)*(10,6/2,1+1)*0,4*0,4</t>
  </si>
  <si>
    <t>114</t>
  </si>
  <si>
    <t>966080113</t>
  </si>
  <si>
    <t>Bourání kontaktního zateplení včetně povrchové úpravy omítkou nebo nátěrem z desek z minerální vlny, tloušťky přes 60 do 120 mm</t>
  </si>
  <si>
    <t>-1165766869</t>
  </si>
  <si>
    <t>(1,33+0,4+3,25)*0,35*5</t>
  </si>
  <si>
    <t>115</t>
  </si>
  <si>
    <t>968072455</t>
  </si>
  <si>
    <t>Vybourání kovových rámů oken s křídly, dveřních zárubní, vrat, stěn, ostění nebo obkladů dveřních zárubní, plochy do 2 m2</t>
  </si>
  <si>
    <t>-1221149119</t>
  </si>
  <si>
    <t xml:space="preserve">Poznámka k souboru cen:_x000D_
1. V cenách -2244 až -2559 jsou započteny i náklady na vyvěšení křídel. 2. Cenou -2641 se oceňuje i vybourání nosné ocelové konstrukce pro sádrokartonové příčky. </t>
  </si>
  <si>
    <t>0,6*1,97*7</t>
  </si>
  <si>
    <t>0,8*1,97*20</t>
  </si>
  <si>
    <t>0,6*1,97*16</t>
  </si>
  <si>
    <t>0,8*1,97*5</t>
  </si>
  <si>
    <t>116</t>
  </si>
  <si>
    <t>968072456</t>
  </si>
  <si>
    <t>Vybourání kovových rámů oken s křídly, dveřních zárubní, vrat, stěn, ostění nebo obkladů dveřních zárubní, plochy přes 2 m2</t>
  </si>
  <si>
    <t>806554725</t>
  </si>
  <si>
    <t>1,1*1,97*20</t>
  </si>
  <si>
    <t>1,1*1,97*26</t>
  </si>
  <si>
    <t>117</t>
  </si>
  <si>
    <t>968082016</t>
  </si>
  <si>
    <t>Vybourání plastových rámů oken s křídly, dveřních zárubní, vrat rámu oken s křídly, plochy přes 1 do 2 m2</t>
  </si>
  <si>
    <t>487360982</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</si>
  <si>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</si>
  <si>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1,8*1,8*6</t>
  </si>
  <si>
    <t>118</t>
  </si>
  <si>
    <t>968082017</t>
  </si>
  <si>
    <t>Vybourání plastových rámů oken s křídly, dveřních zárubní, vrat rámu oken s křídly, plochy přes 2 do 4 m2</t>
  </si>
  <si>
    <t>-1296076168</t>
  </si>
  <si>
    <t>1,8*1,8*3*2</t>
  </si>
  <si>
    <t>119</t>
  </si>
  <si>
    <t>971033241</t>
  </si>
  <si>
    <t>Vybourání otvorů ve zdivu základovém nebo nadzákladovém z cihel, tvárnic, příčkovek z cihel pálených na maltu vápennou nebo vápenocementovou plochy do 0,0225 m2, tl. do 300 mm</t>
  </si>
  <si>
    <t>-1798700207</t>
  </si>
  <si>
    <t>místnosti 409 a 414</t>
  </si>
  <si>
    <t>120</t>
  </si>
  <si>
    <t>971033441</t>
  </si>
  <si>
    <t>Vybourání otvorů ve zdivu základovém nebo nadzákladovém z cihel, tvárnic, příčkovek z cihel pálených na maltu vápennou nebo vápenocementovou plochy do 0,25 m2, tl. do 300 mm</t>
  </si>
  <si>
    <t>-1736741463</t>
  </si>
  <si>
    <t>5. np - F3</t>
  </si>
  <si>
    <t>121</t>
  </si>
  <si>
    <t>971052441</t>
  </si>
  <si>
    <t>Vybourání a prorážení otvorů v železobetonových příčkách a zdech základových nebo nadzákladových, plochy do 0,25 m2, tl. do 300 mm</t>
  </si>
  <si>
    <t>51902721</t>
  </si>
  <si>
    <t>122</t>
  </si>
  <si>
    <t>971052651</t>
  </si>
  <si>
    <t>Vybourání a prorážení otvorů v železobetonových příčkách a zdech základových nebo nadzákladových, plochy do 4 m2, tl. do 600 mm</t>
  </si>
  <si>
    <t>1021349181</t>
  </si>
  <si>
    <t>otvory do ztužujících zdí</t>
  </si>
  <si>
    <t>0,4*1,1*2,05*4</t>
  </si>
  <si>
    <t>0,2*1,5*3,1*2</t>
  </si>
  <si>
    <t>123</t>
  </si>
  <si>
    <t>972055241</t>
  </si>
  <si>
    <t>Vybourání otvorů ve stropech nebo klenbách železobetonových ve stropech z dutých prefabrikátů, plochy do 0,09 m2, tl. přes 120 mm</t>
  </si>
  <si>
    <t>1885644958</t>
  </si>
  <si>
    <t>část a</t>
  </si>
  <si>
    <t>124</t>
  </si>
  <si>
    <t>976071111</t>
  </si>
  <si>
    <t>Vybourání kovových madel, zábradlí, dvířek, zděří, kotevních želez madel a zábradlí</t>
  </si>
  <si>
    <t>1944470026</t>
  </si>
  <si>
    <t>(15+7,5+15+5,0)-(1,1*10+0,6*2)</t>
  </si>
  <si>
    <t>125</t>
  </si>
  <si>
    <t>977211111</t>
  </si>
  <si>
    <t>Řezání železobetonových konstrukcí stěnovou pilou do průměru řezané výztuže 16 mm hloubka řezu do 200 mm</t>
  </si>
  <si>
    <t>529889480</t>
  </si>
  <si>
    <t xml:space="preserve">Poznámka k souboru cen:_x000D_
1. V cenách jsou započteny i náklady na spotřebu vody. 2. V cenách nejsou započteny náklady na vybourání železobetonové konstrukce; tyto náklady se oceňují cenami katalogu 801-3 Budovy a haly - bourání konstrukcí. </t>
  </si>
  <si>
    <t>panely - strop nad 4.np</t>
  </si>
  <si>
    <t>"podél atiky"  2,4*6*2</t>
  </si>
  <si>
    <t>-----  ČÁST A  ----------</t>
  </si>
  <si>
    <t>ostatní panely - proříznutí zálivky mezi panely</t>
  </si>
  <si>
    <t>2,4*62+4,8*2+0,8*6+10,8*2+7,2*2+6,0*4+4,8*2+1,8*2+1,2*4+6,1*2</t>
  </si>
  <si>
    <t>2*(0,25*2+0,3*2+0,15*2+0,375+0,15+0,15*2+0,25*2*2+0,15*20,2*2)</t>
  </si>
  <si>
    <t>stěny</t>
  </si>
  <si>
    <t>0,3*2+0,375*2</t>
  </si>
  <si>
    <t>(2,05*2+1,1*3*2)*2+3,05*5+4,3*4+1,5*5+3,1*3</t>
  </si>
  <si>
    <t>------- ČÁST B -------</t>
  </si>
  <si>
    <t>2,4*49+0,6*4+1,2*6+6,0*4+7,2*4+2,4*2+2,0*2+0,8*4</t>
  </si>
  <si>
    <t>2*(0,25+0,275+0,225*2+0,25*2+0,2*2*2+0,25*2+0,375+0,15+0,15*2+0,3*2+0,25*2)</t>
  </si>
  <si>
    <t>126</t>
  </si>
  <si>
    <t>977312114</t>
  </si>
  <si>
    <t>Řezání stávajících betonových mazanin s vyztužením hloubky přes 150 do 200 mm</t>
  </si>
  <si>
    <t>-513071840</t>
  </si>
  <si>
    <t>16,5+18,5+11+9</t>
  </si>
  <si>
    <t>13,5+18+6,5+6</t>
  </si>
  <si>
    <t>127</t>
  </si>
  <si>
    <t>978011191</t>
  </si>
  <si>
    <t>Otlučení vápenných nebo vápenocementových omítek vnitřních ploch stropů, v rozsahu přes 50 do 100 %</t>
  </si>
  <si>
    <t>-355618631</t>
  </si>
  <si>
    <t xml:space="preserve">Poznámka k souboru cen:_x000D_
1. Položky lze použít i pro ocenění otlučení sádrových, hliněných apod. vnitřních omítek. </t>
  </si>
  <si>
    <t>dle podlah</t>
  </si>
  <si>
    <t>224,5+538,9+409,8+115,9+7,8</t>
  </si>
  <si>
    <t>128</t>
  </si>
  <si>
    <t>978013191</t>
  </si>
  <si>
    <t>Otlučení vápenných nebo vápenocementových omítek vnitřních ploch stěn s vyškrabáním spar, s očištěním zdiva, v rozsahu přes 50 do 100 %</t>
  </si>
  <si>
    <t>-1227417563</t>
  </si>
  <si>
    <t>1 vrstva = 20 mm  (celkem 50mm)</t>
  </si>
  <si>
    <t>obvodové zdivo</t>
  </si>
  <si>
    <t>2,95*(3,3+37,795+18,78+91,365+1,6*2+18,78+37,77+3,275+16,0)</t>
  </si>
  <si>
    <t>zbylé vnitřní zdi a pilíře</t>
  </si>
  <si>
    <t>2,95*((6,23*2+2,06*2+0,4*2)*2+0,4*3*33+0,4*4*42)</t>
  </si>
  <si>
    <t>méně otvory</t>
  </si>
  <si>
    <t>-(1,8*1,8*40+1,8*2,1*2+1,7*2,13*2)</t>
  </si>
  <si>
    <t>2 vrstva x1,5</t>
  </si>
  <si>
    <t>952,482*1,5</t>
  </si>
  <si>
    <t>129</t>
  </si>
  <si>
    <t>989101007</t>
  </si>
  <si>
    <t>Orientační systém (Al destičky na dveře, popisové tabulky na stěnu,..) - specifikace dle PD - Výpis dveří</t>
  </si>
  <si>
    <t>1472269493</t>
  </si>
  <si>
    <t>Jedná se zejména o označení dveří, specifikaci lze odvodit z výpisu stavebních výplní (ASR.12) a z orientačního systému (ASR.13.9).</t>
  </si>
  <si>
    <t>130</t>
  </si>
  <si>
    <t>x99821010</t>
  </si>
  <si>
    <t>Vyklizení pbjektu před stavbou</t>
  </si>
  <si>
    <t>1537995674</t>
  </si>
  <si>
    <t>32*4</t>
  </si>
  <si>
    <t>997</t>
  </si>
  <si>
    <t>Přesun sutě</t>
  </si>
  <si>
    <t>131</t>
  </si>
  <si>
    <t>997013114</t>
  </si>
  <si>
    <t>Vnitrostaveništní doprava suti a vybouraných hmot vodorovně do 50 m svisle s použitím mechanizace pro budovy a haly výšky přes 12 do 15 m</t>
  </si>
  <si>
    <t>-1304804291</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</si>
  <si>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</si>
  <si>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132</t>
  </si>
  <si>
    <t>997013312</t>
  </si>
  <si>
    <t>Doprava suti shozem montáž a demontáž shozu výšky přes 10 do 20 m</t>
  </si>
  <si>
    <t>1524449742</t>
  </si>
  <si>
    <t xml:space="preserve">Poznámka k souboru cen:_x000D_
1. Shozy vyšší než 75 m se oceňují individuálně. 2. Výškou se rozumí vzdálenost od vyústění shozu do úrovně plnícího trychtýře. 3. Náklady na vodorovnou dopravu suti se oceňují cenami 977 01-3111, -3151 a -3211 pro budovy a haly výšky do 6 m souboru cen 977 01-3 Vnitrostaveništní doprava suti a vybouraných hmot. </t>
  </si>
  <si>
    <t>11,5+19</t>
  </si>
  <si>
    <t>133</t>
  </si>
  <si>
    <t>997013322</t>
  </si>
  <si>
    <t>Doprava suti shozem montáž a demontáž shozu výšky Příplatek za první a každý další den použití shozu k ceně -3312</t>
  </si>
  <si>
    <t>-1608252490</t>
  </si>
  <si>
    <t>30,500*90</t>
  </si>
  <si>
    <t>134</t>
  </si>
  <si>
    <t>997013501</t>
  </si>
  <si>
    <t>Odvoz suti a vybouraných hmot na skládku nebo meziskládku se složením, na vzdálenost do 1 km</t>
  </si>
  <si>
    <t>-1771949871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</si>
  <si>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</si>
  <si>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135</t>
  </si>
  <si>
    <t>997013509</t>
  </si>
  <si>
    <t>Odvoz suti a vybouraných hmot na skládku nebo meziskládku se složením, na vzdálenost Příplatek k ceně za každý další i započatý 1 km přes 1 km</t>
  </si>
  <si>
    <t>1747728490</t>
  </si>
  <si>
    <t>(1863,39-81,46)*9</t>
  </si>
  <si>
    <t>azbest</t>
  </si>
  <si>
    <t>81,46*50</t>
  </si>
  <si>
    <t>20110,37*9 'Přepočtené koeficientem množství</t>
  </si>
  <si>
    <t>136</t>
  </si>
  <si>
    <t>997013801</t>
  </si>
  <si>
    <t>Poplatek za uložení stavebního odpadu na skládce (skládkovné) betonového</t>
  </si>
  <si>
    <t>44214724</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</si>
  <si>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</si>
  <si>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131,023+84,096+7,43+62,758+443,439+19,802+13,123+64,845+109,535+18,816</t>
  </si>
  <si>
    <t>137</t>
  </si>
  <si>
    <t>997013803</t>
  </si>
  <si>
    <t>Poplatek za uložení stavebního odpadu na skládce (skládkovné) cihelného</t>
  </si>
  <si>
    <t>-2108567089</t>
  </si>
  <si>
    <t>561,634+100,55</t>
  </si>
  <si>
    <t>138</t>
  </si>
  <si>
    <t>997013821</t>
  </si>
  <si>
    <t>Poplatek za uložení stavebního odpadu na skládce (skládkovné) s obsahem azbestu</t>
  </si>
  <si>
    <t>2103011425</t>
  </si>
  <si>
    <t>139</t>
  </si>
  <si>
    <t>997013831</t>
  </si>
  <si>
    <t>Poplatek za uložení stavebního odpadu na skládce (skládkovné) směsného</t>
  </si>
  <si>
    <t>-1449585180</t>
  </si>
  <si>
    <t>1863,39-(954,867+662,184+81,46)</t>
  </si>
  <si>
    <t>998</t>
  </si>
  <si>
    <t>Přesun hmot</t>
  </si>
  <si>
    <t>140</t>
  </si>
  <si>
    <t>998011003</t>
  </si>
  <si>
    <t>Přesun hmot pro budovy občanské výstavby, bydlení, výrobu a služby s nosnou svislou konstrukcí zděnou z cihel, tvárnic nebo kamene vodorovná dopravní vzdálenost do 100 m pro budovy výšky přes 12 do 24 m</t>
  </si>
  <si>
    <t>121425831</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</si>
  <si>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</si>
  <si>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</si>
  <si>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</si>
  <si>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</si>
  <si>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</si>
  <si>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141</t>
  </si>
  <si>
    <t>712300831</t>
  </si>
  <si>
    <t>Odstranění ze střech plochých do 10 st. krytiny povlakové jednovrstvé</t>
  </si>
  <si>
    <t>-164987589</t>
  </si>
  <si>
    <t>provizorní zakrytí</t>
  </si>
  <si>
    <t>1129,818</t>
  </si>
  <si>
    <t>142</t>
  </si>
  <si>
    <t>712300832</t>
  </si>
  <si>
    <t>Odstranění ze střech plochých do 10 st. krytiny povlakové dvouvrstvé</t>
  </si>
  <si>
    <t>1903752022</t>
  </si>
  <si>
    <t>38*19,05-(2,4*3,6+2,515*8,695)</t>
  </si>
  <si>
    <t>15,63*11,5</t>
  </si>
  <si>
    <t>143</t>
  </si>
  <si>
    <t>712300845</t>
  </si>
  <si>
    <t>Odstranění ze střech plochých do 10 st. doplňků ventilační hlavice</t>
  </si>
  <si>
    <t>-839604736</t>
  </si>
  <si>
    <t>144</t>
  </si>
  <si>
    <t>712311111</t>
  </si>
  <si>
    <t>Provedení povlakové krytiny střech plochých do 10 st. natěradly a tmely za studena nátěrem suspensí asfaltovou</t>
  </si>
  <si>
    <t>-60520129</t>
  </si>
  <si>
    <t xml:space="preserve">Poznámka k souboru cen:_x000D_
1. Povlakové krytiny střech jednotlivě do 10 m2 se oceňují skladebně cenou příslušné izolace a cenou 712 39-9095 Příplatek za plochu do 10 m2. </t>
  </si>
  <si>
    <t xml:space="preserve"> S.5.1 + S.5.4 + S.5.7 + S.5.11 </t>
  </si>
  <si>
    <t>38,015*19,05-(2,4*3,6+10,8*2,515+22,65*6,7)</t>
  </si>
  <si>
    <t>15,63*5,0</t>
  </si>
  <si>
    <t>svisle - atiky - S.5.2</t>
  </si>
  <si>
    <t>((14,33-13,4)*(8,4+3,6+2,4+11,9+37,065)*2+8,8+4,65*2)</t>
  </si>
  <si>
    <t>(14,33-13,4)*(14,425+5,625)*2</t>
  </si>
  <si>
    <t>svisle - atiky - S.5.5</t>
  </si>
  <si>
    <t>(15,84-13,4)*(3,7+5,8+12,41+0,43)*2</t>
  </si>
  <si>
    <t>svisle - atiky - S.5.8</t>
  </si>
  <si>
    <t>(14,98-13,4)*5,65</t>
  </si>
  <si>
    <t>svisle - atiky - S.5.11</t>
  </si>
  <si>
    <t>((14,22-13,4)*(6,95+8,823+13,46+5,825+8,6)*2+8,7+6,5)</t>
  </si>
  <si>
    <t>(15,55-14,98)*8,5*2</t>
  </si>
  <si>
    <t>145</t>
  </si>
  <si>
    <t>11520</t>
  </si>
  <si>
    <t>asfaltová emulse Dekprimer</t>
  </si>
  <si>
    <t>836414576</t>
  </si>
  <si>
    <t>1539,095*0,3</t>
  </si>
  <si>
    <t>461,729*1,1 'Přepočtené koeficientem množství</t>
  </si>
  <si>
    <t>146</t>
  </si>
  <si>
    <t>712331101</t>
  </si>
  <si>
    <t>Provedení povlakové krytiny střech plochých do 10 st. pásy na sucho AIP nebo NAIP</t>
  </si>
  <si>
    <t>1849895611</t>
  </si>
  <si>
    <t xml:space="preserve">Poznámka k souboru cen:_x000D_
1. Povlakové krytiny střech jednotlivě do 10 m2 se oceňují skladebně cenou příslušné izolace a cenou 712 39-9096 Příplatek za plochu do 10 m2, a to jen při položení pásů za použití natěradel nebo tmelů za horka. </t>
  </si>
  <si>
    <t>textilie</t>
  </si>
  <si>
    <t>125,389+81,479+16,085+10,0+93,965</t>
  </si>
  <si>
    <t>provizorní folie</t>
  </si>
  <si>
    <t>91,635*19,05</t>
  </si>
  <si>
    <t>-(3,6*2,4+2,515*10,8+1,0*15,63+6,5*15,63+7,0*61,0+3,6*2,4+10,8*2,515)</t>
  </si>
  <si>
    <t>147</t>
  </si>
  <si>
    <t>693111410</t>
  </si>
  <si>
    <t>geotextilie netkaná PP 150 g/m2 do š 8,8 m</t>
  </si>
  <si>
    <t>1731376497</t>
  </si>
  <si>
    <t>326,918*1,15 'Přepočtené koeficientem množství</t>
  </si>
  <si>
    <t>148</t>
  </si>
  <si>
    <t>283231000</t>
  </si>
  <si>
    <t>fólie PE hydroizolační (ojemová hmotnost 750 kg/m3), š. 1,4 m, tl. 0,8 mm</t>
  </si>
  <si>
    <t>1851752446</t>
  </si>
  <si>
    <t>1129,818*1,1 'Přepočtené koeficientem množství</t>
  </si>
  <si>
    <t>149</t>
  </si>
  <si>
    <t>712341559</t>
  </si>
  <si>
    <t>Provedení povlakové krytiny střech plochých do 10 st. pásy přitavením NAIP v plné ploše</t>
  </si>
  <si>
    <t>-1445803034</t>
  </si>
  <si>
    <t xml:space="preserve">Poznámka k souboru cen:_x000D_
1. Povlakové krytiny střech jednotlivě do 10 m2 se oceňují skladebně cenou příslušné izolace a cenou 712 39-9097 Příplatek za plochu do 10 m2. </t>
  </si>
  <si>
    <t>150</t>
  </si>
  <si>
    <t>1010301469</t>
  </si>
  <si>
    <t>HYDROIZOLACE ASFALTOVÉ PÁSY PAROZÁBRANY GLASTEK AL 40 MINERAL (role/7,5m2)</t>
  </si>
  <si>
    <t>1172754317</t>
  </si>
  <si>
    <t>1539,095*1,1 'Přepočtené koeficientem množství</t>
  </si>
  <si>
    <t>151</t>
  </si>
  <si>
    <t>712363601</t>
  </si>
  <si>
    <t>Provedení povlakové krytiny střech plochých do 10 st. s mechanicky kotvenou izolací včetně položení fólie a horkovzdušného svaření tl. tepelné izolace přes 240 mm budovy výšky do 18 m, kotvené do betonu nebo pórobetonu vnitřní plocha</t>
  </si>
  <si>
    <t>-183637621</t>
  </si>
  <si>
    <t xml:space="preserve">Poznámka k souboru cen:_x000D_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</si>
  <si>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152</t>
  </si>
  <si>
    <t>712363602</t>
  </si>
  <si>
    <t>Provedení povlakové krytiny střech plochých do 10 st. s mechanicky kotvenou izolací včetně položení fólie a horkovzdušného svaření tl. tepelné izolace přes 240 mm budovy výšky do 18 m, kotvené do betonu nebo pórobetonu okraj</t>
  </si>
  <si>
    <t>361440856</t>
  </si>
  <si>
    <t>střecha vodorovně</t>
  </si>
  <si>
    <t>431,043</t>
  </si>
  <si>
    <t>atiky svisle+vodorovně</t>
  </si>
  <si>
    <t>(1539,095-(252,529+431,043+348,72))/3*2</t>
  </si>
  <si>
    <t>153</t>
  </si>
  <si>
    <t>712363603</t>
  </si>
  <si>
    <t>Provedení povlakové krytiny střech plochých do 10 st. s mechanicky kotvenou izolací včetně položení fólie a horkovzdušného svaření tl. tepelné izolace přes 240 mm budovy výšky do 18 m, kotvené do betonu nebo pórobetonu roh</t>
  </si>
  <si>
    <t>209373540</t>
  </si>
  <si>
    <t>348,72</t>
  </si>
  <si>
    <t>(1539,095-(252,529+431,043+348,72))/3</t>
  </si>
  <si>
    <t>154</t>
  </si>
  <si>
    <t>283220835</t>
  </si>
  <si>
    <t>folie z měkčeného PVC k mechanickému kotvení, vyztužená polyesterovou tkaninou Dekplan 76</t>
  </si>
  <si>
    <t>-314380176</t>
  </si>
  <si>
    <t>1539,095*1,15 'Přepočtené koeficientem množství</t>
  </si>
  <si>
    <t>155</t>
  </si>
  <si>
    <t>998712103</t>
  </si>
  <si>
    <t>Přesun hmot pro povlakové krytiny stanovený z hmotnosti přesunovaného materiálu vodorovná dopravní vzdálenost do 50 m v objektech výšky přes 12 do 24 m</t>
  </si>
  <si>
    <t>-570988835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</si>
  <si>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</si>
  <si>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</si>
  <si>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</si>
  <si>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156</t>
  </si>
  <si>
    <t>713120811</t>
  </si>
  <si>
    <t>Odstranění tepelné izolace běžných stavebních konstrukcí z rohoží, pásů, dílců, desek, bloků podlah volně kladených nebo mezi trámy z vláknitých materiálů, tloušťka izolace do 100 mm</t>
  </si>
  <si>
    <t>269839859</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</si>
  <si>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</si>
  <si>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157</t>
  </si>
  <si>
    <t>713121111</t>
  </si>
  <si>
    <t>Montáž tepelné izolace podlah rohožemi, pásy, deskami, dílci, bloky (izolační materiál ve specifikaci) kladenými volně jednovrstvá</t>
  </si>
  <si>
    <t>211579643</t>
  </si>
  <si>
    <t xml:space="preserve">Poznámka k souboru cen:_x000D_
1. Množství tepelné izolace podlah okrajovými pásky k ceně -1211 se určuje v m projektované délky obložení (bez přesahů) na obvodu podlahy. </t>
  </si>
  <si>
    <t>158</t>
  </si>
  <si>
    <t>631537840</t>
  </si>
  <si>
    <t>deska izolační minerální těžkých plovoucích podlah λ-0.037 600x1000x40 mm</t>
  </si>
  <si>
    <t>721709097</t>
  </si>
  <si>
    <t>1296,9*1,05 'Přepočtené koeficientem množství</t>
  </si>
  <si>
    <t>159</t>
  </si>
  <si>
    <t>713121211</t>
  </si>
  <si>
    <t>Montáž tepelné izolace podlah okrajovými pásky kladenými volně</t>
  </si>
  <si>
    <t>-553221199</t>
  </si>
  <si>
    <t>----  část A  -------</t>
  </si>
  <si>
    <t>"m.č. 404+407"  2*(5,705+8,775+1,6+3,95+5,65+3,35+2,1)</t>
  </si>
  <si>
    <t>"m.č. 413"  2*(3,275+3,15)</t>
  </si>
  <si>
    <t>"m.č. 414"  2*(2,705+0,715+2,285+2,55+2,975+2,9+1,1)</t>
  </si>
  <si>
    <t>"m.č. 415"  2*(4,35+3,355)</t>
  </si>
  <si>
    <t>"m.č. 416"  2*(2,8+3,315)</t>
  </si>
  <si>
    <t>"m.č. 417"  2*(2,875+3,315)</t>
  </si>
  <si>
    <t>"m.č. 418"  2*(3,075+6,4)</t>
  </si>
  <si>
    <t>"m.č. 432A"  2*(8,4+8,35+0,3+0,4*4)</t>
  </si>
  <si>
    <t>"m.č. 432B"  2*(1,6+3,425)</t>
  </si>
  <si>
    <t>"m.č. 432C"  2*(1,6+2,45)</t>
  </si>
  <si>
    <t>"m.č. 433"  2*(4,705+1,75+3,6+4,7+1,45+1,85*3+0,475)</t>
  </si>
  <si>
    <t>"m.č. 459-469"  2*(16,575+6,15+5,83+3,85+2,3+0,375+3,2+0,4*2*6+0,4*1,5*6+1,1)</t>
  </si>
  <si>
    <t>"m.č. 470"  2*(2,95+1,7)</t>
  </si>
  <si>
    <t>"m.č. 472"  2*(2,3+1,7)</t>
  </si>
  <si>
    <t>"m.č. 473"  2*(2,83+3,1)</t>
  </si>
  <si>
    <t>"m.č. 474"  2*(2,475+0,8+3,1)</t>
  </si>
  <si>
    <t>"m.č. 475"  2*(4,35+1,15+1,485+1,1+1,845)</t>
  </si>
  <si>
    <t>"m.č. 476"  2*(5,755+4,0)</t>
  </si>
  <si>
    <t>"m.č. 477"  2*(3,865+3,7)</t>
  </si>
  <si>
    <t>"m.č. 478"  2*(2,3+4,125)</t>
  </si>
  <si>
    <t>"m.č. 479"  2*(3,865+3,525)</t>
  </si>
  <si>
    <t>"m.č. 480"  2*(1,6+1,565)</t>
  </si>
  <si>
    <t>"m.č. 481"  2*(1,6+1,0)</t>
  </si>
  <si>
    <t>"m.č. 482"  2*(2,25+0,95)</t>
  </si>
  <si>
    <t>"m.č. 483A-B"  2*(1,0+0,95+1,565*2)</t>
  </si>
  <si>
    <t>"m.č. 484"  2*(1,975+3,43)</t>
  </si>
  <si>
    <t>"m.č. 485"  2*(1,9+4,125+0,25*4)</t>
  </si>
  <si>
    <t>"m.č. 488"  2*(1,6+1,75+3,1)</t>
  </si>
  <si>
    <t>"m.č. 489"  2*(2,95+5,43+3,155+1,45+1,65+0,8+1,05*3+2,485+1,55*2+3,32+1,603+0,752+2,07+0,4*1,5*5)</t>
  </si>
  <si>
    <t>----  část B  -------</t>
  </si>
  <si>
    <t>"m.č. 405"  2*(1,2+3,175)</t>
  </si>
  <si>
    <t>"m.č. 406"  2*(2,55+3,175)</t>
  </si>
  <si>
    <t>"m.č. 408"  2*(3,275+3,4)</t>
  </si>
  <si>
    <t>"m.č. 409"  2*(2,55+4,565+2,4+2,35+2,925+0,43)</t>
  </si>
  <si>
    <t>"m.č. 410"  2*(4,6+3,355)</t>
  </si>
  <si>
    <t>"m.č. 411"  2*(2,8+3,355)</t>
  </si>
  <si>
    <t>"m.č. 412"  2*(2,875+3,355)</t>
  </si>
  <si>
    <t>"m.č. 419A"  2*(4,025+2,35)</t>
  </si>
  <si>
    <t>"m.č. 419B"  2*(2,275+2,35)</t>
  </si>
  <si>
    <t>"m.č. 420"  2*(3,1+2,95+0,4*2)</t>
  </si>
  <si>
    <t>"m.č. 421"  2*(2,625+1,575+2,15+0,95)</t>
  </si>
  <si>
    <t>"m.č. 422"  2*(0,925+1,475)</t>
  </si>
  <si>
    <t>"m.č. 423"  2*(1,875+2,775)</t>
  </si>
  <si>
    <t>"m.č. 424"  2*(1,95+2,775)</t>
  </si>
  <si>
    <t>"m.č. 425"  2*(3,4+2,95+0,4*3)</t>
  </si>
  <si>
    <t>"m.č. 426"  2*(1,875+0,575*2+0,375+2,25+1,475)</t>
  </si>
  <si>
    <t>"m.č. 427"  2*(0,925+1,8)</t>
  </si>
  <si>
    <t>"m.č. 428"  2*(1,95+2,775)</t>
  </si>
  <si>
    <t>"m.č. 429"  2*(1,95+2,775)</t>
  </si>
  <si>
    <t>"m.č. 430"  2*(3,6+4,675)</t>
  </si>
  <si>
    <t>"m.č. 431"  2*(6,0+2,95+1,725)</t>
  </si>
  <si>
    <t>"m.č. 434-446"  2*(16,575+1,2+6,15+1,1+5,625+3,325+0,375+6,23+0,4*2*6+0,4*1,5*5)</t>
  </si>
  <si>
    <t>"m.č. 437"  2*(2,95+1,7)</t>
  </si>
  <si>
    <t>"m.č. 447"  2*(2,3+1,7)</t>
  </si>
  <si>
    <t>"m.č. 448"  2*(3,1+2,85)</t>
  </si>
  <si>
    <t>"m.č. 449"  2*(3,1+2,475+0,8)</t>
  </si>
  <si>
    <t>"m.č. 450"  2*(3,805+0,625+1,15+4,35+0,35)</t>
  </si>
  <si>
    <t>"m.č. 451"  2*(4,0+5,125+0,43)</t>
  </si>
  <si>
    <t>"m.č. 452"  2*(3,865+3,375+0,43)</t>
  </si>
  <si>
    <t>"m.č. 453"  2*(2,3+4,125)</t>
  </si>
  <si>
    <t>"m.č. 454"  2*(3,865+3,525)</t>
  </si>
  <si>
    <t>"m.č. 455"  2*(1,565+1,6)</t>
  </si>
  <si>
    <t>"m.č. 456"  2*(0,9+1,6)</t>
  </si>
  <si>
    <t>"m.č. 457-458B"  2*(2,25+0,95+1,0+0,5+1,565*2)</t>
  </si>
  <si>
    <t>"m.č. 486"  2*(1,95+2,63+0,8)</t>
  </si>
  <si>
    <t>"m.č. 487"  2*(1,9+4,125+0,25*4)</t>
  </si>
  <si>
    <t>"m.č. 490"  2*(3,1+1,6+1,73)</t>
  </si>
  <si>
    <t>"m.č. 491"  2*(0,43+2,325+1,35+2,925+1,35+6,245+0,775+4,95+1,55*2+1,05*2+4,925+0,65+2,15+0,4*1,5*5)</t>
  </si>
  <si>
    <t>160</t>
  </si>
  <si>
    <t>631402740</t>
  </si>
  <si>
    <t>pásek okrajový izolační minerální plovoucích podlah š 120 mm tl.12 mm</t>
  </si>
  <si>
    <t>-579273061</t>
  </si>
  <si>
    <t>1248,41*1,05 'Přepočtené koeficientem množství</t>
  </si>
  <si>
    <t>161</t>
  </si>
  <si>
    <t>713140811</t>
  </si>
  <si>
    <t>Odstranění tepelné izolace běžných stavebních konstrukcí z rohoží, pásů, dílců, desek, bloků střech plochých nadstřešních izolací volně položených do 100 mm z vláknitých materiálů, tloušťka izolace</t>
  </si>
  <si>
    <t>-2049562139</t>
  </si>
  <si>
    <t>162</t>
  </si>
  <si>
    <t>713141131</t>
  </si>
  <si>
    <t>Montáž tepelné izolace střech plochých rohožemi, pásy, deskami, dílci, bloky (izolační materiál ve specifikaci) přilepenými za studena zplna, jednovrstvá</t>
  </si>
  <si>
    <t>1096603260</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</si>
  <si>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</si>
  <si>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5. np - atika - S.5.7</t>
  </si>
  <si>
    <t>0,2*5,3</t>
  </si>
  <si>
    <t>163</t>
  </si>
  <si>
    <t>283723060</t>
  </si>
  <si>
    <t>deska z pěnového polystyrenu pro trvalé zatížení v tlaku (max. 2000 kg/m2) 1000 x 500 x 60 mm</t>
  </si>
  <si>
    <t>-1235319813</t>
  </si>
  <si>
    <t>164</t>
  </si>
  <si>
    <t>-1467059574</t>
  </si>
  <si>
    <t>115,525*1,02 'Přepočtené koeficientem množství</t>
  </si>
  <si>
    <t>165</t>
  </si>
  <si>
    <t>631515200</t>
  </si>
  <si>
    <t>deska izolační minerální kontaktních fasád podélné vlákno λ-0.036 tl. 60 mm</t>
  </si>
  <si>
    <t>-975254827</t>
  </si>
  <si>
    <t>9,135*1,02 'Přepočtené koeficientem množství</t>
  </si>
  <si>
    <t>166</t>
  </si>
  <si>
    <t>713141171</t>
  </si>
  <si>
    <t>Montáž tepelné izolace střech plochých rohožemi, pásy, deskami, dílci, bloky (izolační materiál ve specifikaci) přišroubovanými šrouby tl. izolace přes 130 do 170 mm budovy výšky do 20 m vnitřní pole</t>
  </si>
  <si>
    <t>630498174</t>
  </si>
  <si>
    <t>nová střecha tl. 150 mm - S.5.1</t>
  </si>
  <si>
    <t>(11,875*2,4+8,4*15,555+4,1*11,65+5,595*22,283+14,425*5,625)</t>
  </si>
  <si>
    <t>(15,12*4,625)</t>
  </si>
  <si>
    <t>nová střecha tl. 150 mm - S.5.4</t>
  </si>
  <si>
    <t>11,8*5,8*2</t>
  </si>
  <si>
    <t>méně rohy</t>
  </si>
  <si>
    <t>-348,72</t>
  </si>
  <si>
    <t>méně kraje</t>
  </si>
  <si>
    <t>-431,043</t>
  </si>
  <si>
    <t>167</t>
  </si>
  <si>
    <t>713141172</t>
  </si>
  <si>
    <t>Montáž tepelné izolace střech plochých rohožemi, pásy, deskami, dílci, bloky (izolační materiál ve specifikaci) přišroubovanými šrouby tl. izolace přes 130 do 170 mm budovy výšky do 20 m okrajové pole</t>
  </si>
  <si>
    <t>375079036</t>
  </si>
  <si>
    <t>1,55*(15,55*2+5,7*2+4,0*2+5,3*3*2+11,5*2+4,65*2)</t>
  </si>
  <si>
    <t>2,1*(91,635-0,65*2+0,4*2)*2</t>
  </si>
  <si>
    <t>2,1*(11,77*2+14,345*2)*2</t>
  </si>
  <si>
    <t>-(6,0*2,72*20+0,72*1,55*20)</t>
  </si>
  <si>
    <t>168</t>
  </si>
  <si>
    <t>713141173</t>
  </si>
  <si>
    <t>Montáž tepelné izolace střech plochých rohožemi, pásy, deskami, dílci, bloky (izolační materiál ve specifikaci) přišroubovanými šrouby tl. izolace přes 130 do 170 mm budovy výšky do 20 m rohové pole</t>
  </si>
  <si>
    <t>-1649641548</t>
  </si>
  <si>
    <t>169</t>
  </si>
  <si>
    <t>283759130</t>
  </si>
  <si>
    <t>deska z pěnového polystyrenu pro trvalé zatížení v tlaku (max. 2000 kg/m2) 1000 x 500 (1000) mm</t>
  </si>
  <si>
    <t>-10720271</t>
  </si>
  <si>
    <t>(11,875*2,4+8,4*15,555+4,1*11,65+5,595*22,283+14,425*5,625)*0,15</t>
  </si>
  <si>
    <t>(15,12*4,625)*0,15</t>
  </si>
  <si>
    <t>11,8*5,8*2*0,15</t>
  </si>
  <si>
    <t>154,844*1,02 'Přepočtené koeficientem množství</t>
  </si>
  <si>
    <t>170</t>
  </si>
  <si>
    <t>713141181</t>
  </si>
  <si>
    <t>Montáž tepelné izolace střech plochých rohožemi, pásy, deskami, dílci, bloky (izolační materiál ve specifikaci) přišroubovanými šrouby tl. izolace přes 170 mm budovy výšky do 20 m vnitřní pole</t>
  </si>
  <si>
    <t>-289747158</t>
  </si>
  <si>
    <t>171</t>
  </si>
  <si>
    <t>713141182</t>
  </si>
  <si>
    <t>Montáž tepelné izolace střech plochých rohožemi, pásy, deskami, dílci, bloky (izolační materiál ve specifikaci) přišroubovanými šrouby tl. izolace přes 170 mm budovy výšky do 20 m okrajové pole</t>
  </si>
  <si>
    <t>1213316233</t>
  </si>
  <si>
    <t>172</t>
  </si>
  <si>
    <t>713141183</t>
  </si>
  <si>
    <t>Montáž tepelné izolace střech plochých rohožemi, pásy, deskami, dílci, bloky (izolační materiál ve specifikaci) přišroubovanými šrouby tl. izolace přes 170 mm budovy výšky do 20 m rohové pole</t>
  </si>
  <si>
    <t>1973121245</t>
  </si>
  <si>
    <t>173</t>
  </si>
  <si>
    <t>283759135</t>
  </si>
  <si>
    <t>spádové klíny EPS 100 S Stabil (20-400 mm)</t>
  </si>
  <si>
    <t>-1813932137</t>
  </si>
  <si>
    <t>(11,875*2,4+8,4*15,555+4,1*11,65+5,595*22,283+14,425*5,625)*0,21</t>
  </si>
  <si>
    <t>(15,12*4,625)*0,21</t>
  </si>
  <si>
    <t>11,8*5,8*2*0,18</t>
  </si>
  <si>
    <t>174</t>
  </si>
  <si>
    <t>998713103</t>
  </si>
  <si>
    <t>Přesun hmot pro izolace tepelné stanovený z hmotnosti přesunovaného materiálu vodorovná dopravní vzdálenost do 50 m v objektech výšky přes 12 m do 24 m</t>
  </si>
  <si>
    <t>1126448124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</si>
  <si>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</si>
  <si>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</si>
  <si>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</si>
  <si>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175</t>
  </si>
  <si>
    <t>762331811</t>
  </si>
  <si>
    <t>Demontáž vázaných konstrukcí krovů sklonu do 60 st. z hranolů, hranolků, fošen, průřezové plochy do 120 cm2</t>
  </si>
  <si>
    <t>-707968531</t>
  </si>
  <si>
    <t>prvky původní střechy</t>
  </si>
  <si>
    <t>(91,635/1,15+1)*19-(15/1,15+1)*6</t>
  </si>
  <si>
    <t>(19/0,65+1,769)*91,635-(6/0,65+1)*15</t>
  </si>
  <si>
    <t>provizorní zadtřešení</t>
  </si>
  <si>
    <t>563,94</t>
  </si>
  <si>
    <t>176</t>
  </si>
  <si>
    <t>762331812</t>
  </si>
  <si>
    <t>Demontáž vázaných konstrukcí krovů sklonu do 60 st. z hranolů, hranolků, fošen, průřezové plochy přes 120 do 224 cm2</t>
  </si>
  <si>
    <t>-1387793510</t>
  </si>
  <si>
    <t>provizorní zastřešení</t>
  </si>
  <si>
    <t>1793,71</t>
  </si>
  <si>
    <t>177</t>
  </si>
  <si>
    <t>762332141</t>
  </si>
  <si>
    <t>Montáž vázaných konstrukcí krovů střech pultových, sedlových, valbových, stanových čtvercového nebo obdélníkového půdorysu, z řeziva hraněného s použitím ocelových spojek (spojky ve specifikaci), do 120 cm2 průřezové plochy</t>
  </si>
  <si>
    <t>1106769197</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</si>
  <si>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</si>
  <si>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 xml:space="preserve">provizorní zastřešení - pozednice 120x100 </t>
  </si>
  <si>
    <t>91,635*2-15,8+19,0*2+6,0*2</t>
  </si>
  <si>
    <t>zavětrování podélné</t>
  </si>
  <si>
    <t>(23,0/2+1)*1,7+(15,63/2+1)*1,7+(23,0/2+1)*1,7</t>
  </si>
  <si>
    <t>((4,3+3,0)/2+1)*1,7*2+(8,7/2+1)*1,7*2</t>
  </si>
  <si>
    <t>((12,41+14,265)/2+1)*1,7</t>
  </si>
  <si>
    <t>((14,29+12,41)/2+1)*1,7</t>
  </si>
  <si>
    <t>((4,0+3,0)/2+1)*1,7*2+(8,4/2+1)*1,7*2</t>
  </si>
  <si>
    <t>zavětrování příčné</t>
  </si>
  <si>
    <t>173,235</t>
  </si>
  <si>
    <t>178</t>
  </si>
  <si>
    <t>762332142</t>
  </si>
  <si>
    <t>Montáž vázaných konstrukcí krovů střech pultových, sedlových, valbových, stanových čtvercového nebo obdélníkového půdorysu, z řeziva hraněného s použitím ocelových spojek (spojky ve specifikaci), přes 120 do 224 cm2 průřezové plochy</t>
  </si>
  <si>
    <t>-218280469</t>
  </si>
  <si>
    <t>provizorní zastřešení - krokve 100x140</t>
  </si>
  <si>
    <t>(23,0/1+1)*6,0+(15,63/1+1)*5,5+(23,0/1+1)*6,0</t>
  </si>
  <si>
    <t>((4,3+3,0)/1+1)*13,0+(8,7/1+1)*17,5</t>
  </si>
  <si>
    <t>((12,41+14,265)/1+1)*6,8</t>
  </si>
  <si>
    <t>((14,29+12,41)/1+1)*6,8</t>
  </si>
  <si>
    <t>((4,0+3,0)/1+1)*13,2+(8,4/1+1)*17,0</t>
  </si>
  <si>
    <t>vaznice 120x140</t>
  </si>
  <si>
    <t>sloupky 120x120</t>
  </si>
  <si>
    <t>(23,0/2+1)*2,72+(15,63/2+1)*2,72+(23,0/2+1)*2,72</t>
  </si>
  <si>
    <t>((4,3+3,0)/2+1)*2,72*2+(8,7/2+1)*2,72*2</t>
  </si>
  <si>
    <t>((12,41+14,265)/2+1)*2,72</t>
  </si>
  <si>
    <t>((14,29+12,41)/2+1)*2,72</t>
  </si>
  <si>
    <t>((4,0+3,0)/2+1)*2,72*2+(8,4/2+1)*2,72*2</t>
  </si>
  <si>
    <t>179</t>
  </si>
  <si>
    <t>605120030</t>
  </si>
  <si>
    <t>řezivo jehličnaté hranol jakost II do 120 cm2</t>
  </si>
  <si>
    <t>1949685559</t>
  </si>
  <si>
    <t>pozednice</t>
  </si>
  <si>
    <t>217,47*0,12*0,1</t>
  </si>
  <si>
    <t>173,235*0,06*0,12</t>
  </si>
  <si>
    <t>zavětrovánípříčné</t>
  </si>
  <si>
    <t>180</t>
  </si>
  <si>
    <t>605120130</t>
  </si>
  <si>
    <t>řezivo jehličnaté hranol jakost II nad 120 cm2</t>
  </si>
  <si>
    <t>-1409458411</t>
  </si>
  <si>
    <t>0,1*0,14*1299,065</t>
  </si>
  <si>
    <t>vaznice</t>
  </si>
  <si>
    <t>0,12*0,14*217,47</t>
  </si>
  <si>
    <t>sloupky</t>
  </si>
  <si>
    <t>0,12*0,12*277,175</t>
  </si>
  <si>
    <t>181</t>
  </si>
  <si>
    <t>762341033</t>
  </si>
  <si>
    <t>Bednění a laťování bednění střech rovných sklonu do 60 st. s vyřezáním otvorů z dřevoštěpkových desek [OSB] šroubovaných na rošt 15 mm na sraz, tloušťky desky</t>
  </si>
  <si>
    <t>2096495694</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</si>
  <si>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</si>
  <si>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0,3*5,3*2</t>
  </si>
  <si>
    <t>182</t>
  </si>
  <si>
    <t>762341036</t>
  </si>
  <si>
    <t>Bednění a laťování bednění střech rovných sklonu do 60 st. s vyřezáním otvorů z dřevoštěpkových desek [OSB] šroubovaných na rošt 22 mm na sraz, tloušťky desky</t>
  </si>
  <si>
    <t>-630682381</t>
  </si>
  <si>
    <t>183</t>
  </si>
  <si>
    <t>762341210</t>
  </si>
  <si>
    <t>Bednění a laťování montáž bednění střech rovných a šikmých sklonu do 60 st. s vyřezáním otvorů z prken hrubých na sraz tl. do 32 mm</t>
  </si>
  <si>
    <t>-700001497</t>
  </si>
  <si>
    <t>184</t>
  </si>
  <si>
    <t>605151120</t>
  </si>
  <si>
    <t>řezivo jehličnaté boční prkno jakost III. 2 - 3 cm</t>
  </si>
  <si>
    <t>-596473446</t>
  </si>
  <si>
    <t>1129,818*0,024</t>
  </si>
  <si>
    <t>185</t>
  </si>
  <si>
    <t>762342216</t>
  </si>
  <si>
    <t>Bednění a laťování montáž laťování střech jednoduchých sklonu do 60 st. při osové vzdálenosti latí přes 360 do 600 mm</t>
  </si>
  <si>
    <t>-1532974937</t>
  </si>
  <si>
    <t>124,66+3,18/2</t>
  </si>
  <si>
    <t>186</t>
  </si>
  <si>
    <t>605141130</t>
  </si>
  <si>
    <t>řezivo jehličnaté,střešní latě impregnované dl 2 - 3,5 m</t>
  </si>
  <si>
    <t>-1232862535</t>
  </si>
  <si>
    <t>(8,4+3,6+0,475+2,4+11,875+0,585+38,015+3,78+1,845+14,425+5,625)*2/0,5*0,475*0,04*0,06</t>
  </si>
  <si>
    <t>0,475*(15,63+2,585+1,9)/0,5*0,04*0,06</t>
  </si>
  <si>
    <t>0,43*(3,7+0,43*2+5,7+12,41)*2/0,5*0,04*0,06</t>
  </si>
  <si>
    <t>0,3*(2,515+0,3+12,41)*2/0,5*0,06*0,06</t>
  </si>
  <si>
    <t>0,621*1,05 'Přepočtené koeficientem množství</t>
  </si>
  <si>
    <t>187</t>
  </si>
  <si>
    <t>605110210</t>
  </si>
  <si>
    <t>řezivo jehličnaté - středové SM tl. 33-100 mm, jakost II, 2 - 3,5 m</t>
  </si>
  <si>
    <t>1311204577</t>
  </si>
  <si>
    <t>0,04*0,16*5,3</t>
  </si>
  <si>
    <t>188</t>
  </si>
  <si>
    <t>762395000</t>
  </si>
  <si>
    <t>Spojovací prostředky krovů, bednění a laťování, nadstřešních konstrukcí svory, prkna, hřebíky, pásová ocel, vruty</t>
  </si>
  <si>
    <t>1900361138</t>
  </si>
  <si>
    <t xml:space="preserve">Poznámka k souboru cen:_x000D_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</si>
  <si>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římsy</t>
  </si>
  <si>
    <t>124,66*0,022</t>
  </si>
  <si>
    <t>0,652+0,034</t>
  </si>
  <si>
    <t>5,104+25,831+27,116</t>
  </si>
  <si>
    <t>189</t>
  </si>
  <si>
    <t>998762103</t>
  </si>
  <si>
    <t>Přesun hmot pro konstrukce tesařské stanovený z hmotnosti přesunovaného materiálu vodorovná dopravní vzdálenost do 50 m v objektech výšky přes 12 do 24 m</t>
  </si>
  <si>
    <t>803951567</t>
  </si>
  <si>
    <t>763</t>
  </si>
  <si>
    <t>Konstrukce suché výstavby</t>
  </si>
  <si>
    <t>190</t>
  </si>
  <si>
    <t>763121413</t>
  </si>
  <si>
    <t>Stěna předsazená ze sádrokartonových desek s nosnou konstrukcí z ocelových profilů CW, UW jednoduše opláštěná deskou standardní A tl. 12,5 mm, bez TI, EI 15 stěna tl. 87,5 mm, profil 75</t>
  </si>
  <si>
    <t>683169576</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</si>
  <si>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</si>
  <si>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označení Sdk.4.1</t>
  </si>
  <si>
    <t>"m.č. 414"  0,45*(2,75+0,6)</t>
  </si>
  <si>
    <t>"m.č. 415"  0,45*(3,275+0,6)</t>
  </si>
  <si>
    <t>"m.č. 416"  0,45*3,355</t>
  </si>
  <si>
    <t>"m.č. 417"  0,45*3,355*2</t>
  </si>
  <si>
    <t>"m.č. 432A"  0,45*1,05*2</t>
  </si>
  <si>
    <t>"m.č. 432C"  0,45*3,355*2</t>
  </si>
  <si>
    <t>"m.č. 470"  0,45*1,7*2</t>
  </si>
  <si>
    <t>"m.č. 473"  0,95*(1,2+0,6)</t>
  </si>
  <si>
    <t>"m.č. 474"  0,95*(1,2+0,6)</t>
  </si>
  <si>
    <t>"m.č. 478"  0,45*4,125</t>
  </si>
  <si>
    <t>"m.č. 479"  0,85*(1,6+0,45)</t>
  </si>
  <si>
    <t>"m.č. 409"  0,45*(2,8+0,6)</t>
  </si>
  <si>
    <t>"m.č. 410"  0,45*(3,2+0,6)</t>
  </si>
  <si>
    <t>"m.č. 411"  0,45*3,355</t>
  </si>
  <si>
    <t>"m.č. 412"  0,45*(3,355+1,6+0,7)</t>
  </si>
  <si>
    <t>"m.č. 420"  0,85*(2,95+2,3)</t>
  </si>
  <si>
    <t>"m.č. 423"  0,85*2,775</t>
  </si>
  <si>
    <t>"m.č. 425"  0,85*(2,95+2,3)</t>
  </si>
  <si>
    <t>"m.č. 428"  0,85*2,775</t>
  </si>
  <si>
    <t>"m.č. 431"  0,95*(1,5+0,6)</t>
  </si>
  <si>
    <t>"m.č. 437"  0,45*1,7*2</t>
  </si>
  <si>
    <t>"m.č. 448"  0,95*(1,2+0,6)</t>
  </si>
  <si>
    <t>"m.č. 449"  0,95*(1,0+0,6)</t>
  </si>
  <si>
    <t>"m.č. 452"  0,85*(2,4+0,45)</t>
  </si>
  <si>
    <t>"m.č. 453"  0,45*4,125</t>
  </si>
  <si>
    <t>"m.č. 454"  0,85*(1,6+0,45)</t>
  </si>
  <si>
    <t>označení Sdk.4.2</t>
  </si>
  <si>
    <t>"m.č. 416"  2,95*(0,2+0,45)</t>
  </si>
  <si>
    <t>"m.č. 484"  2,95*(0,3+0,8)</t>
  </si>
  <si>
    <t>"m.č. 411"  2,95*(0,2+0,45)</t>
  </si>
  <si>
    <t>"m.č. 423"  2,95*(0,225+0,35)</t>
  </si>
  <si>
    <t>"m.č. 486"  2,95*(0,3+0,8)</t>
  </si>
  <si>
    <t>191</t>
  </si>
  <si>
    <t>763131432</t>
  </si>
  <si>
    <t>Podhled ze sádrokartonových desek dvouvrstvá zavěšená spodní konstrukce z ocelových profilů CD, UD jednoduše opláštěná deskou protipožární DF, tl. 15 mm, bez TI</t>
  </si>
  <si>
    <t>536289457</t>
  </si>
  <si>
    <t>kastlík u stropu 3.np 3.67</t>
  </si>
  <si>
    <t>1,2*2,75+0,5*2,75</t>
  </si>
  <si>
    <t>192</t>
  </si>
  <si>
    <t>763131721</t>
  </si>
  <si>
    <t>Podhled ze sádrokartonových desek ostatní práce a konstrukce na podhledech ze sádrokartonových desek skokové změny výšky podhledu do 0,5 m</t>
  </si>
  <si>
    <t>1010627462</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</si>
  <si>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</si>
  <si>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4,3+2,45+4,35+2,25+2,1+14,35+14,9+2,52+4,0+3,98+3,15+3,1+21,73</t>
  </si>
  <si>
    <t>2,55+2,39+4,6+2,2+2,45+2,55+4,0+3,87+3,13+3,1+21,6</t>
  </si>
  <si>
    <t>193</t>
  </si>
  <si>
    <t>590300120</t>
  </si>
  <si>
    <t>deska sádrokartonová příčky tl.12,5 mm</t>
  </si>
  <si>
    <t>568175545</t>
  </si>
  <si>
    <t>135,62*0,5</t>
  </si>
  <si>
    <t>194</t>
  </si>
  <si>
    <t>763173127</t>
  </si>
  <si>
    <t>Montáž sanitární přepážky</t>
  </si>
  <si>
    <t>-1604245516</t>
  </si>
  <si>
    <t>195</t>
  </si>
  <si>
    <t>111SA.2</t>
  </si>
  <si>
    <t>sanitární pisoárová přepážka 450x900 mm (specifikace dle PD)</t>
  </si>
  <si>
    <t>1651698794</t>
  </si>
  <si>
    <t>196</t>
  </si>
  <si>
    <t>111SA.1</t>
  </si>
  <si>
    <t>sanitární pisoárová přepážka 950x2100 mm (specifikace dle PD)</t>
  </si>
  <si>
    <t>-1514295560</t>
  </si>
  <si>
    <t>197</t>
  </si>
  <si>
    <t>763431001</t>
  </si>
  <si>
    <t>Montáž podhledu minerálního včetně zavěšeného roštu viditelného s panely vyjímatelnými, velikosti panelů do 0,36 m2</t>
  </si>
  <si>
    <t>-965859554</t>
  </si>
  <si>
    <t xml:space="preserve">Poznámka k souboru cen:_x000D_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</si>
  <si>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podhled 1</t>
  </si>
  <si>
    <t>200,85*1,03</t>
  </si>
  <si>
    <t>podhled 2</t>
  </si>
  <si>
    <t>149,91*1,03</t>
  </si>
  <si>
    <t>podhled 3</t>
  </si>
  <si>
    <t>471,03*1,03</t>
  </si>
  <si>
    <t>198</t>
  </si>
  <si>
    <t>590KP4.1</t>
  </si>
  <si>
    <t>KP.4.1 - kazetový podhled s vyjímatelnými omyvatelnými panely 600x600 tl. min. 20 mm (specifikace dle PD a TZ)</t>
  </si>
  <si>
    <t>2071410639</t>
  </si>
  <si>
    <t>206,876*1,05 'Přepočtené koeficientem množství</t>
  </si>
  <si>
    <t>199</t>
  </si>
  <si>
    <t>590KP4.2</t>
  </si>
  <si>
    <t>KP.4.2 - kazetový podhled s vyjímatelnými omyvatelnými panely 600x600 tl. min 15 mm (specifikace dle PD a TZ)</t>
  </si>
  <si>
    <t>2093425242</t>
  </si>
  <si>
    <t>154,407*1,05 'Přepočtené koeficientem množství</t>
  </si>
  <si>
    <t>200</t>
  </si>
  <si>
    <t>590KP4.3</t>
  </si>
  <si>
    <t>KP.4.3 - kazetový podhled s vyjímatelnými omyvatelnými panely 600x600 tl. min 15 mm (specifikace dle PD a TZ)</t>
  </si>
  <si>
    <t>1281010121</t>
  </si>
  <si>
    <t>485,161*1,05 'Přepočtené koeficientem množství</t>
  </si>
  <si>
    <t>201</t>
  </si>
  <si>
    <t>590362240</t>
  </si>
  <si>
    <t>rastr nosný kazetové minerální podhledy bílá hlavní fil ,L=3700 mm</t>
  </si>
  <si>
    <t>58491255</t>
  </si>
  <si>
    <t>KP 2</t>
  </si>
  <si>
    <t>135,81</t>
  </si>
  <si>
    <t>KP.3</t>
  </si>
  <si>
    <t>436,14</t>
  </si>
  <si>
    <t>202</t>
  </si>
  <si>
    <t>590362242</t>
  </si>
  <si>
    <t>rastr nosný Connect T24 bílá hlavní profil 8101, L=3700 mm</t>
  </si>
  <si>
    <t>-1946154355</t>
  </si>
  <si>
    <t>KP 1</t>
  </si>
  <si>
    <t>178,77</t>
  </si>
  <si>
    <t>178,77*1,05 'Přepočtené koeficientem množství</t>
  </si>
  <si>
    <t>203</t>
  </si>
  <si>
    <t>590362250</t>
  </si>
  <si>
    <t>rastr nosný kazetové minerální podhledy bílá vedlejší fil ,L=1200 mm</t>
  </si>
  <si>
    <t>-1105557017</t>
  </si>
  <si>
    <t>256,53</t>
  </si>
  <si>
    <t>823,82</t>
  </si>
  <si>
    <t>204</t>
  </si>
  <si>
    <t>590362252</t>
  </si>
  <si>
    <t>rastr nosný Connect T24 bílá vedlejší profil 8102, L=1200 mm</t>
  </si>
  <si>
    <t>-1793610601</t>
  </si>
  <si>
    <t>337,67</t>
  </si>
  <si>
    <t>337,67*1,05 'Přepočtené koeficientem množství</t>
  </si>
  <si>
    <t>205</t>
  </si>
  <si>
    <t>590362260</t>
  </si>
  <si>
    <t>rastr nosný kazetové minerální podhledy bílá vedlejší fil ,L=600 mm</t>
  </si>
  <si>
    <t>761769340</t>
  </si>
  <si>
    <t>podhl. 2</t>
  </si>
  <si>
    <t>podhl. 3</t>
  </si>
  <si>
    <t>206</t>
  </si>
  <si>
    <t>590362262</t>
  </si>
  <si>
    <t>rastr nosný Connect T24 bílá vedlejší profil 8103, L=600 mm</t>
  </si>
  <si>
    <t>-492234275</t>
  </si>
  <si>
    <t>podhl. 1</t>
  </si>
  <si>
    <t>207</t>
  </si>
  <si>
    <t>590362530</t>
  </si>
  <si>
    <t>rastr nosný pro kazetové minerální podhledy obvodová lišta H=22 pozinkovaná lakovaná ocel, L=3000mm</t>
  </si>
  <si>
    <t>642813270</t>
  </si>
  <si>
    <t>105,63</t>
  </si>
  <si>
    <t>339,22</t>
  </si>
  <si>
    <t>444,85*1,05 'Přepočtené koeficientem množství</t>
  </si>
  <si>
    <t>208</t>
  </si>
  <si>
    <t>590362535</t>
  </si>
  <si>
    <t>U profil Connect C3 3532, L=3000mm, H=22 mm, barva bílá</t>
  </si>
  <si>
    <t>-612803216</t>
  </si>
  <si>
    <t>139,04</t>
  </si>
  <si>
    <t>139,04*1,05 'Přepočtené koeficientem množství</t>
  </si>
  <si>
    <t>209</t>
  </si>
  <si>
    <t>590363100</t>
  </si>
  <si>
    <t>rastr nosný pro kazetové minerální podhledy univerzální klip</t>
  </si>
  <si>
    <t>1068563451</t>
  </si>
  <si>
    <t>5330,6</t>
  </si>
  <si>
    <t>5330,6*1,05 'Přepočtené koeficientem množství</t>
  </si>
  <si>
    <t>210</t>
  </si>
  <si>
    <t>590363140</t>
  </si>
  <si>
    <t>rastr nosný pro kazetové minerální podhledy závěs klip</t>
  </si>
  <si>
    <t>926813757</t>
  </si>
  <si>
    <t>211</t>
  </si>
  <si>
    <t>590363200</t>
  </si>
  <si>
    <t>závěs stavitelný pozinkovaná ocel tl.4mm antikorozní třída C3, hák &amp; hák, L=330-600mm</t>
  </si>
  <si>
    <t>1577517628</t>
  </si>
  <si>
    <t>212</t>
  </si>
  <si>
    <t>590363280</t>
  </si>
  <si>
    <t>závěs stavitelný pozinkovaná ocel tl.4mm antikorozní třída C1, hák &amp; oko, L=330-600mm</t>
  </si>
  <si>
    <t>276512090</t>
  </si>
  <si>
    <t>444,85*1,03 'Přepočtené koeficientem množství</t>
  </si>
  <si>
    <t>213</t>
  </si>
  <si>
    <t>590363430</t>
  </si>
  <si>
    <t>klip pro zajištění kazetových stropů snadno čistící</t>
  </si>
  <si>
    <t>-1905059490</t>
  </si>
  <si>
    <t>2184,93</t>
  </si>
  <si>
    <t>2184,93*1,05 'Přepočtené koeficientem množství</t>
  </si>
  <si>
    <t>214</t>
  </si>
  <si>
    <t>763431201</t>
  </si>
  <si>
    <t>Montáž podhledu minerálního napojení na stěnu lištou obvodovou</t>
  </si>
  <si>
    <t>-1721061392</t>
  </si>
  <si>
    <t>279,5+211,7+500,69</t>
  </si>
  <si>
    <t>215</t>
  </si>
  <si>
    <t>763431802</t>
  </si>
  <si>
    <t>Demontáž podhledu minerálního na zavěšeném na roštu polozapuštěném</t>
  </si>
  <si>
    <t>-333051882</t>
  </si>
  <si>
    <t xml:space="preserve">Poznámka k souboru cen:_x000D_
1. V cenách demontáže podhledu -1801 až -1821 jsou započteny náklady na kompletní demontáž podhledu, tj. nosné konstrukce i panelů. </t>
  </si>
  <si>
    <t xml:space="preserve">   část A</t>
  </si>
  <si>
    <t xml:space="preserve">   část B</t>
  </si>
  <si>
    <t>281</t>
  </si>
  <si>
    <t>1,2*2,75</t>
  </si>
  <si>
    <t>216</t>
  </si>
  <si>
    <t>998763102</t>
  </si>
  <si>
    <t>Přesun hmot pro dřevostavby stanovený z hmotnosti přesunovaného materiálu vodorovná dopravní vzdálenost do 50 m v objektech výšky přes 12 do 24 m</t>
  </si>
  <si>
    <t>-1817050619</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</si>
  <si>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</si>
  <si>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</si>
  <si>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</si>
  <si>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217</t>
  </si>
  <si>
    <t>764002841</t>
  </si>
  <si>
    <t>Demontáž klempířských konstrukcí oplechování horních ploch zdí a nadezdívek do suti</t>
  </si>
  <si>
    <t>-1946780812</t>
  </si>
  <si>
    <t>97+81+5*2</t>
  </si>
  <si>
    <t>218</t>
  </si>
  <si>
    <t>764242335</t>
  </si>
  <si>
    <t>Oplechování střešních prvků z titanzinkového lesklého válcovaného plechu okapu okapovým plechem střechy rovné rš 400 mm</t>
  </si>
  <si>
    <t>286284862</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</si>
  <si>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</si>
  <si>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05/5.K</t>
  </si>
  <si>
    <t>5,4+5,4</t>
  </si>
  <si>
    <t>219</t>
  </si>
  <si>
    <t>764244306</t>
  </si>
  <si>
    <t>Oplechování horních ploch zdí a nadezdívek (atik) z titanzinkového lesklého válcovaného plechu mechanicky kotvené rš 500 mm</t>
  </si>
  <si>
    <t>-1062266627</t>
  </si>
  <si>
    <t>02/5.K</t>
  </si>
  <si>
    <t>15,5+15,5</t>
  </si>
  <si>
    <t>220</t>
  </si>
  <si>
    <t>764244307</t>
  </si>
  <si>
    <t>Oplechování horních ploch zdí a nadezdívek (atik) z titanzinkového lesklého válcovaného plechu mechanicky kotvené rš 670 mm</t>
  </si>
  <si>
    <t>-1538118730</t>
  </si>
  <si>
    <t>01/5.K</t>
  </si>
  <si>
    <t>97+81</t>
  </si>
  <si>
    <t>04/5.K - rš. 600</t>
  </si>
  <si>
    <t>23,5+23,5</t>
  </si>
  <si>
    <t>221</t>
  </si>
  <si>
    <t>764244311</t>
  </si>
  <si>
    <t>Oplechování horních ploch zdí a nadezdívek (atik) z titanzinkového lesklého válcovaného plechu mechanicky kotvené přes rš 800 mm</t>
  </si>
  <si>
    <t>1319975020</t>
  </si>
  <si>
    <t>03/5.K</t>
  </si>
  <si>
    <t>1,0*5+1,0*5</t>
  </si>
  <si>
    <t>222</t>
  </si>
  <si>
    <t>764245346</t>
  </si>
  <si>
    <t>Oplechování horních ploch zdí a nadezdívek (atik) z titanzinkového lesklého válcovaného plechu Příplatek k cenám za zvýšenou pracnost při provedení rohu nebo koutu přes rš 400 mm</t>
  </si>
  <si>
    <t>549963733</t>
  </si>
  <si>
    <t>223</t>
  </si>
  <si>
    <t>764541305</t>
  </si>
  <si>
    <t>Žlab podokapní z titanzinkového lesklého válcovaného plechu včetně háků a čel půlkruhový rš 330 mm</t>
  </si>
  <si>
    <t>-575866993</t>
  </si>
  <si>
    <t>06/5.K</t>
  </si>
  <si>
    <t>224</t>
  </si>
  <si>
    <t>764548424</t>
  </si>
  <si>
    <t>Svod z titanzinkového předzvětralého plechu včetně objímek, kolen a odskoků kruhový, průměru 120 mm</t>
  </si>
  <si>
    <t>-2088737598</t>
  </si>
  <si>
    <t>07/5.K</t>
  </si>
  <si>
    <t>1,3+1,3</t>
  </si>
  <si>
    <t>225</t>
  </si>
  <si>
    <t>764802020</t>
  </si>
  <si>
    <t>Střešní vposť s integrovanou PVC manžetou DN 125 (specifikace viz PD)</t>
  </si>
  <si>
    <t>1882649740</t>
  </si>
  <si>
    <t>08/5.K</t>
  </si>
  <si>
    <t>4+3</t>
  </si>
  <si>
    <t>226</t>
  </si>
  <si>
    <t>764802022</t>
  </si>
  <si>
    <t>Pojistný přepad s integrovanou PVC manžetou DN 125 (specifikace viz PD)</t>
  </si>
  <si>
    <t>-1818472136</t>
  </si>
  <si>
    <t>09/5.K</t>
  </si>
  <si>
    <t>2+1</t>
  </si>
  <si>
    <t>227</t>
  </si>
  <si>
    <t>764802025</t>
  </si>
  <si>
    <t>Lemování paty vent. hlavicpoloplast.pozink plech rš. min. 250 mm (specifikace viz PD)</t>
  </si>
  <si>
    <t>2087473657</t>
  </si>
  <si>
    <t>10/5.K</t>
  </si>
  <si>
    <t>2+2</t>
  </si>
  <si>
    <t>228</t>
  </si>
  <si>
    <t>764802030</t>
  </si>
  <si>
    <t>Spojovací materiál(příponky, připojovací lišty,.. (specifikace viz PD)</t>
  </si>
  <si>
    <t>-802866550</t>
  </si>
  <si>
    <t>229</t>
  </si>
  <si>
    <t>998764103</t>
  </si>
  <si>
    <t>Přesun hmot pro konstrukce klempířské stanovený z hmotnosti přesunovaného materiálu vodorovná dopravní vzdálenost do 50 m v objektech výšky přes 12 do 24 m</t>
  </si>
  <si>
    <t>-1180515516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</si>
  <si>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</si>
  <si>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</si>
  <si>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</si>
  <si>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230</t>
  </si>
  <si>
    <t>76513180</t>
  </si>
  <si>
    <t>Demontáž azbestocementových zákrytových desek</t>
  </si>
  <si>
    <t>691744133</t>
  </si>
  <si>
    <t>231</t>
  </si>
  <si>
    <t>X6513181</t>
  </si>
  <si>
    <t>Příplatek za stíženost demontáže střešních vrstev s obsahem azbestu</t>
  </si>
  <si>
    <t>-215454389</t>
  </si>
  <si>
    <t>"1.) Zařízení a zrušení staveniště a kontrolovaného pásma včetně instalace filtračních jednotek vybavených HEPA filtrací.</t>
  </si>
  <si>
    <t>"2.) "Inženýring a legislativní zajištění - Kontrolní měření vnitřních prostor před zahájením prací,</t>
  </si>
  <si>
    <t>"Zpracování zprávy technologického postupu likvidace azbestu pro KHS a  ohlášením prací na KHS</t>
  </si>
  <si>
    <t>"Vypracování závěrečné dokumentační zprávy atd.</t>
  </si>
  <si>
    <t>"3.) "Demontáž střešních konstrukcí, doprava a uložení odpadů</t>
  </si>
  <si>
    <t>"4.) "Sanační práce</t>
  </si>
  <si>
    <t>1566,529</t>
  </si>
  <si>
    <t>766</t>
  </si>
  <si>
    <t>Konstrukce truhlářské</t>
  </si>
  <si>
    <t>232</t>
  </si>
  <si>
    <t>766111820</t>
  </si>
  <si>
    <t>Demontáž dřevěných stěn plných</t>
  </si>
  <si>
    <t>-1753166687</t>
  </si>
  <si>
    <t xml:space="preserve">Poznámka k souboru cen:_x000D_
1. Demontáž stěn záchodových se oceňuje cenou -1820. 2. V cenách je započtena demontáž lišt i vysklení. </t>
  </si>
  <si>
    <t>stěny instalačních šachet</t>
  </si>
  <si>
    <t>"část A"  11*0,7*2,95</t>
  </si>
  <si>
    <t>"část B"  5*0,7*2,95+8*1,0*2,95</t>
  </si>
  <si>
    <t>233</t>
  </si>
  <si>
    <t>766411811</t>
  </si>
  <si>
    <t>Demontáž obložení stěn panely, plochy do 1,5 m2</t>
  </si>
  <si>
    <t>-828275041</t>
  </si>
  <si>
    <t xml:space="preserve">Poznámka k souboru cen:_x000D_
1. Cenami nelze oceňovat demontáž obložení stěn výšky přes 2,5 m; tyto práce se oceňují cenami souboru cen 766 42-18 Demontáž obložení podhledů. </t>
  </si>
  <si>
    <t xml:space="preserve">    část A</t>
  </si>
  <si>
    <t>2,95*(0,4+4,3+1,55+6,8+0,6+3,45)</t>
  </si>
  <si>
    <t>2,95*(5,3+1,95+5,15+1,2*2)</t>
  </si>
  <si>
    <t>2,95*(1,5*2+3,4)</t>
  </si>
  <si>
    <t>2,95*(6,105+3,2+0,95*2)</t>
  </si>
  <si>
    <t xml:space="preserve">     část B</t>
  </si>
  <si>
    <t>2,95*(0,4+1,75+4,5+0,3+0,4+1,5+4,5+1,5+0,5+0,4*3)</t>
  </si>
  <si>
    <t>234</t>
  </si>
  <si>
    <t>766411822</t>
  </si>
  <si>
    <t>Demontáž obložení stěn podkladových roštů</t>
  </si>
  <si>
    <t>-577178804</t>
  </si>
  <si>
    <t>235</t>
  </si>
  <si>
    <t>766441821</t>
  </si>
  <si>
    <t>Demontáž parapetních desek dřevěných nebo plastových šířky do 300 mm délky přes 1m</t>
  </si>
  <si>
    <t>-554017894</t>
  </si>
  <si>
    <t>236</t>
  </si>
  <si>
    <t>766622132</t>
  </si>
  <si>
    <t>Montáž oken plastových včetně montáže rámu na polyuretanovou pěnu plochy přes 1 m2 otevíravých nebo sklápěcích do zdiva, výšky přes 1,5 do 2,5 m</t>
  </si>
  <si>
    <t>1802238690</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</si>
  <si>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</si>
  <si>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237</t>
  </si>
  <si>
    <t>611- 1.4/O</t>
  </si>
  <si>
    <t>okno plastové 1kř, otevíravé a sklápěcí 900x1800 mm s meziskelní žaluzií a sítí  (parametry dle Výpis dveří - interiérových)</t>
  </si>
  <si>
    <t>-600491026</t>
  </si>
  <si>
    <t>238</t>
  </si>
  <si>
    <t>61140R-53</t>
  </si>
  <si>
    <t>tepelná izolace</t>
  </si>
  <si>
    <t>-945938385</t>
  </si>
  <si>
    <t>u parapetu</t>
  </si>
  <si>
    <t>0,9*2</t>
  </si>
  <si>
    <t>239</t>
  </si>
  <si>
    <t>61140R-54</t>
  </si>
  <si>
    <t>polyuretanová pěna</t>
  </si>
  <si>
    <t>2029992085</t>
  </si>
  <si>
    <t>(1,8*2+0,9*2)*2</t>
  </si>
  <si>
    <t>240</t>
  </si>
  <si>
    <t>61140R-55</t>
  </si>
  <si>
    <t>středové těsnění - komprimační páska</t>
  </si>
  <si>
    <t>-382141846</t>
  </si>
  <si>
    <t>241</t>
  </si>
  <si>
    <t>61140R-56</t>
  </si>
  <si>
    <t>okenní butylová folie - interiér</t>
  </si>
  <si>
    <t>-883373729</t>
  </si>
  <si>
    <t>242</t>
  </si>
  <si>
    <t>61140R-57</t>
  </si>
  <si>
    <t>lišta exteriérová</t>
  </si>
  <si>
    <t>-1534635087</t>
  </si>
  <si>
    <t>243</t>
  </si>
  <si>
    <t>61140R-58</t>
  </si>
  <si>
    <t>lišta interiérová</t>
  </si>
  <si>
    <t>1798144034</t>
  </si>
  <si>
    <t>244</t>
  </si>
  <si>
    <t>766660001</t>
  </si>
  <si>
    <t>Montáž dveřních křídel dřevěných nebo plastových otevíravých do ocelové zárubně povrchově upravených jednokřídlových, šířky do 800 mm</t>
  </si>
  <si>
    <t>-1002974953</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</si>
  <si>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</si>
  <si>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dveře 23+24+27+28+29</t>
  </si>
  <si>
    <t>4+1+6+2+2</t>
  </si>
  <si>
    <t>245</t>
  </si>
  <si>
    <t>611-23L</t>
  </si>
  <si>
    <t>dveře hladké plné 1křídlé 800x1970 mm pro zdrav.zařízení (specifikace dle Výpis stavebních výplní)</t>
  </si>
  <si>
    <t>-1821093188</t>
  </si>
  <si>
    <t>246</t>
  </si>
  <si>
    <t>611-23P</t>
  </si>
  <si>
    <t>418627290</t>
  </si>
  <si>
    <t>247</t>
  </si>
  <si>
    <t>611-24/L</t>
  </si>
  <si>
    <t>1656086897</t>
  </si>
  <si>
    <t>248</t>
  </si>
  <si>
    <t>611-27/L</t>
  </si>
  <si>
    <t>dveře hladké plné 1křídlé 700x1970 mm pro zdrav.zařízení (specifikace dle Výpis stavebních výplní)</t>
  </si>
  <si>
    <t>-1886045356</t>
  </si>
  <si>
    <t>249</t>
  </si>
  <si>
    <t>611-27/P</t>
  </si>
  <si>
    <t>-811167820</t>
  </si>
  <si>
    <t>250</t>
  </si>
  <si>
    <t>611-28/L</t>
  </si>
  <si>
    <t>-739733488</t>
  </si>
  <si>
    <t>251</t>
  </si>
  <si>
    <t>611-28/P</t>
  </si>
  <si>
    <t>311500199</t>
  </si>
  <si>
    <t>252</t>
  </si>
  <si>
    <t>611-29/L</t>
  </si>
  <si>
    <t>486654936</t>
  </si>
  <si>
    <t>253</t>
  </si>
  <si>
    <t>611-29/p</t>
  </si>
  <si>
    <t>1269236943</t>
  </si>
  <si>
    <t>254</t>
  </si>
  <si>
    <t>766660002</t>
  </si>
  <si>
    <t>Montáž dveřních křídel dřevěných nebo plastových otevíravých do ocelové zárubně povrchově upravených jednokřídlových, šířky přes 800 mm</t>
  </si>
  <si>
    <t>-1207189208</t>
  </si>
  <si>
    <t>"dveře 18" 1</t>
  </si>
  <si>
    <t>"dveře 25"  1+3</t>
  </si>
  <si>
    <t>255</t>
  </si>
  <si>
    <t>611-18/P</t>
  </si>
  <si>
    <t>-556098085</t>
  </si>
  <si>
    <t>256</t>
  </si>
  <si>
    <t>611-19/L</t>
  </si>
  <si>
    <t>dveře hladké plné 1křídlé 900x1970 mm pro zdrav.zařízení (specifikace dle Výpis stavebních výplní)</t>
  </si>
  <si>
    <t>430596875</t>
  </si>
  <si>
    <t>257</t>
  </si>
  <si>
    <t>611-19/P</t>
  </si>
  <si>
    <t>606335956</t>
  </si>
  <si>
    <t>258</t>
  </si>
  <si>
    <t>611-22/L</t>
  </si>
  <si>
    <t>1160039599</t>
  </si>
  <si>
    <t>259</t>
  </si>
  <si>
    <t>611-22/P</t>
  </si>
  <si>
    <t>-870535977</t>
  </si>
  <si>
    <t>260</t>
  </si>
  <si>
    <t>611-25/L</t>
  </si>
  <si>
    <t>-257070176</t>
  </si>
  <si>
    <t>261</t>
  </si>
  <si>
    <t>611-25/P</t>
  </si>
  <si>
    <t>1636079018</t>
  </si>
  <si>
    <t>262</t>
  </si>
  <si>
    <t>766660011</t>
  </si>
  <si>
    <t>Montáž dveřních křídel dřevěných nebo plastových otevíravých do ocelové zárubně povrchově upravených dvoukřídlových, šířky do 1450 mm</t>
  </si>
  <si>
    <t>1070838935</t>
  </si>
  <si>
    <t>263</t>
  </si>
  <si>
    <t>611-08/L</t>
  </si>
  <si>
    <t>dveře hladké plné 2křídlé 1450x1970 mm pro zdrav.zařízení (specifikace dle Výpis stavebních výplní)</t>
  </si>
  <si>
    <t>-1142313579</t>
  </si>
  <si>
    <t>264</t>
  </si>
  <si>
    <t>611-08/P</t>
  </si>
  <si>
    <t>1986831600</t>
  </si>
  <si>
    <t>265</t>
  </si>
  <si>
    <t>766660021</t>
  </si>
  <si>
    <t>Montáž dveřních křídel dřevěných nebo plastových otevíravých do ocelové zárubně protipožárních jednokřídlových, šířky do 800 mm</t>
  </si>
  <si>
    <t>817305791</t>
  </si>
  <si>
    <t>266</t>
  </si>
  <si>
    <t>611-15/L</t>
  </si>
  <si>
    <t>dveře hladké plné 1křídlé 800x1970 mm pro zdrav.zařízení, EI-SmC30DP3+C2 (specifikace dle Výpis stavebních výplní)</t>
  </si>
  <si>
    <t>-1716218701</t>
  </si>
  <si>
    <t>267</t>
  </si>
  <si>
    <t>611-15/P</t>
  </si>
  <si>
    <t>1581462237</t>
  </si>
  <si>
    <t>268</t>
  </si>
  <si>
    <t>611-01/P</t>
  </si>
  <si>
    <t>-1652395216</t>
  </si>
  <si>
    <t>269</t>
  </si>
  <si>
    <t>766660022</t>
  </si>
  <si>
    <t>Montáž dveřních křídel dřevěných nebo plastových otevíravých do ocelové zárubně protipožárních jednokřídlových, šířky přes 800 mm</t>
  </si>
  <si>
    <t>1887554618</t>
  </si>
  <si>
    <t>270</t>
  </si>
  <si>
    <t>611-14/L</t>
  </si>
  <si>
    <t>dveře hladké plné 1křídlé 1100x1970 mm pro zdrav.zařízení (specifikace dle Výpis stavebních výplní) EI-SmC30DP3+C2</t>
  </si>
  <si>
    <t>-1178273403</t>
  </si>
  <si>
    <t>271</t>
  </si>
  <si>
    <t>611-16/P</t>
  </si>
  <si>
    <t>dveře hladké plné 1křídlé 1100x1970 mm pro zdrav.zařízení (specifikace dle Výpis stavebních výplní) EI-90DP3+C2</t>
  </si>
  <si>
    <t>1892777990</t>
  </si>
  <si>
    <t>272</t>
  </si>
  <si>
    <t>611-17/P</t>
  </si>
  <si>
    <t>dveře hladké plné 1křídlé 1100x1970 mm pro zdrav.zařízení (specifikace dle Výpis stavebních výplní) EW-Sm30DP3+C2</t>
  </si>
  <si>
    <t>43229697</t>
  </si>
  <si>
    <t>273</t>
  </si>
  <si>
    <t>611-21/L</t>
  </si>
  <si>
    <t>dveře hladké plné 1křídlé 1100x1970 mm pro zdrav.zařízení (specifikace dle Výpis stavebních výplní) EI-30DP3+C2</t>
  </si>
  <si>
    <t>-544493393</t>
  </si>
  <si>
    <t>274</t>
  </si>
  <si>
    <t>611-21/P</t>
  </si>
  <si>
    <t>-992051387</t>
  </si>
  <si>
    <t>275</t>
  </si>
  <si>
    <t>766660351</t>
  </si>
  <si>
    <t>Montáž dveřních křídel dřevěných nebo plastových posuvných dveří do pojezdu na stěnu jednokřídlových, průchozí šířky do 800 mm</t>
  </si>
  <si>
    <t>973515807</t>
  </si>
  <si>
    <t>276</t>
  </si>
  <si>
    <t>611-12/L</t>
  </si>
  <si>
    <t>2121513966</t>
  </si>
  <si>
    <t>277</t>
  </si>
  <si>
    <t>611-13/L</t>
  </si>
  <si>
    <t>-1162918383</t>
  </si>
  <si>
    <t>278</t>
  </si>
  <si>
    <t>611-13/P</t>
  </si>
  <si>
    <t>1601817901</t>
  </si>
  <si>
    <t>279</t>
  </si>
  <si>
    <t>611-26/L</t>
  </si>
  <si>
    <t>1969767627</t>
  </si>
  <si>
    <t>280</t>
  </si>
  <si>
    <t>611-26/P</t>
  </si>
  <si>
    <t>1568817925</t>
  </si>
  <si>
    <t>766660352</t>
  </si>
  <si>
    <t>Montáž dveřních křídel dřevěných nebo plastových posuvných dveří do pojezdu na stěnu jednokřídlových, průchozí šířky přes 800 do 1200 mm</t>
  </si>
  <si>
    <t>-418098334</t>
  </si>
  <si>
    <t>"dveře 09"  1+2</t>
  </si>
  <si>
    <t>"dveře 11"  5+4</t>
  </si>
  <si>
    <t>282</t>
  </si>
  <si>
    <t>611-09/L</t>
  </si>
  <si>
    <t>dveře hladké plné 1křídlé posuvné na stěnu 1100x1970 mm pro zdrav.zařízení (specifikace dle Výpis stavebních výplní)</t>
  </si>
  <si>
    <t>1577247688</t>
  </si>
  <si>
    <t>283</t>
  </si>
  <si>
    <t>611-09/P</t>
  </si>
  <si>
    <t>863546772</t>
  </si>
  <si>
    <t>284</t>
  </si>
  <si>
    <t>611-10/L</t>
  </si>
  <si>
    <t>-685927629</t>
  </si>
  <si>
    <t>285</t>
  </si>
  <si>
    <t>611-10/P</t>
  </si>
  <si>
    <t>-764573100</t>
  </si>
  <si>
    <t>286</t>
  </si>
  <si>
    <t>611-11/L</t>
  </si>
  <si>
    <t>dveře hladké plné 1křídlé posuvné na stěnu 900x1970 mm pro zdrav.zařízení (specifikace dle Výpis stavebních výplní)</t>
  </si>
  <si>
    <t>38266208</t>
  </si>
  <si>
    <t>287</t>
  </si>
  <si>
    <t>611-11/P</t>
  </si>
  <si>
    <t>1322177285</t>
  </si>
  <si>
    <t>288</t>
  </si>
  <si>
    <t>766660358</t>
  </si>
  <si>
    <t>Montáž dveřních křídel dřevěných nebo plastových posuvných dveří do pojezdu na stěnu dvoukřídlových, průchozí šířky přes 1650 do 2450 mm</t>
  </si>
  <si>
    <t>-202738381</t>
  </si>
  <si>
    <t>289</t>
  </si>
  <si>
    <t>611-20/PL</t>
  </si>
  <si>
    <t>dveře hladké plné 2křídlé posuvné na stěnu 1800x1970 mm pro zdrav.zařízení (specifikace dle Výpis stavebních výplní)</t>
  </si>
  <si>
    <t>472022454</t>
  </si>
  <si>
    <t>290</t>
  </si>
  <si>
    <t>766691914</t>
  </si>
  <si>
    <t>Ostatní práce vyvěšení nebo zavěšení křídel s případným uložením a opětovným zavěšením po provedení stavebních změn dřevěných dveřních, plochy do 2 m2</t>
  </si>
  <si>
    <t>664661726</t>
  </si>
  <si>
    <t xml:space="preserve">Poznámka k souboru cen:_x000D_
1. Ceny -1931 a -1932 lze užít jen pro křídlo mající současně obě jmenované funkce. </t>
  </si>
  <si>
    <t>7+20</t>
  </si>
  <si>
    <t>16+5</t>
  </si>
  <si>
    <t>291</t>
  </si>
  <si>
    <t>766691915</t>
  </si>
  <si>
    <t>Ostatní práce vyvěšení nebo zavěšení křídel s případným uložením a opětovným zavěšením po provedení stavebních změn dřevěných dveřních, plochy přes 2 m2</t>
  </si>
  <si>
    <t>-1199920555</t>
  </si>
  <si>
    <t>292</t>
  </si>
  <si>
    <t>766691921</t>
  </si>
  <si>
    <t>Ostatní práce vyvěšení nebo zavěšení křídel s případným uložením a opětovným zavěšením po provedení stavebních změn plastových okenních s křídly otevíravými, plochy do 1,5 m2</t>
  </si>
  <si>
    <t>1929186550</t>
  </si>
  <si>
    <t>8*2</t>
  </si>
  <si>
    <t>293</t>
  </si>
  <si>
    <t>766691933</t>
  </si>
  <si>
    <t>Výměna okenních kliček</t>
  </si>
  <si>
    <t>1124281222</t>
  </si>
  <si>
    <t>294</t>
  </si>
  <si>
    <t>611202020</t>
  </si>
  <si>
    <t>okenní klička standart barva bílá 35 uzamykatelná</t>
  </si>
  <si>
    <t>-1094198460</t>
  </si>
  <si>
    <t>295</t>
  </si>
  <si>
    <t>766694111</t>
  </si>
  <si>
    <t>Montáž ostatních truhlářských konstrukcí parapetních desek dřevěných nebo plastových šířky do 300 mm, délky do 1000 mm</t>
  </si>
  <si>
    <t>-617243452</t>
  </si>
  <si>
    <t xml:space="preserve">Poznámka k souboru cen:_x000D_
1. Cenami -8111 a -8112 se oceňuje montáž vrat oboru JKPOV 611. 2. Cenami -97 . . nelze oceňovat venkovní krycí lišty balkónových dveří; tato montáž se oceňuje cenou -1610. </t>
  </si>
  <si>
    <t>296</t>
  </si>
  <si>
    <t>607941017</t>
  </si>
  <si>
    <t>deska parapetní plastová 0,3 x 1 m</t>
  </si>
  <si>
    <t>-1899681602</t>
  </si>
  <si>
    <t>297</t>
  </si>
  <si>
    <t>766821112</t>
  </si>
  <si>
    <t>Montáž nábytku vestavěného korpusu skříně policové dvoukřídlové</t>
  </si>
  <si>
    <t>-266613402</t>
  </si>
  <si>
    <t>298</t>
  </si>
  <si>
    <t>766825821</t>
  </si>
  <si>
    <t>Demontáž nábytku vestavěného skříní dvoukřídlových</t>
  </si>
  <si>
    <t>247706864</t>
  </si>
  <si>
    <t>299</t>
  </si>
  <si>
    <t>998766103</t>
  </si>
  <si>
    <t>Přesun hmot pro konstrukce truhlářské stanovený z hmotnosti přesunovaného materiálu vodorovná dopravní vzdálenost do 50 m v objektech výšky přes 12 do 24 m</t>
  </si>
  <si>
    <t>1813894103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</si>
  <si>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</si>
  <si>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</si>
  <si>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</si>
  <si>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300</t>
  </si>
  <si>
    <t>767161216</t>
  </si>
  <si>
    <t>Montáž kryt rohu v= 1,8 m, kotevní materiál, doprava</t>
  </si>
  <si>
    <t>53370309</t>
  </si>
  <si>
    <t xml:space="preserve">dle legendy - </t>
  </si>
  <si>
    <t>"část A"  42</t>
  </si>
  <si>
    <t>"část B"  28</t>
  </si>
  <si>
    <t>301</t>
  </si>
  <si>
    <t>167R-1216</t>
  </si>
  <si>
    <t>ochranný kryt rohu SSM 20, výška 1800 mm 90°, vč. koncovek</t>
  </si>
  <si>
    <t>-561198824</t>
  </si>
  <si>
    <t>302</t>
  </si>
  <si>
    <t>767161220</t>
  </si>
  <si>
    <t>Montáž kryt rohu v= 1,5 m, kotevní materiál, doprava</t>
  </si>
  <si>
    <t>-766532333</t>
  </si>
  <si>
    <t>303</t>
  </si>
  <si>
    <t>167R-1217</t>
  </si>
  <si>
    <t>ochranný kryt rohu SO 50, výška 150 mm 90° - lepený</t>
  </si>
  <si>
    <t>664772313</t>
  </si>
  <si>
    <t>304</t>
  </si>
  <si>
    <t>767165111</t>
  </si>
  <si>
    <t>Montáž zábradlí rovného madel z trubek nebo tenkostěnných profilů šroubováním</t>
  </si>
  <si>
    <t>1707775938</t>
  </si>
  <si>
    <t xml:space="preserve">Poznámka k souboru cen:_x000D_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</si>
  <si>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dle legendy - půdorys 4.np</t>
  </si>
  <si>
    <t>420+250</t>
  </si>
  <si>
    <t>305</t>
  </si>
  <si>
    <t>167R-1211</t>
  </si>
  <si>
    <t>nárazové madlo vč. koncovek a konzol  SCR 80M</t>
  </si>
  <si>
    <t>474119984</t>
  </si>
  <si>
    <t>306</t>
  </si>
  <si>
    <t>767646510</t>
  </si>
  <si>
    <t>Montáž dveří ocelových protipožárních uzávěrů jednokřídlových</t>
  </si>
  <si>
    <t>-173061244</t>
  </si>
  <si>
    <t xml:space="preserve">Poznámka k souboru cen:_x000D_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</si>
  <si>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"prvek C.1 - A+B" 5</t>
  </si>
  <si>
    <t>307</t>
  </si>
  <si>
    <t>553-C.1</t>
  </si>
  <si>
    <t>dvířka instalačních šachet 700x1000mm mm plechová uzavíratelná vč. ocelového rámečku EW15DP1, nátěr bílé</t>
  </si>
  <si>
    <t>970627460</t>
  </si>
  <si>
    <t>308</t>
  </si>
  <si>
    <t>767711110</t>
  </si>
  <si>
    <t>Montáž výkladců zapuštěných pevných, plochy jednotlivě do 9 m2</t>
  </si>
  <si>
    <t>-512046605</t>
  </si>
  <si>
    <t xml:space="preserve">Poznámka k souboru cen:_x000D_
1. V cenách není započtena montáž dokončení okování dveří; tyto práce se oceňují cenami 767 64- . . Montáž dveří. </t>
  </si>
  <si>
    <t>"01/A"  1,6*2,1</t>
  </si>
  <si>
    <t>"02/A"  1,3*2,1*2</t>
  </si>
  <si>
    <t>"03/A"  1,5*2,1</t>
  </si>
  <si>
    <t>"04/A"  1,6*2,1*2</t>
  </si>
  <si>
    <t>"05/A"  1,6*2,1*2</t>
  </si>
  <si>
    <t>"06/A"  1,3*2,1</t>
  </si>
  <si>
    <t>"07/A"  1,5*2,1</t>
  </si>
  <si>
    <t>309</t>
  </si>
  <si>
    <t>767- 01/A</t>
  </si>
  <si>
    <t>automatické dveře lineární posuvné 2-křídlé 1600x2100 mm + pohon, EW-SmC30DP3+C2 (parametry dle Výpis stavebních výplní)</t>
  </si>
  <si>
    <t>-212002637</t>
  </si>
  <si>
    <t>310</t>
  </si>
  <si>
    <t>767- 02/A</t>
  </si>
  <si>
    <t>automatické dveře lineární posuvné 2-křídlé 1300x2100 mm + pohon, EW-SmC30DP3+C2 (parametry dle Výpis stavebních výplní)</t>
  </si>
  <si>
    <t>2020676526</t>
  </si>
  <si>
    <t>311</t>
  </si>
  <si>
    <t>767- 03/A</t>
  </si>
  <si>
    <t>automatické dveře lineární posuvné 2-křídlé 1500x2100 mm + pohon (parametry dle Výpis stavebních výplní)</t>
  </si>
  <si>
    <t>-1570809931</t>
  </si>
  <si>
    <t>312</t>
  </si>
  <si>
    <t>767- 04/A</t>
  </si>
  <si>
    <t>automatické dveře lineární posuvné 1-křídlé 1500x2100 mm + pohon, EW-SmC30DP3+C2 (parametry dle Výpis stavebních výplní)</t>
  </si>
  <si>
    <t>-43094541</t>
  </si>
  <si>
    <t>313</t>
  </si>
  <si>
    <t>767- 05/A</t>
  </si>
  <si>
    <t>automatické dveře lineární posuvné 2-křídlé 1600x2100 mm + pohon (parametry dle Výpis stavebních výplní)</t>
  </si>
  <si>
    <t>-1172886224</t>
  </si>
  <si>
    <t>314</t>
  </si>
  <si>
    <t>767- 06/A</t>
  </si>
  <si>
    <t>automatické dveře lineární posuvné 1-křídlé 1300x2100 mm + pohon, EW-SmC30DP3+C2 (parametry dle Výpis stavebních výplní)</t>
  </si>
  <si>
    <t>1172172298</t>
  </si>
  <si>
    <t>315</t>
  </si>
  <si>
    <t>767- 07/A</t>
  </si>
  <si>
    <t>956970508</t>
  </si>
  <si>
    <t>316</t>
  </si>
  <si>
    <t>767995111</t>
  </si>
  <si>
    <t>Montáž ostatních atypických zámečnických konstrukcí hmotnosti do 5 kg</t>
  </si>
  <si>
    <t>-5941453</t>
  </si>
  <si>
    <t xml:space="preserve">Poznámka k souboru cen:_x000D_
1. Určení cen se řídí hmotností jednotlivě montovaného dílu konstrukce. </t>
  </si>
  <si>
    <t>ocelový žebřík</t>
  </si>
  <si>
    <t>(2,0+1,4+0,8)*3</t>
  </si>
  <si>
    <t>ocelové podstavy</t>
  </si>
  <si>
    <t>(0,65+0,8)*6</t>
  </si>
  <si>
    <t>317</t>
  </si>
  <si>
    <t>767995113</t>
  </si>
  <si>
    <t>Montáž ostatních atypických zámečnických konstrukcí hmotnosti přes 10 do 20 kg</t>
  </si>
  <si>
    <t>1112224997</t>
  </si>
  <si>
    <t>nástavba - ocelová kce</t>
  </si>
  <si>
    <t>2000</t>
  </si>
  <si>
    <t>(6,2+7+30,1+28,1+13,5)*3</t>
  </si>
  <si>
    <t>ocelová podstava</t>
  </si>
  <si>
    <t>38,0*6</t>
  </si>
  <si>
    <t>318</t>
  </si>
  <si>
    <t>dod5113</t>
  </si>
  <si>
    <t>dodávka oceli do 20 kg</t>
  </si>
  <si>
    <t>-608555389</t>
  </si>
  <si>
    <t>319</t>
  </si>
  <si>
    <t>dod5114</t>
  </si>
  <si>
    <t>oelový žebřík vč. povrchové úpravy (specofikace a detaily viz. PD)</t>
  </si>
  <si>
    <t>2106398742</t>
  </si>
  <si>
    <t>320</t>
  </si>
  <si>
    <t>dod5118</t>
  </si>
  <si>
    <t>oelová podstava vč. povrchové úpravy (specofikace a detaily viz. PD)</t>
  </si>
  <si>
    <t>-318569046</t>
  </si>
  <si>
    <t>321</t>
  </si>
  <si>
    <t>767995115</t>
  </si>
  <si>
    <t>Montáž ostatních atypických zámečnických konstrukcí hmotnosti přes 50 do 100 kg</t>
  </si>
  <si>
    <t>1507757820</t>
  </si>
  <si>
    <t>IPE 200 - nástavba Oc. konstrukce</t>
  </si>
  <si>
    <t>22,4*(3,5*(5*16+4*2*2+5*2)+1,4*5)</t>
  </si>
  <si>
    <t>322</t>
  </si>
  <si>
    <t>dod5115</t>
  </si>
  <si>
    <t>dodávka oceli do 100 kg</t>
  </si>
  <si>
    <t>-1025238807</t>
  </si>
  <si>
    <t>323</t>
  </si>
  <si>
    <t>767995116</t>
  </si>
  <si>
    <t>Montáž ostatních atypických zámečnických konstrukcí hmotnosti přes 100 do 250 kg</t>
  </si>
  <si>
    <t>-1682048159</t>
  </si>
  <si>
    <t>nástavba oc. konstrukce</t>
  </si>
  <si>
    <t>20000</t>
  </si>
  <si>
    <t>324</t>
  </si>
  <si>
    <t>dod5116</t>
  </si>
  <si>
    <t>dodávka oceli do 250 kg</t>
  </si>
  <si>
    <t>-887528771</t>
  </si>
  <si>
    <t>325</t>
  </si>
  <si>
    <t>767995117</t>
  </si>
  <si>
    <t>Montáž ostatních atypických zámečnických konstrukcí hmotnosti přes 250 do 500 kg</t>
  </si>
  <si>
    <t>1032269522</t>
  </si>
  <si>
    <t>51269,5-20000-2000-8467,2</t>
  </si>
  <si>
    <t>326</t>
  </si>
  <si>
    <t>dod5117</t>
  </si>
  <si>
    <t>dodávka oceli do 500 kg</t>
  </si>
  <si>
    <t>-938062398</t>
  </si>
  <si>
    <t>327</t>
  </si>
  <si>
    <t>767996701</t>
  </si>
  <si>
    <t>Demontáž ostatních zámečnických konstrukcí o hmotnosti jednotlivých dílů řezáním do 50 kg</t>
  </si>
  <si>
    <t>968020834</t>
  </si>
  <si>
    <t xml:space="preserve">Poznámka k souboru cen:_x000D_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</si>
  <si>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rámy z ocelových profilů pro lamino desky do instalačnívh jader</t>
  </si>
  <si>
    <t>"část A"  11*2*(0,7*2+2,95)*4,0</t>
  </si>
  <si>
    <t>"část B"  (5*2*(0,7*2+2,95)+8*2*(1,0*2+2,95))*4,0</t>
  </si>
  <si>
    <t>328</t>
  </si>
  <si>
    <t>998767103</t>
  </si>
  <si>
    <t>Přesun hmot pro zámečnické konstrukce stanovený z hmotnosti přesunovaného materiálu vodorovná dopravní vzdálenost do 50 m v objektech výšky přes 12 do 24 m</t>
  </si>
  <si>
    <t>1643475942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</si>
  <si>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</si>
  <si>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776</t>
  </si>
  <si>
    <t>Podlahy povlakové</t>
  </si>
  <si>
    <t>329</t>
  </si>
  <si>
    <t>776111311</t>
  </si>
  <si>
    <t>Příprava podkladu vysátí podlah</t>
  </si>
  <si>
    <t>1458888279</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</si>
  <si>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</si>
  <si>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"skladba P4.2"  224,4</t>
  </si>
  <si>
    <t>"skladba P4.3"  538,9</t>
  </si>
  <si>
    <t>"skladba P4.4"  409,8</t>
  </si>
  <si>
    <t>část A - skladba P.4.5</t>
  </si>
  <si>
    <t>4,1+3,9+10,3+2,6+1,5+2,1+1,6+1,5</t>
  </si>
  <si>
    <t>část B - skladba P.4.5</t>
  </si>
  <si>
    <t>3,3+8,7+9,7+1,4+5,2+5,3+9,4+10,1+1,7+5,3+4,7+3,9+10,3+2,6+1,5+2,1+1,6+1,5</t>
  </si>
  <si>
    <t>330</t>
  </si>
  <si>
    <t>776121111</t>
  </si>
  <si>
    <t>Příprava podkladu penetrace vodou ředitelná na savý podklad (válečkováním) ředěná v poměru 1:3 podlah</t>
  </si>
  <si>
    <t>1947028012</t>
  </si>
  <si>
    <t>1289</t>
  </si>
  <si>
    <t>vodivá</t>
  </si>
  <si>
    <t>538,9</t>
  </si>
  <si>
    <t>331</t>
  </si>
  <si>
    <t>590340556</t>
  </si>
  <si>
    <t>penetrace univerzální</t>
  </si>
  <si>
    <t>-1486430019</t>
  </si>
  <si>
    <t>1289*1,05 'Přepočtené koeficientem množství</t>
  </si>
  <si>
    <t>332</t>
  </si>
  <si>
    <t>590340557</t>
  </si>
  <si>
    <t>penetrace vodivá</t>
  </si>
  <si>
    <t>-1863743719</t>
  </si>
  <si>
    <t>538,9*1,05 'Přepočtené koeficientem množství</t>
  </si>
  <si>
    <t>333</t>
  </si>
  <si>
    <t>776141121</t>
  </si>
  <si>
    <t>Příprava podkladu vyrovnání samonivelační stěrkou podlah min.pevnosti 30 MPa, tloušťky do 3 mm</t>
  </si>
  <si>
    <t>180596482</t>
  </si>
  <si>
    <t>334</t>
  </si>
  <si>
    <t>776201812</t>
  </si>
  <si>
    <t>Demontáž povlakových podlahovin lepených ručně s podložkou</t>
  </si>
  <si>
    <t>2081908234</t>
  </si>
  <si>
    <t>335</t>
  </si>
  <si>
    <t>776221111</t>
  </si>
  <si>
    <t>Montáž podlahovin z PVC lepením standardním lepidlem z pásů standardních</t>
  </si>
  <si>
    <t>-213048092</t>
  </si>
  <si>
    <t>336</t>
  </si>
  <si>
    <t>284-P.4.5</t>
  </si>
  <si>
    <t>homogenní zátěžový vinyl v rolích tl.2 mm, - protiskluzné PVC (parametry dle TZ)</t>
  </si>
  <si>
    <t>-721760957</t>
  </si>
  <si>
    <t>skladba P.4.5</t>
  </si>
  <si>
    <t>115,9</t>
  </si>
  <si>
    <t>115,9*1,2 'Přepočtené koeficientem množství</t>
  </si>
  <si>
    <t>337</t>
  </si>
  <si>
    <t>776221211</t>
  </si>
  <si>
    <t>Montáž podlahovin z PVC lepením standardním lepidlem ze čtverců standardních</t>
  </si>
  <si>
    <t>1942699439</t>
  </si>
  <si>
    <t>část A - skladba P.4.2</t>
  </si>
  <si>
    <t>52,3+13,2+4,8+10,6+22,8+14,0+9,5+13,6+6,6</t>
  </si>
  <si>
    <t>část B - skladba P.4.2</t>
  </si>
  <si>
    <t>10,6+22,8+14,0+9,5+13,6+6,6</t>
  </si>
  <si>
    <t>338</t>
  </si>
  <si>
    <t>284-P.4.2</t>
  </si>
  <si>
    <t>homogenní zátěžový vinyl čtverce 600x600x2 mm, bez požadavku na antistatiku (parametry dle TZ)</t>
  </si>
  <si>
    <t>-971806848</t>
  </si>
  <si>
    <t>skladba P.4.2</t>
  </si>
  <si>
    <t>224,5</t>
  </si>
  <si>
    <t>224,5*1,15 'Přepočtené koeficientem množství</t>
  </si>
  <si>
    <t>339</t>
  </si>
  <si>
    <t>247446065</t>
  </si>
  <si>
    <t xml:space="preserve">lepidlo </t>
  </si>
  <si>
    <t>-1712830035</t>
  </si>
  <si>
    <t>(224,5+115,9)</t>
  </si>
  <si>
    <t>340,4*1,05 'Přepočtené koeficientem množství</t>
  </si>
  <si>
    <t>340</t>
  </si>
  <si>
    <t>776221221</t>
  </si>
  <si>
    <t>Montáž podlahovin z PVC lepením standardním lepidlem ze čtverců elektrostaticky vodivých</t>
  </si>
  <si>
    <t>86630852</t>
  </si>
  <si>
    <t>část A - P.4.3.</t>
  </si>
  <si>
    <t>10,3+29,5+9,6+73,2+5,9+12,1+5,8+5,5+40,5+6,3+12,3+40,0+6,3+11,3+47,0+5,0</t>
  </si>
  <si>
    <t>část B - P.4.3.</t>
  </si>
  <si>
    <t>11,1+29,5+9,6+6,3+11,3+47,0+5,0+6,3+12,3+5,8+5,5+40,0+5,9+12,2+10,5</t>
  </si>
  <si>
    <t>část A - P.4.4.</t>
  </si>
  <si>
    <t>10,3+9,3+19,3+48,6+8,7+7,7+9,9+75,2</t>
  </si>
  <si>
    <t>část B - P.4.4.</t>
  </si>
  <si>
    <t>10,7+9,3+8,7+5,2+15,0+21,8+48,6+8,7+7,7+9,9+75,2</t>
  </si>
  <si>
    <t>341</t>
  </si>
  <si>
    <t>284-P.4.3</t>
  </si>
  <si>
    <t>homogenní zátěžový vinyl čtverce 600x600x2 mm - antistatické provedení (parametry dle PD a TZ)</t>
  </si>
  <si>
    <t>779671812</t>
  </si>
  <si>
    <t>skladba P.4.3</t>
  </si>
  <si>
    <t>538,9*1,15 'Přepočtené koeficientem množství</t>
  </si>
  <si>
    <t>342</t>
  </si>
  <si>
    <t>284-P.4.4</t>
  </si>
  <si>
    <t>-15357784</t>
  </si>
  <si>
    <t>skladba P.4.4</t>
  </si>
  <si>
    <t>409,8</t>
  </si>
  <si>
    <t>343</t>
  </si>
  <si>
    <t>247446175</t>
  </si>
  <si>
    <t>lepidlo vodivé</t>
  </si>
  <si>
    <t>-1336141255</t>
  </si>
  <si>
    <t>538,9+409,8</t>
  </si>
  <si>
    <t>948,7*1,05 'Přepočtené koeficientem množství</t>
  </si>
  <si>
    <t>344</t>
  </si>
  <si>
    <t>776223111</t>
  </si>
  <si>
    <t>Montáž podlahovin z PVC spoj podlah svařováním za tepla (včetně frézování)</t>
  </si>
  <si>
    <t>-986013548</t>
  </si>
  <si>
    <t>345</t>
  </si>
  <si>
    <t>776411112</t>
  </si>
  <si>
    <t>Montáž soklíků lepením obvodových, výšky přes 80 do 100 mm</t>
  </si>
  <si>
    <t>-14260606</t>
  </si>
  <si>
    <t>dle podhledů</t>
  </si>
  <si>
    <t>operační sály A</t>
  </si>
  <si>
    <t>"m.č. 459"  2*(2,0+3,4)</t>
  </si>
  <si>
    <t>"m.č. 460"  2*(4,0+3,6)</t>
  </si>
  <si>
    <t>"m.č. 461"  2*(2,0*3,1)</t>
  </si>
  <si>
    <t>"m.č. 462"  2*(1,8*3,1)</t>
  </si>
  <si>
    <t>"m.č. 463"  2*(7,0*6,1)</t>
  </si>
  <si>
    <t>"m.č. 464"  2*(2,1*3,5)</t>
  </si>
  <si>
    <t>"m.č. 465"  2*(3,9*3,5)</t>
  </si>
  <si>
    <t>"m.č. 466"  2*(6,0*7,0)</t>
  </si>
  <si>
    <t>"m.č. 467"  2*(2,2*3,5)</t>
  </si>
  <si>
    <t>"m.č. 468"  2*(3,8*3,5)</t>
  </si>
  <si>
    <t>"m.č. 469"  2*(9,14*6,1)</t>
  </si>
  <si>
    <t>operační sály B</t>
  </si>
  <si>
    <t>"m.č. 434"  2*(2,3+3,7)</t>
  </si>
  <si>
    <t>"m.č. 435"  2*(3,8+3,7)</t>
  </si>
  <si>
    <t>"m.č. 436"  2*(9,14+6,2)</t>
  </si>
  <si>
    <t>"m.č. 439"  2*(2,2+3,5)</t>
  </si>
  <si>
    <t>"m.č. 440"  2*(3,9+3,5)</t>
  </si>
  <si>
    <t>"m.č. 441"  2*(2,0+3,2)</t>
  </si>
  <si>
    <t>"m.č. 442"  2*(1,85+3,2)</t>
  </si>
  <si>
    <t>"m.č. 443"  2*(7,0+6,1)</t>
  </si>
  <si>
    <t>"m.č. 444"  2*(2,0+3,5)</t>
  </si>
  <si>
    <t>"m.č. 445"  2*(4,0+3,5)</t>
  </si>
  <si>
    <t>"m.č. 446"  2*(7,1+6,1)</t>
  </si>
  <si>
    <t>346</t>
  </si>
  <si>
    <t>284121111</t>
  </si>
  <si>
    <t>soklík 100 mm homogenní vinyl</t>
  </si>
  <si>
    <t>1259540877</t>
  </si>
  <si>
    <t>1589,338*1,1 'Přepočtené koeficientem množství</t>
  </si>
  <si>
    <t>347</t>
  </si>
  <si>
    <t>776421111</t>
  </si>
  <si>
    <t>Montáž lišt obvodových lepených</t>
  </si>
  <si>
    <t>-52760864</t>
  </si>
  <si>
    <t>348</t>
  </si>
  <si>
    <t>283421400</t>
  </si>
  <si>
    <t>lišty pro obklady délka 2,5 m barva šedá profil číslo 8</t>
  </si>
  <si>
    <t>1009898730</t>
  </si>
  <si>
    <t>Poznámka k položce:
Ukončovací a rohový profil s přepážkou.</t>
  </si>
  <si>
    <t>1598,338/2,5</t>
  </si>
  <si>
    <t>349</t>
  </si>
  <si>
    <t>283420001</t>
  </si>
  <si>
    <t>lišta - fabion</t>
  </si>
  <si>
    <t>-1901403274</t>
  </si>
  <si>
    <t>350</t>
  </si>
  <si>
    <t>776525113</t>
  </si>
  <si>
    <t>Frézování</t>
  </si>
  <si>
    <t>-251887650</t>
  </si>
  <si>
    <t>2200+1700+900+116</t>
  </si>
  <si>
    <t>351</t>
  </si>
  <si>
    <t>776525114</t>
  </si>
  <si>
    <t>Přebroušení finálního tmelu</t>
  </si>
  <si>
    <t>2104314974</t>
  </si>
  <si>
    <t>352</t>
  </si>
  <si>
    <t>776590155</t>
  </si>
  <si>
    <t>Zemnící pasky Cu</t>
  </si>
  <si>
    <t>-1605267294</t>
  </si>
  <si>
    <t>353</t>
  </si>
  <si>
    <t>776991111</t>
  </si>
  <si>
    <t>Ostatní práce spárování silikonem</t>
  </si>
  <si>
    <t>788462352</t>
  </si>
  <si>
    <t xml:space="preserve">Poznámka k souboru cen:_x000D_
1. V ceně 776 99-1121 jsou započteny náklady na vysátí podlahy a setření vlhkým mopem. 2. V ceně 776 99-1141 jsou započteny i náklady na dodání pasty. </t>
  </si>
  <si>
    <t>354</t>
  </si>
  <si>
    <t>998776103</t>
  </si>
  <si>
    <t>Přesun hmot pro podlahy povlakové stanovený z hmotnosti přesunovaného materiálu vodorovná dopravní vzdálenost do 50 m v objektech výšky přes 12 do 24 m</t>
  </si>
  <si>
    <t>-536743326</t>
  </si>
  <si>
    <t>781</t>
  </si>
  <si>
    <t>Dokončovací práce - obklady keramické</t>
  </si>
  <si>
    <t>355</t>
  </si>
  <si>
    <t>781474112</t>
  </si>
  <si>
    <t>Montáž obkladů vnitřních stěn z dlaždic keramických lepených flexibilním lepidlem režných nebo glazovaných hladkých přes 6 do 12 ks/m2</t>
  </si>
  <si>
    <t>-538204223</t>
  </si>
  <si>
    <t>---  část A  --------</t>
  </si>
  <si>
    <t>"m.č. 404"  1,8*((8,775-4,3+1,6+3,05+0,9+2,1+3,55+2,05+1,3+0,8)*2+1,505+0,925)-1,8*(1,6+1,1*2+1,8*2+0,8*3+1,3*2)</t>
  </si>
  <si>
    <t>"m.č. 407"  1,8*(4,3*2+5,705*2-2,43)-1,8*1,3-0,8*1,8</t>
  </si>
  <si>
    <t>"m.č. 413"  1,8*(3,275*2+3,15*2)-(1,8*1,1+1,3)</t>
  </si>
  <si>
    <t>"m.č. 414"  1,8*(1,505+0,715+1,185+0,7+0,81+2,565+0,97+0,65+2,225-1,1+1,075+0,1+2,9+2,875+0,125-0,9*3+0,6)</t>
  </si>
  <si>
    <t>"m.č. 415"  1,8*(1,075*2-0,9+3,355*2+3,275*2)-0,8*1,8</t>
  </si>
  <si>
    <t>"m.č. 416"  1,8*(2,8*2-0,9+3,355+0,4)-0,8*1,8</t>
  </si>
  <si>
    <t>"m.č. 417"  1,8*(2,875*2-0,9)-0,8*1,8</t>
  </si>
  <si>
    <t>"m.č. 418"  1,8*(6,4*2+3,075*2-1,6*2-1,8)</t>
  </si>
  <si>
    <t>"m.č. 432A"  1,8*(8,4*2+8,35*2+0,4*4*2-0,8*2-1,6+0,3*2)</t>
  </si>
  <si>
    <t>"m.č. 432B"  2,0*(1,6*2+3,425*2-0,8)</t>
  </si>
  <si>
    <t>"m.č. 432C"  1,8*(1,6*2+2,45*2-0,8)</t>
  </si>
  <si>
    <t>"m.č. 433"    1,8*(1,75*2+1,6+2,0*2+2,375*2+1,275*2+1,6+1,275*2+0,55*2-1,0+1,45*2+1,85*3*2+0,5*2+2,205*2-0,8*4+0,4*8)-0,8*1,8*4</t>
  </si>
  <si>
    <t>"m.č. 470"  1,8*(2,95*2+1,7*2-0,9)</t>
  </si>
  <si>
    <t>"m.č. 472"  1,8*(1,7*2+2,3*2-0,8)</t>
  </si>
  <si>
    <t>"m.č. 473"  2,0*(3,075*2+2,83*2-1,1+0,4*2)-0,8*1,8</t>
  </si>
  <si>
    <t>"m.č. 474"  2,0*(3,075*2+3,275*2-1,1+0,4*2)</t>
  </si>
  <si>
    <t>"m.č. 480"  1,8*(1,565*2+1,6*2-0,7*2)</t>
  </si>
  <si>
    <t>"m.č. 481"  1,8*(1,0*2+1,6*2-0,7)+0,25*1,0</t>
  </si>
  <si>
    <t>"m.č. 482"  1,8*(2,25*2+0,95*2-0,7*3)</t>
  </si>
  <si>
    <t>"m.č. 483A"  1,8*(1,0*2+1,565*2-0,7)+0,25*1,0</t>
  </si>
  <si>
    <t>"m.č. 483B"  1,8*(0,95*2+1,565*2-0,7)+0,25*0,95</t>
  </si>
  <si>
    <t>"m.č. 488"  1,8*(3,075*2+1,73*2+1,6*2-1,6*2)</t>
  </si>
  <si>
    <t>"m.č. 489"  1,8*(2,38+2,07*2+1,55+0,752*2+1,05+1,605*2+1,05+1,97*2+1,35*2+1,55+2,485*2+1,05+1,4*2+0,8*2+3,075)</t>
  </si>
  <si>
    <t>1,8*(0,4*10+0,43+1,3+1,5+0,925+2,025-0,9+3,155-1,45+0,4+0,9+0,75+0,175+0,9+0,15+1,225)-0,8*1,8*6</t>
  </si>
  <si>
    <t>---  část B  --------</t>
  </si>
  <si>
    <t>"m.č. 405"  1,8*(1,2*2+3,175*2-0,8)+0,2*0,85</t>
  </si>
  <si>
    <t>"m.č. 408"  1,8*(3,4*2+3,275*2-1,3-1,1)</t>
  </si>
  <si>
    <t>"m.č. 409"  1,8*(2,225-1,1+0,65*2+1,1+0,8*2+0,9+2,565*2+1,1+0,78*2+0,9+0,71*2+0,125+2,925+0,43+1,505+0,715+1,185-0,9*3)</t>
  </si>
  <si>
    <t>"m.č. 410"  1,8*(4,6*2+3,355*2-0,9)-0,8*1,8</t>
  </si>
  <si>
    <t>"m.č. 411"  1,8*(3,355+2,8*2-0,9)-0,8*1,8</t>
  </si>
  <si>
    <t>"m.č. 412"  1,8*(2,875*2-0,9)-0,8*1,8</t>
  </si>
  <si>
    <t>"m.č. 419A"  1,8*(2,35*2+0,525*2+3,5*2-0,9-1,8-1,0)</t>
  </si>
  <si>
    <t>"m.č. 419B"  1,8*(2,35*2+2,275*2-0,9-1,1)</t>
  </si>
  <si>
    <t>"m.č. 420"  1,8*(3,1*2-0,8*2+0,4*4)</t>
  </si>
  <si>
    <t>"m.č. 421"  2,5*(1,675*2+0,95*4+1,475*2+2,25*2)-(0,8*1,97*3+0,7*1,97)</t>
  </si>
  <si>
    <t>"m.č. 422"  1,8*(1,475*2+0,925*2-0,7)</t>
  </si>
  <si>
    <t>"m.č. 423"  1,8*(1,875*2+2,775*2-0,8*2)</t>
  </si>
  <si>
    <t>"m.č. 424"  1,8*(1,95*2+2,775*2-0,8*2)</t>
  </si>
  <si>
    <t>"m.č. 425"  1,8*(3,4*2+0,4*7-0,8)</t>
  </si>
  <si>
    <t>"m.č. 426"  2,5*(1,875*2+0,575*4+0,375*2+1,475*2+0,45*2+1,8*2)-(0,8*1,97*3+0,7*1,97)</t>
  </si>
  <si>
    <t>"m.č. 427"  1,8*(0,925*2+1,8*2-0,7)</t>
  </si>
  <si>
    <t>"m.č. 428"  1,8*(1,95*2+2,775-0,8*2)</t>
  </si>
  <si>
    <t>"m.č. 429"  1,8*(1,95*2+2,775*2-0,8*2)</t>
  </si>
  <si>
    <t>"m.č. 430"  1,8*(3,6*2+1,5*2+3,175*2-1,1-1,3)</t>
  </si>
  <si>
    <t>"m.č. 431"  2,0*(6,0*2+2,95*2+1,725*2-1,1*2)</t>
  </si>
  <si>
    <t>"m.č. 437"  1,8*(2,95*2+1,7*2-0,9)</t>
  </si>
  <si>
    <t>"m.č. 447"  1,8*(1,7*2+2,3*2-0,8)</t>
  </si>
  <si>
    <t>"m.č. 448"  2,0*(2,83*2+3,075*2-1,1)-0,8*1,8</t>
  </si>
  <si>
    <t>"m.č. 449"  2,0*(3,075*2+2,55*2+0,725*2-1,1)</t>
  </si>
  <si>
    <t>"m.č. 455-456"  1,8*(1,615*2+0,9*2+1,6*4)+0,25*0,9-(0,7*1,97*3)</t>
  </si>
  <si>
    <t>"m.č. 457-458B"  1,8*(2,25*2+1,565*4+0,95*4+1,0*2)+0,25*(0,95+1,0)-0,7*1,97*5</t>
  </si>
  <si>
    <t>"m.č. 490"  1,8*(3,075*2+3,33*2)-1,8*(1,1+1,6*2)-0,8*1,8</t>
  </si>
  <si>
    <t>"m.č. 491"  1,8*(2,15*2+1,55+0,65*2+1,05+1,725*2+1,05+0,95*2+2,25*2+2,13+2,5*2+1,05+2,175*2+3,075*2)</t>
  </si>
  <si>
    <t>1,8*(1,73*2+1,1+1,5*2+1,1*0,925*2+2,025*2+0,4*2+3,0*2+0,43*10)-1,8*(0,9+0,8+1,4+0,9+1,97+0,9)-(0,8*1,8*6)</t>
  </si>
  <si>
    <t>356</t>
  </si>
  <si>
    <t>597610565</t>
  </si>
  <si>
    <t>obkládačky keramické min. 200x200 mm</t>
  </si>
  <si>
    <t>1531325785</t>
  </si>
  <si>
    <t>1157,397*1,08 'Přepočtené koeficientem množství</t>
  </si>
  <si>
    <t>357</t>
  </si>
  <si>
    <t>781479191</t>
  </si>
  <si>
    <t>Montáž obkladů vnitřních stěn z dlaždic keramických Příplatek k cenám za plochu do 10 m2 jednotlivě</t>
  </si>
  <si>
    <t>564441553</t>
  </si>
  <si>
    <t>358</t>
  </si>
  <si>
    <t>781479196</t>
  </si>
  <si>
    <t>Montáž obkladů vnitřních stěn z dlaždic keramických Příplatek k cenám za dvousložkový spárovací tmel</t>
  </si>
  <si>
    <t>2103051080</t>
  </si>
  <si>
    <t>359</t>
  </si>
  <si>
    <t>781479197</t>
  </si>
  <si>
    <t>Montáž obkladů vnitřních stěn z dlaždic keramických Příplatek k cenám za dvousložkové lepidlo</t>
  </si>
  <si>
    <t>787520631</t>
  </si>
  <si>
    <t>360</t>
  </si>
  <si>
    <t>781495111</t>
  </si>
  <si>
    <t>Ostatní prvky ostatní práce penetrace podkladu</t>
  </si>
  <si>
    <t>-469307419</t>
  </si>
  <si>
    <t xml:space="preserve">Poznámka k souboru cen:_x000D_
1. Množství měrných jednotek u ceny -5185 se stanoví podle počtu řezaných obkladaček, nezávisle na jejich velikosti. 2. Položkou -5185 lze ocenit provádění více řezů na jednom kusu obkladu. </t>
  </si>
  <si>
    <t>361</t>
  </si>
  <si>
    <t>781495115</t>
  </si>
  <si>
    <t>Ostatní prvky ostatní práce spárování silikonem</t>
  </si>
  <si>
    <t>298558853</t>
  </si>
  <si>
    <t>všechny kouty - svislé i vodorovné (stěna-podlaha)</t>
  </si>
  <si>
    <t>"m.č. 404"  1,8*3+((8,775-4,3+1,6+3,05+0,9+2,1+3,55+2,05+1,3+0,8)*2+1,505+0,925)</t>
  </si>
  <si>
    <t>"m.č. 407"  1,8*4+(4,3*2+5,705*2-2,43)</t>
  </si>
  <si>
    <t>"m.č. 413"  1,8*4+(3,275*2+3,15*2)</t>
  </si>
  <si>
    <t>"m.č. 414"  1,8*6+(1,505+0,715+1,185+0,7+0,81+2,565+0,97+0,65+2,225+1,075+0,1+2,9+2,875+0,125+0,6)</t>
  </si>
  <si>
    <t>"m.č. 415"  1,8*7+(1,075*2+3,355*2+3,275*2)</t>
  </si>
  <si>
    <t>"m.č. 416"  1,8*6+(2,8*2+3,355+0,4)</t>
  </si>
  <si>
    <t>"m.č. 417"  1,8*4+(2,875*2)</t>
  </si>
  <si>
    <t>"m.č. 418"  1,8*4+(6,4*2+3,075*2)</t>
  </si>
  <si>
    <t>"m.č. 432A"  1,8*6+(8,4*2+8,35*2+0,4*4*2+0,3*2)</t>
  </si>
  <si>
    <t>"m.č. 432B"  2,0*5+(1,6*2+3,425*2)</t>
  </si>
  <si>
    <t>"m.č. 432C"  1,8*4+(1,6*2+2,45*2)</t>
  </si>
  <si>
    <t>"m.č. 433"    1,8*14+2*(4,705+1,75+1,6+2,0+4,7+1,45+1,85*3+0,475+0,43*3)</t>
  </si>
  <si>
    <t>"m.č. 470"  1,8*4+(2,95*2+1,7*2)</t>
  </si>
  <si>
    <t>"m.č. 472"  1,8*5+(1,7*2+2,3*2)</t>
  </si>
  <si>
    <t>"m.č. 473"  2,0*4+(3,075*2+2,83*2+0,4*2)</t>
  </si>
  <si>
    <t>"m.č. 474"  2,0*5+(3,075*2+3,275*2+0,4*2)</t>
  </si>
  <si>
    <t>"m.č. 480"  1,8*4+(1,565*2+1,6*2)</t>
  </si>
  <si>
    <t>"m.č. 481"  1,8*4+(1,0*3+1,6*2-0,7)</t>
  </si>
  <si>
    <t>"m.č. 482"  1,8*4+(2,25*2+0,95*2)</t>
  </si>
  <si>
    <t>"m.č. 483A"  1,8*4+(1,0*3+1,565*2)</t>
  </si>
  <si>
    <t>"m.č. 483B"  1,8*4+(0,95*3+1,565*2)</t>
  </si>
  <si>
    <t>"m.č. 488"  1,8*4+(3,075*2+1,73*2+1,6*2)</t>
  </si>
  <si>
    <t>"m.č. 489"  1,8*17+2*(1,73+4,625+2,025+0,7+3,95+1,65+0,8+1,37+1,05+2,485+3,8+1,07+1,05+2,655+0,725+1,55+2,07+0,43*5)</t>
  </si>
  <si>
    <t>"m.č. 405"  1,8*4+(1,2*2+3,175*2+0,85)</t>
  </si>
  <si>
    <t>"m.č. 408"  1,8*4+(3,4*2+3,275*2)</t>
  </si>
  <si>
    <t>"m.č. 409"  1,8*6+2*(2,225+0,125+2,925+0,43+1,75+1,69+2,565+1,88+1,61)</t>
  </si>
  <si>
    <t>"m.č. 410"  1,8*7+(4,6*2+3,355*2)</t>
  </si>
  <si>
    <t>"m.č. 411"  1,8*5+(3,355+2,8*2)</t>
  </si>
  <si>
    <t>"m.č. 412"  1,8*4+(2,875*2)</t>
  </si>
  <si>
    <t>"m.č. 419A"  1,8*5+(2,35*2+0,525*2+3,5*2)</t>
  </si>
  <si>
    <t>"m.č. 419B"  1,8*5+(2,35*2+2,275*2)</t>
  </si>
  <si>
    <t>"m.č. 420"  1,8*5+(3,1*2+0,4*4)</t>
  </si>
  <si>
    <t>"m.č. 421"  2,5*7+(1,675*2+0,95*4+1,475*2+2,25*2)</t>
  </si>
  <si>
    <t>"m.č. 422"  1,8*4+(1,475*2+0,925*2)</t>
  </si>
  <si>
    <t>"m.č. 423"  1,8*4+(1,875*2+2,775*2)</t>
  </si>
  <si>
    <t>"m.č. 424"  1,8*5+(1,95*2+2,775*2)</t>
  </si>
  <si>
    <t>"m.č. 425"  1,8*7+(3,4*2+0,4*7)</t>
  </si>
  <si>
    <t>"m.č. 426"  2,5*6+(1,875*2+0,575*4+0,375*2+1,475*2+0,45*2+1,8*2)</t>
  </si>
  <si>
    <t>"m.č. 427"  1,8*4+(0,925*2+1,8*2)</t>
  </si>
  <si>
    <t>"m.č. 428"  1,8*3+(1,95*2+2,775)</t>
  </si>
  <si>
    <t>"m.č. 429"  1,8*5+(1,95*2+2,775*2)</t>
  </si>
  <si>
    <t>"m.č. 430"  1,8*5+(3,6*2+1,5*2+3,175*2)</t>
  </si>
  <si>
    <t>"m.č. 431"  2,0*6+(6,0*2+2,95*2+1,725*2)</t>
  </si>
  <si>
    <t>"m.č. 437"  1,8*4+(2,95*2+1,7*2)</t>
  </si>
  <si>
    <t>"m.č. 447"  1,8*5+(1,7*2+2,3*2)</t>
  </si>
  <si>
    <t>"m.č. 448"  2,0*4+(2,83*2+3,075*2)</t>
  </si>
  <si>
    <t>"m.č. 449"  2,0*5+(3,075*2+2,55*2+0,725*2)</t>
  </si>
  <si>
    <t>"m.č. 455-456"  1,8*8+(1,615*2+0,9*3+1,6*4)</t>
  </si>
  <si>
    <t>"m.č. 457-458B"  1,8*12+(2,25*2+1,565*4+0,95*5+1,0*3)</t>
  </si>
  <si>
    <t>"m.č. 490"  1,8*4+(3,075*2+3,33*2)</t>
  </si>
  <si>
    <t>"m.č. 491"  1,8*17+2*(1,35+2,925+1,725+1,95+0,43+2,15+1,55+1,7+2,775+3,2+1,55+2,5+2,45+0,775+3,075)</t>
  </si>
  <si>
    <t>362</t>
  </si>
  <si>
    <t>7814R4111</t>
  </si>
  <si>
    <t>Nerez profily rohové lepené flexibilním lepidlem</t>
  </si>
  <si>
    <t>-992991460</t>
  </si>
  <si>
    <t>"m.č. 404"  1,8*5</t>
  </si>
  <si>
    <t>"m.č. 407"  1,8*4+1,8+1,0*2</t>
  </si>
  <si>
    <t>"m.č. 413"  1,8*4</t>
  </si>
  <si>
    <t>"m.č. 414"  1,8*20+1,8+1,0*2</t>
  </si>
  <si>
    <t>"m.č. 415"  1,8*4+1,8*1,0*2</t>
  </si>
  <si>
    <t>"m.č. 416"  1,8*4+1,8+1,0*2</t>
  </si>
  <si>
    <t>"m.č. 417"  1,8+1,0*2</t>
  </si>
  <si>
    <t>"m.č. 418"  1,8*5</t>
  </si>
  <si>
    <t>"m.č. 432A"  1,8*12</t>
  </si>
  <si>
    <t>"m.č. 432B"  2,0</t>
  </si>
  <si>
    <t>"m.č. 432C"  0</t>
  </si>
  <si>
    <t>"m.č. 433"    1,8*16+1,8*4+1,0*2*4</t>
  </si>
  <si>
    <t>"m.č. 470"   1,8*2</t>
  </si>
  <si>
    <t>"m.č. 472"  1,8*3</t>
  </si>
  <si>
    <t>"m.č. 473"  2,0</t>
  </si>
  <si>
    <t>"m.č. 474"  2,0*2</t>
  </si>
  <si>
    <t>"m.č. 480"  1,8</t>
  </si>
  <si>
    <t>"m.č. 481"  0,9</t>
  </si>
  <si>
    <t>"m.č. 482"  1,8*2</t>
  </si>
  <si>
    <t>"m.č. 483A"  1,0</t>
  </si>
  <si>
    <t>"m.č. 483B"  0,95</t>
  </si>
  <si>
    <t>"m.č. 488"  1,8*3+1,8+1,0*2</t>
  </si>
  <si>
    <t>"m.č. 489"  1,8*36+1,8*6+1,0*2*6+0,65*4+2*(0,9*2+0,35*2)+0,35*4</t>
  </si>
  <si>
    <t>"m.č. 405"  0,85+0,25</t>
  </si>
  <si>
    <t>"m.č. 408"  1,8*4</t>
  </si>
  <si>
    <t>"m.č. 409"  1,8*19+1,1+1,0*2</t>
  </si>
  <si>
    <t>"m.č. 410"  1,8*4+1,8+1,0*2</t>
  </si>
  <si>
    <t>"m.č. 411"  1,8*3+1,8+1,0*2</t>
  </si>
  <si>
    <t>"m.č. 412"  1,8*2+1,8*1,0*2</t>
  </si>
  <si>
    <t>"m.č. 419A"  1,8*7</t>
  </si>
  <si>
    <t>"m.č. 419B"  1,8*3</t>
  </si>
  <si>
    <t>"m.č. 420"  1,8*7</t>
  </si>
  <si>
    <t>"m.č. 421"  2,5*3</t>
  </si>
  <si>
    <t>"m.č. 422"  0</t>
  </si>
  <si>
    <t>"m.č. 423"  1,8*2</t>
  </si>
  <si>
    <t>"m.č. 424"  1,8*3</t>
  </si>
  <si>
    <t>"m.č. 425"  1,8*9</t>
  </si>
  <si>
    <t>"m.č. 426"  2,5*4</t>
  </si>
  <si>
    <t>"m.č. 427"  0</t>
  </si>
  <si>
    <t>"m.č. 428"  1,8*3</t>
  </si>
  <si>
    <t>"m.č. 429"  1,8*3</t>
  </si>
  <si>
    <t>"m.č. 430"  1,8*5</t>
  </si>
  <si>
    <t>"m.č. 431"  2,0*4</t>
  </si>
  <si>
    <t>"m.č. 437"  1,8*2</t>
  </si>
  <si>
    <t>"m.č. 447"  1,8*3</t>
  </si>
  <si>
    <t>"m.č. 448"  2,0*1+1,8+1,0*2</t>
  </si>
  <si>
    <t>"m.č. 449"  2,0*2</t>
  </si>
  <si>
    <t>"m.č. 455-456"  1,8*2+0,9</t>
  </si>
  <si>
    <t>"m.č. 457-458B"  1,8*2+1,0+0,95</t>
  </si>
  <si>
    <t>"m.č. 490"  1,8*4+1,8+1,0*2</t>
  </si>
  <si>
    <t>"m.č. 491"  1,8*35+1,8*6+1,0*2*6+0,65*4+3*(0,9*2+0,35*2)</t>
  </si>
  <si>
    <t>363</t>
  </si>
  <si>
    <t>7814R4511</t>
  </si>
  <si>
    <t>Nerez profily ukončovací lepené flexibilním lepidlem</t>
  </si>
  <si>
    <t>864046098</t>
  </si>
  <si>
    <t>"m.č. 404"  ((8,775-4,3+1,6+3,05+0,9+2,1+3,55+2,05+1,3+0,8)*2+1,505+0,925)-(1,6+1,1*2+0,8*3+1,8*2+1,3*2)</t>
  </si>
  <si>
    <t>"m.č. 407"  (4,3*2+5,705*2-2,43)-1,3-1,8</t>
  </si>
  <si>
    <t>"m.č. 413"  (3,275*2+3,15*2)-(1,3+1,1)</t>
  </si>
  <si>
    <t>"m.č. 414"  (1,505+0,715+1,185+0,7+0,81+2,565+0,97+0,65+2,225+1,075+0,1+2,9+2,875+0,125+0,6)-(0,9*8+1,2+1,1+0,9)</t>
  </si>
  <si>
    <t>"m.č. 415"  (1,075*2+3,355*2+3,275*2)-(0,9+1,8)</t>
  </si>
  <si>
    <t>"m.č. 416"  (2,8*2+3,355+0,4)-(0,9+1,8)</t>
  </si>
  <si>
    <t>"m.č. 417"  (2,875*2)-(0,9+1,8)</t>
  </si>
  <si>
    <t>"m.č. 418"  (6,4*2+3,075*2)-(1,6*2+1,8)</t>
  </si>
  <si>
    <t>"m.č. 432A"  (8,4*2+8,35*2+0,4*4*2+0,3*2)-(0,8*2+1,6)</t>
  </si>
  <si>
    <t>"m.č. 432B"  (1,6*2+3,425*2)-0,8</t>
  </si>
  <si>
    <t>"m.č. 432C"  (1,6*2+2,45*2)-0,8</t>
  </si>
  <si>
    <t>"m.č. 433"    2*(4,705+1,75+1,6+2,0+4,7+1,45+1,85*3+0,475+0,43*3)-(1,6*4+1,8*4+1,0+0,8*4)</t>
  </si>
  <si>
    <t>"m.č. 470"  (2,95*2+1,7*2)-0,9</t>
  </si>
  <si>
    <t>"m.č. 472"  (1,7*2+2,3*2)-0,8</t>
  </si>
  <si>
    <t>"m.č. 473"  (3,075*2+2,83*2+0,4*2)-(1,1+1,8)</t>
  </si>
  <si>
    <t>"m.č. 474"  (3,075*2+3,275*2+0,4*2)-1,1</t>
  </si>
  <si>
    <t>"m.č. 480"  (1,565*2+1,6*2)-0,7*2</t>
  </si>
  <si>
    <t>"m.č. 481"  (1,0*3+1,6*2-0,7)-0,7</t>
  </si>
  <si>
    <t>"m.č. 482"  (2,25*2+0,95*2)-0,7*3</t>
  </si>
  <si>
    <t>"m.č. 483A"  (1,0*3+1,565*2)-0,7</t>
  </si>
  <si>
    <t>"m.č. 483B"  (0,95*3+1,565*2)-0,7</t>
  </si>
  <si>
    <t>"m.č. 488"  (3,075*2+1,73*2+1,6*2)-(1,6*2+1,8)</t>
  </si>
  <si>
    <t>"m.č. 489"  2*(1,73+4,625+2,025+0,7+3,95+1,65+0,8+1,37+1,05+2,485+3,8+1,07+1,05+2,655+0,725+1,55+2,07+0,43*5)</t>
  </si>
  <si>
    <t>-(0,9+1,45+0,9+1,4+0,8+0,9+1,1*2+0,9*3+1,4*2+1,6+1,8*6)</t>
  </si>
  <si>
    <t>"m.č. 405"  (1,2*2+3,175*2+0,85)-0,8</t>
  </si>
  <si>
    <t>"m.č. 408"  (3,4*2+3,275*2)-(1,3+1,1)</t>
  </si>
  <si>
    <t>"m.č. 409"  2*(2,225+0,125+2,925+0,43+1,75+1,69+2,565+1,88+1,61)-(1,1+0,9*2+1,2+0,9*5)</t>
  </si>
  <si>
    <t>"m.č. 410"  (4,6*2+3,355*2)-(0,9+1,8)</t>
  </si>
  <si>
    <t>"m.č. 411"  (3,355+2,8*2)-(0,9+1,8)</t>
  </si>
  <si>
    <t>"m.č. 412"  (2,875*2)-(0,9+1,8)</t>
  </si>
  <si>
    <t>"m.č. 419A"  (2,35*2+0,525*2+3,5*2)-(1,8+0,9+1,0)</t>
  </si>
  <si>
    <t>"m.č. 419B"  (2,35*2+2,275*2)-(0,9+1,1)</t>
  </si>
  <si>
    <t>"m.č. 420"  (3,1*2+0,4*4)-0,8*2</t>
  </si>
  <si>
    <t>"m.č. 421"  (1,675*2+0,95*4+1,475*2+2,25*2)-(0,8*3+0,7)</t>
  </si>
  <si>
    <t>"m.č. 422"  (1,475*2+0,925*2)-0,7</t>
  </si>
  <si>
    <t>"m.č. 423"  (1,875*2+2,775*2)-0,8*2</t>
  </si>
  <si>
    <t>"m.č. 424"  (1,95*2+2,775*2)-0,8*2</t>
  </si>
  <si>
    <t>"m.č. 425"  (3,4*2+0,4*7)-0,8*2</t>
  </si>
  <si>
    <t>"m.č. 426"  (1,875*2+0,575*4+0,375*2+1,475*2+0,45*2+1,8*2)-0,8*3</t>
  </si>
  <si>
    <t>"m.č. 427"  (0,925*2+1,8*2)-0,7</t>
  </si>
  <si>
    <t>"m.č. 428"  (1,95*2+2,775)-0,8*2</t>
  </si>
  <si>
    <t>"m.č. 429"  (1,95*2+2,775*2)-0,8*2</t>
  </si>
  <si>
    <t>"m.č. 430"  (3,6*2+1,5*2+3,175*2)-(1,3+1,1)</t>
  </si>
  <si>
    <t>"m.č. 431"  (6,0*2+2,95*2+1,725*2)-(1,1*2)</t>
  </si>
  <si>
    <t>"m.č. 437"  (2,95*2+1,7*2)-0,9</t>
  </si>
  <si>
    <t>"m.č. 447"  (1,7*2+2,3*2)-0,8</t>
  </si>
  <si>
    <t>"m.č. 448"  (2,83*2+3,075*2)-(1,1+1,8)</t>
  </si>
  <si>
    <t>"m.č. 449"  (3,075*2+2,55*2+0,725*2)-1,1</t>
  </si>
  <si>
    <t>"m.č. 455-456"  (1,615*2+0,9*3+1,6*4)-0,7*3</t>
  </si>
  <si>
    <t>"m.č. 457-458B"  (2,25*2+1,565*4+0,95*5+1,0*3)-0,7*5</t>
  </si>
  <si>
    <t>"m.č. 490"  (3,075*2+3,33*2)-(1,6*2+1,8+1,1)</t>
  </si>
  <si>
    <t>"m.č. 491"  2*(1,35+2,925+1,725+1,95+0,43+2,15+1,55+1,7+2,775+3,2+1,55+2,5+2,45+0,775+3,075)</t>
  </si>
  <si>
    <t>-(1,6+1,8+6+1,4*2+0,9*4+0,8+1,4+0,9+1,97+0,9+1,1*2)</t>
  </si>
  <si>
    <t>364</t>
  </si>
  <si>
    <t>7814R4515</t>
  </si>
  <si>
    <t>Hliníkové profily ukončovací lepené flexibilním lepidlem</t>
  </si>
  <si>
    <t>1939062603</t>
  </si>
  <si>
    <t>365</t>
  </si>
  <si>
    <t>998781103</t>
  </si>
  <si>
    <t>Přesun hmot pro obklady keramické stanovený z hmotnosti přesunovaného materiálu vodorovná dopravní vzdálenost do 50 m v objektech výšky přes 12 do 24 m</t>
  </si>
  <si>
    <t>-488915400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</si>
  <si>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</si>
  <si>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783</t>
  </si>
  <si>
    <t>Dokončovací práce - nátěry</t>
  </si>
  <si>
    <t>366</t>
  </si>
  <si>
    <t>783314201</t>
  </si>
  <si>
    <t>Základní antikorozní nátěr zámečnických konstrukcí jednonásobný syntetický standardní</t>
  </si>
  <si>
    <t>1892897504</t>
  </si>
  <si>
    <t>4. np - překlady</t>
  </si>
  <si>
    <t>"L 40x40"  0,16*(63,4+101)</t>
  </si>
  <si>
    <t>"L 50x50"  (34,7+37,9)*0,2</t>
  </si>
  <si>
    <t>"L 60x60"  (5,6+5,6)*0,24</t>
  </si>
  <si>
    <t>"U 120"  (18,9+12,6)*0,429</t>
  </si>
  <si>
    <t>ocelová kce - nástavba</t>
  </si>
  <si>
    <t>1534,225</t>
  </si>
  <si>
    <t>367</t>
  </si>
  <si>
    <t>783347103</t>
  </si>
  <si>
    <t>Protipožární nástřik na bázi perlitu zámečnických konstrukcí</t>
  </si>
  <si>
    <t>465892716</t>
  </si>
  <si>
    <t>368</t>
  </si>
  <si>
    <t>783901453</t>
  </si>
  <si>
    <t>Příprava podkladu betonových podlah před provedením nátěru vysátím</t>
  </si>
  <si>
    <t>-1633864208</t>
  </si>
  <si>
    <t>nástavba VZT</t>
  </si>
  <si>
    <t>5,7*(0,66+3,6+3,6+0,785+1,8+0,715+3,9+0,71)</t>
  </si>
  <si>
    <t>6,4*22,45*2</t>
  </si>
  <si>
    <t>369</t>
  </si>
  <si>
    <t>783933151</t>
  </si>
  <si>
    <t>Penetrační nátěr betonových podlah hladkých (z pohledového nebo gletovaného betonu, stěrky apod.) epoxidový</t>
  </si>
  <si>
    <t>-190192489</t>
  </si>
  <si>
    <t>370</t>
  </si>
  <si>
    <t>783937163</t>
  </si>
  <si>
    <t>Krycí (uzavírací) nátěr betonových podlah dvojnásobný epoxidový rozpouštědlový</t>
  </si>
  <si>
    <t>-1495174525</t>
  </si>
  <si>
    <t>784</t>
  </si>
  <si>
    <t>Dokončovací práce - malby</t>
  </si>
  <si>
    <t>371</t>
  </si>
  <si>
    <t>784211101</t>
  </si>
  <si>
    <t>Malby z malířských směsí otěruvzdorných za mokra dvojnásobné, bílé za mokra otěruvzdorné výborně v místnostech výšky do 3,80 m</t>
  </si>
  <si>
    <t>187127225</t>
  </si>
  <si>
    <t>dle štuku - strop+stěny - neomyvatelný nátěr</t>
  </si>
  <si>
    <t>124,32+3191,872-327,545</t>
  </si>
  <si>
    <t>372</t>
  </si>
  <si>
    <t>784211141</t>
  </si>
  <si>
    <t>Malby z malířských směsí otěruvzdorných za mokra Příplatek k cenám dvojnásobných maleb za zvýšenou pracnost při provádění malého rozsahu plochy do 5 m2</t>
  </si>
  <si>
    <t>1728682132</t>
  </si>
  <si>
    <t>cca 1/3</t>
  </si>
  <si>
    <t>(3191,872-327,545)/3</t>
  </si>
  <si>
    <t>373</t>
  </si>
  <si>
    <t>784211163</t>
  </si>
  <si>
    <t>Malby z malířských směsí otěruvzdorných za mokra Příplatek k cenám dvojnásobných maleb za provádění barevné malby tónované na tónovacích automatech, v odstínu středně sytém</t>
  </si>
  <si>
    <t>796321727</t>
  </si>
  <si>
    <t>3191,872-327,545</t>
  </si>
  <si>
    <t>374</t>
  </si>
  <si>
    <t>784221101</t>
  </si>
  <si>
    <t>Malby z malířských směsí otěruvzdorných za sucha dvojnásobné, bílé za sucha otěruvzdorné dobře v místnostech výšky do 3,80 m</t>
  </si>
  <si>
    <t>912245226</t>
  </si>
  <si>
    <t>"m.č. 475"  2*(4,35+1,15+1,485+1,1+1,845)*1,45</t>
  </si>
  <si>
    <t>"m.č. 476"  2*(5,755+4,0)*1,45</t>
  </si>
  <si>
    <t>"m.č. 477"  2*(3,865+3,7)*1,45</t>
  </si>
  <si>
    <t>"m.č. 478"  2*(2,3+4,125)*1,45</t>
  </si>
  <si>
    <t>"m.č. 479"  2*(3,865+3,525)*1,45</t>
  </si>
  <si>
    <t>"m.č. 484"  2*(1,975+3,43)*1,45</t>
  </si>
  <si>
    <t>"m.č. 485"  2*(1,9+4,125+0,25*4)*1,45</t>
  </si>
  <si>
    <t>"m.č. 406"  2*(2,55+3,175)*1,45</t>
  </si>
  <si>
    <t>"m.č. 450"  2*(3,805+0,625+1,15+4,35+0,35)*1,45</t>
  </si>
  <si>
    <t>"m.č. 451"  2*(4,0+5,125+0,43)*1,45</t>
  </si>
  <si>
    <t>"m.č. 452"  2*(3,865+3,375+0,43)*1,45</t>
  </si>
  <si>
    <t>"m.č. 453"  2*(2,3+4,125)*1,45</t>
  </si>
  <si>
    <t>"m.č. 454"  2*(3,865+3,525)*1,45</t>
  </si>
  <si>
    <t>"m.č. 486"  2*(1,95+2,63+0,8)*1,45</t>
  </si>
  <si>
    <t>"m.č. 487"  2*(1,9+4,125+0,25*4)*1,45</t>
  </si>
  <si>
    <t>375</t>
  </si>
  <si>
    <t>784221131</t>
  </si>
  <si>
    <t>Malby z malířských směsí otěruvzdorných za sucha Příplatek k cenám dvojnásobných maleb za zvýšenou pracnost při provádění malého rozsahu plochy do 5 m2</t>
  </si>
  <si>
    <t>2135892376</t>
  </si>
  <si>
    <t>376</t>
  </si>
  <si>
    <t>784221153</t>
  </si>
  <si>
    <t>Malby z malířských směsí otěruvzdorných za sucha Příplatek k cenám dvojnásobných maleb na tónovacích automatech, v odstínu středně sytém</t>
  </si>
  <si>
    <t>-1042432149</t>
  </si>
  <si>
    <t>377</t>
  </si>
  <si>
    <t>784412310</t>
  </si>
  <si>
    <t>Nátěr neutralizační solí pod barevné malby</t>
  </si>
  <si>
    <t>562774374</t>
  </si>
  <si>
    <t>787</t>
  </si>
  <si>
    <t>Dokončovací práce - zasklívání</t>
  </si>
  <si>
    <t>378</t>
  </si>
  <si>
    <t>787600802</t>
  </si>
  <si>
    <t>Vysklívání oken a dveří skla plochého, plochy přes 1 do 3 m2</t>
  </si>
  <si>
    <t>789898302</t>
  </si>
  <si>
    <t>1,8*1,8*2</t>
  </si>
  <si>
    <t>379</t>
  </si>
  <si>
    <t>787611214</t>
  </si>
  <si>
    <t>Zasklívání oken a dveří deskami plochými plnými sklem plochým matovaným s podtmelením a zatmelením oken nebo dveří vývěsných, tl. 4 mm</t>
  </si>
  <si>
    <t>1768942114</t>
  </si>
  <si>
    <t>380</t>
  </si>
  <si>
    <t>634702515</t>
  </si>
  <si>
    <t>dvojsklo izolační 4-22-4 pro okno 1800x1800 mm vč. meziskelní žaluzie na ruční ovládání a nové zasklívací lišty (specifikace dle PD)</t>
  </si>
  <si>
    <t>1491529125</t>
  </si>
  <si>
    <t>381</t>
  </si>
  <si>
    <t>998787103</t>
  </si>
  <si>
    <t>Přesun hmot pro zasklívání stanovený z hmotnosti přesunovaného materiálu vodorovná dopravní vzdálenost do 50 m v objektech výšky přes 12 do 24 m</t>
  </si>
  <si>
    <t>742669111</t>
  </si>
  <si>
    <t>SUB - Vestavby - operační sály</t>
  </si>
  <si>
    <t xml:space="preserve">    1 - Stropní podhled</t>
  </si>
  <si>
    <t xml:space="preserve">    2 - Obkladové panely</t>
  </si>
  <si>
    <t xml:space="preserve">    3 - Stropní svítidla</t>
  </si>
  <si>
    <t xml:space="preserve">    4 - Dveře</t>
  </si>
  <si>
    <t xml:space="preserve">    5 - Okna</t>
  </si>
  <si>
    <t xml:space="preserve">    6 - Vzduchotechnické prvky</t>
  </si>
  <si>
    <t xml:space="preserve">    7 - Instalační prvky</t>
  </si>
  <si>
    <t xml:space="preserve">    8 - Nábytek</t>
  </si>
  <si>
    <t>Stropní podhled</t>
  </si>
  <si>
    <t>1.1</t>
  </si>
  <si>
    <t>Podhled - nerezové barevně lakované kazety1200x600mm, upevněné do stropní konstrukce z pozinkované oceli</t>
  </si>
  <si>
    <t>265+134</t>
  </si>
  <si>
    <t>1.1.1</t>
  </si>
  <si>
    <t>Akustická izolace -minerální vata tloušťky 50 mm</t>
  </si>
  <si>
    <t>1.2</t>
  </si>
  <si>
    <t>Revizní kazeta (600x600)mm</t>
  </si>
  <si>
    <t>ks</t>
  </si>
  <si>
    <t>Obkladové panely</t>
  </si>
  <si>
    <t>2.1</t>
  </si>
  <si>
    <t>Obkladové panely nerezové,  barevně lakované, hladký povrch, montáž pomocí příchytek ze strany panelů ve svislé montážní mezeře na svislou ocelovou konstrukci, zaručující snadnou montáž, případně demontáž. Základní rastr  1200  mm, Výška panelů 900mm, tloušťka panelů je 19mm.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</si>
  <si>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2.11</t>
  </si>
  <si>
    <t xml:space="preserve">Obkladové panely nerezové,  barevně lakované, hladký povrch, montáž pomocí příchytek ze strany panelů ve svislé montážní mezeře na svislou ocelovou konstrukci, zaručující snadnou montáž, případně demontáž. Základní rastr  1200  mm, Výška panelů 900mm,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   </t>
  </si>
  <si>
    <t>-526300381</t>
  </si>
  <si>
    <t>2.2</t>
  </si>
  <si>
    <t>Obkladové panely nerezové,  barevně lakované, hladký povrch, montáž pomocí příchytek ze strany panelů ve svislé montážní mezeře na svislou ocelovou konstrukci, zaručující snadnou montáž, případně demontáž. Základní rastr 1200mm, Výška panelů 200mm,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</si>
  <si>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2.21</t>
  </si>
  <si>
    <t>-1119550615</t>
  </si>
  <si>
    <t>2.3</t>
  </si>
  <si>
    <t>Obkladové panely nerezové,  barevně lakované, hladký povrch, montáž pomocí příchytek ze strany panelů ve svislé montážní mezeře na svislou ocelovou konstrukci, zaručující snadnou montáž, případně demontáž. Základní rastr 1200mm, Výška panelů 1750mm, tloušťka panelů je 19mm.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</si>
  <si>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2.31</t>
  </si>
  <si>
    <t>Obkladové panely nerezové,  barevně lakované, hladký povrch, montáž pomocí příchytek ze strany panelů ve svislé montážní mezeře na svislou ocelovou konstrukci, zaručující snadnou montáž, případně demontáž. Základní rastr 1200mm, Výška panelů 1350mm, tloušťka panelů je 19 mm. V panelech budou provedeny výřezy pro umístění stěnových prvků. Nalepené těsnění pro dotěsnění vodorovných spár. Materiál: nerezová ocel s vlepenou výztuhou. Barva povrchu podle vzorníku NCS, pastelová, matná -  v souladu s architektonickým řešením stavby. Odolnost proti čistícím a desinfekčním prostředkům.</t>
  </si>
  <si>
    <t>276307456</t>
  </si>
  <si>
    <t>2.4</t>
  </si>
  <si>
    <t xml:space="preserve">Podlahová ocelová nosná kostrukce, výška 100mm, kotvená do betonové podlahy po obvodě místností, musí umožnit nalepení fabionu a podlahové krytiny. Materiál: galvcanicky zinkovaná nebo chromátovaná ocel, případně nerezová ocel._x000D_
</t>
  </si>
  <si>
    <t>162+185</t>
  </si>
  <si>
    <t>2.5</t>
  </si>
  <si>
    <t xml:space="preserve">Svislá ocelová konstrukce, výška min. 3150mm, kotvená pomocí vzpěr do stěny, v horní části svázaná ocelovým profilem. Materiál: galvanicky zinkovaná ocel nebo chromátované ocelové uzavřené profily min. 40*40*2mm._x000D_
</t>
  </si>
  <si>
    <t>2.6</t>
  </si>
  <si>
    <t>Vodorovné ocelové výztuhy montované pomocí cca 4ks samořezných šroubů na svislou konstrukci v místě montáže stěnových prvků. Materiál: galvanicky zinkovaná nebo chromátovaná ocel min.tl.2mm, délka max. 1200mm, výška 100mm</t>
  </si>
  <si>
    <t>48+38</t>
  </si>
  <si>
    <t>2.7</t>
  </si>
  <si>
    <t>Vodorovné ocelové výztuhy montované pomocí cca 4ks samořezných šroubů na svislou konstrukci v místě montáže dveří. Materiál: galvanicky zinkovaná nebo chromátovaná ocel min.tl.5mm, délka max. 1500mm, výška 200mm</t>
  </si>
  <si>
    <t>54+60</t>
  </si>
  <si>
    <t>2.8</t>
  </si>
  <si>
    <t>Vodorovné ocelové výztuhy montované pomocí cca 4ks samořezných šroubů na svislou konstrukci v místě montáže nabytku, instalace vody a odpadů, stěnových kanálů apod. Materiál: galvanicky zinkovaná  nebo chromátovaná ocel min.tl. 2mm, délka max. 1200mm, výška 50mm</t>
  </si>
  <si>
    <t>36+4</t>
  </si>
  <si>
    <t>2.9</t>
  </si>
  <si>
    <t>Polyuretanové těsnění - samolepící lepené na ocelovou konstrukci v místě dotyku obkladových panelů, tl.3mm</t>
  </si>
  <si>
    <t>komplet</t>
  </si>
  <si>
    <t>2.10</t>
  </si>
  <si>
    <t>Krycí těsnění - silikonové těsnění pro překrytí montážní mezery. Barva v odstínu stejném jako barva obkladových panelů. Provedení vhodné pro operační sály.</t>
  </si>
  <si>
    <t>Stropní svítidla</t>
  </si>
  <si>
    <t>3.1</t>
  </si>
  <si>
    <t>Stropní svítidlo do rastru 600x1200, M6 LED 130W , s vloženou optickou mřížkou a spodním krycím chemicky kaleným sklem, odnímatelným bez použití nářadí, s indexem podání barev lepším než Ra=90,  barva svítidla stejná s barvou stropních kazet,  s plynulou změnou intenzity osvětlení systém DALI, IP65</t>
  </si>
  <si>
    <t>3.2</t>
  </si>
  <si>
    <t>Stropní svítidlo do rastru 600x600, M6 LED 60W , s vloženou optickou mřížkou a spodním krycím chemicky kaleným sklem, odnímatelným bez použití nářadí, s indexem podání barev lepším než Ra=90,  barva svítidla stejná s barvou stropních kazet,  s plynulou změnou intenzity osvětlení systém DALI, IP65</t>
  </si>
  <si>
    <t>3.3</t>
  </si>
  <si>
    <t>Stropní svítidlo do rastru 1200x600mm, M6 LED 130W s prismatickým krytem, kotvení krytu pomocí šroubů krytých plastovou krytkou, s indexem podání barev lepším než Ra=80, T5, barva svítidla stejná s barvou stropních kazet,  IP65</t>
  </si>
  <si>
    <t>1271527075</t>
  </si>
  <si>
    <t>3.4</t>
  </si>
  <si>
    <t>Stropní svítidlo do rastru 600x600mm, M6 LED 60W s prismatickým krytem, kotvení krytu pomocí šroubů krytých plastovou krytkou, s indexem podání barev lepším než Ra=80, T5, barva svítidla stejná s barvou stropních kazet,  IP65</t>
  </si>
  <si>
    <t>507166842</t>
  </si>
  <si>
    <t>Dveře</t>
  </si>
  <si>
    <t>4.1</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</si>
  <si>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bezdotykových loketních spínačů , včetně nerezové zárubně, průchozí otvor  900mm, výška 2050mm,  madlo nerezové pr.30 mm - 700 mm délka /vnitřní madlo - nerez, prosklení 400x500 mm</t>
  </si>
  <si>
    <t>4.2</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</si>
  <si>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bezdotykových loketních spínačů , včetně nerezové zárubně, průchozí otvor  1400mm, výška 2050mm,  madlo nerezové pr.30 mm - 700 mm délka/vnitřní madlo - nerez, prosklení 400x500 mm</t>
  </si>
  <si>
    <t>4.3</t>
  </si>
  <si>
    <t>Dveře nerezové, manuálně otočné jednokřídlé, plné,  barevně lakované - barva povrchu podle vzorníku NCS, pastelová, matná -  v souladu s architektonickým řešením stavby,  včetně nerezové zárubně, průchozí otvor  900mm, výška 2050mm, klika klika vč vložky - nerez,</t>
  </si>
  <si>
    <t>4.4</t>
  </si>
  <si>
    <t xml:space="preserve">Dveře nerezové, automaticky posuvné jednokřídlé, plné,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loketních spínačů , včetně nerezové zárubně, průchozí otvor  900mm, výška 2050mm,  madlo  nerezové pr.30 mm - 700 mm délka/vnitřní madlo - nerez, </t>
  </si>
  <si>
    <t>1111050416</t>
  </si>
  <si>
    <t>4.5</t>
  </si>
  <si>
    <t>Dveře nerezové, automaticky posuvné jednokřídlé, prosklené, barevně lakované - barva povrchu podle vzorníku NCS, pastelová, matná -  v souladu s architektonickým řešením stavby, s elektrickým pohonem 230V, 50/60Hz, řízení mikroprocesorem s možností plynulé změny nastavení otvírací rychlosti min. 10-30cm/s, funkce pro částečné  a plné otevření, s 4 ks loketních spínačů , včetně nerezové zárubně, průchozí otvor  1400mm, výška 2050mm,  madlo  nerezové pr.30 mm - 700 mm délka/vnitřní madlo - nerez, prosklení 400x500 mm</t>
  </si>
  <si>
    <t>769733879</t>
  </si>
  <si>
    <t>Okna</t>
  </si>
  <si>
    <t>5.1</t>
  </si>
  <si>
    <t>Prokládací okno vertikálně posuvné celonerezové s parapetem 600 mm, včetně nosné konstrukce, průchozí otvor 600x700 mm, nerezové ostění okna, kalené sklo, protizávaží</t>
  </si>
  <si>
    <t>Vzduchotechnické prvky</t>
  </si>
  <si>
    <t>6.1</t>
  </si>
  <si>
    <t>Laminární pole LP1622 s integrovaným osvětlením s lineárními zářivkami  s indexem podání barev lepším než Ra=90,  3.000m3/h vzduchu, HEPA filtry s třídou filtrace min H14 s oboustranou ochranou mřížkou. Příruby pro přívod vzduchu budou osazeny minimálně 120 mm od spodního okraje laminárního pole.  Korpus laminárního pole bude těsně svařen ( nepřijatelná je nýtovaná konstrukce ). Součástí laminárního pole musí být obovodová drážka pro připojení kazet podhledu. Rozměr laminárního pole : min. 1.600*2.200 mm. Materiál: Al slitina nebo nerezová ocel, barevně lakovaná v barvě podhledu. Dělený dvouvrstvý laminarizátor s průchodem tubusu operačního svítidla. Upevnění laminarizátoru pomocí rychlouzávěrů do těla laminárního pole. Laminarizátor musí být upevněn na otočný závěs umožňující jeho svislé zavěšení v případě servisního zásahu - výměna filtru nebo světelných trubic.</t>
  </si>
  <si>
    <t>6.2</t>
  </si>
  <si>
    <t>Odsávací kanály z nerezové oceli, montované za obkladovými panely a umožňující odtah vzduchu jak u země, tak i u stropu operačního sálu. V kanálu je u spojovací příruby namontován regulační prvek. Průřez kanálu je min. 125*600mm. Kanály jsou osazeny ze strany sálu odnímatelnými nerezovými mřížkami (400x600)mm s regulačním prvkem (horní) a filtrem proti hrubým nečistotám (spodní). Povrchová úprava krycích mřížek : kartáčováno.</t>
  </si>
  <si>
    <t>6.3</t>
  </si>
  <si>
    <t>Filtrační nástavec pro přívod vzduchu PVFN 600 včetně HEPA filtru H13</t>
  </si>
  <si>
    <t>1331023368</t>
  </si>
  <si>
    <t>6.43</t>
  </si>
  <si>
    <t>Odsávací výúsť OVFN 600</t>
  </si>
  <si>
    <t>1678428588</t>
  </si>
  <si>
    <t>Instalační prvky</t>
  </si>
  <si>
    <t>7.1</t>
  </si>
  <si>
    <t>Multifunkční  panel, minimálně 19" LCD dotyková obrazovka, krytí obrazovky IP65, včetně siťového rozvaděče se zabudovaným počítačem, který je umístěn mimo operační sál. , Řízení a zobrazování: , - datum, čas, stopky, , - stav DO a VDO, stav UPS, , - stav a testování ZIS, - osvětlení místnosti a laminárního pole (po zapnutí osvětlení LP vždy intenzita osvětlení 100% ), , - indikace tlaku medicinálních plynů, , - připojení na internet pro vzdálenou správu zařízení, , - ovládání VZT jednotky - přepínání plného výkonu a sníženého výkonu, , - indikace vlhkosti a teploty, možnost nastavení teploty v rozsahu minimálně +-3°C, , - uchování všech chybových hlášení ( podtlaky a přetlaky plynů, poruchy ZIS , stavy klimatizační,   jednotky, poruchy osvětlení na OS - vše minimálně po dobu 90 dnů). , Možnost ovládání funkcí hlavního operačního svítidla, satelitu a kamery., - zapnuto, vypnuto, změna intenzity osvětlení, , - plynulá změna ohniskové vzdálenosti, přepíníní do ENDO módu,   , - synchonizace, změna módu, možnost nastavení barené teploty, , - stav UPS a historie jejího provozu.</t>
  </si>
  <si>
    <t>7.2</t>
  </si>
  <si>
    <t>Zobrazovací panel PACS  systému  s LCD obrazovkou min. 46“ ( 117 cm)  s rozlišením minimálně  1920x1080 pixelů  ( Full –HD) včetně zabudovaného PC. Zobrazovací panel musí být kalibrován podle DICOM  a tato kalibrace musí být kdykoliv obnovitelná. Panel musí být zabudován v rovině s obkladovými panely stěn sálu, krytí panelu ze strany sálů min. IP65. Musí být čistitelný a desinfikovatelný pomocí běžně používaných prostředků v nemocnici. Panel musí být umožnit připojit přímo následující video signály : S-video, VGA, DVI, RGB, CVBS a 3G-SDI s možností prosmyčování u    S-video, RGB,CVBS a 3G-SDI. Přepínání jednotlivých signálů musí být dostupné ze strany operačního sálu pomocí přepínačů s IP 65 integrovaných do krycího skla samotného panelu. Z čela panelu musí být minimálně dva USB konektory kryté záslepkou. Zobrazovací panel musí být vybaven senzorem jasu pro stabilizaci intenzity podsvícení panelu. Panel musí mít certifikaci dle ČSN EN 60601 – zdravotnický prostředek. Součástí panelu je i klávesnice a myš na sklopné polici pod samotným panelem.  Klávesnice musí zvukově a světelně upozornit na nutnost provedení desinfekce jejího povrchu. Obě periferie mít certifikaci dle ČSN EN 60601 – zdravotnický prostředek.</t>
  </si>
  <si>
    <t>7.3</t>
  </si>
  <si>
    <t>Vestavěná skříň na šití zabudovaná do obkladových panelů. Barva shodná s barvou panelů vestavby. Rozměr skříně 900x750-200 mm, dveře prosklené, korpus dvojitý s vlepenou tlumící vložkou,dveřní závěsy umožňující snadné čištění ( nepřijatelné nábytkové závěsy) s funkcí dovření dveří a nepřerušovaným celoobvodovým těsněním, uzamykatelné, 6  skleněných polic.</t>
  </si>
  <si>
    <t>7.4</t>
  </si>
  <si>
    <t>Prokládací skříň bez blokace, zabudovaná do obkladových panelů. Barva shodná s barvou panelů vestavby.  rozměry 900x750x2100 mm, 4 nerezové police,  korpus dvojitý s vlepenou tlumící vložkou,dveřní závěsy umožňující snadné čištění a celoobvodovým těsněním</t>
  </si>
  <si>
    <t>7.5</t>
  </si>
  <si>
    <t>Prokládací skříň bez blokace, zabudovaná do obkladových panelů. Barva shodná s barvou panelů vestavby.  rozměry 1200x700x2100 mm, 4 nerezové police,  korpus dvojitý s vlepenou tlumící vložkou,dveřní závěsy umožňující snadné čištění  a  celoobvodovým těsněním</t>
  </si>
  <si>
    <t>7.7</t>
  </si>
  <si>
    <t>Ozvučení sálů - radio CD,USB, 2x reproduktor, IP 54</t>
  </si>
  <si>
    <t>sada</t>
  </si>
  <si>
    <t>7.8</t>
  </si>
  <si>
    <t>Hodiny na OS, vhodné pro nemocniční provoz, napájení 24V, řízené signálem jednotného času používaným v nemocnici, vnější průměr min 300mm, číselník s arabskými číslicemi.</t>
  </si>
  <si>
    <t>7.9</t>
  </si>
  <si>
    <t>Nerezový parapet včetně nerezových konzolí, sendvičové provedení, zespodu kryto nerezovým plechem,  rozměr 3600 x 450 mm (délkově složen ze 2 dílů), požadovaná nosnost 200 kg</t>
  </si>
  <si>
    <t>7.10</t>
  </si>
  <si>
    <t>Nerezový parapet včetně nerezových konzolí, sendvičové provedení, zespodu kryto nerezovým plechem, rozměr 3278 x 450 mm (délkově složen ze 2 dílů), požadovaná nosnost 200 kg</t>
  </si>
  <si>
    <t>7.11</t>
  </si>
  <si>
    <t>Nerezový parapet včetně nerezových konzolí, sendvičové provedení, zespodu kryto nerezovým plechem, rozměr 3000 x 450 mm (délkově složen ze 2 dílů), požadovaná nosnost 200 kg</t>
  </si>
  <si>
    <t>7.12</t>
  </si>
  <si>
    <t>Mycí koryto nerezové pro 3 osoby, materiál AISI 316, pracovní hloubka koryta min 350 mm,zadní ochrana proti ostřiku min 500 mm, vnitřní rádiusy z  důvadů čistitelnosti min. R 15 mm , koryto dvouplášťové - sifony a propojení kryty vnějším pláštěm, včetně senzorové baterie, montážního materiálu, termostatického ventilu a napájecího zdroje. Povrchová úprava kartáčováno.</t>
  </si>
  <si>
    <t>1459214814</t>
  </si>
  <si>
    <t>Nábytek</t>
  </si>
  <si>
    <t>8.1</t>
  </si>
  <si>
    <t>Skříňová sestava do místností 4.35 a 4.68. Hlavni rozměry 2.420x700x2.100mm.                                           _x000D_
1ks vysoká skříň jednoduchá, prosklená, kovová, dvoustěnná, barevně lakovaná, uzamykatelná, s vestavěným ISO modulovým systémem obsahujícím: _x000D_
- 4 ks rastrových kolejnic, 12 párů teleskopických výjezdů, 7 ks ABS košů 400x600x100mm, 5 ks ABS modulů 600x400x50 mm, příčné a podélné přestavitelné dělení košů,  1ks spodní skříňka pod dřez, dvojitá , kovová, dvoustěnná, barevně lakovaná,   1ks spodní skříňka, kovová, dvoustěnná, barevně lakovaná, se 4 zásuvkami, opatřenými  celoobvodovým těsněním, _x000D_
1ks spodní skříňka jednoduchá, kovová, dvoustěnná, barevně lakovaná, s vestavěným ISO modulovým systémem obsahujícím: _x000D_
- 4 ks rastrových kolejnic, 4 páry teleskopických výjezdů, 4 ks ABS košů 400x600x100 mm, příčné a podélné přestavitelné dělení košů, 1ks nerezová pracovní deska délky 1.960mm, tloušťky 40mm, se zadním lemem 40 mm, s  vevařeným dřezem 400x400x200 mm, 1ks závěsná skříňka dvojitá, kovová, dvoustěnná, barevně lakovaná, s vestavěným systémem přestavitelných nerezových polic,                                                                                                          2ks závěsná skříňka jednoduchá, kovová, dvoustěnná, barevně lakovaná, s vestavěným systémem přestavitelných nerezových polic,                                                                                     1ks  osvětlení pracovní desky,                                                                                                                      1 ks šikmý zákryt vysoké skříně, 1 ks šikmý zákryt závěsných skříněk,                                                                                                     2ks kryt soklu o výšce 100 mm,  l celkem=2.420mm,</t>
  </si>
  <si>
    <t>8.2</t>
  </si>
  <si>
    <t>Skříňová sestava do místností 4.40, 4.45, 4.60, 4.65. Hlavni rozměry 2570x700x2100mm.                                           1ks vysoká skříň jednoduchá, prosklená, kovová, dvoustěnná, barevně lakovaná, uzamykatelná, s vestavěným ISO modulovým systémem obsahujícím: _x000D_
- 4 ks rastrových kolejnic, 12 párů teleskopických výjezdů, 7 ks ABS košů 400x600x100mm, 5 ks ABS modulů 600x400x50 mm, příčné a podélné přestavitelné dělení košů, 1ks spodní skříňka pod dřez, dvojitá , kovová, dvoustěnná, barevně lakovaná, 1ks spodní skříňka, kovová, dvoustěnná, barevně lakovaná, se 4 zásuvkami, opatřenými  celoobvodovým těsněním,                                                                                                                     _x000D_
1ks spodní skříňka jednoduchá, kovová, dvoustěnná, barevně lakovaná, s vestavěným ISO modulovým systémem obsahujícím: _x000D_
- 4 ks rastrových kolejnic, 4 páry teleskopických výjezdů, 4 ks ABS košů 400x600x100 mm, příčné a podélné přestavitelné dělení košů, 1ks nerezová pracovní deska délky 1.960mm, tloušťky 40mm, se zadním lemem 40 mm, s  vevařeným dřezem 400x400x200 mm, ks závěsná skříňka dvojitá, kovová, dvoustěnná, barevně lakovaná, s vestavěným systémem přestavitelných nerezových polic,                                                                                                          2ks závěsná skříňka jednoduchá, kovová, dvoustěnná, barevně lakovaná, s vestavěným systémem přestavitelných nerezových polic,                                                                                     1ks  osvětlení pracovní desky,                                                                                               1 ks šikmý zákryt vysoké skříně, 1 ks šikmý zákryt závěsných skříněk,                                                                                                     2ks kryt soklu o výšce 100 mm,  l celkem=2.570mm,                                                                               1 ks boční zákryt vysoké skříně</t>
  </si>
  <si>
    <t>8.3</t>
  </si>
  <si>
    <t xml:space="preserve">Skříňová sestava do místností 4.09 a 4.14. Hlavni rozměry 2.400x470x2.100mm.                                         _x000D_
 - 2ks vysoká skříň dvojitá, kovová, dvoustěnná, barevně lakovaná, uzamykatelná, s vestavěným systémem přestavitelných nerezových polic  (5 ks), 2 ks šikmý zákryt vysoké skříně, 2ks kryt soklu o výšce 100 mm, _x000D_
 l celkemm=2.400mm,                                                                              </t>
  </si>
  <si>
    <t>163445547</t>
  </si>
  <si>
    <t>Poznámka k položce:
Speciální systém pro uložení sterilního materiálu a léčiv musí být z vhodného materiálu nepodléhající destrukci vlivem používání ve zdravotnickém prostředí, standardních chemikálií pro povrchovou desinfekci, kovový, elektrolyticky pozinkovaná ocel, tloušťka materiálu (plechu) min. 1 mm) , nepřijatelné řešení z nerezové oceli z důvodu možnosti používání akrylátových popisovacích lišt upevňovaných magneticky na dveře, zásuvky nebo korpusy skříní, s vhodnou a odolnou povrchovou úpravou (povrchová úprava musí být odolná vůči UV záření ,germicidnímu záření a proti běžně používaným desinfekčním prostředkům - povrchově upravený práškovou epoxypolyesterovou barvou; barevné provedení čelních ploch podle vzorníku NCS, pastelová, hedvábně matná -  v souladu s architektonickým řešením stavby ( dveře lakovány i z vnitřní strany) ;   korpusy celoplošně v barvě RAL 9002 hedvábně matná; korpus skříní a přední dveře  dvoustěnné (s izolací –  prachotěsnou, zvukotěsnou);   dveře musí být opatřené celoobvodovým  těsněním a závěsy, umožňující snadnou desinfekci ;   police z vhodného materiálu umožňující snadnou údržbu a desinfekci ( z nerezové oceli), s možností snadného přestavení;    systém musí být s minimem nedostupných míst pro údržbu a desinfekci směrem k podlaze i stěnám (např. přitmelením k podlaze, dokrytováním ke stěnám a nahoře šikmým zákrytem ke zdi);  možnost výškového přizpůsobení vzhledem k nerovnostem podlahy ( sokl každé skříně s výškově stavitelnými skrytými nožkami,  sokly zakrytovány krycím plechem);  provedení zaručující po ukončení životnosti snadnou recyklovatelnost.</t>
  </si>
  <si>
    <t>8.4</t>
  </si>
  <si>
    <t xml:space="preserve">Skříňová sestava do místností 4.09 a 4.14. Hlavni rozměry 2.740x470x2.100mm. 4ks vysoká skříň jednoduchá, kovová, dvoustěnná, barevně lakovaná, uzamykatelná, s vestavěným ISO modulovým systémem obsahujícím: _x000D_
6 ks ABS bočnic s vodícími elementy, _x000D_
7 ks ABS košů 400x600x100mm, _x000D_
4 ks ABS košů 600x400x200 mm, příčné a podélné přestavitelné dělení košů, _x000D_
2 ks šikmý zákryt vysoké skříně, 2ks kryt soklu o výšce 100 mm,  _x000D_
l celkem=2.400mm, 1 ks boční zákryt vysoké skříně._x000D_
</t>
  </si>
  <si>
    <t>1952934691</t>
  </si>
  <si>
    <t>ZTI - Zdravotechnika</t>
  </si>
  <si>
    <t xml:space="preserve">    9 - Ostatní konstrukce a práce, bourání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</si>
  <si>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</si>
  <si>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</si>
  <si>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</si>
  <si>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</si>
  <si>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Ostatní konstrukce a práce, bourání</t>
  </si>
  <si>
    <t>974042553</t>
  </si>
  <si>
    <t>Vysekání rýh v betonové nebo jiné monolitické dlažbě s betonovým podkladem do hl. 100 mm a šířky do 100 mm</t>
  </si>
  <si>
    <t>-168040213</t>
  </si>
  <si>
    <t>4/0,1</t>
  </si>
  <si>
    <t>977311112</t>
  </si>
  <si>
    <t>Řezání stávajících betonových mazanin bez vyztužení hloubky přes 50 do 100 mm</t>
  </si>
  <si>
    <t>2132220893</t>
  </si>
  <si>
    <t>40*2</t>
  </si>
  <si>
    <t>-1017296218</t>
  </si>
  <si>
    <t>-1516867342</t>
  </si>
  <si>
    <t>6,801*9 'Přepočtené koeficientem množství</t>
  </si>
  <si>
    <t>1381752162</t>
  </si>
  <si>
    <t>713463121</t>
  </si>
  <si>
    <t>Montáž izolace tepelné potrubí a ohybů tvarovkami nebo deskami potrubními pouzdry bez povrchové úpravy (izolační materiál ve specifikaci) uchycenými sponami potrubí jednovrstvá</t>
  </si>
  <si>
    <t>204125276</t>
  </si>
  <si>
    <t xml:space="preserve">Poznámka k souboru cen:_x000D_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</si>
  <si>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170+73+109+22+36+132+80+11</t>
  </si>
  <si>
    <t>631545100</t>
  </si>
  <si>
    <t>pouzdro izolační potrubní s jednostrannou Al fólií max. 250/100 °C 22/25 mm</t>
  </si>
  <si>
    <t>78920292</t>
  </si>
  <si>
    <t>95+75</t>
  </si>
  <si>
    <t>631545110</t>
  </si>
  <si>
    <t>pouzdro izolační potrubní s jednostrannou Al fólií max. 250/100 °C 28/25 mm</t>
  </si>
  <si>
    <t>335243721</t>
  </si>
  <si>
    <t>36+37</t>
  </si>
  <si>
    <t>631545120</t>
  </si>
  <si>
    <t>pouzdro izolační potrubní s jednostrannou Al fólií max. 250/100 °C 35/25 mm</t>
  </si>
  <si>
    <t>441164321</t>
  </si>
  <si>
    <t>11+98</t>
  </si>
  <si>
    <t>631545130</t>
  </si>
  <si>
    <t>pouzdro izolační potrubní s jednostrannou Al fólií max. 250/100 °C 42/25 mm</t>
  </si>
  <si>
    <t>-1089225801</t>
  </si>
  <si>
    <t>631545310</t>
  </si>
  <si>
    <t>pouzdro izolační potrubní s jednostrannou Al fólií max. 250/100 °C 28/30 mm</t>
  </si>
  <si>
    <t>-1019357901</t>
  </si>
  <si>
    <t>631545695</t>
  </si>
  <si>
    <t>pouzdro potrubní izolační ROCKWOOL PIPO ALS 16/40 mm</t>
  </si>
  <si>
    <t>-1895799692</t>
  </si>
  <si>
    <t>631545700</t>
  </si>
  <si>
    <t>pouzdro izolační potrubní s jednostrannou Al fólií max. 250/100 °C 22/40 mm</t>
  </si>
  <si>
    <t>-1210193443</t>
  </si>
  <si>
    <t>631545720</t>
  </si>
  <si>
    <t>pouzdro izolační potrubní s jednostrannou Al fólií max. 250/100 °C 35/40 mm</t>
  </si>
  <si>
    <t>-1032468158</t>
  </si>
  <si>
    <t>-1963099620</t>
  </si>
  <si>
    <t>721</t>
  </si>
  <si>
    <t>Zdravotechnika - vnitřní kanalizace</t>
  </si>
  <si>
    <t>721140802</t>
  </si>
  <si>
    <t>Demontáž potrubí z litinových trub odpadních nebo dešťových do DN 100</t>
  </si>
  <si>
    <t>423599648</t>
  </si>
  <si>
    <t>45+125</t>
  </si>
  <si>
    <t>721140806</t>
  </si>
  <si>
    <t>Demontáž potrubí z litinových trub odpadních nebo dešťových přes 100 do DN 200</t>
  </si>
  <si>
    <t>-1309504640</t>
  </si>
  <si>
    <t>35+16</t>
  </si>
  <si>
    <t>721174025</t>
  </si>
  <si>
    <t>Potrubí z plastových trub polypropylenové [HT systém] odpadní (svislé) DN 100</t>
  </si>
  <si>
    <t>868768004</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</si>
  <si>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</si>
  <si>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721174026</t>
  </si>
  <si>
    <t>Potrubí z plastových trub polypropylenové [HT systém] odpadní (svislé) DN 125</t>
  </si>
  <si>
    <t>364320155</t>
  </si>
  <si>
    <t>721174041</t>
  </si>
  <si>
    <t>Potrubí kanalizační z PP připojovací systém HT DN 32</t>
  </si>
  <si>
    <t>835782565</t>
  </si>
  <si>
    <t>721174042</t>
  </si>
  <si>
    <t>Potrubí z plastových trub polypropylenové [HT systém] připojovací DN 40</t>
  </si>
  <si>
    <t>-1950601338</t>
  </si>
  <si>
    <t>721174043</t>
  </si>
  <si>
    <t>Potrubí z plastových trub polypropylenové [HT systém] připojovací DN 50</t>
  </si>
  <si>
    <t>-2068870148</t>
  </si>
  <si>
    <t>721174044</t>
  </si>
  <si>
    <t>Potrubí z plastových trub polypropylenové [HT systém] připojovací DN 70</t>
  </si>
  <si>
    <t>-2113255891</t>
  </si>
  <si>
    <t>721211421</t>
  </si>
  <si>
    <t>Podlahové vpusti se svislým odtokem DN 50/75/110 [HL 310N] mřížka nerez 115x115</t>
  </si>
  <si>
    <t>1899254746</t>
  </si>
  <si>
    <t>721290123</t>
  </si>
  <si>
    <t>Zkouška těsnosti kanalizace v objektech kouřem do DN 300</t>
  </si>
  <si>
    <t>-2075977268</t>
  </si>
  <si>
    <t xml:space="preserve">Poznámka k souboru cen:_x000D_
1. V ceně -0123 není započteno dodání média; jeho dodávka se oceňuje ve specifikaci. </t>
  </si>
  <si>
    <t>1235</t>
  </si>
  <si>
    <t>Tester odpadů netoxického kouře</t>
  </si>
  <si>
    <t>1263284479</t>
  </si>
  <si>
    <t>721900101</t>
  </si>
  <si>
    <t>Odvětrávací hlavice plastová CDV 125 (dod+mtž)</t>
  </si>
  <si>
    <t>-441638224</t>
  </si>
  <si>
    <t>721900102</t>
  </si>
  <si>
    <t>Ohrana kondenzátního potrubí ve strojovně VZT plechové zakrytí pomocí U profilů (dod+mtž)</t>
  </si>
  <si>
    <t xml:space="preserve">m </t>
  </si>
  <si>
    <t>942365646</t>
  </si>
  <si>
    <t>721900103</t>
  </si>
  <si>
    <t>Podomítkový sifon pro klimatizační jednotku HL 138 (dod+mtž)</t>
  </si>
  <si>
    <t xml:space="preserve">kus </t>
  </si>
  <si>
    <t>-2029824106</t>
  </si>
  <si>
    <t>721900104</t>
  </si>
  <si>
    <t>Střěšní vpusť pro odvod dešťové vody ze střechy (dod+mtž)</t>
  </si>
  <si>
    <t>-1331103812</t>
  </si>
  <si>
    <t>721900105</t>
  </si>
  <si>
    <t>673869200</t>
  </si>
  <si>
    <t>998721103</t>
  </si>
  <si>
    <t>Přesun hmot pro vnitřní kanalizace stanovený z hmotnosti přesunovaného materiálu vodorovná dopravní vzdálenost do 50 m v objektech výšky přes 12 do 24 m</t>
  </si>
  <si>
    <t>1882316418</t>
  </si>
  <si>
    <t>722</t>
  </si>
  <si>
    <t>Zdravotechnika - vnitřní vodovod</t>
  </si>
  <si>
    <t>722130234</t>
  </si>
  <si>
    <t>Potrubí z ocelových trubek pozinkovaných závitových svařovaných běžných DN 32</t>
  </si>
  <si>
    <t>1063574834</t>
  </si>
  <si>
    <t>722170804</t>
  </si>
  <si>
    <t>Demontáž rozvodů vody z plastů přes 25 do D 50 mm</t>
  </si>
  <si>
    <t>288230722</t>
  </si>
  <si>
    <t>240+180</t>
  </si>
  <si>
    <t>722170807</t>
  </si>
  <si>
    <t>Demontáž rozvodů vody z plastů přes 50 do D 110 mm</t>
  </si>
  <si>
    <t>-220184598</t>
  </si>
  <si>
    <t>722176111</t>
  </si>
  <si>
    <t>Montáž potrubí z plastových trub svařovaných polyfuzně D do 16 mm</t>
  </si>
  <si>
    <t>721547948</t>
  </si>
  <si>
    <t xml:space="preserve">Poznámka k souboru cen:_x000D_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</si>
  <si>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286151500</t>
  </si>
  <si>
    <t>trubka tlaková PPR řada PN 20 16 x 2,7 x 4000 mm</t>
  </si>
  <si>
    <t>-1963853121</t>
  </si>
  <si>
    <t>722176112</t>
  </si>
  <si>
    <t>Montáž potrubí z plastových trub svařovaných polyfuzně D přes 16 do 20 mm</t>
  </si>
  <si>
    <t>-767295138</t>
  </si>
  <si>
    <t>175+75</t>
  </si>
  <si>
    <t>286151520</t>
  </si>
  <si>
    <t>trubka tlaková PPR řada PN 20 20 x 3,4 x 4000 mm</t>
  </si>
  <si>
    <t>-979690901</t>
  </si>
  <si>
    <t>722176113</t>
  </si>
  <si>
    <t>Montáž potrubí z plastových trub svařovaných polyfuzně D přes 20 do 25 mm</t>
  </si>
  <si>
    <t>1603097476</t>
  </si>
  <si>
    <t>72+37</t>
  </si>
  <si>
    <t>286151530</t>
  </si>
  <si>
    <t>trubka tlaková PPR řada PN 20 25 x 4,2 x 4000 mm</t>
  </si>
  <si>
    <t>170297218</t>
  </si>
  <si>
    <t>722176114</t>
  </si>
  <si>
    <t>Montáž potrubí z plastových trub svařovaných polyfuzně D přes 25 do 32 mm</t>
  </si>
  <si>
    <t>-2107023362</t>
  </si>
  <si>
    <t>22+98</t>
  </si>
  <si>
    <t>286151550</t>
  </si>
  <si>
    <t>trubka tlaková PPR řada PN 20 32 x 5,4 x 4000 mm</t>
  </si>
  <si>
    <t>2141650882</t>
  </si>
  <si>
    <t>722176115</t>
  </si>
  <si>
    <t>Montáž potrubí z plastových trub svařovaných polyfuzně D přes 32 do 40 mm</t>
  </si>
  <si>
    <t>575043307</t>
  </si>
  <si>
    <t>286151580</t>
  </si>
  <si>
    <t>trubka tlaková PPR řada PN 20 40 x 6,7 x 4000 mm</t>
  </si>
  <si>
    <t>-2011279996</t>
  </si>
  <si>
    <t>722230100</t>
  </si>
  <si>
    <t>Ventil přímý G 3/8 se dvěma závity</t>
  </si>
  <si>
    <t>-1536829827</t>
  </si>
  <si>
    <t>722230101</t>
  </si>
  <si>
    <t>Armatury se dvěma závity ventily přímé [Ke 83 T] G 1/2</t>
  </si>
  <si>
    <t>775719778</t>
  </si>
  <si>
    <t>722230102</t>
  </si>
  <si>
    <t>Armatury se dvěma závity ventily přímé [Ke 83 T] G 3/4</t>
  </si>
  <si>
    <t>-229644401</t>
  </si>
  <si>
    <t>722239001</t>
  </si>
  <si>
    <t>Automatický odvzdušňovací ventil 3/8</t>
  </si>
  <si>
    <t>-67127621</t>
  </si>
  <si>
    <t>722250142</t>
  </si>
  <si>
    <t>Požární příslušenství a armatury hydrantový systém s tvarově stálou hadicí prosklený D 25 x 20 m</t>
  </si>
  <si>
    <t>soubor</t>
  </si>
  <si>
    <t>569555662</t>
  </si>
  <si>
    <t>722290215</t>
  </si>
  <si>
    <t>Zkoušky, proplach a desinfekce vodovodního potrubí zkoušky těsnosti vodovodního potrubí hrdlového nebo přírubového do DN 100</t>
  </si>
  <si>
    <t>-1430796331</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</si>
  <si>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</si>
  <si>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</si>
  <si>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</si>
  <si>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303745440</t>
  </si>
  <si>
    <t>998722103</t>
  </si>
  <si>
    <t>Přesun hmot pro vnitřní vodovod stanovený z hmotnosti přesunovaného materiálu vodorovná dopravní vzdálenost do 50 m v objektech výšky přes 12 do 24 m</t>
  </si>
  <si>
    <t>-1060187852</t>
  </si>
  <si>
    <t>725</t>
  </si>
  <si>
    <t>Zdravotechnika - zařizovací předměty</t>
  </si>
  <si>
    <t>725110814</t>
  </si>
  <si>
    <t>Demontáž klozetů odsávacích nebo kombinačních</t>
  </si>
  <si>
    <t>-1231818721</t>
  </si>
  <si>
    <t>725112022</t>
  </si>
  <si>
    <t>Zařízení záchodů klozety keramické závěsné na nosné stěny s hlubokým splachováním odpad vodorovný</t>
  </si>
  <si>
    <t>-602249200</t>
  </si>
  <si>
    <t xml:space="preserve">Poznámka k souboru cen:_x000D_
1. V cenách -1351, -1361, -3124 není započten napájecí zdroj. 2. V cenách jsou započtená klozetová sedátka. </t>
  </si>
  <si>
    <t>725121525</t>
  </si>
  <si>
    <t>Pisoárové záchodky keramické automatické s radarovým senzorem</t>
  </si>
  <si>
    <t>1596465600</t>
  </si>
  <si>
    <t xml:space="preserve">Poznámka k souboru cen:_x000D_
1. V cenách –1001, -1521, -1525, -1529, -2002 není započten napájecí zdroj. 2. V cenách -1501 a -1502 není započten ventil na oplach pisoáru. </t>
  </si>
  <si>
    <t>725210821</t>
  </si>
  <si>
    <t>Demontáž umyvadel bez výtokových armatur umyvadel</t>
  </si>
  <si>
    <t>-1608239358</t>
  </si>
  <si>
    <t>725211622</t>
  </si>
  <si>
    <t>Umyvadla keramická bez výtokových armatur se zápachovou uzávěrkou připevněná na stěnu šrouby bílá se sloupem 550 mm</t>
  </si>
  <si>
    <t>-1098122642</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</si>
  <si>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</si>
  <si>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725220841</t>
  </si>
  <si>
    <t>Demontáž van ocelových rohových</t>
  </si>
  <si>
    <t>-1895628595</t>
  </si>
  <si>
    <t>725240101</t>
  </si>
  <si>
    <t>Sprch.kout zděný1000/800mm-Sprch.zástěna,podlahová vpusť KESSEL AG</t>
  </si>
  <si>
    <t>-136564336</t>
  </si>
  <si>
    <t>725240811</t>
  </si>
  <si>
    <t>Demontáž sprchových kabin a vaniček bez výtokových armatur kabin</t>
  </si>
  <si>
    <t>264190460</t>
  </si>
  <si>
    <t>725291315</t>
  </si>
  <si>
    <t>Doplňky zařízení koupelen a záchodů  háček na ručník nerez</t>
  </si>
  <si>
    <t>-1360913208</t>
  </si>
  <si>
    <t>725291511n</t>
  </si>
  <si>
    <t>Doplňky zařízení koupelen a záchodů nerez dávkovač tekutého mýdla na 350 ml</t>
  </si>
  <si>
    <t>-58444386</t>
  </si>
  <si>
    <t>725291512</t>
  </si>
  <si>
    <t>Doplňky zařízení koupelen a záchodů dávkovač dezinfekce nerez</t>
  </si>
  <si>
    <t>-77127448</t>
  </si>
  <si>
    <t>725291631</t>
  </si>
  <si>
    <t>Doplňky zařízení koupelen a záchodů nerezové zásobník papírových ručníků</t>
  </si>
  <si>
    <t>-1023862865</t>
  </si>
  <si>
    <t>725291621</t>
  </si>
  <si>
    <t>Doplňky zařízení koupelen a záchodů nerezové zásobník toaletních papírů d=300 mm</t>
  </si>
  <si>
    <t>-1320500795</t>
  </si>
  <si>
    <t>725291717</t>
  </si>
  <si>
    <t>Doplňky zařízení koupelen a záchodů Držák do sprchy rohový nerez</t>
  </si>
  <si>
    <t>-1531524793</t>
  </si>
  <si>
    <t>725291718</t>
  </si>
  <si>
    <t>Doplňky zařízení koupelen a záchodů držák WC štětky závěsný nerez</t>
  </si>
  <si>
    <t>241031340</t>
  </si>
  <si>
    <t>725310823</t>
  </si>
  <si>
    <t>Demontáž dřezů jednodílných bez výtokových armatur vestavěných v kuchyňských sestavách</t>
  </si>
  <si>
    <t>1588402780</t>
  </si>
  <si>
    <t>725330840</t>
  </si>
  <si>
    <t>Demontáž výlevek bez výtokových armatur a bez nádrže a splachovacího potrubí ocelových nebo litinových</t>
  </si>
  <si>
    <t>869031443</t>
  </si>
  <si>
    <t>725331111</t>
  </si>
  <si>
    <t>Výlevky bez výtokových armatur a splachovací nádrže keramické se sklopnou plastovou mřížkou 425 mm</t>
  </si>
  <si>
    <t>1468729185</t>
  </si>
  <si>
    <t>725339110</t>
  </si>
  <si>
    <t>Mycí stůl skříňkový AISI 316 1500/700/850</t>
  </si>
  <si>
    <t>-1384387456</t>
  </si>
  <si>
    <t>725339111</t>
  </si>
  <si>
    <t>Výlevky montáž výlevky</t>
  </si>
  <si>
    <t>-97466217</t>
  </si>
  <si>
    <t>552310805</t>
  </si>
  <si>
    <t>Nerezová výlevka kombinovaná s malým umyvadlem VLU 02</t>
  </si>
  <si>
    <t>-132039090</t>
  </si>
  <si>
    <t>725819201</t>
  </si>
  <si>
    <t>Ventily montáž ventilů ostatních typů nástěnných G 1/2</t>
  </si>
  <si>
    <t>1691259134</t>
  </si>
  <si>
    <t>4+1</t>
  </si>
  <si>
    <t>551101560</t>
  </si>
  <si>
    <t>ventil výtokový mosazný s hadicovou přípojkou DN15 1/2"</t>
  </si>
  <si>
    <t>745999406</t>
  </si>
  <si>
    <t>Poznámka k položce:
Součástí výtokového ventilu je přivzdušňovací a odvzdušňovací ventil, sloužící k zavzdušnění potrubí a zpětný ventil, který zamezuje zpětnému toku vody.</t>
  </si>
  <si>
    <t>551101565</t>
  </si>
  <si>
    <t>tlaková hadice ocelová dl. 1,5m  1/2"</t>
  </si>
  <si>
    <t>-1990235222</t>
  </si>
  <si>
    <t>725819202</t>
  </si>
  <si>
    <t>Ventily montáž ventilů ostatních typů nástěnných G 3/4</t>
  </si>
  <si>
    <t>1614324408</t>
  </si>
  <si>
    <t>551101580</t>
  </si>
  <si>
    <t>ventil výtokový mosazný s hadicovou přípojkou DN20 3/4"</t>
  </si>
  <si>
    <t>2068123151</t>
  </si>
  <si>
    <t>551101585</t>
  </si>
  <si>
    <t>tlaková hadice ocelová dl. 1,5m  3/4"</t>
  </si>
  <si>
    <t>904065309</t>
  </si>
  <si>
    <t>725820801</t>
  </si>
  <si>
    <t>Demontáž baterií nástěnných do G 3/4</t>
  </si>
  <si>
    <t>1722469647</t>
  </si>
  <si>
    <t>27+3</t>
  </si>
  <si>
    <t>725820802</t>
  </si>
  <si>
    <t>Demontáž baterií stojánkových do 1 otvoru</t>
  </si>
  <si>
    <t>1765004177</t>
  </si>
  <si>
    <t>725821315</t>
  </si>
  <si>
    <t>Baterie dřezové nástěnné pákové s otáčivým plochým ústím a délkou ramínka 225 mm</t>
  </si>
  <si>
    <t>-869569034</t>
  </si>
  <si>
    <t xml:space="preserve">Poznámka k souboru cen:_x000D_
1. V ceně -1422 není započten napájecí zdroj. </t>
  </si>
  <si>
    <t>výlevky</t>
  </si>
  <si>
    <t>mycí stoly</t>
  </si>
  <si>
    <t>725821317</t>
  </si>
  <si>
    <t>Baterie nástěná dřezová,lékařska páková dl. ramínka 225 mm lesklý chrom</t>
  </si>
  <si>
    <t>1567550598</t>
  </si>
  <si>
    <t>725822612</t>
  </si>
  <si>
    <t>Baterie umyvadlové stojánkové pákové s výpustí</t>
  </si>
  <si>
    <t>-1049711112</t>
  </si>
  <si>
    <t xml:space="preserve">Poznámka k souboru cen:_x000D_
1. V cenách –2654, 56, -9101-9202 není započten napájecí zdroj. </t>
  </si>
  <si>
    <t>725840850</t>
  </si>
  <si>
    <t>Demontáž baterií sprchových diferenciálních T 1954 do G 3/4 x 1</t>
  </si>
  <si>
    <t>-226804375</t>
  </si>
  <si>
    <t>725841311</t>
  </si>
  <si>
    <t>Baterie sprchové nástěnné pákové</t>
  </si>
  <si>
    <t>294834199</t>
  </si>
  <si>
    <t xml:space="preserve">Poznámka k souboru cen:_x000D_
1. V cenách –1353-54, -1414 není započten napájecí zdroj. </t>
  </si>
  <si>
    <t>725861102</t>
  </si>
  <si>
    <t>Zápachové uzávěrky zařizovacích předmětů pro umyvadla DN 40 [HL 132/40]</t>
  </si>
  <si>
    <t>446423391</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</si>
  <si>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</si>
  <si>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</si>
  <si>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 [HL 100G]</t>
  </si>
  <si>
    <t>1137972194</t>
  </si>
  <si>
    <t>1+1+18+4+1+2</t>
  </si>
  <si>
    <t>725865312</t>
  </si>
  <si>
    <t>Zápachové uzávěrky zařizovacích předmětů pro vany sprchových koutů s kulovým kloubem na odtoku DN 40/50 [HL 514 S] a odpadním ventilem</t>
  </si>
  <si>
    <t>1272003524</t>
  </si>
  <si>
    <t>725865411</t>
  </si>
  <si>
    <t>Zápachové uzávěrky zařizovacích předmětů pro pisoáry DN 32/40 [HL 130]</t>
  </si>
  <si>
    <t>1848318083</t>
  </si>
  <si>
    <t>998725103</t>
  </si>
  <si>
    <t>Přesun hmot pro zařizovací předměty stanovený z hmotnosti přesunovaného materiálu vodorovná dopravní vzdálenost do 50 m v objektech výšky přes 12 do 24 m</t>
  </si>
  <si>
    <t>-1235319761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</si>
  <si>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</si>
  <si>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726</t>
  </si>
  <si>
    <t>Zdravotechnika - předstěnové instalace</t>
  </si>
  <si>
    <t>726131204</t>
  </si>
  <si>
    <t>Předstěnové instalační systémy do lehkých stěn [GEBERIT] s kovovou konstrukcí montáž ostatních typů klozetů</t>
  </si>
  <si>
    <t>2103240395</t>
  </si>
  <si>
    <t xml:space="preserve">Poznámka k souboru cen:_x000D_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[Artline] a zvukoizolační soupravy. 2. V ceně nejsou započteny náklady na: -1043 dodání podpěrných prvků a madel, -1202 až -1204 dodání ovládacího tlačítka. 3. V cenách nejsou započteny náklady na dodávku zařizovacích předmětů. </t>
  </si>
  <si>
    <t>8+6</t>
  </si>
  <si>
    <t>552817060</t>
  </si>
  <si>
    <t>montážní prvek pro závěsné WC ovládání zepředu, výška 112 cm</t>
  </si>
  <si>
    <t>586217906</t>
  </si>
  <si>
    <t>998726113</t>
  </si>
  <si>
    <t>Přesun hmot pro instalační prefabrikáty stanovený z hmotnosti přesunovaného materiálu vodorovná dopravní vzdálenost do 50 m v objektech výšky přes 12 m do 24 m</t>
  </si>
  <si>
    <t>834475271</t>
  </si>
  <si>
    <t>VZT - Vzduchotechnika</t>
  </si>
  <si>
    <t xml:space="preserve">    D1 - Zařízení č. 1 – SEPTICKÝ OPERAČNÍ SÁL 1</t>
  </si>
  <si>
    <t xml:space="preserve">    D2 - Zařízení č. 2A+2B – SEPTICKÝ OPERAČNÍ SÁL 2+3</t>
  </si>
  <si>
    <t xml:space="preserve">    D3 - Zařízení č. 3 – ZÁZEMÍ OS ''B''</t>
  </si>
  <si>
    <t xml:space="preserve">    D4 - Zařízení č. 4A+4B – ASEPTICKÝ OPERAČNÍ SÁL 4+5</t>
  </si>
  <si>
    <t xml:space="preserve">    D5 - Zařízení č. 5 – ASEPTICKÝ OPERAČNÍ SÁL 6</t>
  </si>
  <si>
    <t xml:space="preserve">    D6 - Zařízení č. 6 – ZÁZEMÍ OS ''A''</t>
  </si>
  <si>
    <t xml:space="preserve">    D7 - Zařízení č. 7 – DOSPÁVACÍ POKOJ</t>
  </si>
  <si>
    <t xml:space="preserve">    D8 - Zařízení č. 8 – HYGIENICKÉ A TECHNICKÉ ZÁZEMÍ</t>
  </si>
  <si>
    <t xml:space="preserve">    D9 - Zařízení č. 18 – VĚTRÁNÍ STROJOVNY VZT 2</t>
  </si>
  <si>
    <t xml:space="preserve">    D10 - Zařízení č. 19+20 – POŽÁRNÍ VĚTRÁNÍ – OS 4NP ''A''+''B''</t>
  </si>
  <si>
    <t xml:space="preserve">    D11 - Zařízení č. 28 – ODVOD Z WC A ROZVODNY</t>
  </si>
  <si>
    <t xml:space="preserve">    D12 - Zařízení č. 29 – ODVOD Z ÚKLIDU A SKLADU</t>
  </si>
  <si>
    <t xml:space="preserve">    D13 - Zařízení č. 30 – CHLAZENÍ ROZVODEN</t>
  </si>
  <si>
    <t xml:space="preserve">    D14 - Zařízení č. 31 – CHLAZENÍ MÍSTNOSTI UPS – 2.PP</t>
  </si>
  <si>
    <t xml:space="preserve">    D15 - Zařízení č. 32 – CHLAZENÍ VAKUOVÉ STANICE – 1.PP</t>
  </si>
  <si>
    <t xml:space="preserve">    D16 - Zařízení č. 33 – PŘÍPRAVA PRO ODVOD VZDUCHU Z LABOR. DIGESTOŘÍ V 1.PP</t>
  </si>
  <si>
    <t xml:space="preserve">    D17 - Zařízení č. 34 – ÚPRAVA STÁVAJÍCÍHO ZAŘÍZENÍ</t>
  </si>
  <si>
    <t xml:space="preserve">    D18 - Zařízení č. 35 – ÚPRAVA STÁVAJÍCÍHO POŽÁR. VĚTRÁNÍ (zař. č. 21,22 – PD CHIRURGIE VE 3.NP)</t>
  </si>
  <si>
    <t xml:space="preserve">    D19 - DEMONTÁŽ STÁVAJÍCÍHO VZDUCHOTECHNICKÉHO ZAŘÍZENÍ</t>
  </si>
  <si>
    <t xml:space="preserve">    D20 - OSTATNÍ</t>
  </si>
  <si>
    <t>D1</t>
  </si>
  <si>
    <t>Zařízení č. 1 – SEPTICKÝ OPERAČNÍ SÁL 1</t>
  </si>
  <si>
    <t>1.01</t>
  </si>
  <si>
    <t>Klimatizační vzduchotechnická jednotka, vzduchový výkon: 3700/3950 m3/hod (přívod/odvod), vnitřní provedení-ušlechtilá ocel V4A (1.4571) - nerez, vnější plášť jednotky povrstven RAL 9002, splňuje požadavky směrnice ErP 2018 (1253/2014 pro VZT jednotky), dvojitý deskový rekuperátor - účinnost min. 85%                                      vodní ohřev, vodní chlazení, filtrace F5+F9/G4, tlouštka pláště panelu 60 mm , útlum 44 dB, prostup tepla panel- k = 0,57 W/m2, Certifikát ISO 9001, certifikát EUROVENT                  , vč. nohou, vč. tlumiče odtahového vzduchu délky 1,5 m, vč. zvlhčovací komory_x000D_
1 kus - Zvlhčovač parní, výkon : 0-30 kg/hod,                                   _x000D_
Příkon:  1x22,5 kW, napětí 3x400V, napětí řízení: 230V</t>
  </si>
  <si>
    <t>Poznámka k položce:
kompletní specifikace v příloze technické zprávy</t>
  </si>
  <si>
    <t>1.03</t>
  </si>
  <si>
    <t>Měřící kříž do potrubí pro měření tlaku, průtoku (navržený typ – X8 – Airflow L.), včetně převodníku PTSXR-K, včetně propojovací PVC hadička (délka cca do 10m)</t>
  </si>
  <si>
    <t>1.04</t>
  </si>
  <si>
    <t>Protidešťová žaluzie 1250x1400, pozinkovaný ocel. plech tř. 11, povrchová úprava RAL 7004, s pozedním rámem a sítí proti ptactvu</t>
  </si>
  <si>
    <t>1.05</t>
  </si>
  <si>
    <t>Výfuková hlavice čtyřhranná 500x500 mm</t>
  </si>
  <si>
    <t>1.06</t>
  </si>
  <si>
    <t>Kulisa tlumiče hluku 100x500/2,2 m – hygienické provedení (Greif GKDH), s náběhy a výběhy</t>
  </si>
  <si>
    <t>1.07</t>
  </si>
  <si>
    <t>Kulisa tlumiče hluku 100x500/1,0 m (Greif GKD)</t>
  </si>
  <si>
    <t>1.08</t>
  </si>
  <si>
    <t>Kulisa tlumiče hluku 100x1400/1,0m (Greif GKD)</t>
  </si>
  <si>
    <t>1.09</t>
  </si>
  <si>
    <t>Požární klapka 500x500, provedení se servopohonem BF 230T, napájecí napětí AC230V, součástí servopohonu je termoelektrické spouštěcí zařízení pro teplotu 72°C.</t>
  </si>
  <si>
    <t>1.10</t>
  </si>
  <si>
    <t>Požární klapka 400x500, provedení se servopohonem BF 230T, napájecí napětí AC230V, součástí servopohonu je termoelektrické spouštěcí zařízení pro teplotu 72°C.</t>
  </si>
  <si>
    <t>1.11</t>
  </si>
  <si>
    <t>Regulační a škrtící  klapka 250x250 mm, ruční</t>
  </si>
  <si>
    <t>1.12</t>
  </si>
  <si>
    <t>Regulační a škrtící  klapka 140x530 mm, ruční</t>
  </si>
  <si>
    <t>1.13</t>
  </si>
  <si>
    <t>Tlumící pružná manžeta 530x140 mm</t>
  </si>
  <si>
    <t>1.14</t>
  </si>
  <si>
    <t>Potrubí čtyřhranné sk. I, průřez 0,035-0,07 m2 – tvarové</t>
  </si>
  <si>
    <t>1.15</t>
  </si>
  <si>
    <t>Potrubí čtyřhranné sk. I, tl.0,6 mm, průřezu 0,03-0,07 m2</t>
  </si>
  <si>
    <t>1.16</t>
  </si>
  <si>
    <t>Potrubí čtyřhranné sk. I, tl.0,6 mm, průřezu 0,07-0,13 m2</t>
  </si>
  <si>
    <t>1.17</t>
  </si>
  <si>
    <t>Potrubí čtyřhranné sk. I, průřez 0,07-0,14 m2 – tvarové</t>
  </si>
  <si>
    <t>1.18</t>
  </si>
  <si>
    <t>Potrubí čtyřhranné sk. I, tl.0,8 mm, průřezu 0,13-0,28 m2</t>
  </si>
  <si>
    <t>1.19</t>
  </si>
  <si>
    <t>Potrubí čtyřhranné sk. I, průřez 0,14-0,21 m2 – tvarové</t>
  </si>
  <si>
    <t>1.20</t>
  </si>
  <si>
    <t>Potrubí čtyřhranné sk. I, průřez 0,21-0,28 m2 – tvarové</t>
  </si>
  <si>
    <t>1.21</t>
  </si>
  <si>
    <t>Potrubí čtyřhranné sk. I, tl.0,8 mm, průřezu 0,28-0,50 m2</t>
  </si>
  <si>
    <t>1.22</t>
  </si>
  <si>
    <t>Potrubí čtyřhranné sk. I, průřez 0,42-0,49 m2 – tvarové</t>
  </si>
  <si>
    <t>1.23</t>
  </si>
  <si>
    <t>Potrubí čtyřhranné sk. I, tl.0,8 mm, průřezu 0,50-0,75 m2</t>
  </si>
  <si>
    <t>1.24</t>
  </si>
  <si>
    <t>Potrubí čtyřhranné sk. I, tl.0,8 mm, průřezu 0,50-0,75 m2 – tvarové</t>
  </si>
  <si>
    <t>1.25</t>
  </si>
  <si>
    <t>Potrubí čtyřhranné sk. I, tl.0,8 mm, průřezu 1,54-2,01 m2</t>
  </si>
  <si>
    <t>1.26</t>
  </si>
  <si>
    <t>Spiro potrubí 150 – rovné</t>
  </si>
  <si>
    <t>1.27</t>
  </si>
  <si>
    <t>Spiro potrubí 150 – tvarové</t>
  </si>
  <si>
    <t>1.28</t>
  </si>
  <si>
    <t>Spiro potrubí 250 – rovné</t>
  </si>
  <si>
    <t>1.29</t>
  </si>
  <si>
    <t>Spiro potrubí 250 – tvarové</t>
  </si>
  <si>
    <t>1.30</t>
  </si>
  <si>
    <t>Ohebné tlumící potrubí sonoflex MI254</t>
  </si>
  <si>
    <t>1.31</t>
  </si>
  <si>
    <t>Ohebné tlumící potrubí sonoflex MI305</t>
  </si>
  <si>
    <t>1.32</t>
  </si>
  <si>
    <t>Tepelná izolace potrubí s Al polepem, tl.40 mm</t>
  </si>
  <si>
    <t>1.33</t>
  </si>
  <si>
    <t>Tepelná izolace potrubí s Al polepem, tl.30 mm</t>
  </si>
  <si>
    <t>D2</t>
  </si>
  <si>
    <t>Zařízení č. 2A+2B – SEPTICKÝ OPERAČNÍ SÁL 2+3</t>
  </si>
  <si>
    <t>2AB.01</t>
  </si>
  <si>
    <t>Klimatizační vzduchotechnická jednotka, vzduchový výkon: 3900/4200 m3/hod (přívod/odvod), vnitřní provedení-ušlechtilá ocel V4A (1.4571) - nerez, vnější plášť jednotky povrstven RAL 9002, splňuje požadavky směrnice ErP 2018 (1253/2014 pro VZT jednotky)    dvojitý deskový rekuperátor - účinnost min. 85%                                      vodní ohřev, vodní chlazení, filtrace F5+F9/G4, tlouštka pláště panelu 60 mm , útlum 44 dB, prostup tepla panel- k = 0,57 W/m2, Certifikát ISO 9001, certifikát EUROVENT, vč. nohou, vč. tlumiče odtahového vzduchu délky 1,5 m, vč. zvlhčovací komory_x000D_
2 kusy - Zvlhčovač parní, výkon : 0-30 kg/hod,                                           _x000D_
 Příkon:  1x22,5 kW, napětí 3x400V, napětí řízení: 230V</t>
  </si>
  <si>
    <t>2A+B.03</t>
  </si>
  <si>
    <t>2A+B.04</t>
  </si>
  <si>
    <t>2A+B.06</t>
  </si>
  <si>
    <t>Kulisa tlumiče hluku 100x500/2,2m – hygienické provedení (Greif GKDH), s náběhy a výběhy</t>
  </si>
  <si>
    <t>2A+B.07</t>
  </si>
  <si>
    <t>Kulisa tlumiče hluku 100x500/1,0 m (Greif GKK)</t>
  </si>
  <si>
    <t>2A+B.08</t>
  </si>
  <si>
    <t>Požární klapka 400x560, provedení se servopohonem BF 230T, napájecí napětí AC230V, součástí servopohonu je termoelektrické spouštěcí zařízení pro teplotu 72°C.</t>
  </si>
  <si>
    <t>2A+B.10</t>
  </si>
  <si>
    <t>2A+B.11</t>
  </si>
  <si>
    <t>Regulační a škrtící  klapka 200x250 mm, ruční</t>
  </si>
  <si>
    <t>2A+B.12</t>
  </si>
  <si>
    <t>Regulační a škrtící  klapka 200x280 mm, ruční</t>
  </si>
  <si>
    <t>2A+B.13</t>
  </si>
  <si>
    <t>Regulační a škrtící  klapka f200 mm, ruční</t>
  </si>
  <si>
    <t>2A+B.14</t>
  </si>
  <si>
    <t>2A+B.15</t>
  </si>
  <si>
    <t>2A+B.16</t>
  </si>
  <si>
    <t>2A+B.17</t>
  </si>
  <si>
    <t>2A+B.18</t>
  </si>
  <si>
    <t>2A+B.19</t>
  </si>
  <si>
    <t>2A+B.20</t>
  </si>
  <si>
    <t>2A+B.21</t>
  </si>
  <si>
    <t>2A+B.22</t>
  </si>
  <si>
    <t>2A+B.25</t>
  </si>
  <si>
    <t>2A+B.26</t>
  </si>
  <si>
    <t>2A+B.27</t>
  </si>
  <si>
    <t>Spiro potrubí 100 – rovné</t>
  </si>
  <si>
    <t>2A+B.28</t>
  </si>
  <si>
    <t>Spiro potrubí 100 – tvarové</t>
  </si>
  <si>
    <t>2A+B.29</t>
  </si>
  <si>
    <t>2A+B.30</t>
  </si>
  <si>
    <t>2A+B.31</t>
  </si>
  <si>
    <t>Spiro potrubí 200 – rovné</t>
  </si>
  <si>
    <t>2A+B.32</t>
  </si>
  <si>
    <t>Spiro potrubí 200 – tvarové</t>
  </si>
  <si>
    <t>2A+B.33</t>
  </si>
  <si>
    <t>2A+B.34</t>
  </si>
  <si>
    <t>2A+B.35</t>
  </si>
  <si>
    <t>Ohebné tlumící potrubí sonoflex MI152</t>
  </si>
  <si>
    <t>2A+B.36</t>
  </si>
  <si>
    <t>Ohebné tlumící potrubí sonoflex MI203</t>
  </si>
  <si>
    <t>2A+B.37</t>
  </si>
  <si>
    <t>2A+B.38</t>
  </si>
  <si>
    <t>2A+B.39</t>
  </si>
  <si>
    <t>D3</t>
  </si>
  <si>
    <t>Zařízení č. 3 – ZÁZEMÍ OS ''B''</t>
  </si>
  <si>
    <t>3.01</t>
  </si>
  <si>
    <t>Klimatizační vzduchotechnická jednotka, vzduchový výkon: 3800/2400 m3/hod (přívod/odvod), vnitřní provedení-ušlechtilá ocel V4A (1.4571) - nerez, vnější plášť jednotky povrstven RAL 9002, splňuje požadavky směrnice ErP 2018 (1253/2014 pro VZT jednotky) dvojitý deskový rekuperátor - účinnost min. 75%                                      vodní ohřev,přímé chlazení, filtrace F5+F9/G4, tlouštka pláště panelu 60 mm , útlum 44 dB, prostup tepla panel- k = 0,57 W/m2, Certifikát ISO 9001, certifikát EUROVENT, vč. nohou, vč. tlumiče odtahového vzduchu délky 1,5 m</t>
  </si>
  <si>
    <t>3.02</t>
  </si>
  <si>
    <t>Kondenzační jednotka přímého chlazení , jmen. Chladící výkon: 14,60kW, Příkon: 5,40kW / 3x400V</t>
  </si>
  <si>
    <t>3.03</t>
  </si>
  <si>
    <t>Regulační modul 0-10V (KM113.05OU)</t>
  </si>
  <si>
    <t>3.04</t>
  </si>
  <si>
    <t>Nosný rám na střechu</t>
  </si>
  <si>
    <t>3.05</t>
  </si>
  <si>
    <t>Propojovací potrubí pro rozvod chladiva Cu f15,88 mm, vč. izolace</t>
  </si>
  <si>
    <t>3.06</t>
  </si>
  <si>
    <t>Propojovací potrubí pro rozvod chladiva Cu f9,52 mm, vč. izolace</t>
  </si>
  <si>
    <t>3.07</t>
  </si>
  <si>
    <t>Komunikační kabel</t>
  </si>
  <si>
    <t>3.08</t>
  </si>
  <si>
    <t>Napájecí kabel</t>
  </si>
  <si>
    <t>3.09</t>
  </si>
  <si>
    <t>Protidešťová žaluzie 1000x1000, pozinkovaný ocel. plech tř. 11, povrchová úprava RAL 7004, s pozedním rámem a sítí proti ptactvu</t>
  </si>
  <si>
    <t>3.10</t>
  </si>
  <si>
    <t>Výfuková hlavice čtyřhranná 400x400 mm</t>
  </si>
  <si>
    <t>3.11</t>
  </si>
  <si>
    <t>3.12</t>
  </si>
  <si>
    <t>Požární klapka 500x400, provedení se servopohonem BF 230T, napájecí napětí AC230V, součástí servopohonu je termoelektrické spouštěcí zařízení pro teplotu 72°C.</t>
  </si>
  <si>
    <t>3.13</t>
  </si>
  <si>
    <t>Požární klapka 355x400, provedení se servopohonem BF 230T, napájecí napětí AC230V, součástí servopohonu je termoelektrické spouštěcí zařízení pro teplotu 72°C.</t>
  </si>
  <si>
    <t>3.14</t>
  </si>
  <si>
    <t>Kulisa tlumiče hluku 100x500/1,0m (Greif GKK)</t>
  </si>
  <si>
    <t>3.15</t>
  </si>
  <si>
    <t>Kulisa tlumiče hluku 100x1000/1,0m (Greif GKK)</t>
  </si>
  <si>
    <t>3.16</t>
  </si>
  <si>
    <t>Regulační a škrtící  klapka 400x250 mm, ruční</t>
  </si>
  <si>
    <t>3.17</t>
  </si>
  <si>
    <t>Regulační a škrtící  klapka f125 mm, ruční</t>
  </si>
  <si>
    <t>3.18</t>
  </si>
  <si>
    <t>Regulační a škrtící  klapka f160 mm, ruční</t>
  </si>
  <si>
    <t>3.19</t>
  </si>
  <si>
    <t>3.20</t>
  </si>
  <si>
    <t>Vyústka komfortní, jednořadá s regulací R1, 325x125 mm</t>
  </si>
  <si>
    <t>3.21</t>
  </si>
  <si>
    <t>Talířový ventil odvodní, kovový, průměr 125 mm, včetně rámečku</t>
  </si>
  <si>
    <t>3.22</t>
  </si>
  <si>
    <t>Talířový ventil odvodní, kovový, průměr 200 mm, včetně rámečku</t>
  </si>
  <si>
    <t>3.23</t>
  </si>
  <si>
    <t>Anemostat s nástavcem pro odvod vzduchu, čelní vyústka C 318S, horizontální napojení f160, rozměr vyústky 318x318 mm</t>
  </si>
  <si>
    <t>3.24</t>
  </si>
  <si>
    <t>Anemostat s čistým nástavcem pro filtr H13 (200-250m3/hod), čelní vyústka C 470A, horiz. napojení f200, rozměr vyústky 470x470 mm</t>
  </si>
  <si>
    <t>3.25</t>
  </si>
  <si>
    <t>Anemostat s čistým nástavcem pro filtr H13 (450-475m3/hod), čelní vyústka C 587A, horiz. napojení f250, rozměr vyústky 587x587 mm</t>
  </si>
  <si>
    <t>3.26</t>
  </si>
  <si>
    <t>Potrubí čtyřhranné sk. I, do průřezu 0,035 m2 – tvarové</t>
  </si>
  <si>
    <t>3.27</t>
  </si>
  <si>
    <t>3.28</t>
  </si>
  <si>
    <t>3.29</t>
  </si>
  <si>
    <t>3.30</t>
  </si>
  <si>
    <t>3.31</t>
  </si>
  <si>
    <t>3.32</t>
  </si>
  <si>
    <t>3.33</t>
  </si>
  <si>
    <t>3.34</t>
  </si>
  <si>
    <t>3.35</t>
  </si>
  <si>
    <t>Potrubí čtyřhranné sk. I, průřez 0,35-0,42 m2 – tvarové</t>
  </si>
  <si>
    <t>3.36</t>
  </si>
  <si>
    <t>3.37</t>
  </si>
  <si>
    <t>Potrubí čtyřhranné sk. I, tl.0,8 mm, průřezu 0,79-1,13 m2</t>
  </si>
  <si>
    <t>3.38</t>
  </si>
  <si>
    <t>Spiro potrubí 125 – rovné</t>
  </si>
  <si>
    <t>3.39</t>
  </si>
  <si>
    <t>Spiro potrubí 125 – tvarové</t>
  </si>
  <si>
    <t>3.40</t>
  </si>
  <si>
    <t>Spiro potrubí 160 – rovné</t>
  </si>
  <si>
    <t>3.41</t>
  </si>
  <si>
    <t>Spiro potrubí 160 – tvarové</t>
  </si>
  <si>
    <t>3.42</t>
  </si>
  <si>
    <t>3.43</t>
  </si>
  <si>
    <t>3.44</t>
  </si>
  <si>
    <t>3.45</t>
  </si>
  <si>
    <t>3.46</t>
  </si>
  <si>
    <t>Ohebné tlumící potrubí sonoflex MI127</t>
  </si>
  <si>
    <t>3.47</t>
  </si>
  <si>
    <t>Ohebné tlumící potrubí sonoflex MI160</t>
  </si>
  <si>
    <t>3.48</t>
  </si>
  <si>
    <t>3.49</t>
  </si>
  <si>
    <t>3.50</t>
  </si>
  <si>
    <t>3.51</t>
  </si>
  <si>
    <t>Protipožární izolace tl. 40 mm  s hliníkovou folií, odolnost EI30</t>
  </si>
  <si>
    <t>D4</t>
  </si>
  <si>
    <t>Zařízení č. 4A+4B – ASEPTICKÝ OPERAČNÍ SÁL 4+5</t>
  </si>
  <si>
    <t>4AB.01</t>
  </si>
  <si>
    <t>Klimatizační vzduchotechnická jednotka, vzduchový výkon: 3900/3700 m3/hod (přívod/odvod), vnitřní provedení-ušlechtilá ocel V4A (1.4571) - nerez, vnější plášť jednotky povrstven RAL 9002, splňuje požadavky směrnice ErP 2018 (1253/2014 pro VZT jednotky) ecodesign, dvojitý deskový rekuperátor - účinnost 86%                                      vodní ohřev, vodní chlazení, filtrace F5+F9/G4, tlouštka pláště panelu 60 mm , útlum 44 dB, prostup tepla panel- k = 0,57 W/m2, Certifikát ISO 9001, certifikát EUROVENT, vč. nohou, vč. tlumiče odtahového vzduchu délky 1,5 m, vč. zvlhčovací komory_x000D_
2 kusy - Zvlhčovač parní, výkon : 0-30 kg/hod,                                           _x000D_
 Příkon:  1x22,5 kW, napětí 3x400V, napětí řízení: 230V</t>
  </si>
  <si>
    <t>4A+B.03</t>
  </si>
  <si>
    <t>4A+B.04</t>
  </si>
  <si>
    <t>4A+B.07</t>
  </si>
  <si>
    <t>4A+B.08</t>
  </si>
  <si>
    <t>4A+B.09</t>
  </si>
  <si>
    <t>Požární klapka 500x450, provedení se servopohonem BF 230T, napájecí napětí AC230V, součástí servopohonu je termoelektrické spouštěcí zařízení pro teplotu 72°C.</t>
  </si>
  <si>
    <t>4A+B.10</t>
  </si>
  <si>
    <t>4A+B.11</t>
  </si>
  <si>
    <t>4A+B.12</t>
  </si>
  <si>
    <t>4A+B.13</t>
  </si>
  <si>
    <t>Regulační a škrtící  klapka 200x200 mm, ruční</t>
  </si>
  <si>
    <t>4A+B.14</t>
  </si>
  <si>
    <t>4A+B.15</t>
  </si>
  <si>
    <t>4A+B.16</t>
  </si>
  <si>
    <t>4A+B.17</t>
  </si>
  <si>
    <t>4A+B.18</t>
  </si>
  <si>
    <t>4A+B.19</t>
  </si>
  <si>
    <t>4A+B.20</t>
  </si>
  <si>
    <t>4A+B.21</t>
  </si>
  <si>
    <t>4A+B.22</t>
  </si>
  <si>
    <t>4A+B.23</t>
  </si>
  <si>
    <t>4A+B.24</t>
  </si>
  <si>
    <t>4A+B.25</t>
  </si>
  <si>
    <t>4A+B.26</t>
  </si>
  <si>
    <t>4A+B.27</t>
  </si>
  <si>
    <t>4A+B.28</t>
  </si>
  <si>
    <t>4A+B.29</t>
  </si>
  <si>
    <t>4A+B.30</t>
  </si>
  <si>
    <t>4A+B.31</t>
  </si>
  <si>
    <t>4A+B.32</t>
  </si>
  <si>
    <t>4A+B.33</t>
  </si>
  <si>
    <t>4A+B.34</t>
  </si>
  <si>
    <t>4A+B.35</t>
  </si>
  <si>
    <t>4A+B.36</t>
  </si>
  <si>
    <t>4A+B.37</t>
  </si>
  <si>
    <t>4A+B.38</t>
  </si>
  <si>
    <t>4A+B.39</t>
  </si>
  <si>
    <t>D5</t>
  </si>
  <si>
    <t>Zařízení č. 5 – ASEPTICKÝ OPERAČNÍ SÁL 6</t>
  </si>
  <si>
    <t>5.01</t>
  </si>
  <si>
    <t>Klimatizační vzduchotechnická jednotka, vzduchový výkon: 3700/3450 m3/hod (přívod/odvod), vnitřní provedení-ušlechtilá ocel V4A (1.4571) - nerez, vnější plášť jednotky povrstven RAL 9002, splňuje požadavky směrnice ErP 2018 (1253/2014 pro VZT jednotky) - ecodesign, dvojitý deskový rekuperátor - účinnost 83%                                       vodní ohřev, vodní chlazení, filtrace F5+F9/G4, tlouštka pláště panelu 60 mm , útlum 44 dB, prostup tepla panel- k = 0,57 W/m2, Certifikát ISO 9001, certifikát EUROVENT                  , vč. nohou, vč. tlumiče odtahového vzduchu délky 1,5 m, vč. zvlhčovací komory_x000D_
1 kus - Zvlhčovač parní, výkon : 0-30 kg/hod,                                            _x000D_
Příkon:  1x22,5 kW, napětí 3x400V, napětí řízení: 230V</t>
  </si>
  <si>
    <t>5.03</t>
  </si>
  <si>
    <t>5.04</t>
  </si>
  <si>
    <t>5.05</t>
  </si>
  <si>
    <t>Výfuková hlavice čtyřhranná 500x400 mm</t>
  </si>
  <si>
    <t>5.06</t>
  </si>
  <si>
    <t>Kulisa tlumiče hluku 100x500/2,2m – hygiencké provedení (Greif GKDH), s náběhy a výběhy</t>
  </si>
  <si>
    <t>5.07</t>
  </si>
  <si>
    <t>5.08</t>
  </si>
  <si>
    <t>Kulisa tlumiče hluku 100x1250/1,0m (Greif GKK)</t>
  </si>
  <si>
    <t>5.09</t>
  </si>
  <si>
    <t>5.10</t>
  </si>
  <si>
    <t>5.11</t>
  </si>
  <si>
    <t>5.12</t>
  </si>
  <si>
    <t>5.13</t>
  </si>
  <si>
    <t>5.14</t>
  </si>
  <si>
    <t>5.15</t>
  </si>
  <si>
    <t>5.16</t>
  </si>
  <si>
    <t>5.17</t>
  </si>
  <si>
    <t>5.18</t>
  </si>
  <si>
    <t>5.19</t>
  </si>
  <si>
    <t>5.20</t>
  </si>
  <si>
    <t>5.21</t>
  </si>
  <si>
    <t>5.22</t>
  </si>
  <si>
    <t>5.23</t>
  </si>
  <si>
    <t>5.24</t>
  </si>
  <si>
    <t>5.25</t>
  </si>
  <si>
    <t>382</t>
  </si>
  <si>
    <t>5.26</t>
  </si>
  <si>
    <t>384</t>
  </si>
  <si>
    <t>5.27</t>
  </si>
  <si>
    <t>386</t>
  </si>
  <si>
    <t>5.28</t>
  </si>
  <si>
    <t>388</t>
  </si>
  <si>
    <t>5.29</t>
  </si>
  <si>
    <t>390</t>
  </si>
  <si>
    <t>5.30</t>
  </si>
  <si>
    <t>392</t>
  </si>
  <si>
    <t>5.31</t>
  </si>
  <si>
    <t>394</t>
  </si>
  <si>
    <t>5.32</t>
  </si>
  <si>
    <t>396</t>
  </si>
  <si>
    <t>5.33</t>
  </si>
  <si>
    <t>398</t>
  </si>
  <si>
    <t>D6</t>
  </si>
  <si>
    <t>Zařízení č. 6 – ZÁZEMÍ OS ''A''</t>
  </si>
  <si>
    <t>6.01</t>
  </si>
  <si>
    <t>Klimatizační vzduchotechnická jednotka, vzduchový výkon: 3500/3350 m3/hod (přívod/odvod), vnitřní provedení-ušlechtilá ocel V4A (1.4571) - nerez, vnější plášť jednotky povrstven RAL 9002, splňuje požadavky směrnice ErP 2018 (1253/2014 pro VZT jednotky) – ecodesign, dvojitý deskový rekuperátor - účinnost 83%                          vodní ohřev,přímé chlazení, filtrace F5+F9/G4, tlouštka pláště panelu 60 mm , útlum 44 dB, prostup tepla panel- k = 0,57 W/m2, Certifikát ISO 9001, certifikát EUROVENT, vč. nohou, vč. tlumiče odtahového vzduchu délky 1,5 m</t>
  </si>
  <si>
    <t>402</t>
  </si>
  <si>
    <t>6.02</t>
  </si>
  <si>
    <t>404</t>
  </si>
  <si>
    <t>6.03</t>
  </si>
  <si>
    <t>406</t>
  </si>
  <si>
    <t>6.04</t>
  </si>
  <si>
    <t>408</t>
  </si>
  <si>
    <t>6.05</t>
  </si>
  <si>
    <t>410</t>
  </si>
  <si>
    <t>6.06</t>
  </si>
  <si>
    <t>412</t>
  </si>
  <si>
    <t>6.07</t>
  </si>
  <si>
    <t>414</t>
  </si>
  <si>
    <t>6.08</t>
  </si>
  <si>
    <t>416</t>
  </si>
  <si>
    <t>6.09</t>
  </si>
  <si>
    <t>Protidešťová žaluzie 800x1000, pozinkovaný ocel. plech tř. 11, povrchová úprava RAL 7004, s pozedním rámem a sítí proti ptactvu</t>
  </si>
  <si>
    <t>418</t>
  </si>
  <si>
    <t>6.10</t>
  </si>
  <si>
    <t>420</t>
  </si>
  <si>
    <t>6.11</t>
  </si>
  <si>
    <t>422</t>
  </si>
  <si>
    <t>6.12</t>
  </si>
  <si>
    <t>Požární klapka 355x500, provedení se servopohonem BF 230T, napájecí napětí AC230V, součástí servopohonu je termoelektrické spouštěcí zařízení pro teplotu 72°C.</t>
  </si>
  <si>
    <t>424</t>
  </si>
  <si>
    <t>6.13</t>
  </si>
  <si>
    <t>426</t>
  </si>
  <si>
    <t>6.14</t>
  </si>
  <si>
    <t>428</t>
  </si>
  <si>
    <t>6.15</t>
  </si>
  <si>
    <t>430</t>
  </si>
  <si>
    <t>6.16</t>
  </si>
  <si>
    <t>432</t>
  </si>
  <si>
    <t>6.17</t>
  </si>
  <si>
    <t>434</t>
  </si>
  <si>
    <t>6.18</t>
  </si>
  <si>
    <t>436</t>
  </si>
  <si>
    <t>6.19</t>
  </si>
  <si>
    <t>438</t>
  </si>
  <si>
    <t>6.20</t>
  </si>
  <si>
    <t>Vyústka komfortní, jednořadá s regulací R1, 525x125 mm</t>
  </si>
  <si>
    <t>440</t>
  </si>
  <si>
    <t>6.21</t>
  </si>
  <si>
    <t>442</t>
  </si>
  <si>
    <t>6.22</t>
  </si>
  <si>
    <t>444</t>
  </si>
  <si>
    <t>6.23</t>
  </si>
  <si>
    <t>Anemostat s čistým nástavcem pro filtr H13 (150m3/hod), čelní vyústka C 318S, horiz. napojení f160, rozměr vyústky 318x318 mm</t>
  </si>
  <si>
    <t>446</t>
  </si>
  <si>
    <t>6.24</t>
  </si>
  <si>
    <t>448</t>
  </si>
  <si>
    <t>6.25</t>
  </si>
  <si>
    <t>450</t>
  </si>
  <si>
    <t>6.26</t>
  </si>
  <si>
    <t>452</t>
  </si>
  <si>
    <t>6.27</t>
  </si>
  <si>
    <t>454</t>
  </si>
  <si>
    <t>6.28</t>
  </si>
  <si>
    <t>456</t>
  </si>
  <si>
    <t>6.29</t>
  </si>
  <si>
    <t>458</t>
  </si>
  <si>
    <t>6.30</t>
  </si>
  <si>
    <t>460</t>
  </si>
  <si>
    <t>6.31</t>
  </si>
  <si>
    <t>462</t>
  </si>
  <si>
    <t>6.32</t>
  </si>
  <si>
    <t>464</t>
  </si>
  <si>
    <t>6.33</t>
  </si>
  <si>
    <t>466</t>
  </si>
  <si>
    <t>6.34</t>
  </si>
  <si>
    <t>468</t>
  </si>
  <si>
    <t>6.35</t>
  </si>
  <si>
    <t>470</t>
  </si>
  <si>
    <t>6.36</t>
  </si>
  <si>
    <t>472</t>
  </si>
  <si>
    <t>6.37</t>
  </si>
  <si>
    <t>474</t>
  </si>
  <si>
    <t>6.38</t>
  </si>
  <si>
    <t>476</t>
  </si>
  <si>
    <t>6.39</t>
  </si>
  <si>
    <t>478</t>
  </si>
  <si>
    <t>6.40</t>
  </si>
  <si>
    <t>480</t>
  </si>
  <si>
    <t>6.41</t>
  </si>
  <si>
    <t>482</t>
  </si>
  <si>
    <t>6.42</t>
  </si>
  <si>
    <t>484</t>
  </si>
  <si>
    <t>486</t>
  </si>
  <si>
    <t>6.44</t>
  </si>
  <si>
    <t>488</t>
  </si>
  <si>
    <t>6.45</t>
  </si>
  <si>
    <t>490</t>
  </si>
  <si>
    <t>6.46</t>
  </si>
  <si>
    <t>492</t>
  </si>
  <si>
    <t>6.47</t>
  </si>
  <si>
    <t>494</t>
  </si>
  <si>
    <t>6.48</t>
  </si>
  <si>
    <t>496</t>
  </si>
  <si>
    <t>6.49</t>
  </si>
  <si>
    <t>498</t>
  </si>
  <si>
    <t>6.50</t>
  </si>
  <si>
    <t>500</t>
  </si>
  <si>
    <t>6.51</t>
  </si>
  <si>
    <t>502</t>
  </si>
  <si>
    <t>6.52</t>
  </si>
  <si>
    <t>504</t>
  </si>
  <si>
    <t>6.53</t>
  </si>
  <si>
    <t>506</t>
  </si>
  <si>
    <t>6.54</t>
  </si>
  <si>
    <t>508</t>
  </si>
  <si>
    <t>D7</t>
  </si>
  <si>
    <t>Zařízení č. 7 – DOSPÁVACÍ POKOJ</t>
  </si>
  <si>
    <t>7.01</t>
  </si>
  <si>
    <t>Klimatizační vzduchotechnická jednotka, vzduchový výkon: 2000/1800 m3/hod (přívod/odvod),  vnitřní provedení-ušlechtilá ocel V4A (1.4571) - nerez, vnější plášť jednotky povrstven RAL 9002, splňuje požadavky směrnice ErP/2018 (1253/2014 pro VZT jednotky) – ecodesign, dvojitý deskový rekuperátor - účinnost 84%                          vodní ohřev,přímé chlazení, filtrace F5+F9/G4, tlouštka pláště panelu 60 mm , útlum 44 dB, prostup tepla panel- k = 0,57 W/m2, Certifikát ISO 9001, certifikát EUROVENT, vč. nohou, vč. tlumiče odtahového vzduchu délky 1,5 m</t>
  </si>
  <si>
    <t>510</t>
  </si>
  <si>
    <t>7.02</t>
  </si>
  <si>
    <t>Kondenzační jednotka přímého chlazení , jmen. chladící výkon: 10,0kW, Příkon: 2,80kW / 3x400V</t>
  </si>
  <si>
    <t>512</t>
  </si>
  <si>
    <t>7.03</t>
  </si>
  <si>
    <t>514</t>
  </si>
  <si>
    <t>7.04</t>
  </si>
  <si>
    <t>516</t>
  </si>
  <si>
    <t>7.05</t>
  </si>
  <si>
    <t>518</t>
  </si>
  <si>
    <t>7.06</t>
  </si>
  <si>
    <t>520</t>
  </si>
  <si>
    <t>7.07</t>
  </si>
  <si>
    <t>522</t>
  </si>
  <si>
    <t>7.08</t>
  </si>
  <si>
    <t>524</t>
  </si>
  <si>
    <t>7.09</t>
  </si>
  <si>
    <t>Výfuková hlavice čtyřhranná 355x355 mm</t>
  </si>
  <si>
    <t>526</t>
  </si>
  <si>
    <t>Buňka tlumiče hluku 250x500/2,0m – hygienické provedení (Greif GH), s náběhy a výběhy</t>
  </si>
  <si>
    <t>528</t>
  </si>
  <si>
    <t>Požární klapka 500x280, provedení se servopohonem BF 230T, napájecí napětí AC230V, součástí servopohonu je termoelektrické spouštěcí zařízení pro teplotu 72°C.</t>
  </si>
  <si>
    <t>530</t>
  </si>
  <si>
    <t>Požární klapka 400x400, provedení se servopohonem BF 230T, napájecí napětí AC230V, součástí servopohonu je termoelektrické spouštěcí zařízení pro teplotu 72°C.</t>
  </si>
  <si>
    <t>532</t>
  </si>
  <si>
    <t>7.13</t>
  </si>
  <si>
    <t>Buňka tlumiče hluku 250x500/1,0m – (Greif G), s náběhy a výběhy</t>
  </si>
  <si>
    <t>534</t>
  </si>
  <si>
    <t>7.14</t>
  </si>
  <si>
    <t>536</t>
  </si>
  <si>
    <t>7.15</t>
  </si>
  <si>
    <t>Regulační a škrtící  klapka f250 mm, ruční</t>
  </si>
  <si>
    <t>538</t>
  </si>
  <si>
    <t>7.16</t>
  </si>
  <si>
    <t>Talířový ventil odvodní, kovový, průměr 160 mm, včetně rámečku</t>
  </si>
  <si>
    <t>540</t>
  </si>
  <si>
    <t>7.17</t>
  </si>
  <si>
    <t>Anemostat s nástavcem pro odvod vzduchu, čelní vyústka C587A, vertikální napojení f250, rozměr vyústky 587x587 mm</t>
  </si>
  <si>
    <t>542</t>
  </si>
  <si>
    <t>7.18</t>
  </si>
  <si>
    <t>Čelní deska anemostatu,  rozměr vyústky 587x587 mm</t>
  </si>
  <si>
    <t>544</t>
  </si>
  <si>
    <t>7.19</t>
  </si>
  <si>
    <t>Plénum box pro čelní desku 587x587mm, výška do 200 mm, připojení horizontální – 315x125 mm</t>
  </si>
  <si>
    <t>546</t>
  </si>
  <si>
    <t>7.20</t>
  </si>
  <si>
    <t>Anemostat s čistým nástavcem pro filtr H13 (500m3/hod), čelní vyústka C 623A, vertikální napojení f250, rozměr vyústky 623x623 mm</t>
  </si>
  <si>
    <t>548</t>
  </si>
  <si>
    <t>7.21</t>
  </si>
  <si>
    <t>550</t>
  </si>
  <si>
    <t>7.22</t>
  </si>
  <si>
    <t>552</t>
  </si>
  <si>
    <t>7.23</t>
  </si>
  <si>
    <t>554</t>
  </si>
  <si>
    <t>7.24</t>
  </si>
  <si>
    <t>556</t>
  </si>
  <si>
    <t>7.25</t>
  </si>
  <si>
    <t>558</t>
  </si>
  <si>
    <t>7.26</t>
  </si>
  <si>
    <t>560</t>
  </si>
  <si>
    <t>7.27</t>
  </si>
  <si>
    <t>562</t>
  </si>
  <si>
    <t>7.28</t>
  </si>
  <si>
    <t>564</t>
  </si>
  <si>
    <t>7.29</t>
  </si>
  <si>
    <t>566</t>
  </si>
  <si>
    <t>7.30</t>
  </si>
  <si>
    <t>568</t>
  </si>
  <si>
    <t>7.31</t>
  </si>
  <si>
    <t>570</t>
  </si>
  <si>
    <t>7.32</t>
  </si>
  <si>
    <t>572</t>
  </si>
  <si>
    <t>7.33</t>
  </si>
  <si>
    <t>574</t>
  </si>
  <si>
    <t>7.34</t>
  </si>
  <si>
    <t>576</t>
  </si>
  <si>
    <t>7.35</t>
  </si>
  <si>
    <t>578</t>
  </si>
  <si>
    <t>D8</t>
  </si>
  <si>
    <t>Zařízení č. 8 – HYGIENICKÉ A TECHNICKÉ ZÁZEMÍ</t>
  </si>
  <si>
    <t>8.01</t>
  </si>
  <si>
    <t>Klimatizační vzduchotechnická jednotka, vzduchový výkon: 2300/2800 m3/hod (přívod/odvod), vnitřní provedení-ušlechtilá ocel V4A (1.4571) - nerez, vnější plášť jednotky povrstven RAL 9002, splňuje požadavky směrnice ErP 2018 (1253/2014 pro VZT jednotky) – ecodesign, dvojitý deskový rekuperátor - účinnost 84%                          vodní ohřev,přímé chlazení, filtrace F5+F9/G4, tlouštka pláště panelu 60 mm , útlum 44 dB, prostup tepla panel- k = 0,57 W/m2, Certifikát ISO 9001, certifikát EUROVENT, vč. nohou, vč. tlumiče odtahového vzduchu délky 1,5 m</t>
  </si>
  <si>
    <t>582</t>
  </si>
  <si>
    <t>8.02</t>
  </si>
  <si>
    <t>Kondenzační jednotka přímého chlazení , jmen.chladící výkon: 10,0kW, Příkon: 2,80kW / 3x400V</t>
  </si>
  <si>
    <t>584</t>
  </si>
  <si>
    <t>8.03</t>
  </si>
  <si>
    <t>586</t>
  </si>
  <si>
    <t>8.04</t>
  </si>
  <si>
    <t>588</t>
  </si>
  <si>
    <t>8.05</t>
  </si>
  <si>
    <t>590</t>
  </si>
  <si>
    <t>8.06</t>
  </si>
  <si>
    <t>592</t>
  </si>
  <si>
    <t>8.07</t>
  </si>
  <si>
    <t>594</t>
  </si>
  <si>
    <t>8.08</t>
  </si>
  <si>
    <t>596</t>
  </si>
  <si>
    <t>8.09</t>
  </si>
  <si>
    <t>598</t>
  </si>
  <si>
    <t>8.10</t>
  </si>
  <si>
    <t>Kulisa tlumiče hluku 100x400/2,2m – hygienické provedení (Greif GKDH), s náběhy a výběhy</t>
  </si>
  <si>
    <t>600</t>
  </si>
  <si>
    <t>8.11</t>
  </si>
  <si>
    <t>Požární klapka 500x250, provedení se servopohonem BF 230T, napájecí napětí AC230V, součástí servopohonu je termoelektrické spouštěcí zařízení pro teplotu 72°C.</t>
  </si>
  <si>
    <t>602</t>
  </si>
  <si>
    <t>8.12</t>
  </si>
  <si>
    <t>604</t>
  </si>
  <si>
    <t>8.13</t>
  </si>
  <si>
    <t>Kulisa tlumiče hluku 100x400/1,0m (Greif GKK)</t>
  </si>
  <si>
    <t>606</t>
  </si>
  <si>
    <t>8.14</t>
  </si>
  <si>
    <t>608</t>
  </si>
  <si>
    <t>8.15</t>
  </si>
  <si>
    <t>610</t>
  </si>
  <si>
    <t>8.16</t>
  </si>
  <si>
    <t>612</t>
  </si>
  <si>
    <t>8.17</t>
  </si>
  <si>
    <t>614</t>
  </si>
  <si>
    <t>8.18</t>
  </si>
  <si>
    <t>616</t>
  </si>
  <si>
    <t>8.19</t>
  </si>
  <si>
    <t>618</t>
  </si>
  <si>
    <t>8.20</t>
  </si>
  <si>
    <t>620</t>
  </si>
  <si>
    <t>8.21</t>
  </si>
  <si>
    <t>Talířový ventil přívodní, kovový, průměr 125 mm, včetně rámečku</t>
  </si>
  <si>
    <t>622</t>
  </si>
  <si>
    <t>8.22</t>
  </si>
  <si>
    <t>Talířový ventil přívodní, kovový, průměr 160 mm, včetně rámečku</t>
  </si>
  <si>
    <t>624</t>
  </si>
  <si>
    <t>8.23</t>
  </si>
  <si>
    <t>Talířový ventil přívodní, kovový, průměr 200 mm, včetně rámečku</t>
  </si>
  <si>
    <t>626</t>
  </si>
  <si>
    <t>8.24</t>
  </si>
  <si>
    <t>Vířivý anemostat s připojovací skříní (odvodní), horizontální napojení f250, rozměr vyústky 594x594 mm, počet lamel 24</t>
  </si>
  <si>
    <t>628</t>
  </si>
  <si>
    <t>8.25</t>
  </si>
  <si>
    <t>Vířivý anemostat s připojovací skříní (přívodní), horizontální napojení f200, rozměr vyústky 394x394 mm, počet lamel 24</t>
  </si>
  <si>
    <t>630</t>
  </si>
  <si>
    <t>8.26</t>
  </si>
  <si>
    <t>632</t>
  </si>
  <si>
    <t>8.27</t>
  </si>
  <si>
    <t>634</t>
  </si>
  <si>
    <t>8.28</t>
  </si>
  <si>
    <t>636</t>
  </si>
  <si>
    <t>8.29</t>
  </si>
  <si>
    <t>638</t>
  </si>
  <si>
    <t>8.30</t>
  </si>
  <si>
    <t>640</t>
  </si>
  <si>
    <t>8.31</t>
  </si>
  <si>
    <t>642</t>
  </si>
  <si>
    <t>8.32</t>
  </si>
  <si>
    <t>644</t>
  </si>
  <si>
    <t>8.33</t>
  </si>
  <si>
    <t>Potrubí čtyřhranné sk. I, průřez 0,28-0,35 m2 – tvarové</t>
  </si>
  <si>
    <t>646</t>
  </si>
  <si>
    <t>8.34</t>
  </si>
  <si>
    <t>648</t>
  </si>
  <si>
    <t>8.35</t>
  </si>
  <si>
    <t>650</t>
  </si>
  <si>
    <t>8.36</t>
  </si>
  <si>
    <t>652</t>
  </si>
  <si>
    <t>8.37</t>
  </si>
  <si>
    <t>654</t>
  </si>
  <si>
    <t>8.38</t>
  </si>
  <si>
    <t>656</t>
  </si>
  <si>
    <t>8.39</t>
  </si>
  <si>
    <t>658</t>
  </si>
  <si>
    <t>8.40</t>
  </si>
  <si>
    <t>660</t>
  </si>
  <si>
    <t>8.41</t>
  </si>
  <si>
    <t>662</t>
  </si>
  <si>
    <t>8.42</t>
  </si>
  <si>
    <t>664</t>
  </si>
  <si>
    <t>8.43</t>
  </si>
  <si>
    <t>666</t>
  </si>
  <si>
    <t>8.44</t>
  </si>
  <si>
    <t>668</t>
  </si>
  <si>
    <t>8.45</t>
  </si>
  <si>
    <t>670</t>
  </si>
  <si>
    <t>8.46</t>
  </si>
  <si>
    <t>672</t>
  </si>
  <si>
    <t>8.47</t>
  </si>
  <si>
    <t>674</t>
  </si>
  <si>
    <t>D9</t>
  </si>
  <si>
    <t>Zařízení č. 18 – VĚTRÁNÍ STROJOVNY VZT 2</t>
  </si>
  <si>
    <t>18.01</t>
  </si>
  <si>
    <t>Ventilátor potrubní radiální, vzduch. výkon: 3500m3/hod – tlak 200Pa, do potrubí 800x500 mm, doporučený typ: ILT/8-400</t>
  </si>
  <si>
    <t>678</t>
  </si>
  <si>
    <t>18.02</t>
  </si>
  <si>
    <t>Pružná manžeta IAE400– 800x500</t>
  </si>
  <si>
    <t>680</t>
  </si>
  <si>
    <t>18.03</t>
  </si>
  <si>
    <t>Kulisa tlumiče hluku 100x500 – 1,0m</t>
  </si>
  <si>
    <t>682</t>
  </si>
  <si>
    <t>18.04</t>
  </si>
  <si>
    <t>Uzavírací klapka IJK400 – 800x500 mm s přípravou pro pohon</t>
  </si>
  <si>
    <t>684</t>
  </si>
  <si>
    <t>18.05</t>
  </si>
  <si>
    <t>Klapkový pohon, kroutící moment 5Nm, napětí 230V</t>
  </si>
  <si>
    <t>686</t>
  </si>
  <si>
    <t>18.06</t>
  </si>
  <si>
    <t>Krycí síť do potrubí 800x500, včetně příruby</t>
  </si>
  <si>
    <t>688</t>
  </si>
  <si>
    <t>18.07</t>
  </si>
  <si>
    <t>690</t>
  </si>
  <si>
    <t>18.08</t>
  </si>
  <si>
    <t>Protidešťová žaluzie IWG400, 800x500, s pozedním rámem a sítí proti ptactvu</t>
  </si>
  <si>
    <t>692</t>
  </si>
  <si>
    <t>18.09</t>
  </si>
  <si>
    <t>694</t>
  </si>
  <si>
    <t>18.10</t>
  </si>
  <si>
    <t>Potrubí čtyřhranné sk. I, tl.0,8 mm, průřezu 0,21-0,28 m2 – tvarové</t>
  </si>
  <si>
    <t>696</t>
  </si>
  <si>
    <t>18.11</t>
  </si>
  <si>
    <t>698</t>
  </si>
  <si>
    <t>18.12</t>
  </si>
  <si>
    <t>Potrubí čtyřhranné sk. I, tl.0,8 mm, průřezu 0,35-0,42 m2 – tvarové</t>
  </si>
  <si>
    <t>700</t>
  </si>
  <si>
    <t>18.13</t>
  </si>
  <si>
    <t>702</t>
  </si>
  <si>
    <t>D10</t>
  </si>
  <si>
    <t>Zařízení č. 19+20 – POŽÁRNÍ VĚTRÁNÍ – OS 4NP ''A''+''B''</t>
  </si>
  <si>
    <t>19+20.01</t>
  </si>
  <si>
    <t>Ventilátor potrubní radiální, vzduch. výkon: 1800m3/hod – tlak 380Pa, do potrubí 600x300 mm, doporučený typ: ILT/4-285</t>
  </si>
  <si>
    <t>706</t>
  </si>
  <si>
    <t>19+20.02</t>
  </si>
  <si>
    <t>Pružná manžeta IAE285– 600x300</t>
  </si>
  <si>
    <t>708</t>
  </si>
  <si>
    <t>19+20.03</t>
  </si>
  <si>
    <t>Protidešťová žaluzie IWG285, 600x300, s pozedním rámem a sítí proti ptactvu</t>
  </si>
  <si>
    <t>710</t>
  </si>
  <si>
    <t>19+20.04</t>
  </si>
  <si>
    <t>Filtrační kazeta IFL285 do potrubí 600x300mm, včetně kapsového filtru třídy F9</t>
  </si>
  <si>
    <t>19+20.05</t>
  </si>
  <si>
    <t>Uzavírací klapka MSKG160 s přípravou pro pohon  - TĚSNÁ</t>
  </si>
  <si>
    <t>714</t>
  </si>
  <si>
    <t>19+20.06</t>
  </si>
  <si>
    <t>Uzavírací klapka MSKG200 s přípravou pro pohon  - TĚSNÁ</t>
  </si>
  <si>
    <t>716</t>
  </si>
  <si>
    <t>19+20.07</t>
  </si>
  <si>
    <t>Uzavírací klapka MSKG400 s přípravou pro pohon  - TĚSNÁ</t>
  </si>
  <si>
    <t>718</t>
  </si>
  <si>
    <t>19+20.08</t>
  </si>
  <si>
    <t>Uzavírací klapka 600x300 s přípravou pro pohon - TĚSNÁ</t>
  </si>
  <si>
    <t>720</t>
  </si>
  <si>
    <t>19+20.09</t>
  </si>
  <si>
    <t>19+20.10</t>
  </si>
  <si>
    <t>Samotahová hlavice CAGI 160</t>
  </si>
  <si>
    <t>724</t>
  </si>
  <si>
    <t>19+20.11</t>
  </si>
  <si>
    <t>Samotahová hlavice CAGI 200</t>
  </si>
  <si>
    <t>19+20.12</t>
  </si>
  <si>
    <t>Samotahová hlavice CAGI 400</t>
  </si>
  <si>
    <t>728</t>
  </si>
  <si>
    <t>19+20.13</t>
  </si>
  <si>
    <t>Vyústka komfortní, jednořadá s regulací R1, 325x140 mm</t>
  </si>
  <si>
    <t>730</t>
  </si>
  <si>
    <t>19+20.14</t>
  </si>
  <si>
    <t>Vyústka komfortní, jednořadá bez regulace, 325x140 mm</t>
  </si>
  <si>
    <t>732</t>
  </si>
  <si>
    <t>19+20.15</t>
  </si>
  <si>
    <t>Vyústka komfortní, jednořadá s regulací R1, 325x225 mm</t>
  </si>
  <si>
    <t>734</t>
  </si>
  <si>
    <t>19+20.16</t>
  </si>
  <si>
    <t>Vyústka komfortní, jednořadá bez regulace, 325x225 mm</t>
  </si>
  <si>
    <t>736</t>
  </si>
  <si>
    <t>19+20.17</t>
  </si>
  <si>
    <t>Vyústka komfortní, jednořadá s regulací R1, 400x225 mm</t>
  </si>
  <si>
    <t>738</t>
  </si>
  <si>
    <t>19+20.18</t>
  </si>
  <si>
    <t>Vyústka komfortní, jednořadá bez regulace, 400x225 mm</t>
  </si>
  <si>
    <t>740</t>
  </si>
  <si>
    <t>19+20.19</t>
  </si>
  <si>
    <t>Vyústka komfortní, jednořadá bez regulace, 425x425 mm</t>
  </si>
  <si>
    <t>742</t>
  </si>
  <si>
    <t>19+20.20</t>
  </si>
  <si>
    <t>Plénum box pro vyústku (dle velikosti a napojení)</t>
  </si>
  <si>
    <t>744</t>
  </si>
  <si>
    <t>19+20.21</t>
  </si>
  <si>
    <t>746</t>
  </si>
  <si>
    <t>19+20.22</t>
  </si>
  <si>
    <t>748</t>
  </si>
  <si>
    <t>19+20.23</t>
  </si>
  <si>
    <t>750</t>
  </si>
  <si>
    <t>19+20.24</t>
  </si>
  <si>
    <t>752</t>
  </si>
  <si>
    <t>19+20.25</t>
  </si>
  <si>
    <t>Spiro potrubí 400 – rovné</t>
  </si>
  <si>
    <t>754</t>
  </si>
  <si>
    <t>19+20.26</t>
  </si>
  <si>
    <t>Spiro potrubí 400 – tvarové</t>
  </si>
  <si>
    <t>756</t>
  </si>
  <si>
    <t>19+20.27</t>
  </si>
  <si>
    <t>Potrubí čtyřhranné sk. I, tl.0,6 mm, do průřezu 0,03 m2</t>
  </si>
  <si>
    <t>758</t>
  </si>
  <si>
    <t>19+20.28</t>
  </si>
  <si>
    <t>760</t>
  </si>
  <si>
    <t>19+20.29</t>
  </si>
  <si>
    <t>19+20.30</t>
  </si>
  <si>
    <t>19+20.31</t>
  </si>
  <si>
    <t>19+20.32</t>
  </si>
  <si>
    <t>768</t>
  </si>
  <si>
    <t>19+20.33</t>
  </si>
  <si>
    <t>770</t>
  </si>
  <si>
    <t>19+20.34</t>
  </si>
  <si>
    <t>772</t>
  </si>
  <si>
    <t>19+20.35</t>
  </si>
  <si>
    <t>Zátka o průměru 160-200 mm s odvodem kondenzátu</t>
  </si>
  <si>
    <t>774</t>
  </si>
  <si>
    <t>19+20.36</t>
  </si>
  <si>
    <t>Zátka 500x250 mm s odvodem kondenzátu</t>
  </si>
  <si>
    <t>19+20.37</t>
  </si>
  <si>
    <t>Protipožární a tepelná izolace tl. 40 mm, odolnost min. EI30</t>
  </si>
  <si>
    <t>778</t>
  </si>
  <si>
    <t>D11</t>
  </si>
  <si>
    <t>Zařízení č. 28 – ODVOD Z WC A ROZVODNY</t>
  </si>
  <si>
    <t>28.01</t>
  </si>
  <si>
    <t>Ventilátor potrubní diagonální včetně nastavitelného doběhu, vzduch. výkon: 100-130m3/hod – tlak 90Pa, do potrubí pr. 125 mm, doporučený typ: TD 350/125 T</t>
  </si>
  <si>
    <t>782</t>
  </si>
  <si>
    <t>28.02</t>
  </si>
  <si>
    <t>Zpětná klapka RSK125</t>
  </si>
  <si>
    <t>28.03</t>
  </si>
  <si>
    <t>Pružná manžeta – VBM125</t>
  </si>
  <si>
    <t>786</t>
  </si>
  <si>
    <t>28.04</t>
  </si>
  <si>
    <t>Výfuková hlavice VH250</t>
  </si>
  <si>
    <t>788</t>
  </si>
  <si>
    <t>28.05</t>
  </si>
  <si>
    <t>790</t>
  </si>
  <si>
    <t>28.06</t>
  </si>
  <si>
    <t>792</t>
  </si>
  <si>
    <t>28.07</t>
  </si>
  <si>
    <t>794</t>
  </si>
  <si>
    <t>28.08</t>
  </si>
  <si>
    <t>796</t>
  </si>
  <si>
    <t>28.09</t>
  </si>
  <si>
    <t>Spiro potrubí 250 -  tvarové</t>
  </si>
  <si>
    <t>798</t>
  </si>
  <si>
    <t>28.10</t>
  </si>
  <si>
    <t>Zátka o průměru 250mm s odvodem kondenzátu</t>
  </si>
  <si>
    <t>800</t>
  </si>
  <si>
    <t>28.11</t>
  </si>
  <si>
    <t>Talířový ventil odvodní, kovový, průměr 100 mm, včetně rámečku</t>
  </si>
  <si>
    <t>802</t>
  </si>
  <si>
    <t>383</t>
  </si>
  <si>
    <t>28.12</t>
  </si>
  <si>
    <t>804</t>
  </si>
  <si>
    <t>28.13</t>
  </si>
  <si>
    <t>806</t>
  </si>
  <si>
    <t>385</t>
  </si>
  <si>
    <t>28.14</t>
  </si>
  <si>
    <t>Ohebné tlumící potrubí sonoflex MI100</t>
  </si>
  <si>
    <t>808</t>
  </si>
  <si>
    <t>28.15</t>
  </si>
  <si>
    <t>810</t>
  </si>
  <si>
    <t>387</t>
  </si>
  <si>
    <t>28.16</t>
  </si>
  <si>
    <t>812</t>
  </si>
  <si>
    <t>D12</t>
  </si>
  <si>
    <t>Zařízení č. 29 – ODVOD Z ÚKLIDU A SKLADU</t>
  </si>
  <si>
    <t>29.01</t>
  </si>
  <si>
    <t>Ventilátor potrubní diagonální včetně nastavitelného doběhu, vzduchový výkon: 50m3/hod – tlak 80Pa, do potrubí pr. 100 mm, doporučený typ: TD 250/100 T</t>
  </si>
  <si>
    <t>816</t>
  </si>
  <si>
    <t>389</t>
  </si>
  <si>
    <t>29.02</t>
  </si>
  <si>
    <t>Zpětná klapka RSK100</t>
  </si>
  <si>
    <t>818</t>
  </si>
  <si>
    <t>29.03</t>
  </si>
  <si>
    <t>Pružná manžeta – VBM100</t>
  </si>
  <si>
    <t>820</t>
  </si>
  <si>
    <t>391</t>
  </si>
  <si>
    <t>29.04</t>
  </si>
  <si>
    <t>Výfuková hlavice VH100</t>
  </si>
  <si>
    <t>822</t>
  </si>
  <si>
    <t>29.05</t>
  </si>
  <si>
    <t>824</t>
  </si>
  <si>
    <t>393</t>
  </si>
  <si>
    <t>29.06</t>
  </si>
  <si>
    <t>826</t>
  </si>
  <si>
    <t>29.07</t>
  </si>
  <si>
    <t>828</t>
  </si>
  <si>
    <t>395</t>
  </si>
  <si>
    <t>29.08</t>
  </si>
  <si>
    <t>830</t>
  </si>
  <si>
    <t>29.09</t>
  </si>
  <si>
    <t>Ohebné tlumící potrubí sonoflex MI125</t>
  </si>
  <si>
    <t>832</t>
  </si>
  <si>
    <t>397</t>
  </si>
  <si>
    <t>29.10</t>
  </si>
  <si>
    <t>Zátka o průměru 100mm s odvodem kondenzátu</t>
  </si>
  <si>
    <t>834</t>
  </si>
  <si>
    <t>29.11</t>
  </si>
  <si>
    <t>836</t>
  </si>
  <si>
    <t>D13</t>
  </si>
  <si>
    <t>Zařízení č. 30 – CHLAZENÍ ROZVODEN</t>
  </si>
  <si>
    <t>399</t>
  </si>
  <si>
    <t>30.01</t>
  </si>
  <si>
    <t>Venkovní kondenzační jednotka, jmenovitý chladící výkon 3,5 kW, doporučený typ: D12CM.UL2, EER=3,90_x000D_
4 kusy - Vnitřní nástěnná jednotka pro chlazení typu split, jmenovitý chladící výkon 6,6 kW, doporučený typ: D12CM.NSJ</t>
  </si>
  <si>
    <t>840</t>
  </si>
  <si>
    <t>400</t>
  </si>
  <si>
    <t>30.03</t>
  </si>
  <si>
    <t>844</t>
  </si>
  <si>
    <t>401</t>
  </si>
  <si>
    <t>30.04</t>
  </si>
  <si>
    <t>Propojovací potrubí pro rozvod chladiva Cu f6,35 mm, vč. izolace</t>
  </si>
  <si>
    <t>846</t>
  </si>
  <si>
    <t>30.05</t>
  </si>
  <si>
    <t>848</t>
  </si>
  <si>
    <t>403</t>
  </si>
  <si>
    <t>30.06</t>
  </si>
  <si>
    <t>850</t>
  </si>
  <si>
    <t>30.07</t>
  </si>
  <si>
    <t>852</t>
  </si>
  <si>
    <t>D14</t>
  </si>
  <si>
    <t>Zařízení č. 31 – CHLAZENÍ MÍSTNOSTI UPS – 2.PP</t>
  </si>
  <si>
    <t>405</t>
  </si>
  <si>
    <t>31.01</t>
  </si>
  <si>
    <t>Venkovní kondenzační jednotka, jmenovitý chladící výkon 5,0 kW, doporučený typ: D18CM.UL2, EER=2,90_x000D_
2 kusy - Vnitřní nástěnná jednotka pro chlazení typu split, jmenovitý chladící výkon 5,0 kW, doporučený typ: D18CM.NSK</t>
  </si>
  <si>
    <t>856</t>
  </si>
  <si>
    <t>31.03</t>
  </si>
  <si>
    <t>Nosný rám na fasádu</t>
  </si>
  <si>
    <t>860</t>
  </si>
  <si>
    <t>407</t>
  </si>
  <si>
    <t>31.04</t>
  </si>
  <si>
    <t>862</t>
  </si>
  <si>
    <t>31.05</t>
  </si>
  <si>
    <t>Propojovací potrubí pro rozvod chladiva Cu f12,70 mm, vč. izolace</t>
  </si>
  <si>
    <t>864</t>
  </si>
  <si>
    <t>409</t>
  </si>
  <si>
    <t>31.06</t>
  </si>
  <si>
    <t>866</t>
  </si>
  <si>
    <t>31.07</t>
  </si>
  <si>
    <t>868</t>
  </si>
  <si>
    <t>D15</t>
  </si>
  <si>
    <t>Zařízení č. 32 – CHLAZENÍ VAKUOVÉ STANICE – 1.PP</t>
  </si>
  <si>
    <t>411</t>
  </si>
  <si>
    <t>32.01</t>
  </si>
  <si>
    <t>Venkovní kondenzační jednotka, jmenovitý chladící výkon 6,6 kW, doporučený typ: D24CM.UUE, EER=2,90_x000D_
1 kus - Vnitřní nástěnná jednotka pro chlazení typu split, jmenovitý chladící výkon 6,6 kW, doporučený typ: D24CM.NSK</t>
  </si>
  <si>
    <t>872</t>
  </si>
  <si>
    <t>32.03</t>
  </si>
  <si>
    <t>876</t>
  </si>
  <si>
    <t>413</t>
  </si>
  <si>
    <t>32.04</t>
  </si>
  <si>
    <t>878</t>
  </si>
  <si>
    <t>32.05</t>
  </si>
  <si>
    <t>880</t>
  </si>
  <si>
    <t>415</t>
  </si>
  <si>
    <t>32.06</t>
  </si>
  <si>
    <t>882</t>
  </si>
  <si>
    <t>32.07</t>
  </si>
  <si>
    <t>884</t>
  </si>
  <si>
    <t>417</t>
  </si>
  <si>
    <t>32.08</t>
  </si>
  <si>
    <t>Chránička pro uložení do země – ruční, ochranné pásmo kabelů</t>
  </si>
  <si>
    <t>886</t>
  </si>
  <si>
    <t>32.09</t>
  </si>
  <si>
    <t>Výkopové práce</t>
  </si>
  <si>
    <t>888</t>
  </si>
  <si>
    <t>D16</t>
  </si>
  <si>
    <t>Zařízení č. 33 – PŘÍPRAVA PRO ODVOD VZDUCHU Z LABOR. DIGESTOŘÍ V 1.PP</t>
  </si>
  <si>
    <t>419</t>
  </si>
  <si>
    <t>33.01</t>
  </si>
  <si>
    <t>Požární klapka 200x200, provedení se servopohonem BF 230T, napájecí napětí AC230V, součástí servopohonu je termoelektrické spouštěcí zařízení pro teplotu 72°C.</t>
  </si>
  <si>
    <t>892</t>
  </si>
  <si>
    <t>33.02</t>
  </si>
  <si>
    <t>Záslepka potrubí 200x200 mm</t>
  </si>
  <si>
    <t>894</t>
  </si>
  <si>
    <t>421</t>
  </si>
  <si>
    <t>33.03</t>
  </si>
  <si>
    <t>Výfuková hlavice VH355</t>
  </si>
  <si>
    <t>896</t>
  </si>
  <si>
    <t>33.04</t>
  </si>
  <si>
    <t>Spiro potrubí 355 – rovné</t>
  </si>
  <si>
    <t>898</t>
  </si>
  <si>
    <t>423</t>
  </si>
  <si>
    <t>33.05</t>
  </si>
  <si>
    <t>Spiro potrubí 355 – tvarové</t>
  </si>
  <si>
    <t>900</t>
  </si>
  <si>
    <t>33.06</t>
  </si>
  <si>
    <t>Záslepka potrubí spiro 355 mm</t>
  </si>
  <si>
    <t>902</t>
  </si>
  <si>
    <t>425</t>
  </si>
  <si>
    <t>33.07</t>
  </si>
  <si>
    <t>Potrubí čtyřhranné sk. I, tl.0,6 mm, do průřezu 0,07 m2</t>
  </si>
  <si>
    <t>904</t>
  </si>
  <si>
    <t>33.08</t>
  </si>
  <si>
    <t>Potrubí čtyřhranné sk. I,  průřez 0,035-0,07 m2 – tvarové</t>
  </si>
  <si>
    <t>906</t>
  </si>
  <si>
    <t>427</t>
  </si>
  <si>
    <t>33.09</t>
  </si>
  <si>
    <t>908</t>
  </si>
  <si>
    <t>D17</t>
  </si>
  <si>
    <t>Zařízení č. 34 – ÚPRAVA STÁVAJÍCÍHO ZAŘÍZENÍ</t>
  </si>
  <si>
    <t>34.01</t>
  </si>
  <si>
    <t>Ocelové potrubí bezešvé – DN300, (324x8,0) – rovné</t>
  </si>
  <si>
    <t>912</t>
  </si>
  <si>
    <t>Poznámka k položce:
¨</t>
  </si>
  <si>
    <t>429</t>
  </si>
  <si>
    <t>34.02</t>
  </si>
  <si>
    <t>Ocelové potrubí bezešvé – DN300, (324x8,0) – oblouk 45°</t>
  </si>
  <si>
    <t>914</t>
  </si>
  <si>
    <t>34.03</t>
  </si>
  <si>
    <t>Ocelové potrubí bezešvé – DN100, (108x4,0) – rovné</t>
  </si>
  <si>
    <t>916</t>
  </si>
  <si>
    <t>431</t>
  </si>
  <si>
    <t>34.04</t>
  </si>
  <si>
    <t>Ocelové potrubí bezešvé – DN100, (108x4,0) – oblouk 45°</t>
  </si>
  <si>
    <t>918</t>
  </si>
  <si>
    <t>34.05</t>
  </si>
  <si>
    <t>Protidešťová stříška na potrubí DN300</t>
  </si>
  <si>
    <t>920</t>
  </si>
  <si>
    <t>433</t>
  </si>
  <si>
    <t>34.06</t>
  </si>
  <si>
    <t>Protidešťová stříška na potrubí DN100</t>
  </si>
  <si>
    <t>922</t>
  </si>
  <si>
    <t>34.07</t>
  </si>
  <si>
    <t>924</t>
  </si>
  <si>
    <t>D18</t>
  </si>
  <si>
    <t>Zařízení č. 35 – ÚPRAVA STÁVAJÍCÍHO POŽÁR. VĚTRÁNÍ (zař. č. 21,22 – PD CHIRURGIE VE 3.NP)</t>
  </si>
  <si>
    <t>435</t>
  </si>
  <si>
    <t>35.01</t>
  </si>
  <si>
    <t>926</t>
  </si>
  <si>
    <t>35.02</t>
  </si>
  <si>
    <t>928</t>
  </si>
  <si>
    <t>437</t>
  </si>
  <si>
    <t>35.03</t>
  </si>
  <si>
    <t>930</t>
  </si>
  <si>
    <t>35.04</t>
  </si>
  <si>
    <t>Spiro potrubí 315 – rovné</t>
  </si>
  <si>
    <t>932</t>
  </si>
  <si>
    <t>439</t>
  </si>
  <si>
    <t>35.05</t>
  </si>
  <si>
    <t>Demontáž rozvodů VZT, potrubí sk.I, průřez od 0,03-0,05 m2</t>
  </si>
  <si>
    <t>934</t>
  </si>
  <si>
    <t>35.06</t>
  </si>
  <si>
    <t>Demontáž samotahové hlavice CAGI 315</t>
  </si>
  <si>
    <t>936</t>
  </si>
  <si>
    <t>441</t>
  </si>
  <si>
    <t>35.07</t>
  </si>
  <si>
    <t>Montáž samotahové hlavice CAGI 315</t>
  </si>
  <si>
    <t>938</t>
  </si>
  <si>
    <t>35.08</t>
  </si>
  <si>
    <t>Montáž stávajícího potrubí - průřez 0,030-0,07 m2</t>
  </si>
  <si>
    <t>940</t>
  </si>
  <si>
    <t>443</t>
  </si>
  <si>
    <t>35.09</t>
  </si>
  <si>
    <t>Montáž stávajícího potrubí - průřez 0,035-0,07 m2 – tvarové</t>
  </si>
  <si>
    <t>942</t>
  </si>
  <si>
    <t>D19</t>
  </si>
  <si>
    <t>DEMONTÁŽ STÁVAJÍCÍHO VZDUCHOTECHNICKÉHO ZAŘÍZENÍ</t>
  </si>
  <si>
    <t>X.01</t>
  </si>
  <si>
    <t>Demontáž vzduchotechnické jednotky (strojovna 4.NP), hmotnost cca 300-600 kg</t>
  </si>
  <si>
    <t>946</t>
  </si>
  <si>
    <t>445</t>
  </si>
  <si>
    <t>X.02</t>
  </si>
  <si>
    <t>Demontáž protidešťových žaluzií, výfukových hlavic (nad 50 kg)</t>
  </si>
  <si>
    <t>948</t>
  </si>
  <si>
    <t>X.03</t>
  </si>
  <si>
    <t>Demontáž rozvodů VZT, potrubí sk.I, průřez od 0,03-0,5 m2 (4.NP)</t>
  </si>
  <si>
    <t>950</t>
  </si>
  <si>
    <t>447</t>
  </si>
  <si>
    <t>X.04</t>
  </si>
  <si>
    <t>Demontáž  rozvodů ÚT+CH, vč izolace a armatur</t>
  </si>
  <si>
    <t>952</t>
  </si>
  <si>
    <t>D20</t>
  </si>
  <si>
    <t>OSTATNÍ</t>
  </si>
  <si>
    <t>Y.01</t>
  </si>
  <si>
    <t>Montáž vzduchotechniky</t>
  </si>
  <si>
    <t>956</t>
  </si>
  <si>
    <t>449</t>
  </si>
  <si>
    <t>Y.02</t>
  </si>
  <si>
    <t>Montáž chlazení</t>
  </si>
  <si>
    <t>958</t>
  </si>
  <si>
    <t>Y.03</t>
  </si>
  <si>
    <t>Zednická výpomoc</t>
  </si>
  <si>
    <t>960</t>
  </si>
  <si>
    <t>451</t>
  </si>
  <si>
    <t>Y.04</t>
  </si>
  <si>
    <t>Dokumentace skutečného provedení stavby</t>
  </si>
  <si>
    <t>962</t>
  </si>
  <si>
    <t>Y.05</t>
  </si>
  <si>
    <t>Protipožární ucpávky potrubí</t>
  </si>
  <si>
    <t>964</t>
  </si>
  <si>
    <t>453</t>
  </si>
  <si>
    <t>Y.06</t>
  </si>
  <si>
    <t>Revizní dvířka na potrubí</t>
  </si>
  <si>
    <t>966</t>
  </si>
  <si>
    <t>Y.07</t>
  </si>
  <si>
    <t>Doprava materiálu</t>
  </si>
  <si>
    <t>968</t>
  </si>
  <si>
    <t>455</t>
  </si>
  <si>
    <t>Y.08</t>
  </si>
  <si>
    <t>Závěsný a spojovací materiál</t>
  </si>
  <si>
    <t>970</t>
  </si>
  <si>
    <t>Y.09</t>
  </si>
  <si>
    <t>Protokoly a zkoušky, zaregulování a uvedení do provozu</t>
  </si>
  <si>
    <t>972</t>
  </si>
  <si>
    <t>VYT - Vytápění</t>
  </si>
  <si>
    <t xml:space="preserve">    733 - Ústřední vytápění - rozvodné potrubí</t>
  </si>
  <si>
    <t xml:space="preserve">    734 - Ústřední vytápění - armatury</t>
  </si>
  <si>
    <t xml:space="preserve">    735 - Ústřední vytápění - otopná tělesa</t>
  </si>
  <si>
    <t>974031144</t>
  </si>
  <si>
    <t>Vysekání rýh ve zdivu cihelném na maltu vápennou nebo vápenocementovou do hl. 70 mm a šířky do 150 mm</t>
  </si>
  <si>
    <t>-1751987341</t>
  </si>
  <si>
    <t>974042554</t>
  </si>
  <si>
    <t>Vysekání rýh v betonové nebo jiné monolitické dlažbě s betonovým podkladem do hl. 100 mm a šířky do 150 mm</t>
  </si>
  <si>
    <t>-981906363</t>
  </si>
  <si>
    <t>drážky</t>
  </si>
  <si>
    <t>kapsy 150x150x100</t>
  </si>
  <si>
    <t>0,15*24</t>
  </si>
  <si>
    <t>975801010</t>
  </si>
  <si>
    <t>1600752655</t>
  </si>
  <si>
    <t>975801013</t>
  </si>
  <si>
    <t>Uvedení zarízení do provozu vcetne prednastavení armatur OT,_x000D_
vyvážení topného systému</t>
  </si>
  <si>
    <t>-451737452</t>
  </si>
  <si>
    <t>975801015</t>
  </si>
  <si>
    <t>Vypuštení a opetovné dopuštení vody do otopné soustavy (OS)_x000D_
propláchnutí OS po úpravách, vcetne odvzdušnení OS a OT</t>
  </si>
  <si>
    <t>-1962008449</t>
  </si>
  <si>
    <t>975801017</t>
  </si>
  <si>
    <t>Vycištení filtru na rozdelovaci (strojovna 2.PP pav. B)</t>
  </si>
  <si>
    <t>-487228858</t>
  </si>
  <si>
    <t>975801018</t>
  </si>
  <si>
    <t>Jedna skříň pro silovou část MaR VZT 1,2A,2B,3,4A, 4B, 5,6,7,8,18</t>
  </si>
  <si>
    <t>-1131446756</t>
  </si>
  <si>
    <t>975801019</t>
  </si>
  <si>
    <t>Kompletní výbava pro VZT soubory strojovny 5NP pro MaR 4NP</t>
  </si>
  <si>
    <t>286614611</t>
  </si>
  <si>
    <t>975801020</t>
  </si>
  <si>
    <t>Závěsný a pom.materiál</t>
  </si>
  <si>
    <t>1433741658</t>
  </si>
  <si>
    <t>975801021</t>
  </si>
  <si>
    <t>Revize a zkoušky</t>
  </si>
  <si>
    <t>-1007998549</t>
  </si>
  <si>
    <t>2110601778</t>
  </si>
  <si>
    <t>1861288465</t>
  </si>
  <si>
    <t>6,358*9 'Přepočtené koeficientem množství</t>
  </si>
  <si>
    <t>934329391</t>
  </si>
  <si>
    <t>1235932185</t>
  </si>
  <si>
    <t>280+16+12+6</t>
  </si>
  <si>
    <t>283770965</t>
  </si>
  <si>
    <t>izolace potrubí Mirelon Pro 16 x 20 mm</t>
  </si>
  <si>
    <t>1795139488</t>
  </si>
  <si>
    <t>283771060</t>
  </si>
  <si>
    <t>izolace tepelná potrubí z pěnového polyetylenu 18 x 20 mm</t>
  </si>
  <si>
    <t>-686587045</t>
  </si>
  <si>
    <t>283770460</t>
  </si>
  <si>
    <t>izolace tepelná potrubí z pěnového polyetylenu 22 x 25 mm</t>
  </si>
  <si>
    <t>-331161531</t>
  </si>
  <si>
    <t>283770490</t>
  </si>
  <si>
    <t>izolace tepelná potrubí z pěnového polyetylenu 28 x 25 mm</t>
  </si>
  <si>
    <t>-2035680850</t>
  </si>
  <si>
    <t>713463211</t>
  </si>
  <si>
    <t>Montáž izolace tepelné potrubí a ohybů tvarovkami nebo deskami potrubními pouzdry s povrchovou úpravou hliníkovou fólií (izolační materiál ve specifikaci) přelepenými samolepící hliníkovou páskou potrubí D do 50 mm jednovrstvá</t>
  </si>
  <si>
    <t>-1902752493</t>
  </si>
  <si>
    <t>90+31+50+43+60+9</t>
  </si>
  <si>
    <t>283201</t>
  </si>
  <si>
    <t>Tvarovky z lehčených plastů izolace potrubí Mirelon® PRO vnitřní průměr x tl. izolace [mm], délka  2 m 28 x 25</t>
  </si>
  <si>
    <t>-1881443547</t>
  </si>
  <si>
    <t>283202</t>
  </si>
  <si>
    <t>-899202061</t>
  </si>
  <si>
    <t>283203</t>
  </si>
  <si>
    <t>-1706706890</t>
  </si>
  <si>
    <t>283204</t>
  </si>
  <si>
    <t>-677954479</t>
  </si>
  <si>
    <t>283205</t>
  </si>
  <si>
    <t>1490894060</t>
  </si>
  <si>
    <t>283206</t>
  </si>
  <si>
    <t>-365485277</t>
  </si>
  <si>
    <t>432963381</t>
  </si>
  <si>
    <t>733</t>
  </si>
  <si>
    <t>Ústřední vytápění - rozvodné potrubí</t>
  </si>
  <si>
    <t>733120815</t>
  </si>
  <si>
    <t>Demontáž potrubí z trubek ocelových hladkých D do 38</t>
  </si>
  <si>
    <t>-991661345</t>
  </si>
  <si>
    <t>150+90+12</t>
  </si>
  <si>
    <t>733141102</t>
  </si>
  <si>
    <t>Odvzdušňovací nádobky, odlučovače a odkalovače nádobky z trubek ocelových do DN 50</t>
  </si>
  <si>
    <t>1209633422</t>
  </si>
  <si>
    <t>733222103</t>
  </si>
  <si>
    <t>Potrubí z trubek měděných polotvrdých spojovaných měkkým pájením D 18/1</t>
  </si>
  <si>
    <t>784893620</t>
  </si>
  <si>
    <t>733222104</t>
  </si>
  <si>
    <t>Potrubí z trubek měděných polotvrdých spojovaných měkkým pájením D 22/1,0</t>
  </si>
  <si>
    <t>-469712301</t>
  </si>
  <si>
    <t>733222105</t>
  </si>
  <si>
    <t>Potrubí z trubek měděných polotvrdých spojovaných měkkým pájením D 28/1,5</t>
  </si>
  <si>
    <t>2050697092</t>
  </si>
  <si>
    <t>733222106</t>
  </si>
  <si>
    <t>Potrubí z trubek měděných polotvrdých spojovaných měkkým pájením D 35/1,5</t>
  </si>
  <si>
    <t>-933009995</t>
  </si>
  <si>
    <t>733223108</t>
  </si>
  <si>
    <t>Potrubí z trubek měděných tvrdých spojovaných měkkým pájením D 54/2</t>
  </si>
  <si>
    <t>-687240292</t>
  </si>
  <si>
    <t>733321201</t>
  </si>
  <si>
    <t>Potrubí z trubek plastových z PVC nebo PE spojovaných svařováním (systémRehau Rautitan Stabil) D 16/2,0</t>
  </si>
  <si>
    <t>1644346493</t>
  </si>
  <si>
    <t xml:space="preserve">Poznámka k souboru cen:_x000D_
1. Potrubí venkovních plošných kolektorů primárních okruhů tepelných čerpadel, lze oceňovat příslušnými cenami části A02 katalogu 827-1 Vedení trubní, dálková a přípojná - vodovod a kanalizace. </t>
  </si>
  <si>
    <t>998733103</t>
  </si>
  <si>
    <t>Přesun hmot pro rozvody potrubí stanovený z hmotnosti přesunovaného materiálu vodorovná dopravní vzdálenost do 50 m v objektech výšky přes 12 do 24 m</t>
  </si>
  <si>
    <t>-388714784</t>
  </si>
  <si>
    <t>Ústřední vytápění - armatury</t>
  </si>
  <si>
    <t>734200821</t>
  </si>
  <si>
    <t>Demontáž armatur závitových se dvěma závity do G 1/2</t>
  </si>
  <si>
    <t>318872599</t>
  </si>
  <si>
    <t>45+7+45+7</t>
  </si>
  <si>
    <t>hlavice</t>
  </si>
  <si>
    <t>734211119</t>
  </si>
  <si>
    <t>Ventily odvzdušňovací závitové automatické PN 14 do 120 st.C [R 99 Giacomini] G 3/8</t>
  </si>
  <si>
    <t>-1197576862</t>
  </si>
  <si>
    <t>734221532</t>
  </si>
  <si>
    <t>Ventily regulační závitové termostatické, bez hlavice ovládání PN 16 do 110 st.C rohové jednoregulační [R 401 Giacomini] G 1/2</t>
  </si>
  <si>
    <t>-1604005718</t>
  </si>
  <si>
    <t xml:space="preserve">Poznámka k souboru cen:_x000D_
1. V cenách -0101 až -0105 nejsou započteny náklady na dodávku a montáž měřící a vypouštěcí armatury.Tyto se oceňují samostatně souborem cen 734 49 1101 až -1105. </t>
  </si>
  <si>
    <t>734229143</t>
  </si>
  <si>
    <t>Ventily regulační závitové montáž ventilů jednotrubkových horizontálních soustav se směšovačem ostatních typů jednobodové připojení</t>
  </si>
  <si>
    <t>-2047850299</t>
  </si>
  <si>
    <t>4+6</t>
  </si>
  <si>
    <t>30001</t>
  </si>
  <si>
    <t>Regulační vyvažovací ventil DN 10</t>
  </si>
  <si>
    <t>-1375362707</t>
  </si>
  <si>
    <t>30002</t>
  </si>
  <si>
    <t>Regulační vyvažovací ventil DN 15</t>
  </si>
  <si>
    <t>-670875622</t>
  </si>
  <si>
    <t>734242412</t>
  </si>
  <si>
    <t>Ventily zpětné závitové PN 16 do 110 st.C [R60 Giacomini] přímé G 1/2</t>
  </si>
  <si>
    <t>-621287133</t>
  </si>
  <si>
    <t>734242413</t>
  </si>
  <si>
    <t>Ventily zpětné závitové PN 16 do 110 st.C [R60 Giacomini] přímé G 3/4</t>
  </si>
  <si>
    <t>1714210253</t>
  </si>
  <si>
    <t>734261413</t>
  </si>
  <si>
    <t>Šroubení regulační radiátorové rohové bez vypouštění [R 14TG Giacomini] G 3/4</t>
  </si>
  <si>
    <t>-660555487</t>
  </si>
  <si>
    <t>734291124</t>
  </si>
  <si>
    <t>Ostatní armatury kohouty plnicí a vypouštěcí PN 10 do 110 st.C [R 608 Giacomini] G 3/4</t>
  </si>
  <si>
    <t>-2145381708</t>
  </si>
  <si>
    <t>734291242</t>
  </si>
  <si>
    <t>Ostatní armatury filtry závitové PN 16 do 130 st.C přímé s vnitřními závity [R 74A Giacomini] G 1/2</t>
  </si>
  <si>
    <t>1615072452</t>
  </si>
  <si>
    <t>734291243</t>
  </si>
  <si>
    <t>Ostatní armatury filtry závitové PN 16 do 130 st.C přímé s vnitřními závity [R 74A Giacomini] G 3/4</t>
  </si>
  <si>
    <t>-1370739698</t>
  </si>
  <si>
    <t>734292713</t>
  </si>
  <si>
    <t>Ostatní armatury kulové kohouty PN 42 do 185 st.C přímé vnitřní závit [R 250 D Giacomini] G 1/2</t>
  </si>
  <si>
    <t>43340160</t>
  </si>
  <si>
    <t>734292714</t>
  </si>
  <si>
    <t>Ostatní armatury kulové kohouty PN 42 do 185 st.C přímé vnitřní závit [R 250 D Giacomini] G 3/4</t>
  </si>
  <si>
    <t>928839136</t>
  </si>
  <si>
    <t>734292716</t>
  </si>
  <si>
    <t>Ostatní armatury kulové kohouty PN 42 do 185 st.C přímé vnitřní závit [R 250 D Giacomini] G 1 1/4</t>
  </si>
  <si>
    <t>-1433534050</t>
  </si>
  <si>
    <t>734292718</t>
  </si>
  <si>
    <t>Ostatní armatury kulové kohouty PN 42 do 185 st.C přímé vnitřní závit [R 250 D Giacomini] G 2</t>
  </si>
  <si>
    <t>2064266916</t>
  </si>
  <si>
    <t>734411106</t>
  </si>
  <si>
    <t>Sdružený teploměr s tlakoměrem</t>
  </si>
  <si>
    <t>-7410741</t>
  </si>
  <si>
    <t>734901101</t>
  </si>
  <si>
    <t>Tlaková flexi hadice délky DN15-0,5m</t>
  </si>
  <si>
    <t>2067581155</t>
  </si>
  <si>
    <t>734901102</t>
  </si>
  <si>
    <t>Tlaková flexi hadice délky DN20-0,5m</t>
  </si>
  <si>
    <t>222253670</t>
  </si>
  <si>
    <t>734901103</t>
  </si>
  <si>
    <t>3-cesný ventil DN 15+servopohon</t>
  </si>
  <si>
    <t>-727308221</t>
  </si>
  <si>
    <t>734901104</t>
  </si>
  <si>
    <t>3-cesný ventil DN 20+servopohon</t>
  </si>
  <si>
    <t>-631230468</t>
  </si>
  <si>
    <t>734901105</t>
  </si>
  <si>
    <t>Montáž směšovacího uzlu VZT včetně spoj.materiálu</t>
  </si>
  <si>
    <t>-771441105</t>
  </si>
  <si>
    <t>734901106</t>
  </si>
  <si>
    <t>Oběhové čerpadlo Grundfos Alpha 2 15-40</t>
  </si>
  <si>
    <t>1948879924</t>
  </si>
  <si>
    <t>734902010</t>
  </si>
  <si>
    <t>Napojení kompaktního šroubení otopných teles prímo trubkou REHAU RAUTITAN STABIL 16 mm_x000D_
pomocí sverného šroubení pro trubky RAUTITAN Stabil 16 mm ( ohyb trubky k pripojovací armature OT proveden pomocí vnitrní ohýbací pružiny pro trubky RAUTITAN Stabil 16 mm )</t>
  </si>
  <si>
    <t>1762005030</t>
  </si>
  <si>
    <t>734902015</t>
  </si>
  <si>
    <t>Prechod ocel/ Rautitan Stabil 16 pro prípojení nových rozvodu na stáv. ocelové potrubí pomocí_x000D_
závitového spoje pro prímé závitové fitinky RAUTITAN LX 16 + NÁSUVNÉ OBJÍMKY RAUTITAN LX_x000D_
16 mm.</t>
  </si>
  <si>
    <t>-1439823265</t>
  </si>
  <si>
    <t>44+40</t>
  </si>
  <si>
    <t>286164140</t>
  </si>
  <si>
    <t>Trubky z vysoko zesíťovaného polyetylénu systém napojení teplé a studené vody Rehau RAUTITAN T-kus 16 - 16 - 16 mm, PX</t>
  </si>
  <si>
    <t>-583254849</t>
  </si>
  <si>
    <t>286167055</t>
  </si>
  <si>
    <t>přechodka ocel/rautitan Stabil 16</t>
  </si>
  <si>
    <t>-2010419307</t>
  </si>
  <si>
    <t>998734103</t>
  </si>
  <si>
    <t>Přesun hmot pro armatury stanovený z hmotnosti přesunovaného materiálu vodorovná dopravní vzdálenost do 50 m v objektech výšky přes 12 do 24 m</t>
  </si>
  <si>
    <t>-1114884987</t>
  </si>
  <si>
    <t>735</t>
  </si>
  <si>
    <t>Ústřední vytápění - otopná tělesa</t>
  </si>
  <si>
    <t>735111810</t>
  </si>
  <si>
    <t>Demontáž otopných těles litinových článkových</t>
  </si>
  <si>
    <t>-2085736932</t>
  </si>
  <si>
    <t>735159210</t>
  </si>
  <si>
    <t>Otopná tělesa panelová (VK) montáž otopných těles panelových [mimo KORADO RADIK] dvouřadých, stavební délky do 1140 mm</t>
  </si>
  <si>
    <t>235749257</t>
  </si>
  <si>
    <t>484572025</t>
  </si>
  <si>
    <t>Ot.těleso VK CLEAN 20S-600/700 mm</t>
  </si>
  <si>
    <t>1986116309</t>
  </si>
  <si>
    <t>735159220</t>
  </si>
  <si>
    <t>Otopná tělesa panelová (VK) montáž otopných těles panelových [mimo KORADO RADIK] dvouřadých, stavební délky přes 1140 do 1500 mm</t>
  </si>
  <si>
    <t>2053556927</t>
  </si>
  <si>
    <t>19+10+2</t>
  </si>
  <si>
    <t>484572035</t>
  </si>
  <si>
    <t>Ot.těleso VK CLEAN 20S-600/1200 mm</t>
  </si>
  <si>
    <t>-1751214493</t>
  </si>
  <si>
    <t>484572045</t>
  </si>
  <si>
    <t>Ot.těleso VK CLEAN 20S-600/1400 mm</t>
  </si>
  <si>
    <t>-1859228552</t>
  </si>
  <si>
    <t>484572055</t>
  </si>
  <si>
    <t>Ot.těleso VK CLEAN 30-600/1400 mm</t>
  </si>
  <si>
    <t>-128827661</t>
  </si>
  <si>
    <t>735159230</t>
  </si>
  <si>
    <t>Otopná tělesa panelová (VK) montáž otopných těles panelových [mimo KORADO RADIK] dvouřadých, stavební délky přes 1500 do 1980 mm</t>
  </si>
  <si>
    <t>-283928935</t>
  </si>
  <si>
    <t>2+1+2</t>
  </si>
  <si>
    <t>484572065</t>
  </si>
  <si>
    <t>Ot.těleso VK CLEAN 20S-600/1800 mm</t>
  </si>
  <si>
    <t>640715917</t>
  </si>
  <si>
    <t>484572075</t>
  </si>
  <si>
    <t>Ot.těleso VK CLEAN 20S-600/2000 mm</t>
  </si>
  <si>
    <t>2016432704</t>
  </si>
  <si>
    <t>484572085</t>
  </si>
  <si>
    <t>Ot.těleso VK CLEAN 30-600/1600 mm</t>
  </si>
  <si>
    <t>1675545538</t>
  </si>
  <si>
    <t>998735103</t>
  </si>
  <si>
    <t>Přesun hmot pro otopná tělesa stanovený z hmotnosti přesunovaného materiálu vodorovná dopravní vzdálenost do 50 m v objektech výšky přes 12 do 24 m</t>
  </si>
  <si>
    <t>-287382879</t>
  </si>
  <si>
    <t>783606862</t>
  </si>
  <si>
    <t>Odstranění nátěrů z armatur a kovových potrubí potrubí do DN 50 mm opálením</t>
  </si>
  <si>
    <t>-1966607573</t>
  </si>
  <si>
    <t>783614651</t>
  </si>
  <si>
    <t>Základní antikorozní nátěr armatur a kovových potrubí jednonásobný potrubí do DN 50 mm syntetický standardní</t>
  </si>
  <si>
    <t>-702460908</t>
  </si>
  <si>
    <t>2*(16+12+6)</t>
  </si>
  <si>
    <t>783617601</t>
  </si>
  <si>
    <t>Krycí nátěr (email) armatur a kovových potrubí potrubí do DN 50 mm jednonásobný syntetický standardní</t>
  </si>
  <si>
    <t>-1025524860</t>
  </si>
  <si>
    <t>SIP - Silnoproud</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</si>
  <si>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</si>
  <si>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</si>
  <si>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</si>
  <si>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</si>
  <si>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 - osvětlovací zařízení a svítidla vč. zdrojů</t>
  </si>
  <si>
    <t>612135101</t>
  </si>
  <si>
    <t>Hrubá výplň rýh maltou jakékoli šířky rýhy ve stěnách</t>
  </si>
  <si>
    <t>1465657697</t>
  </si>
  <si>
    <t xml:space="preserve">Poznámka k souboru cen:_x000D_
1. V cenách nejsou započteny náklady na omítku rýh, tyto se ocení příšlušnými cenami tohoto katalogu. </t>
  </si>
  <si>
    <t>1500*0,07</t>
  </si>
  <si>
    <t>974031122</t>
  </si>
  <si>
    <t>Vysekání rýh ve zdivu cihelném na maltu vápennou nebo vápenocementovou do hl. 30 mm a šířky do 70 mm</t>
  </si>
  <si>
    <t>1929602456</t>
  </si>
  <si>
    <t>990902020</t>
  </si>
  <si>
    <t>Pomocný materiál</t>
  </si>
  <si>
    <t>-2096014523</t>
  </si>
  <si>
    <t>990902030</t>
  </si>
  <si>
    <t>Demontáž stávající instalace</t>
  </si>
  <si>
    <t>-9677280</t>
  </si>
  <si>
    <t>990902040</t>
  </si>
  <si>
    <t>Revize a revizní zpráva</t>
  </si>
  <si>
    <t>-240363332</t>
  </si>
  <si>
    <t>Elektromontáže - rozvodný systém</t>
  </si>
  <si>
    <t>741210102</t>
  </si>
  <si>
    <t>Montáž rozváděčů litinových, hliníkových nebo plastových bez zapojení vodičů sestavy hmotnosti do 100 kg</t>
  </si>
  <si>
    <t>1111845902</t>
  </si>
  <si>
    <t>742110101</t>
  </si>
  <si>
    <t>Rozvaděč A R4.1 (MDO)- (specifikace viz. PD - Výkaz výměr)</t>
  </si>
  <si>
    <t>-501707811</t>
  </si>
  <si>
    <t>742110102</t>
  </si>
  <si>
    <t>Rozvaděč A R4.2 (DO)- (specifikace viz. PD - Výkaz výměr)</t>
  </si>
  <si>
    <t>-137379723</t>
  </si>
  <si>
    <t>742110103</t>
  </si>
  <si>
    <t>Rozvaděč A R4.2 (DO-ZIS)- (specifikace viz. PD - Výkaz výměr)</t>
  </si>
  <si>
    <t>1548982474</t>
  </si>
  <si>
    <t>742110104</t>
  </si>
  <si>
    <t>Rozvaděč A R4.3 (VDO/VDO-ZIS)- (specifikace viz. PD - Výkaz výměr)</t>
  </si>
  <si>
    <t>678949813</t>
  </si>
  <si>
    <t>742110105</t>
  </si>
  <si>
    <t>Rozvaděč B R4.1 (MDO)- (specifikace viz. PD - Výkaz výměr)</t>
  </si>
  <si>
    <t>-380512446</t>
  </si>
  <si>
    <t>742110106</t>
  </si>
  <si>
    <t>Rozvaděč B R4.2 (DO)- (specifikace viz. PD - Výkaz výměr)</t>
  </si>
  <si>
    <t>636384919</t>
  </si>
  <si>
    <t>742110107</t>
  </si>
  <si>
    <t>Rozvaděč B R4.2 (DO-ZIS)- (specifikace viz. PD - Výkaz výměr)</t>
  </si>
  <si>
    <t>-647371196</t>
  </si>
  <si>
    <t>742110108</t>
  </si>
  <si>
    <t>Rozvaděč B R4.3 (VDO/VDO-ZIS)- (specifikace viz. PD - Výkaz výměr)</t>
  </si>
  <si>
    <t>-1436404900</t>
  </si>
  <si>
    <t>742110109</t>
  </si>
  <si>
    <t>Rozvaděč RH (MDO)- (specifikace viz. PD - Výkaz výměr)</t>
  </si>
  <si>
    <t>-928069464</t>
  </si>
  <si>
    <t>742110110</t>
  </si>
  <si>
    <t>Rozvaděč RH (DO)- (specifikace viz. PD - Výkaz výměr)</t>
  </si>
  <si>
    <t>137583632</t>
  </si>
  <si>
    <t>742110111</t>
  </si>
  <si>
    <t xml:space="preserve"> UPS OS-A- (specifikace viz. PD - Výkaz výměr)</t>
  </si>
  <si>
    <t>31261811</t>
  </si>
  <si>
    <t>742110112</t>
  </si>
  <si>
    <t xml:space="preserve"> UPS OS-B- (specifikace viz. PD - Výkaz výměr)</t>
  </si>
  <si>
    <t>1627427259</t>
  </si>
  <si>
    <t>742110113</t>
  </si>
  <si>
    <t>Rozvaděč CT STOP A- (specifikace viz. PD - Výkaz výměr)</t>
  </si>
  <si>
    <t>-1423379737</t>
  </si>
  <si>
    <t>742110114</t>
  </si>
  <si>
    <t>Rozvaděč CT STOP-B- (specifikace viz. PD - Výkaz výměr)</t>
  </si>
  <si>
    <t>496771676</t>
  </si>
  <si>
    <t>742110115</t>
  </si>
  <si>
    <t>Rozvaděč HEP OS-A- (specifikace viz. PD - Výkaz výměr)</t>
  </si>
  <si>
    <t>1448495975</t>
  </si>
  <si>
    <t>742110116</t>
  </si>
  <si>
    <t>Rozvaděč HEP OS-B- (specifikace viz. PD - Výkaz výměr)</t>
  </si>
  <si>
    <t>1336340734</t>
  </si>
  <si>
    <t>743</t>
  </si>
  <si>
    <t>Elektromontáže - hrubá montáž</t>
  </si>
  <si>
    <t>741110011</t>
  </si>
  <si>
    <t>Montáž trubek elektroinstalačních s nasunutím nebo našroubováním do krabic plastových tuhých, uložených volně, vnější D přes 16 do 23 mm</t>
  </si>
  <si>
    <t>-1000438323</t>
  </si>
  <si>
    <t>345710931</t>
  </si>
  <si>
    <t>Pevnostěnná trubka PVC DN25, včetně spojek a tvarovek</t>
  </si>
  <si>
    <t>909320634</t>
  </si>
  <si>
    <t>741110051</t>
  </si>
  <si>
    <t>Montáž trubek elektroinstalačních s nasunutím nebo našroubováním do krabic plastových ohebných, uložených volně, vnější D přes 11 do 23 mm</t>
  </si>
  <si>
    <t>-1015285570</t>
  </si>
  <si>
    <t>345711560</t>
  </si>
  <si>
    <t>trubka elektroinstalační ohebná z PH, D 28,4/34,5 mm</t>
  </si>
  <si>
    <t>-567126214</t>
  </si>
  <si>
    <t>Poznámka k položce:
EAN 8595057600447</t>
  </si>
  <si>
    <t>741112001</t>
  </si>
  <si>
    <t>Montáž krabic elektroinstalačních bez napojení na trubky a lišty, demontáže a montáže víčka a přístroje protahovacích nebo odbočných zapuštěných plastových kruhových</t>
  </si>
  <si>
    <t>-1957806223</t>
  </si>
  <si>
    <t>855+200+52</t>
  </si>
  <si>
    <t>345715211</t>
  </si>
  <si>
    <t>krabice KU68/71L1</t>
  </si>
  <si>
    <t>-1584641718</t>
  </si>
  <si>
    <t>345715212</t>
  </si>
  <si>
    <t>krabice KU68 s víčkem a Wago svorkami</t>
  </si>
  <si>
    <t>-298841319</t>
  </si>
  <si>
    <t>345715216</t>
  </si>
  <si>
    <t>krabice 8130 s víčkem a Wago svorkami, na povrch, IP44</t>
  </si>
  <si>
    <t>-705971746</t>
  </si>
  <si>
    <t>Poznámka k položce:
EAN 8595057600287</t>
  </si>
  <si>
    <t>741112021</t>
  </si>
  <si>
    <t>Montáž krabic elektroinstalačních bez napojení na trubky a lišty, demontáže a montáže víčka a přístroje protahovacích nebo odbočných nástěnných plastových čtyřhranných, vel. do 100x100 mm</t>
  </si>
  <si>
    <t>-891251294</t>
  </si>
  <si>
    <t>215+10</t>
  </si>
  <si>
    <t>345715213</t>
  </si>
  <si>
    <t>-2089479322</t>
  </si>
  <si>
    <t>345715214</t>
  </si>
  <si>
    <t>krabice KSK 100 PO, P90-R</t>
  </si>
  <si>
    <t>-607532060</t>
  </si>
  <si>
    <t>741112104</t>
  </si>
  <si>
    <t>Montáž krabic elektroinstalačních bez napojení na trubky a lišty, demontáže a montáže víčka a přístroje rozvodek se zapojením vodičů na svorkovnici zapuštěných plastových čtyřhranných bez svorkovnic</t>
  </si>
  <si>
    <t>881303450</t>
  </si>
  <si>
    <t>345715220</t>
  </si>
  <si>
    <t>Krabice Kopos KT250 včetně svorkovnic Kopos EPS3</t>
  </si>
  <si>
    <t>-747859121</t>
  </si>
  <si>
    <t>741112201</t>
  </si>
  <si>
    <t>Montáž krabic pancéřových bez napojení na trubky a lišty a demontáže a montáže víčka protahovacích nebo odbočných plastových čtyřhranných, vel. 120x120 mm</t>
  </si>
  <si>
    <t>-527807104</t>
  </si>
  <si>
    <t>345715215</t>
  </si>
  <si>
    <t>krabice 8117 LA</t>
  </si>
  <si>
    <t>-1924117910</t>
  </si>
  <si>
    <t>741910362</t>
  </si>
  <si>
    <t>Montáž roštů a lávek pro volné i pevné uložení kabelů bez podkladových desek a osazení úchytných prvků atypických, bez stojiny a výložníků ostatních se zhotovením, šířky do 400 mm</t>
  </si>
  <si>
    <t>-233587979</t>
  </si>
  <si>
    <t>345754964</t>
  </si>
  <si>
    <t>Kab. lávka KL 60x400 PO (P90-R), kompletní vč. svorek, spojek, kotvení P90-R</t>
  </si>
  <si>
    <t>-586931185</t>
  </si>
  <si>
    <t>741910415</t>
  </si>
  <si>
    <t>Montáž žlabů bez stojiny a výložníků kovových s podpěrkami a příslušenstvím bez víka, šířky do 500 mm</t>
  </si>
  <si>
    <t>1539409393</t>
  </si>
  <si>
    <t>345754965</t>
  </si>
  <si>
    <t>Kab. žlab Mars KZ60x300x1,5 vč. víka,rohů,spojek a závěsného systému, P90-R</t>
  </si>
  <si>
    <t>508825687</t>
  </si>
  <si>
    <t>741910612</t>
  </si>
  <si>
    <t>Montáž ostatních nosných prvků příchytek kovových pro kabelové lávky a žebříky, pro kabel do D 54 mm</t>
  </si>
  <si>
    <t>632556895</t>
  </si>
  <si>
    <t>120+900</t>
  </si>
  <si>
    <t>354325411</t>
  </si>
  <si>
    <t>Oboustanná příchytka trubky PVC DN25</t>
  </si>
  <si>
    <t>-77653162</t>
  </si>
  <si>
    <t>354325412</t>
  </si>
  <si>
    <t>Kabelová příchytka dvojitá Kopos 2x DN25 (P90-R)</t>
  </si>
  <si>
    <t>-2050713341</t>
  </si>
  <si>
    <t>354325413</t>
  </si>
  <si>
    <t>Šroub pro dvojitou příchytku, Kopos 6,3x35 (P90-R)</t>
  </si>
  <si>
    <t>-809839841</t>
  </si>
  <si>
    <t>Elektromontáže - rozvody vodičů měděných</t>
  </si>
  <si>
    <t>741120001</t>
  </si>
  <si>
    <t>Montáž vodičů izolovaných měděných bez ukončení uložených pod omítku plných a laněných (CY), průřezu žíly 0,35 až 6 mm2</t>
  </si>
  <si>
    <t>-258707147</t>
  </si>
  <si>
    <t>341408260</t>
  </si>
  <si>
    <t>vodič silový s Cu jádrem CY H07 V-U 6 mm2</t>
  </si>
  <si>
    <t>-114332248</t>
  </si>
  <si>
    <t>Poznámka k položce:
obsah kovu [kg/m], Cu =0,059, Al =0</t>
  </si>
  <si>
    <t>741120003</t>
  </si>
  <si>
    <t>Montáž vodičů izolovaných měděných bez ukončení uložených pod omítku plných a laněných (CY), průřezu žíly 10 až 16 mm2</t>
  </si>
  <si>
    <t>36454917</t>
  </si>
  <si>
    <t>341408239</t>
  </si>
  <si>
    <t>vodič silový s Cu jádrem CY H07 Z-U 16 mm2 - zelenožlutý</t>
  </si>
  <si>
    <t>-1329777492</t>
  </si>
  <si>
    <t>741120401</t>
  </si>
  <si>
    <t>Montáž vodičů izolovaných měděných drátovacích bez ukončení v rozváděčích plných (CY), průřezu žily 0,35 až 6 mm2</t>
  </si>
  <si>
    <t>-894951446</t>
  </si>
  <si>
    <t>1110+2750+400+2680+350+90+450+110+200+30</t>
  </si>
  <si>
    <t>500+6900+7050+300+1220+200+210+400+200+150</t>
  </si>
  <si>
    <t>350+3275+550+550+340</t>
  </si>
  <si>
    <t>341110101</t>
  </si>
  <si>
    <t>CXKH-R 5C*1,5 B2ca, s1, d0</t>
  </si>
  <si>
    <t>-1503183648</t>
  </si>
  <si>
    <t>341110102</t>
  </si>
  <si>
    <t>CXKH-R 3C*1,5 B2ca, s1, d0</t>
  </si>
  <si>
    <t>1725867471</t>
  </si>
  <si>
    <t>341110103</t>
  </si>
  <si>
    <t>CXKH-R 3A*1,5 B2ca, s1, d0</t>
  </si>
  <si>
    <t>-370570765</t>
  </si>
  <si>
    <t>341110104</t>
  </si>
  <si>
    <t>CXKH-R 2A*1,5 B2ca, s1, d0</t>
  </si>
  <si>
    <t>1642012239</t>
  </si>
  <si>
    <t>341110105</t>
  </si>
  <si>
    <t>CXKH-V 3C*1,5 (B2ca, s1, d0 / P180-R)</t>
  </si>
  <si>
    <t>931135595</t>
  </si>
  <si>
    <t>341110106</t>
  </si>
  <si>
    <t>CXKH-V 3C*1,5 (B2ca, s1, d0 / P60-R)</t>
  </si>
  <si>
    <t>-1981009759</t>
  </si>
  <si>
    <t>341110107</t>
  </si>
  <si>
    <t>CXKH-V 2A*1,5 (B2ca, s1, d0 / P90-R)</t>
  </si>
  <si>
    <t>421335835</t>
  </si>
  <si>
    <t>341110050</t>
  </si>
  <si>
    <t>kabel silový s Cu jádrem CYKY 2x1,5 mm2</t>
  </si>
  <si>
    <t>-444060032</t>
  </si>
  <si>
    <t>Poznámka k položce:
obsah kovu [kg/m], Cu =0,029, Al =0</t>
  </si>
  <si>
    <t>341110300</t>
  </si>
  <si>
    <t>kabel silový s Cu jádrem CYKY 3x1,5 mm2</t>
  </si>
  <si>
    <t>2057898712</t>
  </si>
  <si>
    <t>Poznámka k položce:
obsah kovu [kg/m], Cu =0,044, Al =0</t>
  </si>
  <si>
    <t>341110900</t>
  </si>
  <si>
    <t>kabel silový s Cu jádrem CYKY 5x1,5 mm2</t>
  </si>
  <si>
    <t>1553156100</t>
  </si>
  <si>
    <t>Poznámka k položce:
obsah kovu [kg/m], Cu =0,074, Al =0</t>
  </si>
  <si>
    <t>341110201</t>
  </si>
  <si>
    <t>CXKH-R 5C*2,5 B2ca, s1, d0</t>
  </si>
  <si>
    <t>-73154760</t>
  </si>
  <si>
    <t>341110202</t>
  </si>
  <si>
    <t>CXKH-R 3C*2,5 B2ca, s1, d0</t>
  </si>
  <si>
    <t>-639554568</t>
  </si>
  <si>
    <t>341110203</t>
  </si>
  <si>
    <t>CXKH-R 3B*2,5 B2ca, s1, d0</t>
  </si>
  <si>
    <t>-280132249</t>
  </si>
  <si>
    <t>341110205</t>
  </si>
  <si>
    <t>CXKH-V 5C*2,5 (B2ca, s1, d0 / P90-R)</t>
  </si>
  <si>
    <t>301348874</t>
  </si>
  <si>
    <t>341110206</t>
  </si>
  <si>
    <t>CXKH-V 3C*2,5 (B2ca, s1, d0 / P90-R)</t>
  </si>
  <si>
    <t>1499436794</t>
  </si>
  <si>
    <t>341110207</t>
  </si>
  <si>
    <t>CXKH-V 5C*4 (B2ca, s1, d0 / P90-R)</t>
  </si>
  <si>
    <t>1959169856</t>
  </si>
  <si>
    <t>341110208</t>
  </si>
  <si>
    <t>CXKH-R 5C*4 B2ca, s1, d0</t>
  </si>
  <si>
    <t>1377714522</t>
  </si>
  <si>
    <t>341110209</t>
  </si>
  <si>
    <t>CHAH-R 1*6 B2ca, s1, d0</t>
  </si>
  <si>
    <t>283665739</t>
  </si>
  <si>
    <t>341110940</t>
  </si>
  <si>
    <t>kabel silový s Cu jádrem CYKY 5x2,5 mm2</t>
  </si>
  <si>
    <t>-433817588</t>
  </si>
  <si>
    <t>Poznámka k položce:
obsah kovu [kg/m], Cu =0,123, Al =0</t>
  </si>
  <si>
    <t>341110360</t>
  </si>
  <si>
    <t>kabel silový s Cu jádrem CYKY 3x2,5 mm2</t>
  </si>
  <si>
    <t>1372028866</t>
  </si>
  <si>
    <t>341110220</t>
  </si>
  <si>
    <t>J-H(St)H 2*2*0,8 B2ca, s1, d0</t>
  </si>
  <si>
    <t>-1748658425</t>
  </si>
  <si>
    <t>341110221</t>
  </si>
  <si>
    <t>J-H(St)H 4*2*0,8 B2ca, s1, d0</t>
  </si>
  <si>
    <t>1410468130</t>
  </si>
  <si>
    <t>341110222</t>
  </si>
  <si>
    <t>J-H(St)H 6*2*0,8 B2ca, s1, d0</t>
  </si>
  <si>
    <t>-789445023</t>
  </si>
  <si>
    <t>341110230</t>
  </si>
  <si>
    <t>UTP cat 5e LSNH B2ca, s1, d0</t>
  </si>
  <si>
    <t>-2022164438</t>
  </si>
  <si>
    <t>354410730</t>
  </si>
  <si>
    <t>drát průměr 10 mm FeZn</t>
  </si>
  <si>
    <t>319251165</t>
  </si>
  <si>
    <t>Poznámka k položce:
Hmotnost: 0,62 kg/m</t>
  </si>
  <si>
    <t>340*0,62</t>
  </si>
  <si>
    <t>741120403</t>
  </si>
  <si>
    <t>Montáž vodičů izolovaných měděných drátovacích bez ukončení v rozváděčích plných (CY), průřezu žily 10 až 16 mm2</t>
  </si>
  <si>
    <t>-1382581048</t>
  </si>
  <si>
    <t>525+4000+1280</t>
  </si>
  <si>
    <t>341110130</t>
  </si>
  <si>
    <t>CXKH-R 3C*16 B2ca, s1, d0</t>
  </si>
  <si>
    <t>-1448493790</t>
  </si>
  <si>
    <t>341110131</t>
  </si>
  <si>
    <t>CHAH-R 1*10 B2ca, s1, d0</t>
  </si>
  <si>
    <t>1831891764</t>
  </si>
  <si>
    <t>341110132</t>
  </si>
  <si>
    <t>CHAH-R 1*16 B2ca, s1, d0</t>
  </si>
  <si>
    <t>1818864868</t>
  </si>
  <si>
    <t>741120305</t>
  </si>
  <si>
    <t>Montáž vodičů izolovaných měděných bez ukončení uložených pevně plných a laněných s PVC pláštěm, bezhalogenových, ohniodolných (CY, CHAH-R(V)) průřezu žíly 50 až 70 mm2</t>
  </si>
  <si>
    <t>1098697246</t>
  </si>
  <si>
    <t>485+175+1000+720</t>
  </si>
  <si>
    <t>341110140</t>
  </si>
  <si>
    <t>CXKH-R 5C*35 B2ca, s1, d0</t>
  </si>
  <si>
    <t>-1760113617</t>
  </si>
  <si>
    <t>341110141</t>
  </si>
  <si>
    <t>CXKH-R 5C*25 B2ca, s1, d0</t>
  </si>
  <si>
    <t>1646643183</t>
  </si>
  <si>
    <t>341110142</t>
  </si>
  <si>
    <t>CXKH-V 5C*25 (B2ca, s1, d0 / P90-R)</t>
  </si>
  <si>
    <t>1383531002</t>
  </si>
  <si>
    <t>341110143</t>
  </si>
  <si>
    <t>CHAH-R 1*25 B2ca, s1, d0</t>
  </si>
  <si>
    <t>-446178429</t>
  </si>
  <si>
    <t>341110150</t>
  </si>
  <si>
    <t>Svorka ochranného pospojení, připojovací 4-16mm2</t>
  </si>
  <si>
    <t>2041487059</t>
  </si>
  <si>
    <t>747</t>
  </si>
  <si>
    <t>Elektromontáže - kompletace rozvodů</t>
  </si>
  <si>
    <t>741310001</t>
  </si>
  <si>
    <t>Montáž spínačů jedno nebo dvoupólových nástěnných se zapojením vodičů, pro prostředí normální vypínačů, řazení 1-jednopólových</t>
  </si>
  <si>
    <t>-1712238256</t>
  </si>
  <si>
    <t>31+11+18+88+3</t>
  </si>
  <si>
    <t>3580101</t>
  </si>
  <si>
    <t>Vypínač ABB Tango, řazení 1, IP20, kompletní, barva bílá</t>
  </si>
  <si>
    <t>-1890599204</t>
  </si>
  <si>
    <t>3580102</t>
  </si>
  <si>
    <t>Vypínač ABB Tango, řazení 1, IP44, kompletní, barva bílá</t>
  </si>
  <si>
    <t>1593150154</t>
  </si>
  <si>
    <t>3580103</t>
  </si>
  <si>
    <t>Vypínač ABB Reflex SI, řazení 1, IP20, kompletní, barva bílá</t>
  </si>
  <si>
    <t>-1157908982</t>
  </si>
  <si>
    <t>3580104</t>
  </si>
  <si>
    <t>Tlačítko ABB Tango, řazení 1/0, IP20, kompletní, barva bílá</t>
  </si>
  <si>
    <t>1587281307</t>
  </si>
  <si>
    <t>3580105</t>
  </si>
  <si>
    <t>Variant, řazení 1, IP44, montáž na povrch</t>
  </si>
  <si>
    <t>544298747</t>
  </si>
  <si>
    <t>741310021</t>
  </si>
  <si>
    <t>Montáž spínačů jedno nebo dvoupólových nástěnných se zapojením vodičů, pro prostředí normální přepínačů, řazení 5-sériových</t>
  </si>
  <si>
    <t>729425247</t>
  </si>
  <si>
    <t>11+6+6</t>
  </si>
  <si>
    <t>3580131</t>
  </si>
  <si>
    <t>Vypínač ABB BW 325 W/TPN, řazení 3, 16A/400V, IP65, montáž pod omítkou</t>
  </si>
  <si>
    <t>-1722092908</t>
  </si>
  <si>
    <t>3580151</t>
  </si>
  <si>
    <t>Vypínač ABB Tango, řazení 5, IP20, kompletní, barva bílá</t>
  </si>
  <si>
    <t>-1805548410</t>
  </si>
  <si>
    <t>3580152</t>
  </si>
  <si>
    <t>Vypínač ABB Reflex SI, řazení 5, IP20, kompletní, barva bílá</t>
  </si>
  <si>
    <t>-515491038</t>
  </si>
  <si>
    <t>741310022</t>
  </si>
  <si>
    <t>Montáž spínačů jedno nebo dvoupólových nástěnných se zapojením vodičů, pro prostředí normální přepínačů, řazení 6-střídavých</t>
  </si>
  <si>
    <t>857010532</t>
  </si>
  <si>
    <t>24+30+24</t>
  </si>
  <si>
    <t>3580161</t>
  </si>
  <si>
    <t>Vypínač ABB Tango, řazení 6, IP20, kompletní, barva bílá</t>
  </si>
  <si>
    <t>1090014075</t>
  </si>
  <si>
    <t>3580162</t>
  </si>
  <si>
    <t>Vypínač ABB Tango, řazení 6, IP44, kompletní, barva bílá</t>
  </si>
  <si>
    <t>882805483</t>
  </si>
  <si>
    <t>3580163</t>
  </si>
  <si>
    <t>Vypínač ABB Reflex SI, řazení 6, IP20, kompletní, barva bílá</t>
  </si>
  <si>
    <t>453539452</t>
  </si>
  <si>
    <t>747111150</t>
  </si>
  <si>
    <t>Montáž rámečku</t>
  </si>
  <si>
    <t>-45625622</t>
  </si>
  <si>
    <t>138+75+3+12+67+52+24+34+6</t>
  </si>
  <si>
    <t>3453601</t>
  </si>
  <si>
    <t>Rámeček jednonásobný ABB Tango, vodorovný, barva bílá</t>
  </si>
  <si>
    <t>-2001827001</t>
  </si>
  <si>
    <t>3453602</t>
  </si>
  <si>
    <t>Rámeček dvojnásobný ABB Tango, vodorovný, barva bílá</t>
  </si>
  <si>
    <t>140734821</t>
  </si>
  <si>
    <t>3453603</t>
  </si>
  <si>
    <t>Rámeček trojnásobný ABB Tango, vodorovný, barva bílá</t>
  </si>
  <si>
    <t>1478379216</t>
  </si>
  <si>
    <t>3453604</t>
  </si>
  <si>
    <t>Rámeček čtyřnásobný ABB Tango, vodorovný, barva bílá</t>
  </si>
  <si>
    <t>-1727488099</t>
  </si>
  <si>
    <t>3453611</t>
  </si>
  <si>
    <t>Rámeček jednonásobný ABB Reflex SI, vodorovný, barva bílá</t>
  </si>
  <si>
    <t>-9051306</t>
  </si>
  <si>
    <t>3453612</t>
  </si>
  <si>
    <t>Rámeček dvojnásobný ABB Reflex SI, vodorovný, barva bílá</t>
  </si>
  <si>
    <t>542277304</t>
  </si>
  <si>
    <t>3453613</t>
  </si>
  <si>
    <t>Rámeček trojnásobný ABB Reflex SI, vodorovný, barva bílá</t>
  </si>
  <si>
    <t>-1648111209</t>
  </si>
  <si>
    <t>3453614</t>
  </si>
  <si>
    <t>Rámeček čtyřnásobný ABB Reflex SI, vodorovný, barva bílá</t>
  </si>
  <si>
    <t>1054555543</t>
  </si>
  <si>
    <t>3453615</t>
  </si>
  <si>
    <t>Rámeček pětinásobný ABB Reflex SI, vodorovný, barva bílá</t>
  </si>
  <si>
    <t>315030299</t>
  </si>
  <si>
    <t>741313011</t>
  </si>
  <si>
    <t>Montáž zásuvek domovních se zapojením vodičů bezšroubové připojení chráněných v krabici 10/16 A, pro prostředí normální, provedení 2P + PE</t>
  </si>
  <si>
    <t>-187686413</t>
  </si>
  <si>
    <t>170+16+13+2+3+3+19+25+178+93+46+27</t>
  </si>
  <si>
    <t>3452001</t>
  </si>
  <si>
    <t>Zásuvka jednonásobná ABB Tango, 16A/230V, IP20, kompletní, bílá</t>
  </si>
  <si>
    <t>-67102393</t>
  </si>
  <si>
    <t>3452002</t>
  </si>
  <si>
    <t>Zásuvka jednonásobná ABB Tango, 16A/230V, IP20, kompl., přepětí T3, bílá</t>
  </si>
  <si>
    <t>5507566</t>
  </si>
  <si>
    <t>3452003</t>
  </si>
  <si>
    <t>Zásuvka jednonásobná ABB Tango, 16A/230V, IP44, kompletní, bílá</t>
  </si>
  <si>
    <t>-715227024</t>
  </si>
  <si>
    <t>3452004</t>
  </si>
  <si>
    <t>Zásuvka ABB D4125, 16A/400V, IP44, montáž pod omítku</t>
  </si>
  <si>
    <t>-1374112777</t>
  </si>
  <si>
    <t>3452005</t>
  </si>
  <si>
    <t>Zásuvka ABB Variant, 16A/400V, IP44, montáž na povrch</t>
  </si>
  <si>
    <t>899878890</t>
  </si>
  <si>
    <t>3452006</t>
  </si>
  <si>
    <t>Zásuvka ABB D4105, 16A/400V, IP44, montáž na povrch</t>
  </si>
  <si>
    <t>-470482760</t>
  </si>
  <si>
    <t>3452007</t>
  </si>
  <si>
    <t>Zásuvka jednonásobná ABB Reflex SI, 16A/230V, IP20, kompletní, zelená</t>
  </si>
  <si>
    <t>467656803</t>
  </si>
  <si>
    <t>3452008</t>
  </si>
  <si>
    <t>Zásuvka ABB chráněná RTG, 16A/230V, IP44, D19 412 58</t>
  </si>
  <si>
    <t>-2093553982</t>
  </si>
  <si>
    <t>3452009</t>
  </si>
  <si>
    <t>Zásuvka jednonásobná ABB Reflex SI, 16A/230V, IP20, kompletní, žlutá</t>
  </si>
  <si>
    <t>-1804732863</t>
  </si>
  <si>
    <t>3452010</t>
  </si>
  <si>
    <t>Zásuvka jednonás. ABB Reflex SI, 16A/230V, IP20, kompl, žlutá, sign. napětí</t>
  </si>
  <si>
    <t>-6688568</t>
  </si>
  <si>
    <t>3452011</t>
  </si>
  <si>
    <t>Zásuvka jednonásobná ABB Reflex SI, 16A/230V, IP20, kompletní, oranžová</t>
  </si>
  <si>
    <t>-622620690</t>
  </si>
  <si>
    <t>3452012</t>
  </si>
  <si>
    <t>Zásuvka jednonás. ABB Reflex SI, 16A/230V, IP20, kompl, oranžová, sign. napětí</t>
  </si>
  <si>
    <t>99019256</t>
  </si>
  <si>
    <t>3452020</t>
  </si>
  <si>
    <t>Vyrovnávač potenciálu ABB Reflex SI, 2495-0-0059, kompletní včetně rámečku</t>
  </si>
  <si>
    <t>-2015556064</t>
  </si>
  <si>
    <t>747705020</t>
  </si>
  <si>
    <t>Ostatní instalační materiál mtž</t>
  </si>
  <si>
    <t>454565350</t>
  </si>
  <si>
    <t>354325600</t>
  </si>
  <si>
    <t>Časové relé pro VZT, zpožďovací pod tlačítko, Elektrodesign DT3</t>
  </si>
  <si>
    <t>265981546</t>
  </si>
  <si>
    <t>354325601</t>
  </si>
  <si>
    <t>Termostat prostorový REGO, nástěnný, 0-40 °C</t>
  </si>
  <si>
    <t>594044039</t>
  </si>
  <si>
    <t>354325602</t>
  </si>
  <si>
    <t>Napaječ Eaton TR-G2/63-SF</t>
  </si>
  <si>
    <t>-541101528</t>
  </si>
  <si>
    <t>354325603</t>
  </si>
  <si>
    <t>Napaječ aut. umyvadlových baterií, SANELA SLZ 01 Y, 230/24V, IP55</t>
  </si>
  <si>
    <t>868319665</t>
  </si>
  <si>
    <t>354325604</t>
  </si>
  <si>
    <t>Vysoušeč rukou Stiebel Eltron HTE 4 electronic, 1800W, 230V, IP23</t>
  </si>
  <si>
    <t>-2037886066</t>
  </si>
  <si>
    <t>354325605</t>
  </si>
  <si>
    <t>Počítadlo provozních hodin Ultraviol LP02</t>
  </si>
  <si>
    <t>1511782366</t>
  </si>
  <si>
    <t>354325606</t>
  </si>
  <si>
    <t>Signalizační světlo RTG, firma REC Ltd., typ R2P-Z</t>
  </si>
  <si>
    <t>-1585624866</t>
  </si>
  <si>
    <t>354325607</t>
  </si>
  <si>
    <t>Kabelový prostup EI90</t>
  </si>
  <si>
    <t>-616471078</t>
  </si>
  <si>
    <t>747805020</t>
  </si>
  <si>
    <t>Systém ZIS mtž</t>
  </si>
  <si>
    <t>604018399</t>
  </si>
  <si>
    <t>354325700</t>
  </si>
  <si>
    <t>příchytka kabelová 90-120 mm</t>
  </si>
  <si>
    <t>-993177063</t>
  </si>
  <si>
    <t>Poznámka k položce:
povrch: 	standard – galvanicky zinkováno</t>
  </si>
  <si>
    <t>354325701</t>
  </si>
  <si>
    <t>Oddělovací tzransformátor ES710/8000-2, 230/230V</t>
  </si>
  <si>
    <t>-1511856548</t>
  </si>
  <si>
    <t>354325702</t>
  </si>
  <si>
    <t>Kryt transformátorů ESDS 0107-1</t>
  </si>
  <si>
    <t>612297099</t>
  </si>
  <si>
    <t>354325703</t>
  </si>
  <si>
    <t>Zdroj napájecí AN450</t>
  </si>
  <si>
    <t>1928880509</t>
  </si>
  <si>
    <t>354325704</t>
  </si>
  <si>
    <t>Hlídač izolačního stavu isoMED427-P-2</t>
  </si>
  <si>
    <t>-1060678632</t>
  </si>
  <si>
    <t>354325705</t>
  </si>
  <si>
    <t>Transformátor proudu STW2</t>
  </si>
  <si>
    <t>806419746</t>
  </si>
  <si>
    <t>354325706</t>
  </si>
  <si>
    <t>Kontrolní a signalizační panel MK 2430-11</t>
  </si>
  <si>
    <t>1772933813</t>
  </si>
  <si>
    <t>354325707</t>
  </si>
  <si>
    <t>Vyhodnocovací jednotka EDS151</t>
  </si>
  <si>
    <t>-215910832</t>
  </si>
  <si>
    <t>354325708</t>
  </si>
  <si>
    <t>Převodník SMO482-12</t>
  </si>
  <si>
    <t>1891932071</t>
  </si>
  <si>
    <t>354325709</t>
  </si>
  <si>
    <t>Zesilovač DI-1DL</t>
  </si>
  <si>
    <t>-1552621658</t>
  </si>
  <si>
    <t>354325710</t>
  </si>
  <si>
    <t>Nastavení a ověření přístrojů Bender</t>
  </si>
  <si>
    <t>1269977774</t>
  </si>
  <si>
    <t>Elektromontáže - osvětlovací zařízení a svítidla vč. zdrojů</t>
  </si>
  <si>
    <t>741371022</t>
  </si>
  <si>
    <t>Montáž svítidel zářivkových se zapojením vodičů bytových nebo společenských místností stropních vestavných 2 zdroje</t>
  </si>
  <si>
    <t>-2019275054</t>
  </si>
  <si>
    <t>16+12+14+2+13+9+2+2+4*2+8+7+3+8+31+18+4+3</t>
  </si>
  <si>
    <t>748- E1</t>
  </si>
  <si>
    <t>Zářivka zapuštěná, horní montáž, M600, Elkovo ZC418/10LOS, EP, IP20</t>
  </si>
  <si>
    <t>596606865</t>
  </si>
  <si>
    <t>748- E1n</t>
  </si>
  <si>
    <t>Zářivka zapuštěná, horní montáž, M600, Elkovo ZC418/10LOS, EP, IP20 s nouzovým zdrojem</t>
  </si>
  <si>
    <t>1607254492</t>
  </si>
  <si>
    <t>748- E2</t>
  </si>
  <si>
    <t>Zářivka zapuštěná, horní montáž, M600, Elkovo ZC218/10LOS, EP, IP20</t>
  </si>
  <si>
    <t>218347161</t>
  </si>
  <si>
    <t>748- E2n</t>
  </si>
  <si>
    <t>Zářivka zapuštěná, horní montáž, M600, Elkovo ZC218/10LOS, EP, IP20 s nouzovým zdrojem</t>
  </si>
  <si>
    <t>-2001005025</t>
  </si>
  <si>
    <t>748- E3</t>
  </si>
  <si>
    <t>Zářivka zapuštěná, horní montáž, M600, Elkovo ZC318/10LOS, EP, IP20</t>
  </si>
  <si>
    <t>1218363408</t>
  </si>
  <si>
    <t>748- E3n</t>
  </si>
  <si>
    <t>Zářivka zapuštěná, horní montáž, M600, Elkovo ZC318/10LOS, EP, IP20 s nouzovám zdrojem</t>
  </si>
  <si>
    <t>572743124</t>
  </si>
  <si>
    <t>748- E4</t>
  </si>
  <si>
    <t>Zářivka zapuštěná, horní montáž, M600, Elkovo ZC TCL 336/10LOS, EP, IP20</t>
  </si>
  <si>
    <t>2098840313</t>
  </si>
  <si>
    <t>748- E4n</t>
  </si>
  <si>
    <t>Zářivka zapuštěná, horní montáž, M600, Elkovo ZC TCL 336/10LOS, EP, IP20 s nouzovým zdrojem</t>
  </si>
  <si>
    <t>1025102633</t>
  </si>
  <si>
    <t>748- E5</t>
  </si>
  <si>
    <t>Zářivka pod kuchyňskou linku, Massive Taragon 33450/17/10, 14W, IP20, EP</t>
  </si>
  <si>
    <t>-111104631</t>
  </si>
  <si>
    <t>748- E6</t>
  </si>
  <si>
    <t>Zářivka zapuštěná, horní montáž, M600, Elkovo ZC418/13 PLEXI, EP, IP54</t>
  </si>
  <si>
    <t>1352535785</t>
  </si>
  <si>
    <t>748- E6n</t>
  </si>
  <si>
    <t>Zářivka zapuštěná, horní montáž, M600, Elkovo ZC418/13 PLEXI, EP, IP54 s nouzovým zdrojem</t>
  </si>
  <si>
    <t>-1632783431</t>
  </si>
  <si>
    <t>748- E7</t>
  </si>
  <si>
    <t>Zářivka zapuštěná, horní montáž, M600, Elkovo ZC218/13 PLEXI, EP, IP54</t>
  </si>
  <si>
    <t>-1992676794</t>
  </si>
  <si>
    <t>748- E8</t>
  </si>
  <si>
    <t>Zářivka zapuštěná, horní montáž, M600, Elkovo ZC318/13 PLEXI, EP, IP54</t>
  </si>
  <si>
    <t>-2141722633</t>
  </si>
  <si>
    <t>748- E8n</t>
  </si>
  <si>
    <t>Zářivka zapuštěná, horní montáž, M600, Elkovo ZC318/13 PLEXI, EP, IP54 s nouzovým zdrojem</t>
  </si>
  <si>
    <t>1123714408</t>
  </si>
  <si>
    <t>748- E9</t>
  </si>
  <si>
    <t>Zářivka zap., horní montáž, M600, Elkovo ZC418/16 LOS+SKLO, EP, IP54</t>
  </si>
  <si>
    <t>-799824872</t>
  </si>
  <si>
    <t>748- E9n</t>
  </si>
  <si>
    <t>Zářivka zap., horní montáž, M600, Elkovo ZC418/16 LOS+SKLO, EP, IP54 s nouzovým zdrojem</t>
  </si>
  <si>
    <t>1856400048</t>
  </si>
  <si>
    <t>748- E10</t>
  </si>
  <si>
    <t>Zářivka zap., horní montáž, M600, Elkovo ZC TCL 355/16 LOS+SKLO, EP, IP54</t>
  </si>
  <si>
    <t>2088565048</t>
  </si>
  <si>
    <t>748- E10n</t>
  </si>
  <si>
    <t>Zářivka zap., horní montáž, M600, Elkovo ZC TCL 355/16 LOS+SKLO, EP, IP54 s nouzovým zdrojem</t>
  </si>
  <si>
    <t>-726894151</t>
  </si>
  <si>
    <t>741371104</t>
  </si>
  <si>
    <t>Montáž svítidel zářivkových se zapojením vodičů průmyslových stropních přisazených 2 zdroje s krytem</t>
  </si>
  <si>
    <t>-387743776</t>
  </si>
  <si>
    <t>2+1+5+4+46+9+5+51</t>
  </si>
  <si>
    <t>748- F1</t>
  </si>
  <si>
    <t>Zářivka průmyslová přisazená, Modus PP 236, 2*36W, IP65, EP</t>
  </si>
  <si>
    <t>-232899321</t>
  </si>
  <si>
    <t>748- F1n</t>
  </si>
  <si>
    <t>Zářivka průmyslová přisazená, Modus PP 236, 2*36W, IP65, EP s náhradním zdrojem</t>
  </si>
  <si>
    <t>1610618772</t>
  </si>
  <si>
    <t>748- F2</t>
  </si>
  <si>
    <t>Zářivka průmyslová přisazená, Modus PP 258, 2*58W, IP65, EP</t>
  </si>
  <si>
    <t>-1162841324</t>
  </si>
  <si>
    <t>748- F2n</t>
  </si>
  <si>
    <t>Zářivka průmyslová přisazená, Modus PP 258, 2*58W, IP65, EP s náhradním zdrojem</t>
  </si>
  <si>
    <t>-1837500408</t>
  </si>
  <si>
    <t>748- NO</t>
  </si>
  <si>
    <t>Nouzové svítidlo nástěnné, Modus Tiger LED, TL3SA, SA, 3,0 hod, IP22</t>
  </si>
  <si>
    <t>413951920</t>
  </si>
  <si>
    <t>748- NO1</t>
  </si>
  <si>
    <t>Nouzové svítidlo stropní, Modus Tiger P LED, TPL3SA, SA, 3,0 hod, IP22</t>
  </si>
  <si>
    <t>-870414210</t>
  </si>
  <si>
    <t>748- NO2</t>
  </si>
  <si>
    <t>Nouzové svítidlo nástěnné, Modus Helios, H1ATSE11, SE, 1,0 hod, IP65, 11W</t>
  </si>
  <si>
    <t>-145961890</t>
  </si>
  <si>
    <t>748- RERM</t>
  </si>
  <si>
    <t>Germicidní svítidlo Ultraviol NBVE 110N 2*55W, IP20</t>
  </si>
  <si>
    <t>1811596185</t>
  </si>
  <si>
    <t>JS - Jímací soustava</t>
  </si>
  <si>
    <t>741420001</t>
  </si>
  <si>
    <t>Montáž hromosvodného vedení svodových drátů nebo lan s podpěrami, D do 10 mm</t>
  </si>
  <si>
    <t>820886446</t>
  </si>
  <si>
    <t xml:space="preserve">Poznámka k souboru cen:_x000D_
1. Svodovými dráty se rozumí i jímací vedení na střeše. </t>
  </si>
  <si>
    <t>354410720</t>
  </si>
  <si>
    <t>drát průměr 8 mm FeZn</t>
  </si>
  <si>
    <t>-1560902065</t>
  </si>
  <si>
    <t>Poznámka k položce:
Hmotnost: 0,4 kg/m</t>
  </si>
  <si>
    <t>1150*0,4</t>
  </si>
  <si>
    <t>741420021</t>
  </si>
  <si>
    <t>Montáž hromosvodného vedení svorek se 2 šrouby</t>
  </si>
  <si>
    <t>-985621547</t>
  </si>
  <si>
    <t>476+95+56+10</t>
  </si>
  <si>
    <t>354420335</t>
  </si>
  <si>
    <t>svorka uzemnění  SS FeZn spojovací</t>
  </si>
  <si>
    <t>-1943477982</t>
  </si>
  <si>
    <t>354420425</t>
  </si>
  <si>
    <t>Svorka okapová SO (FeZn)</t>
  </si>
  <si>
    <t>-2035586360</t>
  </si>
  <si>
    <t>354420370</t>
  </si>
  <si>
    <t>svorka uzemnění nerez křížová</t>
  </si>
  <si>
    <t>1673670488</t>
  </si>
  <si>
    <t>354420365</t>
  </si>
  <si>
    <t>Svorka připojovací SP (FeZn)</t>
  </si>
  <si>
    <t>-1235890831</t>
  </si>
  <si>
    <t>743623120</t>
  </si>
  <si>
    <t>Montáž hromosvodného vedení podpěr do zdiva klecových</t>
  </si>
  <si>
    <t>-244648635</t>
  </si>
  <si>
    <t>785+48+16</t>
  </si>
  <si>
    <t>360010101</t>
  </si>
  <si>
    <t>Podpěra jímacího vodiče pro ploché střechy, Dehn FB2</t>
  </si>
  <si>
    <t>-386659606</t>
  </si>
  <si>
    <t>360010102</t>
  </si>
  <si>
    <t>Podpěra jímacích svodů</t>
  </si>
  <si>
    <t>-1528659327</t>
  </si>
  <si>
    <t>360010103</t>
  </si>
  <si>
    <t>Izolační vzpěra Dehn Iso II 690mm (objímka)</t>
  </si>
  <si>
    <t>-1540776200</t>
  </si>
  <si>
    <t>741430003</t>
  </si>
  <si>
    <t>Montáž jímacích tyčí délky do 3 m, na konstrukci ocelovou</t>
  </si>
  <si>
    <t>1244348060</t>
  </si>
  <si>
    <t>4+19</t>
  </si>
  <si>
    <t>365010102</t>
  </si>
  <si>
    <t>Jímací tyč Dehn 105430, 3* Dehn 102010, 3* Dehn 102050</t>
  </si>
  <si>
    <t>-2060146896</t>
  </si>
  <si>
    <t>365010103</t>
  </si>
  <si>
    <t>Jímací tyč Dehn 105425, 3* Dehn 102075, 3* Dehn 102060</t>
  </si>
  <si>
    <t>-1034886892</t>
  </si>
  <si>
    <t>EPS - EPS</t>
  </si>
  <si>
    <t>M - Práce a dodávky M</t>
  </si>
  <si>
    <t xml:space="preserve">    1 - Ústředna  č.2  (pavilon B dříve 1NP dnes 2PP)</t>
  </si>
  <si>
    <t xml:space="preserve">    10 - Instalace 4NP (+ velká strojovna 5NP)</t>
  </si>
  <si>
    <t xml:space="preserve">    33 - Ostatní</t>
  </si>
  <si>
    <t>Práce a dodávky M</t>
  </si>
  <si>
    <t>Ústředna  č.2  (pavilon B dříve 1NP dnes 2PP)</t>
  </si>
  <si>
    <t>55000-588APO Vstupně výstupní modul XP95 I/O 3PCB včetně krabice na povrch (monitorování stavů) instalovaný v podhledu, zde jsou svedeny pouze kabely monitorování klapek, ovládací kabel je z ústředny z relátka a z UPS 230V</t>
  </si>
  <si>
    <t>B01330-00 Reléová karta, 8 relé pro ovládání dveří, budou připojené na kartu kruhových linek</t>
  </si>
  <si>
    <t>B01267-00 Deska pro 2 kruhové linky Apollo (nové pro 4NP)</t>
  </si>
  <si>
    <t>UPS zajišťující napájení ovládání 230V požárních klapek v případě výpadku proudu a klidového stavu UPS 1200, 750W s výstupem pro poruchu UPS bude monitorovat ústředna EPS</t>
  </si>
  <si>
    <t>BF362-5 24V/5A/pro 2x18Ah  Zdroj ovládání dveří</t>
  </si>
  <si>
    <t>AKU CJ12V-18Ah akumulátory pro zdroj ovládání dveří</t>
  </si>
  <si>
    <t>Krabice KOPOS 8117DPO 167x167x78 s požární odolností</t>
  </si>
  <si>
    <t>Instalace 4NP (+ velká strojovna 5NP)</t>
  </si>
  <si>
    <t>Požární sirena s blikačem na kruhovou linku adresná DISCOVERY 45681-393APO nízká patice s krytkou červenou</t>
  </si>
  <si>
    <t>Tlačítkový hlásič s izolátorem vnitřní zapuštěný, signalizací LED Apollo XP95MCP</t>
  </si>
  <si>
    <t>Přístrojová krabička Kopos hluboká pro tlačítka</t>
  </si>
  <si>
    <t>Automatický hlásič multifunkční opticko kouřový a teplotní, sign.LED Discovery</t>
  </si>
  <si>
    <t>Automatický hlásič opticko kouřový, sign.LED Apollo XP95OPT do podhledu</t>
  </si>
  <si>
    <t>Vzdálená signalizace FAA-420-RI-ROW, 10mA pro podhled</t>
  </si>
  <si>
    <t>Zásuvka (patice) Apollo XP45681-210APO</t>
  </si>
  <si>
    <t>Zásuvka (patice s izolátorem) Apollo XP9520DAPO</t>
  </si>
  <si>
    <t>PVC trubka ohebná 16 (k tlačítkům, stropy podhled)</t>
  </si>
  <si>
    <t>Distanční příchytka podhledy (soubor)</t>
  </si>
  <si>
    <t>Materiál montážní pro EUROFIRE kabel (požárně odolné uchycení na strop)</t>
  </si>
  <si>
    <t>Kabel EUROFIRE 180S OHLS 2x1 (kruhová linka hlásičů a sirén)</t>
  </si>
  <si>
    <t>Kabel EUROFIRE 180S OHLS 2x1 (vyčítání stavu požárních klapek PK1 a PK2 do IO modulu)</t>
  </si>
  <si>
    <t>Kabel EUROFIRE 180S OHLS 4x1 (ovládání VZT, Klimatizace, větrání úseku N4 a úseku filtrů)</t>
  </si>
  <si>
    <t>Kabel EUROFIRE 180S OHLS 3x1,5 (ovládání požárních klapek 230V do ústředny 1PP na reélový modul)</t>
  </si>
  <si>
    <t>Kabel EUROFIRE 180S OHLS 3x1,5 (ovládání reverzních zámků dveří 24V do ústředny 1PP na reélový modul přes samostatný zdroj 24V)</t>
  </si>
  <si>
    <t>Demontáž a opětovná montáž podhledu na stávající chodbě</t>
  </si>
  <si>
    <t>Ostatní spojovací a upevňovací materiál</t>
  </si>
  <si>
    <t>Pomocné zednické práce a průrazy</t>
  </si>
  <si>
    <t>Požární ucpávky</t>
  </si>
  <si>
    <t>Uložení pod omítku, zednické začištění (soubor)</t>
  </si>
  <si>
    <t>- vyzvednutí komponentů a výrobků u dodavatele, přivezení a uložení do skladu_x000D_
- vyzvednutí ze skladu a dovoz na stavbu_x000D_
- kontroly na stavbě (vč. dopravy)_x000D_
- zapůjčení nářadí (vrtačka, drážkovače, vysavač,...)</t>
  </si>
  <si>
    <t>Ostatní</t>
  </si>
  <si>
    <t>SVC DataPoint implementace jednotlivých bodů systému EPS</t>
  </si>
  <si>
    <t>SVC GRF příprava grafických podkladů</t>
  </si>
  <si>
    <t>Oživení a naprogramování systému</t>
  </si>
  <si>
    <t>Zaškolení obsluhy, návody</t>
  </si>
  <si>
    <t>Výchozí revize</t>
  </si>
  <si>
    <t>NZS - NZS</t>
  </si>
  <si>
    <t xml:space="preserve">    1 - Ústředna centrální příjem stávající zesilovač  č.1  linka č.5,7,8 a nový zesilovač č.8 linka č.1,2,3</t>
  </si>
  <si>
    <t xml:space="preserve">    9 - Instalace B4NP  Operační sály</t>
  </si>
  <si>
    <t>Ústředna centrální příjem stávající zesilovač  č.1  linka č.5,7,8 a nový zesilovač č.8 linka č.1,2,3</t>
  </si>
  <si>
    <t>Pol3</t>
  </si>
  <si>
    <t>PRS-8B060 zesilovač 8x60W NZS EN54</t>
  </si>
  <si>
    <t>PRS-CSR vzdálená mikrofonní stanice připojená UTP CAT 5e LSOH (ozvučení ne NZS) z rozvaděče NZS</t>
  </si>
  <si>
    <t>LBB 4432/00 klávesnice k mikrofonní stanici (umožní rozdělit volání na chodby, zázemí, sesterny, sály tohoto oddělení a další vybarné zóny)</t>
  </si>
  <si>
    <t>PRS-CSI Praesideo - interface dálkové stanice hlasatele rozhraní pro optické vedení a systémového vedení Praesideo pro připojení vzdálené stanice hlasatele, která bude připojena kabelem UTP CAT 5e LSOH (ozvučení ne NZS) pro Sesternu B4NP</t>
  </si>
  <si>
    <t>LBB 4416/0,5m síťový kabel propojení FINŮ do kruhu</t>
  </si>
  <si>
    <t>PRS-FINA pro vysílání</t>
  </si>
  <si>
    <t>PRS-FINA pro příjem</t>
  </si>
  <si>
    <t>Instalace B4NP  Operační sály</t>
  </si>
  <si>
    <t>LBC 3018/01 reproduktor panelový 6W NZS EN54 ková skříňka bílá</t>
  </si>
  <si>
    <t>LC1-WM06E8 reproduktor podhledový 6W NZS EN54</t>
  </si>
  <si>
    <t>LC1-MFD kovový zadní kryt NZS EN54</t>
  </si>
  <si>
    <t>LBB 4443/00 dohled nad vedením (1 ks dohledové desky do krytu LC1-MFD)</t>
  </si>
  <si>
    <t>Kabel EUROFIRE 180S OHLS 2x1,5 reproduktory (11 linek)</t>
  </si>
  <si>
    <t>Materiál montážní pro EUROFIRE kabel</t>
  </si>
  <si>
    <t>Ucpávky protipožární (prostupy zdí)</t>
  </si>
  <si>
    <t>Zaučení obsluhy pro další část B 4NP (návody), zkoušky</t>
  </si>
  <si>
    <t>Naprogramování dohledů vedení linek, nastavení zón, nastavení programu ústředny, nastavení směrových hlášení v souvislosti s výstupem EPS pro 1NP</t>
  </si>
  <si>
    <t>SLP - Slaboproud</t>
  </si>
  <si>
    <t xml:space="preserve">    1 - 2  Rozvaděče RACK 5NP</t>
  </si>
  <si>
    <t xml:space="preserve">    21 - 3  Aktivní prvky RACK switche</t>
  </si>
  <si>
    <t xml:space="preserve">    46 - 5  WiFi</t>
  </si>
  <si>
    <t xml:space="preserve">    53 - 6  Televizní příjem</t>
  </si>
  <si>
    <t xml:space="preserve">    77 - 8  Telefonní systém</t>
  </si>
  <si>
    <t xml:space="preserve">    93 - 9  ACS Docházkový a Přístupový systém</t>
  </si>
  <si>
    <t xml:space="preserve">    114 - 10  Přivolávací systém operačních sálů</t>
  </si>
  <si>
    <t xml:space="preserve">    129 - 11  Strukturovaná kabeláž slaboproudu STK</t>
  </si>
  <si>
    <t>2  Rozvaděče RACK 5NP</t>
  </si>
  <si>
    <t>Stojanový rozvaděč 45U (š)800x(h)800</t>
  </si>
  <si>
    <t>Podstavec 800x800 s filtrem</t>
  </si>
  <si>
    <t>RAB-PD-X07-A1 8xCU zásuvka 230V</t>
  </si>
  <si>
    <t>RAC-CH-X05-X3 ventilační jednotka</t>
  </si>
  <si>
    <t>Patch Cord (propojky 3m)  pro telefony (do vedlejšího RACK 3NP)</t>
  </si>
  <si>
    <t>Patch panel CAT6 24port pro PC, CCTV, Helli, Touch</t>
  </si>
  <si>
    <t>Zakončení patch panel CAT6  pro CCTV, WiFi, Helli, Touch</t>
  </si>
  <si>
    <t>Patch Cord (propojky CAT6, 2m) pro CCTV, WiFi, Hell, Touch</t>
  </si>
  <si>
    <t>Vyvazovací panely,držáky vedení, záslepky</t>
  </si>
  <si>
    <t>Propojení RACK s U (Crone)</t>
  </si>
  <si>
    <t>Patch panel CAT5e 24port pro PC</t>
  </si>
  <si>
    <t>Zakončení patch panel CAT5e  pro PC</t>
  </si>
  <si>
    <t>Patch Cord (propojky CAT5e, 2m) pro PC</t>
  </si>
  <si>
    <t>Dokumentace skutečného stavu struktury rozvaděče, PC, tiskáren,aktiv.prvky WiFi,switche,ups,vývody na cizí zařízení ACS AL20,AL40,CCTV, Tabla</t>
  </si>
  <si>
    <t>3  Aktivní prvky RACK switche</t>
  </si>
  <si>
    <t>Poe Switch HP V1905-24-PoE Rackoumnt (pro CCTV, PC, tiskárny, AL40 ACS, WiFi)</t>
  </si>
  <si>
    <t>HP V1910-24G Switch, 24x 10/100/1000 s managementem (pro PC)</t>
  </si>
  <si>
    <t>HP ProCurve Gigabit-LX-LC Mini-GBIC optické propojení</t>
  </si>
  <si>
    <t>Optický patchkabel LC/LC 50/125 1m pro propojení optických switch</t>
  </si>
  <si>
    <t>Optický patchkabel LC/LC 50/125 1m pro propojení optické vany v datovém rozvaděči se switch</t>
  </si>
  <si>
    <t>Optická vana výsuvná 1U do 19 RACKu 24 simplex SC/E2000 včetně optických kazet, včetně zakončení 8 vláken, ochrany sváru. Pro RACK B5NP</t>
  </si>
  <si>
    <t>Převodník Phicomm FMC-200CM 1000TX/1000FX 1xmulti-mode SC do 2km pro datový rozvaděč 2PP (2PP patologie - B5NP)</t>
  </si>
  <si>
    <t>Core switch HP5120 24G EI základní switche pro provoz sítě do rozvaděče RACK 5NP</t>
  </si>
  <si>
    <t>Záložní zdroj UPS APC Smart UPS-X-3000VA-LCD 2700W</t>
  </si>
  <si>
    <t>5  WiFi</t>
  </si>
  <si>
    <t>WiFi -  UBNT UniFi AP, Long Range</t>
  </si>
  <si>
    <t>Výchozí revize, měření, předávací protokoly</t>
  </si>
  <si>
    <t>6  Televizní příjem</t>
  </si>
  <si>
    <t>Zásuvka TV/SAT dle typudvojrámečku (NN)</t>
  </si>
  <si>
    <t>Kabel KH21D koaxiální kabel TV, Class A (klasické rozvody TV)</t>
  </si>
  <si>
    <t>Krabice přístrojová</t>
  </si>
  <si>
    <t>Nastavení a naprogramování systému</t>
  </si>
  <si>
    <t>8  Telefonní systém</t>
  </si>
  <si>
    <t>Telefonní přístroj S-3020-černá+B Concorde (bez displeje, 10 pamětí voleb) pro 4NP</t>
  </si>
  <si>
    <t>Telefonní přístroj S-3020-černá+B Concorde (bez displeje, 10 pamětí voleb) pro strojovnu Slaboproudů 5NP a strojovnu VZT 5NP pro 4NP</t>
  </si>
  <si>
    <t>Telefonní přístroj S-6025-černá+S Concorde (displej, zobrazení volajícího)</t>
  </si>
  <si>
    <t>Naprogramování telefonní ústředny, přidělení práv, režimů, návody.</t>
  </si>
  <si>
    <t>Dorozumívací Tablo Helios 2N IP kamera, 3tlač. vchod od výtahů a vchody ze schodiště vlevo a vpravo (včetně bezpečnostního relé pro pokyn k otevření dveří)</t>
  </si>
  <si>
    <t>Dorozumívací Panel IndoorTouch (sloužící sesterna, anestezie, vrchní sestra)</t>
  </si>
  <si>
    <t>Naprogramování IP switche, přidělení práv IndoorTouch, režimů, návody.</t>
  </si>
  <si>
    <t>Licence pro IP tabla a panel s otevíráním dveří (povel do strojovny posuvných dveří)</t>
  </si>
  <si>
    <t>9  ACS Docházkový a Přístupový systém</t>
  </si>
  <si>
    <t>SW licence pro 50 zaměstnanců</t>
  </si>
  <si>
    <t>Přístupová karta EMmarin M4102 - 125kHz</t>
  </si>
  <si>
    <t>Přihlášení karet do systému, naprogramování, určení oprávnění zaměstnanců a jejich data</t>
  </si>
  <si>
    <t>Řídící jednotka AL40-TCP-POW pro 2 dveře obousměrné (4 čtečky), dveře elektrické s modulem ovládání, informace o dveřích, možnost čtečky s klávesnicí, zdroj, komunikace Ethernet (vchod/východ z objektu v denním režimu je hlavní vchod automatický, v nočním režimu jsou všechny vchody přístupné pouze na kartu, dále dveře ovládá EPS)</t>
  </si>
  <si>
    <t>TP12170 záložní akumulátor pro AL40-TCP-POW 12V/7Ah</t>
  </si>
  <si>
    <t>Čtečka EDK4B EMmarin antivandal světlé provedení</t>
  </si>
  <si>
    <t>Zámek (strojovna posuvných dveří)</t>
  </si>
  <si>
    <t>Řídící jednotka AL20-TCP-POW pro 1 dveře obousměrné (2 čtečky), informace o dveřích, možnost čtečky s klávesnicí, zdroj, komunikace Ethernet (vchod/východ z objektu v denním i nočním režimu pouze na kartu, dále dveře ovládá EPS)</t>
  </si>
  <si>
    <t>TP1213 záložní akumulátor pro POV12-1,2  12V/1,2Ah</t>
  </si>
  <si>
    <t>Zámek elektrický protipožární, se signalizací</t>
  </si>
  <si>
    <t>Kabel SOLARIX SXKD-5E-FTP-LSOH kabel F/UTP, CAT5e  (napájení Poe Switch) do rozvaděče RACK 5NP</t>
  </si>
  <si>
    <t>10  Přivolávací systém operačních sálů</t>
  </si>
  <si>
    <t>Patch Cord (propojky CAT6, 1m) pro SCHRACK</t>
  </si>
  <si>
    <t>E-TOP120-24  zdroj 24V/5A FC008725</t>
  </si>
  <si>
    <t>SWI9R-2IO systémový switch 9 portů redundant FC010005</t>
  </si>
  <si>
    <t>DZT-IP  sesterský terminál FC010100-B   pro sesternu 4.51  4.76   4.79</t>
  </si>
  <si>
    <t>SM  systémová zásuvka pro sesterský termínál FC010300A</t>
  </si>
  <si>
    <t>ICT-IP intecom na operační sály FC010150B</t>
  </si>
  <si>
    <t>U-ICT-IP  instalační krabice na operační sály FC88019</t>
  </si>
  <si>
    <t>Kabel SOLARIX SXKD-5E-UTP-LSOH kabel U/UTP, CAT5E  k rozvaděči RACK napájení Poe 9 portů redundant</t>
  </si>
  <si>
    <t>Koncovky pro systémový switch</t>
  </si>
  <si>
    <t>Naprogramování systému</t>
  </si>
  <si>
    <t>11  Strukturovaná kabeláž slaboproudu STK</t>
  </si>
  <si>
    <t>Kabel SOLARIX SXKD-5E-FTP-LSOH kabel F/UTP, CAT5e  (ke každé dvojzásuvce vedou 2 kabely samostatně, WiFi napájení Poe Switch) do rozvaděče RACK 5NP</t>
  </si>
  <si>
    <t>Kabel SOLARIX SXKD-5E-FTP-LSOH kabel F/UTP, CAT5e  (od rozvaděče RACK k U propojení telefenů ze stávajícího místa připojení do rozvaděče RACK 5NP na Patch panel 50 TU</t>
  </si>
  <si>
    <t>Trubka ohebná LPFLEX 2323 (k PC, TV, Tel  zásuvkám ve zdi)</t>
  </si>
  <si>
    <t>Kabel SOLARIX SXKD-6-UTP-LSOH kabel U/UTP, CAT6 (CCTV od kamer k rozvaděči RACK napájení Poe Switch)</t>
  </si>
  <si>
    <t>Zásuvka 2xRJ45 CAT 5e (5NP) na povrch strojovna VZT</t>
  </si>
  <si>
    <t>Zásuvka 2xRJ45 CAT 5e</t>
  </si>
  <si>
    <t>Zásuvka 1xRJ45 CAT 5e</t>
  </si>
  <si>
    <t>Koncovka RJ45 CAT 6 (CCTV)</t>
  </si>
  <si>
    <t>Koncovka RJ45 CAT 5e (WiFi)</t>
  </si>
  <si>
    <t>Krabice přístrojová pro zásuvky 2xRJ45, 1xRJ45</t>
  </si>
  <si>
    <t>Měření zásuvky a vystavení protokolu o měření</t>
  </si>
  <si>
    <t>Ostatní spojovací a upevňovací materiál, distanční příchytky, OBO příchytky</t>
  </si>
  <si>
    <t xml:space="preserve">Drátěná lávka do podhledu 50x200 40 m chodba </t>
  </si>
  <si>
    <t>Nespecifikovaný materiál (sádra, hmoždinky, šroubky....)</t>
  </si>
  <si>
    <t>Pomocné zednické práce</t>
  </si>
  <si>
    <t>Uvedení do provozu, zaučení obsluhy (návody), zkoušky</t>
  </si>
  <si>
    <t>Jistič 1f. B16A pro rozvaděč RACK 3NP.1 osvětlení rozvaděče, větrání rozvaděče</t>
  </si>
  <si>
    <t>Jistič 1f. B16A pro rozvaděč RACK 3NP.2 vybavení aktivních prvků</t>
  </si>
  <si>
    <t>Jistič 1f. B16A pro rozvaděč RACK 4NP.1 osvětlení rozvaděče, větrání rozvaděče</t>
  </si>
  <si>
    <t>Jistič 1f. B16A pro rozvaděč RACK 4NP.2 vybavení aktivních prvků</t>
  </si>
  <si>
    <t>Přepěťová ochrana 3f. Pro rozvaděč ve strojovně slaboproudů v 5NP</t>
  </si>
  <si>
    <t>MaR - Měření a regulace</t>
  </si>
  <si>
    <t xml:space="preserve">    2 - Specifikace pro  VZT1 - VZT8 (cena včetně montáže)</t>
  </si>
  <si>
    <t xml:space="preserve">    174 - Specifikace pro  VZT18 (cena včetně montáže)</t>
  </si>
  <si>
    <t xml:space="preserve">    183 - Rozvaděč RMR5.2 (cena včetně montáže)</t>
  </si>
  <si>
    <t xml:space="preserve">    189 - Demontážní práce</t>
  </si>
  <si>
    <t xml:space="preserve">    192 - Kabely a ostatní materál (včetně montáže)</t>
  </si>
  <si>
    <t xml:space="preserve">    213 - Služby</t>
  </si>
  <si>
    <t>Specifikace pro  VZT1 - VZT8 (cena včetně montáže)</t>
  </si>
  <si>
    <t>Teplotní čidlo do potrubí VZT s příslušenstvím</t>
  </si>
  <si>
    <t>Poznámka k položce:
-20°C až +40°C, 0 – 10V</t>
  </si>
  <si>
    <t>Poznámka k položce:
0°C až +40°C, 0 – 10V</t>
  </si>
  <si>
    <t>Teplotní čidlo prostorové s korekcí a s příslušenstvím</t>
  </si>
  <si>
    <t>Snímač tlaku prostorový s příslušenstvím</t>
  </si>
  <si>
    <t>Poznámka k položce:
-20 až +20Pa, 0 – 10V</t>
  </si>
  <si>
    <t>Vlhkoměr prostorový s příslušenstvím</t>
  </si>
  <si>
    <t>Poznámka k položce:
0 až 100%RH, 0 – 10V</t>
  </si>
  <si>
    <t>Vlhkoměr do potrubí VZT s příslušenstvím</t>
  </si>
  <si>
    <t>Hygrostat do potrubí VZT s příslušenstvím</t>
  </si>
  <si>
    <t>Poznámka k položce:
24VAC, ON/OFF</t>
  </si>
  <si>
    <t>Teplotní čidlo příložné s příslušenstvím</t>
  </si>
  <si>
    <t>Poznámka k položce:
0°C až +100°C, 0 – 10V</t>
  </si>
  <si>
    <t>Diferenční manostat citlivý s příslušenstvím</t>
  </si>
  <si>
    <t>Poznámka k položce:
0 až 500Pa</t>
  </si>
  <si>
    <t>Snímač průtoku vzduchu do potrubí VZT s příslušenstvím</t>
  </si>
  <si>
    <t>Poznámka k položce:
Dodávka VZT, zapojení MaR</t>
  </si>
  <si>
    <t>Pohon VZT klapky se zpětným chodem, s příslušenstvím</t>
  </si>
  <si>
    <t>Pohon VZT klapky, s příslušenstvím</t>
  </si>
  <si>
    <t>Regulační ventil ohřevu s el. pohonem proporcionálním</t>
  </si>
  <si>
    <t>Regulační ventil chlazení s el. pohonem proporcionálním</t>
  </si>
  <si>
    <t>Kapilárový protimrazový termostat</t>
  </si>
  <si>
    <t>Čerpadlo ohřívače VZT</t>
  </si>
  <si>
    <t>Prostorový ovladač Komfort / Útlum / Automaticky</t>
  </si>
  <si>
    <t>Polní regulátor s rozšiřujícími I/O moduly, v hardwarové konfiguraci pro VZT1: 14 IN-UN, 26 IN-BIN, 11 OUT-BIN, 4 OUT-CO, 4 OUT-AN</t>
  </si>
  <si>
    <t>Specifikace pro  VZT18 (cena včetně montáže)</t>
  </si>
  <si>
    <t>Teplotní čidlo prostorové s příslušenstvím</t>
  </si>
  <si>
    <t>Síťová řídicí jednotka s rozšiřujícími I/O moduly a se 2ks LCD včetně 2ks datového přepínače a datových kabelů pro celou strojovnu VZT 4NP, v hardwarové konfiguraci pro VZT8 a VZT18: 10 IN-UN, 24 IN-BIN, 10 OUT-BIN, 4 OUT-UN, 4 OUT-AN</t>
  </si>
  <si>
    <t>4 zásuvkový průmyslový switch na DIN lištu</t>
  </si>
  <si>
    <t>Poznámka k položce:
4xRJ45</t>
  </si>
  <si>
    <t>Path kabel ethernet cat 5e</t>
  </si>
  <si>
    <t>Poznámka k položce:
3m stíněný</t>
  </si>
  <si>
    <t>Rozvaděč RMR5.2 (cena včetně montáže)</t>
  </si>
  <si>
    <t xml:space="preserve">Skříň rozvaděčová 800mm x 1800mm x 400mm (ŠxVxH), půlené dveře, podstavec výška 100mm, vnitřní osvětlení skříně._x000D_
Skříň rozvaděčová 1000mm x 1800mm x 400mm (ŠxVxH), půlené dveře, podstavec výška 100mm, vnitřní osvětlení skříně._x000D_
Hlavní silový vypínač, přepěťová ochrana s VF filtrem 16A pro napájení polních regulátoru, datová přepěťová ochrana pro komunikační vedení 2 ks, svorky, pojistky, relé a ostatní instalační materiál pro kompletní polní instrumentaci, monitoring, ovládání, signalizaci a řízení pohonů v rozsahu podrobně specifikovaném pro všechna instalovaná zařízení v této specifikaci výše a dále uvedená i v technologickém schématu a technické zprávě. Silové obvody v rozvaděči pro ventilátory s frekvenčními měniči, pro čerpadlo a ostatní výše specifkované prvky, náhradní zdroj UPS 1200VA pro řídící systém._x000D_
</t>
  </si>
  <si>
    <t xml:space="preserve">Poznámka k položce:
Tři skříně pro MaR VZT 1,2A,2B,3,4A, 4B, 5,6,7,8, 18
Jedna skříň pro silovou část MaR VZT 1,2A,2B,3,4A, 4B, 5,6,7,8,18
Kompletní výbava pro VZT soubory strojovny 5NP pro MaR 4NP
</t>
  </si>
  <si>
    <t>Demontážní práce</t>
  </si>
  <si>
    <t>Demontáže všech stávajících kabelů, rozvodů a zařízení MaR.</t>
  </si>
  <si>
    <t>Kabely a ostatní materál (včetně montáže)</t>
  </si>
  <si>
    <t>Kabel datový 4 párový (2 vedení 5NP- 5NP)</t>
  </si>
  <si>
    <t>Poznámka k položce:
FTP CAT5e LSOH</t>
  </si>
  <si>
    <t>Kabel datový 2 párový (vedení v rámci rozvaděče) PAAR-TRIONIC-LI-2YCYV</t>
  </si>
  <si>
    <t>Poznámka k položce:
2x2x0,5</t>
  </si>
  <si>
    <t>Propojovací kabel signální stíněný</t>
  </si>
  <si>
    <t>Poznámka k položce:
JYSTY 1x2x0,8</t>
  </si>
  <si>
    <t>Poznámka k položce:
JYSTY 2x2x0,8</t>
  </si>
  <si>
    <t>Poznámka k položce:
JYSTY 6x2x0,8</t>
  </si>
  <si>
    <t>Propojovací kabel signální stíněný do oper.sálů k spínačům diferenciálního tlaku</t>
  </si>
  <si>
    <t>Poznámka k položce:
EUROFIRE 30  2x2x0,8</t>
  </si>
  <si>
    <t>Propojovací kabel signální stíněný do oper.sálů k přepínači změny režimu provozu</t>
  </si>
  <si>
    <t>Poznámka k položce:
EUROFIRE 30  4x2x0,8</t>
  </si>
  <si>
    <t>Propojovací kabel signální stíněný do oper.sálů k měření tlaku, vlhkosti, teploměru a korekce</t>
  </si>
  <si>
    <t>Poznámka k položce:
EUROFIRE 30  6x2x0,8</t>
  </si>
  <si>
    <t>Propojovací kabel silový</t>
  </si>
  <si>
    <t>Poznámka k položce:
CYKY-J 3Cx1,5</t>
  </si>
  <si>
    <t>Poznámka k položce:
CYKY-J 5Cx1,5</t>
  </si>
  <si>
    <t>Poznámka k položce:
CYKY-J 5Cx2,5</t>
  </si>
  <si>
    <t>Ohebný jednožilový vodič žlutozelený</t>
  </si>
  <si>
    <t>Poznámka k položce:
H07V-K 6</t>
  </si>
  <si>
    <t>Kabelový žlab 300/100mm, včetně vík, spojek, příslušenství a závěsného materiálu</t>
  </si>
  <si>
    <t>Poznámka k položce:
300/100mm</t>
  </si>
  <si>
    <t>Kabelový žlab 125/50mm, včetně vík, spojek, příslušenství a závěsného materiálu</t>
  </si>
  <si>
    <t>Poznámka k položce:
125/50mm</t>
  </si>
  <si>
    <t>Kabelový žlab 62/50mm, včetně vík, spojek, příslušenství a závěsného materiálu</t>
  </si>
  <si>
    <t>Poznámka k položce:
62/50mm</t>
  </si>
  <si>
    <t>Trubka elektroinstalační ohebná PVC, včetně příchytek vývodek a spojovacího materiálu</t>
  </si>
  <si>
    <t>Poznámka k položce:
průměr 16mm</t>
  </si>
  <si>
    <t>Poznámka k položce:
průměr 32mm</t>
  </si>
  <si>
    <t>Ostatní montážní, spojovací a pomocný materiál – komplet</t>
  </si>
  <si>
    <t>Protipožární uzávěry pro průchod stěnami a stropy</t>
  </si>
  <si>
    <t>Služby</t>
  </si>
  <si>
    <t>Zpracování výrobní dokumentace</t>
  </si>
  <si>
    <t>Uživatelský SW pro polní regulátory</t>
  </si>
  <si>
    <t>Nastavení a odladění komunikace polních regulátorů s I/O</t>
  </si>
  <si>
    <t>Testy MaR 1:1</t>
  </si>
  <si>
    <t>Odladění SW s technologií, individuální zkoušky</t>
  </si>
  <si>
    <t>Koordinace s ostatními profesemi, zaregulování</t>
  </si>
  <si>
    <t>Výchozí revize elektrických zařízení</t>
  </si>
  <si>
    <t>Funkční a komplexní zkoušky</t>
  </si>
  <si>
    <t>Zaškolení personálu obsluhy a údržby</t>
  </si>
  <si>
    <t>Datový server pro správu a sběr dat MaR</t>
  </si>
  <si>
    <t>Uživatelský software pro centrální pracoviště MaR</t>
  </si>
  <si>
    <t>MP - Medicinální plyny</t>
  </si>
  <si>
    <t xml:space="preserve">    D2 - Rozvody</t>
  </si>
  <si>
    <t xml:space="preserve">    D3 - Signalizace</t>
  </si>
  <si>
    <t xml:space="preserve">    D4 - Zdravotnické napájecí jednotky</t>
  </si>
  <si>
    <t xml:space="preserve">    D6 - Vakuová stanice</t>
  </si>
  <si>
    <t xml:space="preserve">    D7 - Kompresorová  stanice</t>
  </si>
  <si>
    <t xml:space="preserve">    D5 - Společné náklady</t>
  </si>
  <si>
    <t>Rozvody</t>
  </si>
  <si>
    <t>Pol4</t>
  </si>
  <si>
    <t>Trubka Cu průměr   8x1</t>
  </si>
  <si>
    <t>Pol20</t>
  </si>
  <si>
    <t>Trubka Cu průměr 12x1</t>
  </si>
  <si>
    <t>Pol21</t>
  </si>
  <si>
    <t>Trubka Cu průměr 18x1</t>
  </si>
  <si>
    <t>Pol22</t>
  </si>
  <si>
    <t>Trubka Cu průměr 22x1</t>
  </si>
  <si>
    <t>Pol23</t>
  </si>
  <si>
    <t>Trubka Cu pruměr 28x1</t>
  </si>
  <si>
    <t>Pol24</t>
  </si>
  <si>
    <t>Trubka Cu průměr 42x1,5</t>
  </si>
  <si>
    <t>Pol25</t>
  </si>
  <si>
    <t>Armatury Cu do pr. 18</t>
  </si>
  <si>
    <t>Pol26</t>
  </si>
  <si>
    <t>Armatury Cu do pr. 28</t>
  </si>
  <si>
    <t>Pol27</t>
  </si>
  <si>
    <t>Armatury Cu do pr. 42</t>
  </si>
  <si>
    <t>Pol28</t>
  </si>
  <si>
    <t>Pájka Ag 45 + pasta</t>
  </si>
  <si>
    <t>Pol29</t>
  </si>
  <si>
    <t>Ocelový chránič 22x2.3- trubka svař.1/2", pr.12</t>
  </si>
  <si>
    <t>Pol30</t>
  </si>
  <si>
    <t>Ocelový chránič 26x2,6- trubka svař.3/4", pr.18</t>
  </si>
  <si>
    <t>Pol31</t>
  </si>
  <si>
    <t>Ocelový chránič 38x2,6- trubka svař.1", pr.22</t>
  </si>
  <si>
    <t>Pol32</t>
  </si>
  <si>
    <t>Ocelový chránič 44x3,2- trubka svař.5/4", pr.28</t>
  </si>
  <si>
    <t>Pol33</t>
  </si>
  <si>
    <t>Ocelový chránič 57x3,6- trubka svař.2", pr.42</t>
  </si>
  <si>
    <t>Pol34</t>
  </si>
  <si>
    <t>Konzola jednoduchá</t>
  </si>
  <si>
    <t>Pol35</t>
  </si>
  <si>
    <t>Konzola složitá</t>
  </si>
  <si>
    <t>Pol36</t>
  </si>
  <si>
    <t>Ventil R 253 3/8" vč.šr.</t>
  </si>
  <si>
    <t>Pol37</t>
  </si>
  <si>
    <t>Ventil R 253 1/2" vč.šr.</t>
  </si>
  <si>
    <t>Pol38</t>
  </si>
  <si>
    <t>Ventil R 253 1" vč.šr.</t>
  </si>
  <si>
    <t>Pol39</t>
  </si>
  <si>
    <t>Ventil R 253 6/4" vč. šr.</t>
  </si>
  <si>
    <t>Pol40</t>
  </si>
  <si>
    <t>Skříň ventilová 2x plyn se snímači tlaku ( 2x ventil R 253 1/2", 2x připojení zálohy, 2x čidlo snímání tlaku)</t>
  </si>
  <si>
    <t>Pol41</t>
  </si>
  <si>
    <t>Skříň ventilová 3x plyn se snímači tlaku ( 3x ventil R 253 1/2", 3x připojení zálohy, 3x čidlo snímání tlaku)</t>
  </si>
  <si>
    <t>Pol42</t>
  </si>
  <si>
    <t>Nátěrové hmoty, značení</t>
  </si>
  <si>
    <t>Pol43</t>
  </si>
  <si>
    <t>Tlaková zkouška- úseková</t>
  </si>
  <si>
    <t>Pol44</t>
  </si>
  <si>
    <t>Zkouška těsnosti - závěr.</t>
  </si>
  <si>
    <t>Pol45</t>
  </si>
  <si>
    <t>Zkoušky rozvodů med.plynů dle  ISO ČSN EN 7396-1</t>
  </si>
  <si>
    <t>Pol46</t>
  </si>
  <si>
    <t>Profuk dusíkem</t>
  </si>
  <si>
    <t>Pol47A</t>
  </si>
  <si>
    <t>Ochranný plyn pro pájení Cu trubek dle EN 7396-1</t>
  </si>
  <si>
    <t>R-položka</t>
  </si>
  <si>
    <t>Pol47B</t>
  </si>
  <si>
    <t>Dvojitá redukční skříň pro stl.vzduch,dvojité provedení dle EN 7396-1,průtok 60m3/hod (dod+mtž)</t>
  </si>
  <si>
    <t>1637643951</t>
  </si>
  <si>
    <t>Signalizace</t>
  </si>
  <si>
    <t>Pol48</t>
  </si>
  <si>
    <t>Vyhodnocovací skříň  signalizace pro 3 čidla</t>
  </si>
  <si>
    <t>Pol49</t>
  </si>
  <si>
    <t>Vyhodnocovací skříň  signalizace pro 6 čidel</t>
  </si>
  <si>
    <t>Pol50</t>
  </si>
  <si>
    <t>Snímač tlaku lineární pro MaR a MSD SLN nízkotlaký 0-1 Mpa</t>
  </si>
  <si>
    <t>Pol51</t>
  </si>
  <si>
    <t>Snímač tlaku lineární</t>
  </si>
  <si>
    <t>Pol52</t>
  </si>
  <si>
    <t>Zpětná klapka 1"</t>
  </si>
  <si>
    <t>Pol53</t>
  </si>
  <si>
    <t>Propojení klinické nouzové signalizace</t>
  </si>
  <si>
    <t>Zdravotnické napájecí jednotky</t>
  </si>
  <si>
    <t>Pol54</t>
  </si>
  <si>
    <t>Lůžková rampa pro jeno lůžko, délka rampy 1650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</si>
  <si>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Pol55</t>
  </si>
  <si>
    <t>Lůžková rampa pro dvě lůžka, délka rampy 3300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</si>
  <si>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Pol56</t>
  </si>
  <si>
    <t>Lůžková rampa pro tři lůžka, délka rampy 4950 mm. Osazení pro jedno lůžko je: 2x O2, 1x AIR 400, 1x Vac, 2x 230V-VDO, 6x 230 VDO ZIS, 2x 2PA, 1x datová zásuvka min CAT 5e 2RJ45 LAN/LAN, osvětlení rampy. Přímé, nepřímé, noční. Noční osvětlení ovládané od dveří, medilišta 500 mm, Nosič příslušenství trojramenný, kotvený do zdi. (nad lůžkovou rampou-nutná koordinace a odsouhlasení uživatele). Jedno rameno bude osazeno instalační tyčí s držákem monitoru, bude otočné 1000 mm dlouhé. Druhé rameno bude dvojité otočné 300+700 mm s instalační tyčí a držákem infuzní techniky. Třetí rameno bude otočné 700 mm a bude osazeno instalační tyčí. Všechny tři ramena budou na jednom držáku nad sebou.</t>
  </si>
  <si>
    <t>Pol57</t>
  </si>
  <si>
    <t>Terminální jednotka-panel odběrný pod omítku</t>
  </si>
  <si>
    <t>kos</t>
  </si>
  <si>
    <t>Pol58</t>
  </si>
  <si>
    <t>Stropní stativ anesteziologický. Jedno rameno otočné 800 mm, druhé rameno 800 mm - výškově přestavitelné (500 mm), zdrojová hlava anesteziologická otočná. 3x police pro osazení příslišenství, 2x policová tyč, 2x medilišta, ovládání zdvihu a brzd, 2x O2, 2x AIR 400, 2x Vac, 2x N2O, AGSS, 4x 230V VDO, 8x 230V VDO ZIS, 1x zásuvka MDO pro RTG (jištění s chrakteristikou D), 4x dvojitá zásuvka ochranného pospojení, 2x datová zásuvka min CAT 5e 2x2RJ45 LAN/LAN, LAN/LAN. Užitečné zatížení 150 kg, max. zatížení police (vč. medilišt) 50 kg. Dodávka včetně kotevní desky, kompletního mezipodhledového dílce, stropních krytů, dopojení médií - dodávka "na klíč".</t>
  </si>
  <si>
    <t>Pol59</t>
  </si>
  <si>
    <t>Stropní stativ chirurgický. Jedno rameno otočné 800 mm, druhé rameno 800 mm - výškově přestavitelné (500 mm), zdrojová hlava chirurgická otočná. 3x police pro osazení příslišenství, 2x policová tyč, 2x medilišta, ovládání zdvihu a brzd, 2x O2, 2x AIR 400, 2x Vac, 2x AIR 800, Odtah AIR 800, 4x 230V VDO, 8x 230V VDO ZIS, 1x zásuvka MDO pro RTG, 3x dvojitá zásuvka ochranného pospojení, 2x datová zásuvka min CAT 5e 2x2RJ45 LAN/LAN, LAN/LAN, 2x DVI-D pro propojení monitorů na svítidle a s LCD panelem, 2x HD-SDI kabel pro zobrazování endoskopické věže k LCD panelu a do svítidla. Užitečné zatížení 150 kg, max. zatížení police (vč. medilišt) 50 kg. Dodávka včetně kotevní desky, kompletního mezipodhledového dílce, stropních krytů, dopojení médií - dodávka "na klíč".</t>
  </si>
  <si>
    <t>Pol60</t>
  </si>
  <si>
    <t>Zdroj N2O kompletní - 1+1+1 tlaková lahev, kotvení a držáky lahví, kompletní VTL propojení, pneumatický zdroj 1+1, ruční zdroj pro připojení rezervy, dvojitá redukční skříň, nouzový vstup, 4x tenzometr, manometry, uzavírací ventily, pojistné ventily - provedení "na klíč" včetně všech nutných armatur - dle ČSN EN ISO 7396-1. Zdroj s odfukem od pojistných ventilů mimo objekt.</t>
  </si>
  <si>
    <t>Vakuová stanice</t>
  </si>
  <si>
    <t>Pol68</t>
  </si>
  <si>
    <t>Pol69</t>
  </si>
  <si>
    <t>Pol70</t>
  </si>
  <si>
    <t>Vývěva výkon 160m3/hod. bezmazná zobáková</t>
  </si>
  <si>
    <t>Pol71</t>
  </si>
  <si>
    <t>Filtrace vakua dle EN ISO 7396-1</t>
  </si>
  <si>
    <t>Pol72</t>
  </si>
  <si>
    <t>Propojení vývěv - spirálové hadice, výfuk PVC 110, filtrace apod.</t>
  </si>
  <si>
    <t>Pol73</t>
  </si>
  <si>
    <t>Podtlaková nádoba 1000 l vč. výbavy dle ČSN 690012 s vnitřní úpravou povrchu pro medicinální vzduch</t>
  </si>
  <si>
    <t>Pol74</t>
  </si>
  <si>
    <t>Snímač tlaku lineární pro MaR</t>
  </si>
  <si>
    <t>Pol75</t>
  </si>
  <si>
    <t>Kontrolní vakuometr pr.160, zpětná klapka 6/4"</t>
  </si>
  <si>
    <t>Pol76</t>
  </si>
  <si>
    <t>Rozvaděč a elektroinstalace, kompletní propojení elektro</t>
  </si>
  <si>
    <t>Pol77</t>
  </si>
  <si>
    <t>Pol79</t>
  </si>
  <si>
    <t>Ochranný plyn pro pájení Cu trubek dle ČSN EN ISO 7396</t>
  </si>
  <si>
    <t>Pol80</t>
  </si>
  <si>
    <t>Příchytky</t>
  </si>
  <si>
    <t>Pol81</t>
  </si>
  <si>
    <t>Podtlakový spínač vč. propojení</t>
  </si>
  <si>
    <t>Pol82</t>
  </si>
  <si>
    <t>Konzola středně složitá</t>
  </si>
  <si>
    <t>Kompresorová  stanice</t>
  </si>
  <si>
    <t>Pol101</t>
  </si>
  <si>
    <t>Trubka Cu průměr 28x1</t>
  </si>
  <si>
    <t>358499871</t>
  </si>
  <si>
    <t>Pol102</t>
  </si>
  <si>
    <t>-1336585274</t>
  </si>
  <si>
    <t>Pol103</t>
  </si>
  <si>
    <t>-594010240</t>
  </si>
  <si>
    <t>Pol104</t>
  </si>
  <si>
    <t>Ventil R 253 1" vč. šr.</t>
  </si>
  <si>
    <t>-2014226425</t>
  </si>
  <si>
    <t>Pol105</t>
  </si>
  <si>
    <t>Šroubový kompresor 7,5kW,10bar,0,93m3/3min,vč.filtrů a připojovací hadice</t>
  </si>
  <si>
    <t>-833620155</t>
  </si>
  <si>
    <t>Pol106</t>
  </si>
  <si>
    <t>Řídící jednotka</t>
  </si>
  <si>
    <t>517034174</t>
  </si>
  <si>
    <t>Pol107</t>
  </si>
  <si>
    <t>Úpravná jednotka med.vzduchu,řízení tl.rosným bodem, objem vzduchu na výstupu 1,08m3/min</t>
  </si>
  <si>
    <t>548039433</t>
  </si>
  <si>
    <t>Pol108</t>
  </si>
  <si>
    <t>-1616358844</t>
  </si>
  <si>
    <t>Pol109</t>
  </si>
  <si>
    <t>-1221949245</t>
  </si>
  <si>
    <t>Pol110</t>
  </si>
  <si>
    <t>-49326848</t>
  </si>
  <si>
    <t>Pol111</t>
  </si>
  <si>
    <t>Zkoušky rozvodů med.plynů dle ČSN EN ISO 7396</t>
  </si>
  <si>
    <t>814447477</t>
  </si>
  <si>
    <t>Pol112</t>
  </si>
  <si>
    <t>-146756320</t>
  </si>
  <si>
    <t>Pol113</t>
  </si>
  <si>
    <t>1488486572</t>
  </si>
  <si>
    <t>Pol114</t>
  </si>
  <si>
    <t>Úprava elektroinstalace</t>
  </si>
  <si>
    <t>-1184150520</t>
  </si>
  <si>
    <t>Pol115</t>
  </si>
  <si>
    <t>Pojistný ventil na výstupu ze zdroje 3/4"</t>
  </si>
  <si>
    <t>-1654787347</t>
  </si>
  <si>
    <t>Pol116</t>
  </si>
  <si>
    <t xml:space="preserve">Nouzový výstup na výstupu ze zdroje </t>
  </si>
  <si>
    <t>2064049127</t>
  </si>
  <si>
    <t>Pol117</t>
  </si>
  <si>
    <t>Čidlo provozního nouzového alarmu</t>
  </si>
  <si>
    <t>302361682</t>
  </si>
  <si>
    <t>Pol118</t>
  </si>
  <si>
    <t>Kontrola kvality medicinálního vzduchu dle LEK-15 článek 3., odstavec c</t>
  </si>
  <si>
    <t>-1295764434</t>
  </si>
  <si>
    <t>Společné náklady</t>
  </si>
  <si>
    <t>Pol83</t>
  </si>
  <si>
    <t>Výchozí revize rozvodů medicinálních plynů</t>
  </si>
  <si>
    <t>Pol84</t>
  </si>
  <si>
    <t>Výchozí revize instalovaných elektrických zařízení</t>
  </si>
  <si>
    <t>Pol85</t>
  </si>
  <si>
    <t>Předání, proškolení obsluhy</t>
  </si>
  <si>
    <t>Pol86</t>
  </si>
  <si>
    <t>Stavební přípomoce</t>
  </si>
  <si>
    <t>CHL - Chlazení</t>
  </si>
  <si>
    <t xml:space="preserve">    723 - Zdravotechnika - vnitřní plynovod</t>
  </si>
  <si>
    <t xml:space="preserve">    D1 - Oddíl 1 Armatury</t>
  </si>
  <si>
    <t xml:space="preserve">    D3 - Oddíl 3 Nátěry</t>
  </si>
  <si>
    <t xml:space="preserve">    D4 - Oddíl 4 Izolace</t>
  </si>
  <si>
    <t xml:space="preserve">    D5 - Oddíl 5 Doplňkové konstrukce a práce</t>
  </si>
  <si>
    <t>723</t>
  </si>
  <si>
    <t>Zdravotechnika - vnitřní plynovod</t>
  </si>
  <si>
    <t>723150304</t>
  </si>
  <si>
    <t>Potrubí z ocelových trubek hladkých černých spojovaných svařováním tvářených za tepla D 31,8/2,6</t>
  </si>
  <si>
    <t>-1093334117</t>
  </si>
  <si>
    <t>723150305</t>
  </si>
  <si>
    <t>Potrubí z ocelových trubek hladkých černých spojovaných svařováním tvářených za tepla D 38/2,6</t>
  </si>
  <si>
    <t>1327594141</t>
  </si>
  <si>
    <t>723150312</t>
  </si>
  <si>
    <t>Potrubí z ocelových trubek hladkých černých spojovaných svařováním tvářených za tepla D 57/3,2</t>
  </si>
  <si>
    <t>790629554</t>
  </si>
  <si>
    <t>723150313</t>
  </si>
  <si>
    <t>Potrubí z ocelových trubek hladkých černých spojovaných svařováním tvářených za tepla D 76/3,2</t>
  </si>
  <si>
    <t>-694136005</t>
  </si>
  <si>
    <t>723150314</t>
  </si>
  <si>
    <t>Potrubí z ocelových trubek hladkých černých spojovaných svařováním tvářených za tepla D 89/3,6</t>
  </si>
  <si>
    <t>-2101126813</t>
  </si>
  <si>
    <t>2.009</t>
  </si>
  <si>
    <t>Příplatek za tvarovky</t>
  </si>
  <si>
    <t>%</t>
  </si>
  <si>
    <t>1662441103</t>
  </si>
  <si>
    <t xml:space="preserve">Poznámka k položce:
- tvarové kusy tj. tvarovky, fitinky
- pro sestavení lešení (pro rozvody ve výšce vyšší než 2m)
- pro krycí rozety přípojek potrubí
- pro průchodky stavebními konstrukcemi
Při průchodu potrubí zdí resp.stropy bude potrubí vedeno ocelovými chráničkami, při průchodu potrubí požárními dělícími konstrukcemi musí být protipožární ucpávky provedeny z materiálu odpovídajícímu požadované požární odolnosti.
</t>
  </si>
  <si>
    <t>2.010</t>
  </si>
  <si>
    <t>Požární ucpávky prostupů potrubí</t>
  </si>
  <si>
    <t>sbr</t>
  </si>
  <si>
    <t>-1981249699</t>
  </si>
  <si>
    <t>2.011</t>
  </si>
  <si>
    <t>Tlakové zkoušky potrubí pomocí zapisovače po dobu 24 hod.</t>
  </si>
  <si>
    <t>552935530</t>
  </si>
  <si>
    <t>Oddíl 1 Armatury</t>
  </si>
  <si>
    <t>1.001</t>
  </si>
  <si>
    <t>Kompenzátor s gumovým měchem k zamezení přenosu vibrací do potrubí. Klasifikace pro instalaci do rozvodu topné vody do 90°C(červená), závitový, v provedení s nylonovým kordem</t>
  </si>
  <si>
    <t>Poznámka k položce:
Médium:         voda, max. 80°C; Max. pracovní přetlak        6 bar; Dodat a montovat; Výrobce / Typ:; IVAR BRA.T8.500 nebo rovnocenný</t>
  </si>
  <si>
    <t>1.002</t>
  </si>
  <si>
    <t>Kulový kohout uzavírací závitový, PN 25, těleso z mosazi, koule z mosazi tvrdě poniklované a pochromované, kulové sedlo a těsnění z PTFE, vhodné pro vodu, stlačený vzduch, plyny (mimo acetylen a kyslík), včetně těsnících materiálů. Ovládání páka</t>
  </si>
  <si>
    <t>1.003</t>
  </si>
  <si>
    <t>Ventil pro hydraulické vyvážení větví, PN 20, těleso ventilu Ms-Ametal, konstrukce přímá vnitřními závity, s přednastavením, s nástavci pro vypouštění 1/2", měření tlaku a průtoku, včetně potřebných šroubení</t>
  </si>
  <si>
    <t>1.004</t>
  </si>
  <si>
    <t>Trojcestný směšovací regulační ventil pro proporciální regulaci, PN 16, závitový, s otvory pro osazení příslušných pohonů.</t>
  </si>
  <si>
    <t>1.005</t>
  </si>
  <si>
    <t>Proporciální pohon pro regulační ventily 24V, řídící napájení 0-10V</t>
  </si>
  <si>
    <t xml:space="preserve">Poznámka k položce:
TA Hydronics nebo rovnocenný
Johnson Controls VA7152-1001 nebo rovnocenný
</t>
  </si>
  <si>
    <t>1.006</t>
  </si>
  <si>
    <t>Teploměr ukazovací, bimetal, napojení zezadu G 1/2 A, průměr 100 mm, rozsah -20° až +40°C, délka stonku 60mm, včetně ochranné jímky s upevňovacím šroubem</t>
  </si>
  <si>
    <t>1.007</t>
  </si>
  <si>
    <t>Manometr deformační kruhový, se spodním přípojem M20x1,5, průměr tělesa 100 mm, rozsah 0 až 6 bar, pouzdro ocel černá</t>
  </si>
  <si>
    <t>1.008</t>
  </si>
  <si>
    <t>Uzavírací kohout pro manometr ČSN 13 7513.5, pro vzduch  a vodu PN6 /120°C, s tělesem z bronzu, se zkušební přípojkou, třícestný, přípojka M20x1,5, včetně přechodové přípojky M20x1,5/G 1/2</t>
  </si>
  <si>
    <t>1.009</t>
  </si>
  <si>
    <t>U-trubice pro manometr, přivařovací M20x1,5</t>
  </si>
  <si>
    <t>1.010</t>
  </si>
  <si>
    <t>Dodané teploměry, manometry, měřiče tlaku, čidla při dodávce potřebných návarků, svářecích prací a těsnících materiálů</t>
  </si>
  <si>
    <t>1.011</t>
  </si>
  <si>
    <t>Kulový kohout vypouštěcí, těleso z Ms, včetně hadicového nástavce, řetízku a uzavírací zátky, PN10 pro vodu do 110°C, G 1/2"</t>
  </si>
  <si>
    <t>1.012</t>
  </si>
  <si>
    <t>Automatický odvzdušňovací ventil PN6, max.tlak 1,4MPa, do 120°C, se zpětnou klapkou ve šroubení ventilu pro možnost demontáže bez nutnosti vypuštění systému, materiál mosaz</t>
  </si>
  <si>
    <t>1.013</t>
  </si>
  <si>
    <t>Napojení na zařízení a potrubí dodávané jinými profesemi se závitovým hrdlem, včetně dodávky potřebných těsnících materiálů</t>
  </si>
  <si>
    <t>Oddíl 3 Nátěry</t>
  </si>
  <si>
    <t>3.001</t>
  </si>
  <si>
    <t>Nátěr syntetický potrubí do DN 25 - dvojnásobný základní</t>
  </si>
  <si>
    <t>3.002</t>
  </si>
  <si>
    <t>Nátěr syntetický potrubí do DN 50 - dvojnásobný základní</t>
  </si>
  <si>
    <t>3.003</t>
  </si>
  <si>
    <t>Nátěr syntetický potrubí do DN 80 - dvojnásobný základní</t>
  </si>
  <si>
    <t>Oddíl 4 Izolace</t>
  </si>
  <si>
    <t>4.003</t>
  </si>
  <si>
    <t>Izolace tepelné potrubí, ohybů, tvarových kusů, izolace provedena ohebnými hadicemi o délce 2m na bázi syntetického kaučuku se strukturou uzavřených buněk, s vysokým odporem proti difuzi vodní páry a s minimální tepelnou vodivostí 0,035W/mK, samozhášivý, těžce hořlavý, nešířící plamen, nekapající, se vzrůstající tloušťkou 12,5 až 25mm (třída AF4)</t>
  </si>
  <si>
    <t>4.004</t>
  </si>
  <si>
    <t>4.006</t>
  </si>
  <si>
    <t>4.007</t>
  </si>
  <si>
    <t>4.008</t>
  </si>
  <si>
    <t>4.009</t>
  </si>
  <si>
    <t>Závěsný materiál</t>
  </si>
  <si>
    <t>4.010</t>
  </si>
  <si>
    <t>Izolace závitových armatur a šroubení, přírubových armatur a přírubových spojů, deskami na bázi syntetického kaučuku o šířce 1m, tl. 25mm, včetně potřebného lepení a pomocného materiálu</t>
  </si>
  <si>
    <t>Oddíl 5 Doplňkové konstrukce a práce</t>
  </si>
  <si>
    <t>5.001</t>
  </si>
  <si>
    <t>Závěsný program fy Müpro (nebo rovnocenné) pro uchycení potrubí v potřebném rozsahu, provedení pozink, včetně objímek, kluzného uložení, pevných bodů, pozink.montážních lišt, ocelových kotev, pozink.šroubů, matic, závěsných tyčí atd.</t>
  </si>
  <si>
    <t>5.002</t>
  </si>
  <si>
    <t>Orientační štítky sestávající z podkladové desky, průhledného krytu, univerzálního držáku, včetně štítku s textem (min 3-řádkový) dle požadavku investora</t>
  </si>
  <si>
    <t>5.003</t>
  </si>
  <si>
    <t>Orientační samolepící štítky pro označení potrubních rozvodů, instalované na trasách rozvodu po cca 20m, s označením média a směru toku. Barevné provedení a text dle pokynů investora. Provedení SF.</t>
  </si>
  <si>
    <t>5.004</t>
  </si>
  <si>
    <t>Vyregulování systému pomocí vhodného měřícího přístroje. U automatických vyvažovacích armatur budou armatury nastaveny dle udaných průtoků, u ručních vyvažovacích armatur zadávány hodnoty průtoků uvedené v projektové dokumentaci u jednotlivých vyvažovacích armatur. U všech vyvažovacích armatur bude dodavatelem montáže garantováno nastavení všech vyvažovacích armatur na střed zdvihu, odvzdušnění soustavy a případně vyčištění filtrů. Vyvažování bude provedeno před zaklopením podhledových panelů. Výstupem této činnosti bude nastavení vyvažovacích armatur podle skutečných poměrů v síti a protokol vyvážení v písemné podobě. Hodnoty nastavení budou uvedeny v dokumentaci skutečného provedení.</t>
  </si>
  <si>
    <t>5.005</t>
  </si>
  <si>
    <t>Vyhotovení všech potřebných přejímacích podkladů pro převzetí chladícího zařízení v potřebném rozsahu. Počet vyhotovení bude stanoven zadavatelem. Součástí obsahu bude mimo jiné revizní zpráva tlakových nádob, revizní protokoly elektro a MaR zařízení, protokoly o tlakových zkouškách, protokoly o zaregulování systému, protokoly o předání a převzetí zařízení.</t>
  </si>
  <si>
    <t>Pol19</t>
  </si>
  <si>
    <t>Celkové odzkoušení chladícího zařízení. Před odzkoušením musí být zařízení propláchnuto, vyčištěny lapače kalu / filtry. O provedených zkouškách bude vystaven protokol a zařízení předáno uživateli včetně zaškolení obsluhy.</t>
  </si>
  <si>
    <t>MOB-N - Mobiliář nepřestavitelný</t>
  </si>
  <si>
    <t>OST - Ostatní</t>
  </si>
  <si>
    <t xml:space="preserve">    OST-01 - Mobiliář nepřestavitelný</t>
  </si>
  <si>
    <t>OST</t>
  </si>
  <si>
    <t>OST-01</t>
  </si>
  <si>
    <t>230000</t>
  </si>
  <si>
    <t>svítidlo operační 2-zdrojové   STÁVAJÍCÍ-demontáž,třetí rameno s náhledovým monitorem</t>
  </si>
  <si>
    <t>230001</t>
  </si>
  <si>
    <t>svítidlo operační 2-zdrojové s kamerou, třetí rameno s náhledovým monitorem</t>
  </si>
  <si>
    <t>230002</t>
  </si>
  <si>
    <t>svítidlo operační 2-zdrojové s přípravou na kameru, třetí rameno s náhledovým monitorem</t>
  </si>
  <si>
    <t>232123</t>
  </si>
  <si>
    <t>svítidlo vyšetřovací nástěnné</t>
  </si>
  <si>
    <t>352041</t>
  </si>
  <si>
    <t>sterilizátor parní flash 1-dvéřový objem 1 STJ    STÁVAJÍCÍ-demontáž,transport,montáž</t>
  </si>
  <si>
    <t>Poznámka k položce:
610/830/1750 mm</t>
  </si>
  <si>
    <t>355317</t>
  </si>
  <si>
    <t>rohož dekontaminační vícevrstvá strhávací</t>
  </si>
  <si>
    <t>355601</t>
  </si>
  <si>
    <t>pistole tlaková vzduchová</t>
  </si>
  <si>
    <t>355602</t>
  </si>
  <si>
    <t>pistole tlaková vodní s nástavci</t>
  </si>
  <si>
    <t>371102</t>
  </si>
  <si>
    <t>automat mycí a dezinfekční (vč. přísl. na sálovou obuv)</t>
  </si>
  <si>
    <t>Poznámka k položce:
600/600/835 mm</t>
  </si>
  <si>
    <t>371114</t>
  </si>
  <si>
    <t>automat mycí a dezinfekční 1-dvéřový, 6 DIN sít, vč.přísl pro MIC nástroje</t>
  </si>
  <si>
    <t>371114.1</t>
  </si>
  <si>
    <t>automat mycí a dezinfekční 1-dvéřový, 6 DIN sít</t>
  </si>
  <si>
    <t>375204</t>
  </si>
  <si>
    <t>úpravna vody</t>
  </si>
  <si>
    <t>420001</t>
  </si>
  <si>
    <t>linka pracovní - umyvadlo, dřez, dolní+horní skříňky, lékárna uzamyk., trezor, chladnička na léky</t>
  </si>
  <si>
    <t>Poznámka k položce:
cca 2800 mm</t>
  </si>
  <si>
    <t>420003</t>
  </si>
  <si>
    <t>skříň policová vestavná prachutěsná</t>
  </si>
  <si>
    <t>Poznámka k položce:
cca 1000/420/2500 mm</t>
  </si>
  <si>
    <t>420004</t>
  </si>
  <si>
    <t>sestava skříňová policová vestavná prachutěsná</t>
  </si>
  <si>
    <t>Poznámka k položce:
cca 1700/500/2500 mm</t>
  </si>
  <si>
    <t>420005</t>
  </si>
  <si>
    <t>sestava skříňová vestavná vč. chladničky na léky</t>
  </si>
  <si>
    <t>Poznámka k položce:
cca 1700/650/2500 mm</t>
  </si>
  <si>
    <t>420006</t>
  </si>
  <si>
    <t>sestava skříňová vestavná</t>
  </si>
  <si>
    <t>Poznámka k položce:
2400/500/2500 mm</t>
  </si>
  <si>
    <t>420010</t>
  </si>
  <si>
    <t>Poznámka k položce:
3200/500/2500 mm</t>
  </si>
  <si>
    <t>420012</t>
  </si>
  <si>
    <t>sestava skříňová policová vestavná vč. hlubokomrazící skříně</t>
  </si>
  <si>
    <t>Poznámka k položce:
3200/600-950/2500 mm</t>
  </si>
  <si>
    <t>420013</t>
  </si>
  <si>
    <t>Poznámka k položce:
3200/600/2500 mm</t>
  </si>
  <si>
    <t>420014</t>
  </si>
  <si>
    <t>420020</t>
  </si>
  <si>
    <t>sestava skřínová vestavná (šatní "Z" skříně)</t>
  </si>
  <si>
    <t>Poznámka k položce:
2250/600/2100 mm</t>
  </si>
  <si>
    <t>420022</t>
  </si>
  <si>
    <t>sestava skřínová vestavná (šatní  "Z" skříně, systém úložný pro sál.obuv,sál.oblečení)</t>
  </si>
  <si>
    <t>Poznámka k položce:
2900/450-600/2100 mm</t>
  </si>
  <si>
    <t>420023</t>
  </si>
  <si>
    <t>420024</t>
  </si>
  <si>
    <t>systém úložný vestavný pro sálovou obuv a sálové oblečení</t>
  </si>
  <si>
    <t>Poznámka k položce:
2700/500/2100 mm</t>
  </si>
  <si>
    <t>42JD22</t>
  </si>
  <si>
    <t>linka pracovní 1-dřez, skříňky dolní+horní</t>
  </si>
  <si>
    <t>Poznámka k položce:
1650 mm</t>
  </si>
  <si>
    <t>440005</t>
  </si>
  <si>
    <t>sestava pracovní vestavná - mycí skříňový stůl, 2x skříň policová, nerez provedení</t>
  </si>
  <si>
    <t>Poznámka k položce:
d.. 2600 mm</t>
  </si>
  <si>
    <t>440006</t>
  </si>
  <si>
    <t>sestava úložná vestavná nerezová (pro materiál, pro rtg zástěry)</t>
  </si>
  <si>
    <t>Poznámka k položce:
1200/600/2000 mm</t>
  </si>
  <si>
    <t>440007</t>
  </si>
  <si>
    <t>sestava pracovní vestavná vč.dřezu, skříně na dezinf.roztoky, nerez provedení</t>
  </si>
  <si>
    <t>Poznámka k položce:
2400/600/900-2000 mm</t>
  </si>
  <si>
    <t>440008</t>
  </si>
  <si>
    <t>Poznámka k položce:
1000/600/2000 mm</t>
  </si>
  <si>
    <t>441173</t>
  </si>
  <si>
    <t>stůl mycí zakrytý s policí se zadním límcem 2-dřezy nerez</t>
  </si>
  <si>
    <t>Poznámka k položce:
1500/600/900 mm</t>
  </si>
  <si>
    <t>442046</t>
  </si>
  <si>
    <t>stůl mycí skříňkový se zadním límcem 1-dřez nerez</t>
  </si>
  <si>
    <t>449000</t>
  </si>
  <si>
    <t>stůl mycí zakrytý s policí se zadním límcem 2-dřez nerez</t>
  </si>
  <si>
    <t>Poznámka k položce:
2700/700/900 mm</t>
  </si>
  <si>
    <t>449001</t>
  </si>
  <si>
    <t>pult pracovní vestavný s prostorem pro myčky</t>
  </si>
  <si>
    <t>Poznámka k položce:
2200/700/900 mm</t>
  </si>
  <si>
    <t>449002</t>
  </si>
  <si>
    <t>pult pracovní vestavný</t>
  </si>
  <si>
    <t>Poznámka k položce:
2100/700/900 mm</t>
  </si>
  <si>
    <t>449003</t>
  </si>
  <si>
    <t>sestava skřínová vestavná nerezová</t>
  </si>
  <si>
    <t>Poznámka k položce:
cca 1500/600/2000 mm</t>
  </si>
  <si>
    <t>449006</t>
  </si>
  <si>
    <t>sestava pracovní vestavná nerezová (mycí stůl + skříň)</t>
  </si>
  <si>
    <t>460400</t>
  </si>
  <si>
    <t>skříň policová 2-dvéřová vč. trezoru</t>
  </si>
  <si>
    <t>Poznámka k položce:
600/500/2100 mm</t>
  </si>
  <si>
    <t>460406</t>
  </si>
  <si>
    <t>sestava skříňová vestavná uzamykatelná</t>
  </si>
  <si>
    <t>Poznámka k položce:
2400/420/2100 mm</t>
  </si>
  <si>
    <t>460407</t>
  </si>
  <si>
    <t>Poznámka k položce:
4000/420/2500 mm</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</si>
  <si>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</si>
  <si>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</si>
  <si>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</si>
  <si>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</si>
  <si>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</si>
  <si>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</si>
  <si>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</si>
  <si>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</si>
  <si>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</si>
  <si>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013254000</t>
  </si>
  <si>
    <t>Průzkumné, geodetické a projektové práce projektové práce dokumentace stavby (výkresová a textová) skutečného provedení stavby</t>
  </si>
  <si>
    <t>1024</t>
  </si>
  <si>
    <t>1921985999</t>
  </si>
  <si>
    <t>VRN2</t>
  </si>
  <si>
    <t>Příprava staveniště</t>
  </si>
  <si>
    <t>020001000</t>
  </si>
  <si>
    <t>Základní rozdělení průvodních činností a nákladů příprava staveniště</t>
  </si>
  <si>
    <t>1391857617</t>
  </si>
  <si>
    <t>Poznámka k položce:
specifikace dle POV</t>
  </si>
  <si>
    <t>-ochrana památníku</t>
  </si>
  <si>
    <t>- ochrana dřevin,</t>
  </si>
  <si>
    <t>- průběžné čištění komunikací</t>
  </si>
  <si>
    <t>- příprava podkladu pod stavební buňky, atd</t>
  </si>
  <si>
    <t>VRN3</t>
  </si>
  <si>
    <t>Zařízení staveniště</t>
  </si>
  <si>
    <t>030001000</t>
  </si>
  <si>
    <t>Základní rozdělení průvodních činností a nákladů zařízení staveniště</t>
  </si>
  <si>
    <t>-1984988966</t>
  </si>
  <si>
    <t>Vybudování, provoz a odstranění zařízení staveniště vč. zařízení připojení na energie a zajištění</t>
  </si>
  <si>
    <t>měření jejich spotřeby</t>
  </si>
  <si>
    <t>- stabební mechanizace a stroje</t>
  </si>
  <si>
    <t xml:space="preserve">- 2x nákladoosobní stavební výtah (montáž, pronájem (po celou dobu výstavby), demontáž, doprava, revize, rozvaděč) </t>
  </si>
  <si>
    <t>- typ si určí dodavatel na základě předpokl. rozměrů a hmotnosti přepravovaného materiálu (např. NOV 1000)</t>
  </si>
  <si>
    <t>- automobilový jeřáb Libher 1055 (doprava, pronájem (cca 1měsíc), ostatní náklady)</t>
  </si>
  <si>
    <t>- 2x kontejner (vč. plachet a kropení suti)</t>
  </si>
  <si>
    <t>- mezideponie</t>
  </si>
  <si>
    <t>- bezpečnostní zabezpečení stavby</t>
  </si>
  <si>
    <t>- závěrečný úklid staveniště i komunikací</t>
  </si>
  <si>
    <t>- úprava terénu (uvedení do původního stavu )vč. osetí trávou a výsadby dřevin</t>
  </si>
  <si>
    <t>- čistící zóny</t>
  </si>
  <si>
    <t>032103000</t>
  </si>
  <si>
    <t>Zařízení staveniště vybavení staveniště náklady na stavební buňky</t>
  </si>
  <si>
    <t>-377830730</t>
  </si>
  <si>
    <t>Poznámka k položce:
3x buňka
1x mobilní chemické WC
montáž, demontáž, doprava</t>
  </si>
  <si>
    <t>doprava, pronájem, mtž, dmtž</t>
  </si>
  <si>
    <t>034203000</t>
  </si>
  <si>
    <t>Zařízení staveniště zabezpečení staveniště oplocení staveniště</t>
  </si>
  <si>
    <t>-2091924802</t>
  </si>
  <si>
    <t xml:space="preserve"> - oplocení staveniště - zřírení, pronájem 14 měsíců, demontáž, doprava</t>
  </si>
  <si>
    <t>- 2x brána 4,0 m</t>
  </si>
  <si>
    <t>- 1x brána 2,5 m</t>
  </si>
  <si>
    <t>13+12+25+8+16,5+10+6+9+5,5*3+7</t>
  </si>
  <si>
    <t>034403000</t>
  </si>
  <si>
    <t>Zařízení staveniště zabezpečení staveniště dopravní značení na staveništi</t>
  </si>
  <si>
    <t>-1073815946</t>
  </si>
  <si>
    <t>034503000</t>
  </si>
  <si>
    <t>Zařízení staveniště zabezpečení staveniště informační tabule</t>
  </si>
  <si>
    <t>-278228842</t>
  </si>
  <si>
    <t>VRN4</t>
  </si>
  <si>
    <t>Inženýrská činnost</t>
  </si>
  <si>
    <t>040001000</t>
  </si>
  <si>
    <t>Základní rozdělení průvodních činností a nákladů inženýrská činnost</t>
  </si>
  <si>
    <t>-529681545</t>
  </si>
  <si>
    <t>043002000</t>
  </si>
  <si>
    <t>Hlavní tituly průvodních činností a nákladů inženýrská činnost zkoušky a ostatní měření</t>
  </si>
  <si>
    <t>2107306154</t>
  </si>
  <si>
    <t>- Akustika, hromosvod, chlazení,...</t>
  </si>
  <si>
    <t>05500300</t>
  </si>
  <si>
    <t>Validace čistých prostor</t>
  </si>
  <si>
    <t>1923866213</t>
  </si>
  <si>
    <t xml:space="preserve"> a.. měření počtu částic </t>
  </si>
  <si>
    <t xml:space="preserve">  b.. defektoskopie instalovaných filtračních vložek a filtrů </t>
  </si>
  <si>
    <t xml:space="preserve">  c.. doba regenerace vzduchu v posuzované místnosti </t>
  </si>
  <si>
    <t xml:space="preserve">  d.. stanovení tlakového obrazce posuzovaných místností </t>
  </si>
  <si>
    <t xml:space="preserve">  e.. celkové množství přiváděného a odváděného vzduchu (výkon vzduchotechniky) </t>
  </si>
  <si>
    <t xml:space="preserve">  f.. laminarita proudění, rovnoměrnost a rychlost proudění vzduchu</t>
  </si>
  <si>
    <t>VRN6</t>
  </si>
  <si>
    <t>Územní vlivy</t>
  </si>
  <si>
    <t>065002000</t>
  </si>
  <si>
    <t>Hlavní tituly průvodních činností a nákladů územní vlivy mimostaveništní doprava materiálů a výrobků</t>
  </si>
  <si>
    <t>195630913</t>
  </si>
  <si>
    <t>VRN7</t>
  </si>
  <si>
    <t>Provozní vlivy</t>
  </si>
  <si>
    <t>079002000</t>
  </si>
  <si>
    <t>Hlavní tituly průvodních činností a nákladů provozní vlivy ostatní provozní vlivy</t>
  </si>
  <si>
    <t>-746664708</t>
  </si>
  <si>
    <t>jedná se o rekonstrukci,tudíž je předpoklad prací, které budou zřejmé až při stavbě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</si>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</sst>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40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5"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1"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7" fillId="0" borderId="24" xfId="0" applyFont="1" applyBorder="1" applyAlignment="1" applyProtection="1">
      <alignment horizontal="center" vertical="center"/>
    </xf>
    <xf numFmtId="167" fontId="0" fillId="4" borderId="28" xfId="0" applyNumberFormat="1" applyFont="1" applyFill="1" applyBorder="1" applyAlignment="1" applyProtection="1">
      <alignment vertical="center"/>
      <protection locked="0"/>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0" fontId="27"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0" fillId="0" borderId="0" xfId="0" applyFont="1" applyAlignment="1" applyProtection="1">
      <alignment vertical="center"/>
    </xf>
    <xf numFmtId="0" fontId="31" fillId="3" borderId="0" xfId="1" applyFont="1" applyFill="1" applyAlignment="1">
      <alignment vertical="center"/>
    </xf>
    <xf numFmtId="0" fontId="41"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top"/>
      <protection locked="0"/>
    </xf>
    <xf numFmtId="0" fontId="40" fillId="0" borderId="34" xfId="0" applyFont="1" applyBorder="1" applyAlignment="1" applyProtection="1">
      <alignment horizontal="left"/>
      <protection locked="0"/>
    </xf>
    <xf numFmtId="0" fontId="39" fillId="0" borderId="1" xfId="0" applyFont="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49" fontId="41"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0"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33" width="2.33203125" customWidth="1"/>
    <col min="34" max="34" width="2.83203125" customWidth="1"/>
    <col min="35" max="35" width="27.1640625" customWidth="1"/>
    <col min="36" max="37" width="2.1640625" customWidth="1"/>
    <col min="38" max="38" width="7.1640625" customWidth="1"/>
    <col min="39" max="39" width="2.83203125" customWidth="1"/>
    <col min="40" max="40" width="11.5" customWidth="1"/>
    <col min="41" max="41" width="6.5" customWidth="1"/>
    <col min="42" max="42" width="3.5" customWidth="1"/>
    <col min="43" max="43" width="13.5" customWidth="1"/>
    <col min="44" max="44" width="11.6640625" customWidth="1"/>
    <col min="45" max="47" width="22.1640625" hidden="1" customWidth="1"/>
    <col min="48" max="52" width="18.5" hidden="1" customWidth="1"/>
    <col min="53" max="53" width="16.5" hidden="1" customWidth="1"/>
    <col min="54" max="54" width="21.5" hidden="1" customWidth="1"/>
    <col min="55" max="56" width="16.5" hidden="1" customWidth="1"/>
    <col min="57" max="57" width="57" customWidth="1"/>
    <col min="71" max="91" width="9.16406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387"/>
      <c r="AS2" s="387"/>
      <c r="AT2" s="387"/>
      <c r="AU2" s="387"/>
      <c r="AV2" s="387"/>
      <c r="AW2" s="387"/>
      <c r="AX2" s="387"/>
      <c r="AY2" s="387"/>
      <c r="AZ2" s="387"/>
      <c r="BA2" s="387"/>
      <c r="BB2" s="387"/>
      <c r="BC2" s="387"/>
      <c r="BD2" s="387"/>
      <c r="BE2" s="387"/>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52" t="s">
        <v>16</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9"/>
      <c r="AQ5" s="31"/>
      <c r="BE5" s="350" t="s">
        <v>17</v>
      </c>
      <c r="BS5" s="24" t="s">
        <v>8</v>
      </c>
    </row>
    <row r="6" spans="1:74" ht="36.950000000000003" customHeight="1">
      <c r="B6" s="28"/>
      <c r="C6" s="29"/>
      <c r="D6" s="36" t="s">
        <v>18</v>
      </c>
      <c r="E6" s="29"/>
      <c r="F6" s="29"/>
      <c r="G6" s="29"/>
      <c r="H6" s="29"/>
      <c r="I6" s="29"/>
      <c r="J6" s="29"/>
      <c r="K6" s="354" t="s">
        <v>19</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29"/>
      <c r="AQ6" s="31"/>
      <c r="BE6" s="351"/>
      <c r="BS6" s="24" t="s">
        <v>8</v>
      </c>
    </row>
    <row r="7" spans="1:74"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1"/>
      <c r="BS7" s="24" t="s">
        <v>8</v>
      </c>
    </row>
    <row r="8" spans="1:74"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1"/>
      <c r="BS8" s="24" t="s">
        <v>8</v>
      </c>
    </row>
    <row r="9" spans="1:74"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51"/>
      <c r="BS9" s="24" t="s">
        <v>8</v>
      </c>
    </row>
    <row r="10" spans="1:74"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51"/>
      <c r="BS10" s="24" t="s">
        <v>8</v>
      </c>
    </row>
    <row r="11" spans="1:74" ht="18.399999999999999"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51"/>
      <c r="BS11" s="24" t="s">
        <v>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1"/>
      <c r="BS12" s="24" t="s">
        <v>8</v>
      </c>
    </row>
    <row r="13" spans="1:74"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51"/>
      <c r="BS13" s="24" t="s">
        <v>8</v>
      </c>
    </row>
    <row r="14" spans="1:74">
      <c r="B14" s="28"/>
      <c r="C14" s="29"/>
      <c r="D14" s="29"/>
      <c r="E14" s="355" t="s">
        <v>38</v>
      </c>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7" t="s">
        <v>36</v>
      </c>
      <c r="AL14" s="29"/>
      <c r="AM14" s="29"/>
      <c r="AN14" s="40" t="s">
        <v>38</v>
      </c>
      <c r="AO14" s="29"/>
      <c r="AP14" s="29"/>
      <c r="AQ14" s="31"/>
      <c r="BE14" s="351"/>
      <c r="BS14" s="24" t="s">
        <v>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1"/>
      <c r="BS15" s="24" t="s">
        <v>6</v>
      </c>
    </row>
    <row r="16" spans="1:74"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51"/>
      <c r="BS16" s="24" t="s">
        <v>6</v>
      </c>
    </row>
    <row r="17" spans="2:71" ht="18.399999999999999"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51"/>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1"/>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1"/>
      <c r="BS19" s="24" t="s">
        <v>8</v>
      </c>
    </row>
    <row r="20" spans="2:71" ht="75.599999999999994" customHeight="1">
      <c r="B20" s="28"/>
      <c r="C20" s="29"/>
      <c r="D20" s="29"/>
      <c r="E20" s="357" t="s">
        <v>43</v>
      </c>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29"/>
      <c r="AP20" s="29"/>
      <c r="AQ20" s="31"/>
      <c r="BE20" s="351"/>
      <c r="BS20" s="24" t="s">
        <v>6</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1"/>
    </row>
    <row r="22" spans="2:71"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51"/>
    </row>
    <row r="23" spans="2:71"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58">
        <f>ROUND(AG51,2)</f>
        <v>0</v>
      </c>
      <c r="AL23" s="359"/>
      <c r="AM23" s="359"/>
      <c r="AN23" s="359"/>
      <c r="AO23" s="359"/>
      <c r="AP23" s="43"/>
      <c r="AQ23" s="46"/>
      <c r="BE23" s="351"/>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51"/>
    </row>
    <row r="25" spans="2:71" s="1" customFormat="1" ht="13.5">
      <c r="B25" s="42"/>
      <c r="C25" s="43"/>
      <c r="D25" s="43"/>
      <c r="E25" s="43"/>
      <c r="F25" s="43"/>
      <c r="G25" s="43"/>
      <c r="H25" s="43"/>
      <c r="I25" s="43"/>
      <c r="J25" s="43"/>
      <c r="K25" s="43"/>
      <c r="L25" s="360" t="s">
        <v>45</v>
      </c>
      <c r="M25" s="360"/>
      <c r="N25" s="360"/>
      <c r="O25" s="360"/>
      <c r="P25" s="43"/>
      <c r="Q25" s="43"/>
      <c r="R25" s="43"/>
      <c r="S25" s="43"/>
      <c r="T25" s="43"/>
      <c r="U25" s="43"/>
      <c r="V25" s="43"/>
      <c r="W25" s="360" t="s">
        <v>46</v>
      </c>
      <c r="X25" s="360"/>
      <c r="Y25" s="360"/>
      <c r="Z25" s="360"/>
      <c r="AA25" s="360"/>
      <c r="AB25" s="360"/>
      <c r="AC25" s="360"/>
      <c r="AD25" s="360"/>
      <c r="AE25" s="360"/>
      <c r="AF25" s="43"/>
      <c r="AG25" s="43"/>
      <c r="AH25" s="43"/>
      <c r="AI25" s="43"/>
      <c r="AJ25" s="43"/>
      <c r="AK25" s="360" t="s">
        <v>47</v>
      </c>
      <c r="AL25" s="360"/>
      <c r="AM25" s="360"/>
      <c r="AN25" s="360"/>
      <c r="AO25" s="360"/>
      <c r="AP25" s="43"/>
      <c r="AQ25" s="46"/>
      <c r="BE25" s="351"/>
    </row>
    <row r="26" spans="2:71" s="2" customFormat="1" ht="14.45" customHeight="1">
      <c r="B26" s="48"/>
      <c r="C26" s="49"/>
      <c r="D26" s="50" t="s">
        <v>48</v>
      </c>
      <c r="E26" s="49"/>
      <c r="F26" s="50" t="s">
        <v>49</v>
      </c>
      <c r="G26" s="49"/>
      <c r="H26" s="49"/>
      <c r="I26" s="49"/>
      <c r="J26" s="49"/>
      <c r="K26" s="49"/>
      <c r="L26" s="361">
        <v>0.21</v>
      </c>
      <c r="M26" s="362"/>
      <c r="N26" s="362"/>
      <c r="O26" s="362"/>
      <c r="P26" s="49"/>
      <c r="Q26" s="49"/>
      <c r="R26" s="49"/>
      <c r="S26" s="49"/>
      <c r="T26" s="49"/>
      <c r="U26" s="49"/>
      <c r="V26" s="49"/>
      <c r="W26" s="363">
        <f>ROUND(AZ51,2)</f>
        <v>0</v>
      </c>
      <c r="X26" s="362"/>
      <c r="Y26" s="362"/>
      <c r="Z26" s="362"/>
      <c r="AA26" s="362"/>
      <c r="AB26" s="362"/>
      <c r="AC26" s="362"/>
      <c r="AD26" s="362"/>
      <c r="AE26" s="362"/>
      <c r="AF26" s="49"/>
      <c r="AG26" s="49"/>
      <c r="AH26" s="49"/>
      <c r="AI26" s="49"/>
      <c r="AJ26" s="49"/>
      <c r="AK26" s="363">
        <f>ROUND(AV51,2)</f>
        <v>0</v>
      </c>
      <c r="AL26" s="362"/>
      <c r="AM26" s="362"/>
      <c r="AN26" s="362"/>
      <c r="AO26" s="362"/>
      <c r="AP26" s="49"/>
      <c r="AQ26" s="51"/>
      <c r="BE26" s="351"/>
    </row>
    <row r="27" spans="2:71" s="2" customFormat="1" ht="14.45" customHeight="1">
      <c r="B27" s="48"/>
      <c r="C27" s="49"/>
      <c r="D27" s="49"/>
      <c r="E27" s="49"/>
      <c r="F27" s="50" t="s">
        <v>50</v>
      </c>
      <c r="G27" s="49"/>
      <c r="H27" s="49"/>
      <c r="I27" s="49"/>
      <c r="J27" s="49"/>
      <c r="K27" s="49"/>
      <c r="L27" s="361">
        <v>0.15</v>
      </c>
      <c r="M27" s="362"/>
      <c r="N27" s="362"/>
      <c r="O27" s="362"/>
      <c r="P27" s="49"/>
      <c r="Q27" s="49"/>
      <c r="R27" s="49"/>
      <c r="S27" s="49"/>
      <c r="T27" s="49"/>
      <c r="U27" s="49"/>
      <c r="V27" s="49"/>
      <c r="W27" s="363">
        <f>ROUND(BA51,2)</f>
        <v>0</v>
      </c>
      <c r="X27" s="362"/>
      <c r="Y27" s="362"/>
      <c r="Z27" s="362"/>
      <c r="AA27" s="362"/>
      <c r="AB27" s="362"/>
      <c r="AC27" s="362"/>
      <c r="AD27" s="362"/>
      <c r="AE27" s="362"/>
      <c r="AF27" s="49"/>
      <c r="AG27" s="49"/>
      <c r="AH27" s="49"/>
      <c r="AI27" s="49"/>
      <c r="AJ27" s="49"/>
      <c r="AK27" s="363">
        <f>ROUND(AW51,2)</f>
        <v>0</v>
      </c>
      <c r="AL27" s="362"/>
      <c r="AM27" s="362"/>
      <c r="AN27" s="362"/>
      <c r="AO27" s="362"/>
      <c r="AP27" s="49"/>
      <c r="AQ27" s="51"/>
      <c r="BE27" s="351"/>
    </row>
    <row r="28" spans="2:71" s="2" customFormat="1" ht="14.45" hidden="1" customHeight="1">
      <c r="B28" s="48"/>
      <c r="C28" s="49"/>
      <c r="D28" s="49"/>
      <c r="E28" s="49"/>
      <c r="F28" s="50" t="s">
        <v>51</v>
      </c>
      <c r="G28" s="49"/>
      <c r="H28" s="49"/>
      <c r="I28" s="49"/>
      <c r="J28" s="49"/>
      <c r="K28" s="49"/>
      <c r="L28" s="361">
        <v>0.21</v>
      </c>
      <c r="M28" s="362"/>
      <c r="N28" s="362"/>
      <c r="O28" s="362"/>
      <c r="P28" s="49"/>
      <c r="Q28" s="49"/>
      <c r="R28" s="49"/>
      <c r="S28" s="49"/>
      <c r="T28" s="49"/>
      <c r="U28" s="49"/>
      <c r="V28" s="49"/>
      <c r="W28" s="363">
        <f>ROUND(BB51,2)</f>
        <v>0</v>
      </c>
      <c r="X28" s="362"/>
      <c r="Y28" s="362"/>
      <c r="Z28" s="362"/>
      <c r="AA28" s="362"/>
      <c r="AB28" s="362"/>
      <c r="AC28" s="362"/>
      <c r="AD28" s="362"/>
      <c r="AE28" s="362"/>
      <c r="AF28" s="49"/>
      <c r="AG28" s="49"/>
      <c r="AH28" s="49"/>
      <c r="AI28" s="49"/>
      <c r="AJ28" s="49"/>
      <c r="AK28" s="363">
        <v>0</v>
      </c>
      <c r="AL28" s="362"/>
      <c r="AM28" s="362"/>
      <c r="AN28" s="362"/>
      <c r="AO28" s="362"/>
      <c r="AP28" s="49"/>
      <c r="AQ28" s="51"/>
      <c r="BE28" s="351"/>
    </row>
    <row r="29" spans="2:71" s="2" customFormat="1" ht="14.45" hidden="1" customHeight="1">
      <c r="B29" s="48"/>
      <c r="C29" s="49"/>
      <c r="D29" s="49"/>
      <c r="E29" s="49"/>
      <c r="F29" s="50" t="s">
        <v>52</v>
      </c>
      <c r="G29" s="49"/>
      <c r="H29" s="49"/>
      <c r="I29" s="49"/>
      <c r="J29" s="49"/>
      <c r="K29" s="49"/>
      <c r="L29" s="361">
        <v>0.15</v>
      </c>
      <c r="M29" s="362"/>
      <c r="N29" s="362"/>
      <c r="O29" s="362"/>
      <c r="P29" s="49"/>
      <c r="Q29" s="49"/>
      <c r="R29" s="49"/>
      <c r="S29" s="49"/>
      <c r="T29" s="49"/>
      <c r="U29" s="49"/>
      <c r="V29" s="49"/>
      <c r="W29" s="363">
        <f>ROUND(BC51,2)</f>
        <v>0</v>
      </c>
      <c r="X29" s="362"/>
      <c r="Y29" s="362"/>
      <c r="Z29" s="362"/>
      <c r="AA29" s="362"/>
      <c r="AB29" s="362"/>
      <c r="AC29" s="362"/>
      <c r="AD29" s="362"/>
      <c r="AE29" s="362"/>
      <c r="AF29" s="49"/>
      <c r="AG29" s="49"/>
      <c r="AH29" s="49"/>
      <c r="AI29" s="49"/>
      <c r="AJ29" s="49"/>
      <c r="AK29" s="363">
        <v>0</v>
      </c>
      <c r="AL29" s="362"/>
      <c r="AM29" s="362"/>
      <c r="AN29" s="362"/>
      <c r="AO29" s="362"/>
      <c r="AP29" s="49"/>
      <c r="AQ29" s="51"/>
      <c r="BE29" s="351"/>
    </row>
    <row r="30" spans="2:71" s="2" customFormat="1" ht="14.45" hidden="1" customHeight="1">
      <c r="B30" s="48"/>
      <c r="C30" s="49"/>
      <c r="D30" s="49"/>
      <c r="E30" s="49"/>
      <c r="F30" s="50" t="s">
        <v>53</v>
      </c>
      <c r="G30" s="49"/>
      <c r="H30" s="49"/>
      <c r="I30" s="49"/>
      <c r="J30" s="49"/>
      <c r="K30" s="49"/>
      <c r="L30" s="361">
        <v>0</v>
      </c>
      <c r="M30" s="362"/>
      <c r="N30" s="362"/>
      <c r="O30" s="362"/>
      <c r="P30" s="49"/>
      <c r="Q30" s="49"/>
      <c r="R30" s="49"/>
      <c r="S30" s="49"/>
      <c r="T30" s="49"/>
      <c r="U30" s="49"/>
      <c r="V30" s="49"/>
      <c r="W30" s="363">
        <f>ROUND(BD51,2)</f>
        <v>0</v>
      </c>
      <c r="X30" s="362"/>
      <c r="Y30" s="362"/>
      <c r="Z30" s="362"/>
      <c r="AA30" s="362"/>
      <c r="AB30" s="362"/>
      <c r="AC30" s="362"/>
      <c r="AD30" s="362"/>
      <c r="AE30" s="362"/>
      <c r="AF30" s="49"/>
      <c r="AG30" s="49"/>
      <c r="AH30" s="49"/>
      <c r="AI30" s="49"/>
      <c r="AJ30" s="49"/>
      <c r="AK30" s="363">
        <v>0</v>
      </c>
      <c r="AL30" s="362"/>
      <c r="AM30" s="362"/>
      <c r="AN30" s="362"/>
      <c r="AO30" s="362"/>
      <c r="AP30" s="49"/>
      <c r="AQ30" s="51"/>
      <c r="BE30" s="351"/>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51"/>
    </row>
    <row r="32" spans="2:71"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64" t="s">
        <v>56</v>
      </c>
      <c r="Y32" s="365"/>
      <c r="Z32" s="365"/>
      <c r="AA32" s="365"/>
      <c r="AB32" s="365"/>
      <c r="AC32" s="54"/>
      <c r="AD32" s="54"/>
      <c r="AE32" s="54"/>
      <c r="AF32" s="54"/>
      <c r="AG32" s="54"/>
      <c r="AH32" s="54"/>
      <c r="AI32" s="54"/>
      <c r="AJ32" s="54"/>
      <c r="AK32" s="366">
        <f>SUM(AK23:AK30)</f>
        <v>0</v>
      </c>
      <c r="AL32" s="365"/>
      <c r="AM32" s="365"/>
      <c r="AN32" s="365"/>
      <c r="AO32" s="367"/>
      <c r="AP32" s="52"/>
      <c r="AQ32" s="56"/>
      <c r="BE32" s="351"/>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50000000000003"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5" customHeight="1">
      <c r="B41" s="65"/>
      <c r="C41" s="66" t="s">
        <v>15</v>
      </c>
      <c r="D41" s="67"/>
      <c r="E41" s="67"/>
      <c r="F41" s="67"/>
      <c r="G41" s="67"/>
      <c r="H41" s="67"/>
      <c r="I41" s="67"/>
      <c r="J41" s="67"/>
      <c r="K41" s="67"/>
      <c r="L41" s="67" t="str">
        <f>K5</f>
        <v>S-1607doplMP</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50000000000003" customHeight="1">
      <c r="B42" s="69"/>
      <c r="C42" s="70" t="s">
        <v>18</v>
      </c>
      <c r="D42" s="71"/>
      <c r="E42" s="71"/>
      <c r="F42" s="71"/>
      <c r="G42" s="71"/>
      <c r="H42" s="71"/>
      <c r="I42" s="71"/>
      <c r="J42" s="71"/>
      <c r="K42" s="71"/>
      <c r="L42" s="368" t="str">
        <f>K6</f>
        <v>Nemocnice Sokolov-stav.úpravy 4.np pav.B-OPERAČNÍ SÁLY</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71"/>
      <c r="AQ42" s="71"/>
      <c r="AR42" s="72"/>
    </row>
    <row r="43" spans="2:56"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c r="B44" s="42"/>
      <c r="C44" s="66" t="s">
        <v>24</v>
      </c>
      <c r="D44" s="64"/>
      <c r="E44" s="64"/>
      <c r="F44" s="64"/>
      <c r="G44" s="64"/>
      <c r="H44" s="64"/>
      <c r="I44" s="64"/>
      <c r="J44" s="64"/>
      <c r="K44" s="64"/>
      <c r="L44" s="73" t="str">
        <f>IF(K8="","",K8)</f>
        <v>Sokolov</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70" t="str">
        <f>IF(AN8= "","",AN8)</f>
        <v>12.9.2017</v>
      </c>
      <c r="AN44" s="370"/>
      <c r="AO44" s="64"/>
      <c r="AP44" s="64"/>
      <c r="AQ44" s="64"/>
      <c r="AR44" s="62"/>
    </row>
    <row r="45" spans="2:56"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c r="B46" s="42"/>
      <c r="C46" s="66" t="s">
        <v>32</v>
      </c>
      <c r="D46" s="64"/>
      <c r="E46" s="64"/>
      <c r="F46" s="64"/>
      <c r="G46" s="64"/>
      <c r="H46" s="64"/>
      <c r="I46" s="64"/>
      <c r="J46" s="64"/>
      <c r="K46" s="64"/>
      <c r="L46" s="67" t="str">
        <f>IF(E11= "","",E11)</f>
        <v>Karlovarský kraj</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371" t="str">
        <f>IF(E17="","",E17)</f>
        <v>Jurica a.s. - Ateliér Ostrov</v>
      </c>
      <c r="AN46" s="371"/>
      <c r="AO46" s="371"/>
      <c r="AP46" s="371"/>
      <c r="AQ46" s="64"/>
      <c r="AR46" s="62"/>
      <c r="AS46" s="372" t="s">
        <v>58</v>
      </c>
      <c r="AT46" s="373"/>
      <c r="AU46" s="75"/>
      <c r="AV46" s="75"/>
      <c r="AW46" s="75"/>
      <c r="AX46" s="75"/>
      <c r="AY46" s="75"/>
      <c r="AZ46" s="75"/>
      <c r="BA46" s="75"/>
      <c r="BB46" s="75"/>
      <c r="BC46" s="75"/>
      <c r="BD46" s="76"/>
    </row>
    <row r="47" spans="2:56" s="1" customFormat="1">
      <c r="B47" s="42"/>
      <c r="C47" s="66" t="s">
        <v>37</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74"/>
      <c r="AT47" s="375"/>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76"/>
      <c r="AT48" s="377"/>
      <c r="AU48" s="43"/>
      <c r="AV48" s="43"/>
      <c r="AW48" s="43"/>
      <c r="AX48" s="43"/>
      <c r="AY48" s="43"/>
      <c r="AZ48" s="43"/>
      <c r="BA48" s="43"/>
      <c r="BB48" s="43"/>
      <c r="BC48" s="43"/>
      <c r="BD48" s="79"/>
    </row>
    <row r="49" spans="1:91" s="1" customFormat="1" ht="29.25" customHeight="1">
      <c r="B49" s="42"/>
      <c r="C49" s="378" t="s">
        <v>59</v>
      </c>
      <c r="D49" s="379"/>
      <c r="E49" s="379"/>
      <c r="F49" s="379"/>
      <c r="G49" s="379"/>
      <c r="H49" s="80"/>
      <c r="I49" s="380" t="s">
        <v>60</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61</v>
      </c>
      <c r="AH49" s="379"/>
      <c r="AI49" s="379"/>
      <c r="AJ49" s="379"/>
      <c r="AK49" s="379"/>
      <c r="AL49" s="379"/>
      <c r="AM49" s="379"/>
      <c r="AN49" s="380" t="s">
        <v>62</v>
      </c>
      <c r="AO49" s="379"/>
      <c r="AP49" s="379"/>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1:91"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50000000000003"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85">
        <f>ROUND(SUM(AG52:AG66),2)</f>
        <v>0</v>
      </c>
      <c r="AH51" s="385"/>
      <c r="AI51" s="385"/>
      <c r="AJ51" s="385"/>
      <c r="AK51" s="385"/>
      <c r="AL51" s="385"/>
      <c r="AM51" s="385"/>
      <c r="AN51" s="386">
        <f t="shared" ref="AN51:AN66" si="0">SUM(AG51,AT51)</f>
        <v>0</v>
      </c>
      <c r="AO51" s="386"/>
      <c r="AP51" s="386"/>
      <c r="AQ51" s="90" t="s">
        <v>34</v>
      </c>
      <c r="AR51" s="72"/>
      <c r="AS51" s="91">
        <f>ROUND(SUM(AS52:AS66),2)</f>
        <v>0</v>
      </c>
      <c r="AT51" s="92">
        <f t="shared" ref="AT51:AT66" si="1">ROUND(SUM(AV51:AW51),2)</f>
        <v>0</v>
      </c>
      <c r="AU51" s="93">
        <f>ROUND(SUM(AU52:AU66),5)</f>
        <v>0</v>
      </c>
      <c r="AV51" s="92">
        <f>ROUND(AZ51*L26,2)</f>
        <v>0</v>
      </c>
      <c r="AW51" s="92">
        <f>ROUND(BA51*L27,2)</f>
        <v>0</v>
      </c>
      <c r="AX51" s="92">
        <f>ROUND(BB51*L26,2)</f>
        <v>0</v>
      </c>
      <c r="AY51" s="92">
        <f>ROUND(BC51*L27,2)</f>
        <v>0</v>
      </c>
      <c r="AZ51" s="92">
        <f>ROUND(SUM(AZ52:AZ66),2)</f>
        <v>0</v>
      </c>
      <c r="BA51" s="92">
        <f>ROUND(SUM(BA52:BA66),2)</f>
        <v>0</v>
      </c>
      <c r="BB51" s="92">
        <f>ROUND(SUM(BB52:BB66),2)</f>
        <v>0</v>
      </c>
      <c r="BC51" s="92">
        <f>ROUND(SUM(BC52:BC66),2)</f>
        <v>0</v>
      </c>
      <c r="BD51" s="94">
        <f>ROUND(SUM(BD52:BD66),2)</f>
        <v>0</v>
      </c>
      <c r="BS51" s="95" t="s">
        <v>77</v>
      </c>
      <c r="BT51" s="95" t="s">
        <v>78</v>
      </c>
      <c r="BU51" s="96" t="s">
        <v>79</v>
      </c>
      <c r="BV51" s="95" t="s">
        <v>80</v>
      </c>
      <c r="BW51" s="95" t="s">
        <v>7</v>
      </c>
      <c r="BX51" s="95" t="s">
        <v>81</v>
      </c>
      <c r="CL51" s="95" t="s">
        <v>21</v>
      </c>
    </row>
    <row r="52" spans="1:91" s="5" customFormat="1" ht="14.45" customHeight="1">
      <c r="A52" s="97" t="s">
        <v>82</v>
      </c>
      <c r="B52" s="98"/>
      <c r="C52" s="99"/>
      <c r="D52" s="384" t="s">
        <v>83</v>
      </c>
      <c r="E52" s="384"/>
      <c r="F52" s="384"/>
      <c r="G52" s="384"/>
      <c r="H52" s="384"/>
      <c r="I52" s="100"/>
      <c r="J52" s="384" t="s">
        <v>84</v>
      </c>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2">
        <f>'ST - Stavební část - část '!J27</f>
        <v>0</v>
      </c>
      <c r="AH52" s="383"/>
      <c r="AI52" s="383"/>
      <c r="AJ52" s="383"/>
      <c r="AK52" s="383"/>
      <c r="AL52" s="383"/>
      <c r="AM52" s="383"/>
      <c r="AN52" s="382">
        <f t="shared" si="0"/>
        <v>0</v>
      </c>
      <c r="AO52" s="383"/>
      <c r="AP52" s="383"/>
      <c r="AQ52" s="101" t="s">
        <v>85</v>
      </c>
      <c r="AR52" s="102"/>
      <c r="AS52" s="103">
        <v>0</v>
      </c>
      <c r="AT52" s="104">
        <f t="shared" si="1"/>
        <v>0</v>
      </c>
      <c r="AU52" s="105">
        <f>'ST - Stavební část - část '!P97</f>
        <v>0</v>
      </c>
      <c r="AV52" s="104">
        <f>'ST - Stavební část - část '!J30</f>
        <v>0</v>
      </c>
      <c r="AW52" s="104">
        <f>'ST - Stavební část - část '!J31</f>
        <v>0</v>
      </c>
      <c r="AX52" s="104">
        <f>'ST - Stavební část - část '!J32</f>
        <v>0</v>
      </c>
      <c r="AY52" s="104">
        <f>'ST - Stavební část - část '!J33</f>
        <v>0</v>
      </c>
      <c r="AZ52" s="104">
        <f>'ST - Stavební část - část '!F30</f>
        <v>0</v>
      </c>
      <c r="BA52" s="104">
        <f>'ST - Stavební část - část '!F31</f>
        <v>0</v>
      </c>
      <c r="BB52" s="104">
        <f>'ST - Stavební část - část '!F32</f>
        <v>0</v>
      </c>
      <c r="BC52" s="104">
        <f>'ST - Stavební část - část '!F33</f>
        <v>0</v>
      </c>
      <c r="BD52" s="106">
        <f>'ST - Stavební část - část '!F34</f>
        <v>0</v>
      </c>
      <c r="BT52" s="107" t="s">
        <v>86</v>
      </c>
      <c r="BV52" s="107" t="s">
        <v>80</v>
      </c>
      <c r="BW52" s="107" t="s">
        <v>87</v>
      </c>
      <c r="BX52" s="107" t="s">
        <v>7</v>
      </c>
      <c r="CL52" s="107" t="s">
        <v>34</v>
      </c>
      <c r="CM52" s="107" t="s">
        <v>88</v>
      </c>
    </row>
    <row r="53" spans="1:91" s="5" customFormat="1" ht="14.45" customHeight="1">
      <c r="A53" s="97" t="s">
        <v>82</v>
      </c>
      <c r="B53" s="98"/>
      <c r="C53" s="99"/>
      <c r="D53" s="384" t="s">
        <v>89</v>
      </c>
      <c r="E53" s="384"/>
      <c r="F53" s="384"/>
      <c r="G53" s="384"/>
      <c r="H53" s="384"/>
      <c r="I53" s="100"/>
      <c r="J53" s="384" t="s">
        <v>90</v>
      </c>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2">
        <f>'SUB - Vestavby - operační...'!J27</f>
        <v>0</v>
      </c>
      <c r="AH53" s="383"/>
      <c r="AI53" s="383"/>
      <c r="AJ53" s="383"/>
      <c r="AK53" s="383"/>
      <c r="AL53" s="383"/>
      <c r="AM53" s="383"/>
      <c r="AN53" s="382">
        <f t="shared" si="0"/>
        <v>0</v>
      </c>
      <c r="AO53" s="383"/>
      <c r="AP53" s="383"/>
      <c r="AQ53" s="101" t="s">
        <v>85</v>
      </c>
      <c r="AR53" s="102"/>
      <c r="AS53" s="103">
        <v>0</v>
      </c>
      <c r="AT53" s="104">
        <f t="shared" si="1"/>
        <v>0</v>
      </c>
      <c r="AU53" s="105">
        <f>'SUB - Vestavby - operační...'!P85</f>
        <v>0</v>
      </c>
      <c r="AV53" s="104">
        <f>'SUB - Vestavby - operační...'!J30</f>
        <v>0</v>
      </c>
      <c r="AW53" s="104">
        <f>'SUB - Vestavby - operační...'!J31</f>
        <v>0</v>
      </c>
      <c r="AX53" s="104">
        <f>'SUB - Vestavby - operační...'!J32</f>
        <v>0</v>
      </c>
      <c r="AY53" s="104">
        <f>'SUB - Vestavby - operační...'!J33</f>
        <v>0</v>
      </c>
      <c r="AZ53" s="104">
        <f>'SUB - Vestavby - operační...'!F30</f>
        <v>0</v>
      </c>
      <c r="BA53" s="104">
        <f>'SUB - Vestavby - operační...'!F31</f>
        <v>0</v>
      </c>
      <c r="BB53" s="104">
        <f>'SUB - Vestavby - operační...'!F32</f>
        <v>0</v>
      </c>
      <c r="BC53" s="104">
        <f>'SUB - Vestavby - operační...'!F33</f>
        <v>0</v>
      </c>
      <c r="BD53" s="106">
        <f>'SUB - Vestavby - operační...'!F34</f>
        <v>0</v>
      </c>
      <c r="BT53" s="107" t="s">
        <v>86</v>
      </c>
      <c r="BV53" s="107" t="s">
        <v>80</v>
      </c>
      <c r="BW53" s="107" t="s">
        <v>91</v>
      </c>
      <c r="BX53" s="107" t="s">
        <v>7</v>
      </c>
      <c r="CL53" s="107" t="s">
        <v>34</v>
      </c>
      <c r="CM53" s="107" t="s">
        <v>88</v>
      </c>
    </row>
    <row r="54" spans="1:91" s="5" customFormat="1" ht="14.45" customHeight="1">
      <c r="A54" s="97" t="s">
        <v>82</v>
      </c>
      <c r="B54" s="98"/>
      <c r="C54" s="99"/>
      <c r="D54" s="384" t="s">
        <v>92</v>
      </c>
      <c r="E54" s="384"/>
      <c r="F54" s="384"/>
      <c r="G54" s="384"/>
      <c r="H54" s="384"/>
      <c r="I54" s="100"/>
      <c r="J54" s="384" t="s">
        <v>93</v>
      </c>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2">
        <f>'ZTI - Zdravotechnika'!J27</f>
        <v>0</v>
      </c>
      <c r="AH54" s="383"/>
      <c r="AI54" s="383"/>
      <c r="AJ54" s="383"/>
      <c r="AK54" s="383"/>
      <c r="AL54" s="383"/>
      <c r="AM54" s="383"/>
      <c r="AN54" s="382">
        <f t="shared" si="0"/>
        <v>0</v>
      </c>
      <c r="AO54" s="383"/>
      <c r="AP54" s="383"/>
      <c r="AQ54" s="101" t="s">
        <v>85</v>
      </c>
      <c r="AR54" s="102"/>
      <c r="AS54" s="103">
        <v>0</v>
      </c>
      <c r="AT54" s="104">
        <f t="shared" si="1"/>
        <v>0</v>
      </c>
      <c r="AU54" s="105">
        <f>'ZTI - Zdravotechnika'!P85</f>
        <v>0</v>
      </c>
      <c r="AV54" s="104">
        <f>'ZTI - Zdravotechnika'!J30</f>
        <v>0</v>
      </c>
      <c r="AW54" s="104">
        <f>'ZTI - Zdravotechnika'!J31</f>
        <v>0</v>
      </c>
      <c r="AX54" s="104">
        <f>'ZTI - Zdravotechnika'!J32</f>
        <v>0</v>
      </c>
      <c r="AY54" s="104">
        <f>'ZTI - Zdravotechnika'!J33</f>
        <v>0</v>
      </c>
      <c r="AZ54" s="104">
        <f>'ZTI - Zdravotechnika'!F30</f>
        <v>0</v>
      </c>
      <c r="BA54" s="104">
        <f>'ZTI - Zdravotechnika'!F31</f>
        <v>0</v>
      </c>
      <c r="BB54" s="104">
        <f>'ZTI - Zdravotechnika'!F32</f>
        <v>0</v>
      </c>
      <c r="BC54" s="104">
        <f>'ZTI - Zdravotechnika'!F33</f>
        <v>0</v>
      </c>
      <c r="BD54" s="106">
        <f>'ZTI - Zdravotechnika'!F34</f>
        <v>0</v>
      </c>
      <c r="BT54" s="107" t="s">
        <v>86</v>
      </c>
      <c r="BV54" s="107" t="s">
        <v>80</v>
      </c>
      <c r="BW54" s="107" t="s">
        <v>94</v>
      </c>
      <c r="BX54" s="107" t="s">
        <v>7</v>
      </c>
      <c r="CL54" s="107" t="s">
        <v>34</v>
      </c>
      <c r="CM54" s="107" t="s">
        <v>88</v>
      </c>
    </row>
    <row r="55" spans="1:91" s="5" customFormat="1" ht="14.45" customHeight="1">
      <c r="A55" s="97" t="s">
        <v>82</v>
      </c>
      <c r="B55" s="98"/>
      <c r="C55" s="99"/>
      <c r="D55" s="384" t="s">
        <v>95</v>
      </c>
      <c r="E55" s="384"/>
      <c r="F55" s="384"/>
      <c r="G55" s="384"/>
      <c r="H55" s="384"/>
      <c r="I55" s="100"/>
      <c r="J55" s="384" t="s">
        <v>96</v>
      </c>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2">
        <f>'VZT - Vzduchotechnika'!J27</f>
        <v>0</v>
      </c>
      <c r="AH55" s="383"/>
      <c r="AI55" s="383"/>
      <c r="AJ55" s="383"/>
      <c r="AK55" s="383"/>
      <c r="AL55" s="383"/>
      <c r="AM55" s="383"/>
      <c r="AN55" s="382">
        <f t="shared" si="0"/>
        <v>0</v>
      </c>
      <c r="AO55" s="383"/>
      <c r="AP55" s="383"/>
      <c r="AQ55" s="101" t="s">
        <v>85</v>
      </c>
      <c r="AR55" s="102"/>
      <c r="AS55" s="103">
        <v>0</v>
      </c>
      <c r="AT55" s="104">
        <f t="shared" si="1"/>
        <v>0</v>
      </c>
      <c r="AU55" s="105">
        <f>'VZT - Vzduchotechnika'!P97</f>
        <v>0</v>
      </c>
      <c r="AV55" s="104">
        <f>'VZT - Vzduchotechnika'!J30</f>
        <v>0</v>
      </c>
      <c r="AW55" s="104">
        <f>'VZT - Vzduchotechnika'!J31</f>
        <v>0</v>
      </c>
      <c r="AX55" s="104">
        <f>'VZT - Vzduchotechnika'!J32</f>
        <v>0</v>
      </c>
      <c r="AY55" s="104">
        <f>'VZT - Vzduchotechnika'!J33</f>
        <v>0</v>
      </c>
      <c r="AZ55" s="104">
        <f>'VZT - Vzduchotechnika'!F30</f>
        <v>0</v>
      </c>
      <c r="BA55" s="104">
        <f>'VZT - Vzduchotechnika'!F31</f>
        <v>0</v>
      </c>
      <c r="BB55" s="104">
        <f>'VZT - Vzduchotechnika'!F32</f>
        <v>0</v>
      </c>
      <c r="BC55" s="104">
        <f>'VZT - Vzduchotechnika'!F33</f>
        <v>0</v>
      </c>
      <c r="BD55" s="106">
        <f>'VZT - Vzduchotechnika'!F34</f>
        <v>0</v>
      </c>
      <c r="BT55" s="107" t="s">
        <v>86</v>
      </c>
      <c r="BV55" s="107" t="s">
        <v>80</v>
      </c>
      <c r="BW55" s="107" t="s">
        <v>97</v>
      </c>
      <c r="BX55" s="107" t="s">
        <v>7</v>
      </c>
      <c r="CL55" s="107" t="s">
        <v>34</v>
      </c>
      <c r="CM55" s="107" t="s">
        <v>88</v>
      </c>
    </row>
    <row r="56" spans="1:91" s="5" customFormat="1" ht="14.45" customHeight="1">
      <c r="A56" s="97" t="s">
        <v>82</v>
      </c>
      <c r="B56" s="98"/>
      <c r="C56" s="99"/>
      <c r="D56" s="384" t="s">
        <v>98</v>
      </c>
      <c r="E56" s="384"/>
      <c r="F56" s="384"/>
      <c r="G56" s="384"/>
      <c r="H56" s="384"/>
      <c r="I56" s="100"/>
      <c r="J56" s="384" t="s">
        <v>99</v>
      </c>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2">
        <f>'VYT - Vytápění'!J27</f>
        <v>0</v>
      </c>
      <c r="AH56" s="383"/>
      <c r="AI56" s="383"/>
      <c r="AJ56" s="383"/>
      <c r="AK56" s="383"/>
      <c r="AL56" s="383"/>
      <c r="AM56" s="383"/>
      <c r="AN56" s="382">
        <f t="shared" si="0"/>
        <v>0</v>
      </c>
      <c r="AO56" s="383"/>
      <c r="AP56" s="383"/>
      <c r="AQ56" s="101" t="s">
        <v>85</v>
      </c>
      <c r="AR56" s="102"/>
      <c r="AS56" s="103">
        <v>0</v>
      </c>
      <c r="AT56" s="104">
        <f t="shared" si="1"/>
        <v>0</v>
      </c>
      <c r="AU56" s="105">
        <f>'VYT - Vytápění'!P85</f>
        <v>0</v>
      </c>
      <c r="AV56" s="104">
        <f>'VYT - Vytápění'!J30</f>
        <v>0</v>
      </c>
      <c r="AW56" s="104">
        <f>'VYT - Vytápění'!J31</f>
        <v>0</v>
      </c>
      <c r="AX56" s="104">
        <f>'VYT - Vytápění'!J32</f>
        <v>0</v>
      </c>
      <c r="AY56" s="104">
        <f>'VYT - Vytápění'!J33</f>
        <v>0</v>
      </c>
      <c r="AZ56" s="104">
        <f>'VYT - Vytápění'!F30</f>
        <v>0</v>
      </c>
      <c r="BA56" s="104">
        <f>'VYT - Vytápění'!F31</f>
        <v>0</v>
      </c>
      <c r="BB56" s="104">
        <f>'VYT - Vytápění'!F32</f>
        <v>0</v>
      </c>
      <c r="BC56" s="104">
        <f>'VYT - Vytápění'!F33</f>
        <v>0</v>
      </c>
      <c r="BD56" s="106">
        <f>'VYT - Vytápění'!F34</f>
        <v>0</v>
      </c>
      <c r="BT56" s="107" t="s">
        <v>86</v>
      </c>
      <c r="BV56" s="107" t="s">
        <v>80</v>
      </c>
      <c r="BW56" s="107" t="s">
        <v>100</v>
      </c>
      <c r="BX56" s="107" t="s">
        <v>7</v>
      </c>
      <c r="CL56" s="107" t="s">
        <v>34</v>
      </c>
      <c r="CM56" s="107" t="s">
        <v>88</v>
      </c>
    </row>
    <row r="57" spans="1:91" s="5" customFormat="1" ht="14.45" customHeight="1">
      <c r="A57" s="97" t="s">
        <v>82</v>
      </c>
      <c r="B57" s="98"/>
      <c r="C57" s="99"/>
      <c r="D57" s="384" t="s">
        <v>101</v>
      </c>
      <c r="E57" s="384"/>
      <c r="F57" s="384"/>
      <c r="G57" s="384"/>
      <c r="H57" s="384"/>
      <c r="I57" s="100"/>
      <c r="J57" s="384" t="s">
        <v>102</v>
      </c>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2">
        <f>'SIP - Silnoproud'!J27</f>
        <v>0</v>
      </c>
      <c r="AH57" s="383"/>
      <c r="AI57" s="383"/>
      <c r="AJ57" s="383"/>
      <c r="AK57" s="383"/>
      <c r="AL57" s="383"/>
      <c r="AM57" s="383"/>
      <c r="AN57" s="382">
        <f t="shared" si="0"/>
        <v>0</v>
      </c>
      <c r="AO57" s="383"/>
      <c r="AP57" s="383"/>
      <c r="AQ57" s="101" t="s">
        <v>85</v>
      </c>
      <c r="AR57" s="102"/>
      <c r="AS57" s="103">
        <v>0</v>
      </c>
      <c r="AT57" s="104">
        <f t="shared" si="1"/>
        <v>0</v>
      </c>
      <c r="AU57" s="105">
        <f>'SIP - Silnoproud'!P85</f>
        <v>0</v>
      </c>
      <c r="AV57" s="104">
        <f>'SIP - Silnoproud'!J30</f>
        <v>0</v>
      </c>
      <c r="AW57" s="104">
        <f>'SIP - Silnoproud'!J31</f>
        <v>0</v>
      </c>
      <c r="AX57" s="104">
        <f>'SIP - Silnoproud'!J32</f>
        <v>0</v>
      </c>
      <c r="AY57" s="104">
        <f>'SIP - Silnoproud'!J33</f>
        <v>0</v>
      </c>
      <c r="AZ57" s="104">
        <f>'SIP - Silnoproud'!F30</f>
        <v>0</v>
      </c>
      <c r="BA57" s="104">
        <f>'SIP - Silnoproud'!F31</f>
        <v>0</v>
      </c>
      <c r="BB57" s="104">
        <f>'SIP - Silnoproud'!F32</f>
        <v>0</v>
      </c>
      <c r="BC57" s="104">
        <f>'SIP - Silnoproud'!F33</f>
        <v>0</v>
      </c>
      <c r="BD57" s="106">
        <f>'SIP - Silnoproud'!F34</f>
        <v>0</v>
      </c>
      <c r="BT57" s="107" t="s">
        <v>86</v>
      </c>
      <c r="BV57" s="107" t="s">
        <v>80</v>
      </c>
      <c r="BW57" s="107" t="s">
        <v>103</v>
      </c>
      <c r="BX57" s="107" t="s">
        <v>7</v>
      </c>
      <c r="CL57" s="107" t="s">
        <v>34</v>
      </c>
      <c r="CM57" s="107" t="s">
        <v>88</v>
      </c>
    </row>
    <row r="58" spans="1:91" s="5" customFormat="1" ht="14.45" customHeight="1">
      <c r="A58" s="97" t="s">
        <v>82</v>
      </c>
      <c r="B58" s="98"/>
      <c r="C58" s="99"/>
      <c r="D58" s="384" t="s">
        <v>104</v>
      </c>
      <c r="E58" s="384"/>
      <c r="F58" s="384"/>
      <c r="G58" s="384"/>
      <c r="H58" s="384"/>
      <c r="I58" s="100"/>
      <c r="J58" s="384" t="s">
        <v>105</v>
      </c>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2">
        <f>'JS - Jímací soustava'!J27</f>
        <v>0</v>
      </c>
      <c r="AH58" s="383"/>
      <c r="AI58" s="383"/>
      <c r="AJ58" s="383"/>
      <c r="AK58" s="383"/>
      <c r="AL58" s="383"/>
      <c r="AM58" s="383"/>
      <c r="AN58" s="382">
        <f t="shared" si="0"/>
        <v>0</v>
      </c>
      <c r="AO58" s="383"/>
      <c r="AP58" s="383"/>
      <c r="AQ58" s="101" t="s">
        <v>85</v>
      </c>
      <c r="AR58" s="102"/>
      <c r="AS58" s="103">
        <v>0</v>
      </c>
      <c r="AT58" s="104">
        <f t="shared" si="1"/>
        <v>0</v>
      </c>
      <c r="AU58" s="105">
        <f>'JS - Jímací soustava'!P78</f>
        <v>0</v>
      </c>
      <c r="AV58" s="104">
        <f>'JS - Jímací soustava'!J30</f>
        <v>0</v>
      </c>
      <c r="AW58" s="104">
        <f>'JS - Jímací soustava'!J31</f>
        <v>0</v>
      </c>
      <c r="AX58" s="104">
        <f>'JS - Jímací soustava'!J32</f>
        <v>0</v>
      </c>
      <c r="AY58" s="104">
        <f>'JS - Jímací soustava'!J33</f>
        <v>0</v>
      </c>
      <c r="AZ58" s="104">
        <f>'JS - Jímací soustava'!F30</f>
        <v>0</v>
      </c>
      <c r="BA58" s="104">
        <f>'JS - Jímací soustava'!F31</f>
        <v>0</v>
      </c>
      <c r="BB58" s="104">
        <f>'JS - Jímací soustava'!F32</f>
        <v>0</v>
      </c>
      <c r="BC58" s="104">
        <f>'JS - Jímací soustava'!F33</f>
        <v>0</v>
      </c>
      <c r="BD58" s="106">
        <f>'JS - Jímací soustava'!F34</f>
        <v>0</v>
      </c>
      <c r="BT58" s="107" t="s">
        <v>86</v>
      </c>
      <c r="BV58" s="107" t="s">
        <v>80</v>
      </c>
      <c r="BW58" s="107" t="s">
        <v>106</v>
      </c>
      <c r="BX58" s="107" t="s">
        <v>7</v>
      </c>
      <c r="CL58" s="107" t="s">
        <v>34</v>
      </c>
      <c r="CM58" s="107" t="s">
        <v>88</v>
      </c>
    </row>
    <row r="59" spans="1:91" s="5" customFormat="1" ht="14.45" customHeight="1">
      <c r="A59" s="97" t="s">
        <v>82</v>
      </c>
      <c r="B59" s="98"/>
      <c r="C59" s="99"/>
      <c r="D59" s="384" t="s">
        <v>107</v>
      </c>
      <c r="E59" s="384"/>
      <c r="F59" s="384"/>
      <c r="G59" s="384"/>
      <c r="H59" s="384"/>
      <c r="I59" s="100"/>
      <c r="J59" s="384" t="s">
        <v>107</v>
      </c>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2">
        <f>'EPS - EPS'!J27</f>
        <v>0</v>
      </c>
      <c r="AH59" s="383"/>
      <c r="AI59" s="383"/>
      <c r="AJ59" s="383"/>
      <c r="AK59" s="383"/>
      <c r="AL59" s="383"/>
      <c r="AM59" s="383"/>
      <c r="AN59" s="382">
        <f t="shared" si="0"/>
        <v>0</v>
      </c>
      <c r="AO59" s="383"/>
      <c r="AP59" s="383"/>
      <c r="AQ59" s="101" t="s">
        <v>85</v>
      </c>
      <c r="AR59" s="102"/>
      <c r="AS59" s="103">
        <v>0</v>
      </c>
      <c r="AT59" s="104">
        <f t="shared" si="1"/>
        <v>0</v>
      </c>
      <c r="AU59" s="105">
        <f>'EPS - EPS'!P80</f>
        <v>0</v>
      </c>
      <c r="AV59" s="104">
        <f>'EPS - EPS'!J30</f>
        <v>0</v>
      </c>
      <c r="AW59" s="104">
        <f>'EPS - EPS'!J31</f>
        <v>0</v>
      </c>
      <c r="AX59" s="104">
        <f>'EPS - EPS'!J32</f>
        <v>0</v>
      </c>
      <c r="AY59" s="104">
        <f>'EPS - EPS'!J33</f>
        <v>0</v>
      </c>
      <c r="AZ59" s="104">
        <f>'EPS - EPS'!F30</f>
        <v>0</v>
      </c>
      <c r="BA59" s="104">
        <f>'EPS - EPS'!F31</f>
        <v>0</v>
      </c>
      <c r="BB59" s="104">
        <f>'EPS - EPS'!F32</f>
        <v>0</v>
      </c>
      <c r="BC59" s="104">
        <f>'EPS - EPS'!F33</f>
        <v>0</v>
      </c>
      <c r="BD59" s="106">
        <f>'EPS - EPS'!F34</f>
        <v>0</v>
      </c>
      <c r="BT59" s="107" t="s">
        <v>86</v>
      </c>
      <c r="BV59" s="107" t="s">
        <v>80</v>
      </c>
      <c r="BW59" s="107" t="s">
        <v>108</v>
      </c>
      <c r="BX59" s="107" t="s">
        <v>7</v>
      </c>
      <c r="CL59" s="107" t="s">
        <v>34</v>
      </c>
      <c r="CM59" s="107" t="s">
        <v>88</v>
      </c>
    </row>
    <row r="60" spans="1:91" s="5" customFormat="1" ht="14.45" customHeight="1">
      <c r="A60" s="97" t="s">
        <v>82</v>
      </c>
      <c r="B60" s="98"/>
      <c r="C60" s="99"/>
      <c r="D60" s="384" t="s">
        <v>109</v>
      </c>
      <c r="E60" s="384"/>
      <c r="F60" s="384"/>
      <c r="G60" s="384"/>
      <c r="H60" s="384"/>
      <c r="I60" s="100"/>
      <c r="J60" s="384" t="s">
        <v>109</v>
      </c>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2">
        <f>'NZS - NZS'!J27</f>
        <v>0</v>
      </c>
      <c r="AH60" s="383"/>
      <c r="AI60" s="383"/>
      <c r="AJ60" s="383"/>
      <c r="AK60" s="383"/>
      <c r="AL60" s="383"/>
      <c r="AM60" s="383"/>
      <c r="AN60" s="382">
        <f t="shared" si="0"/>
        <v>0</v>
      </c>
      <c r="AO60" s="383"/>
      <c r="AP60" s="383"/>
      <c r="AQ60" s="101" t="s">
        <v>85</v>
      </c>
      <c r="AR60" s="102"/>
      <c r="AS60" s="103">
        <v>0</v>
      </c>
      <c r="AT60" s="104">
        <f t="shared" si="1"/>
        <v>0</v>
      </c>
      <c r="AU60" s="105">
        <f>'NZS - NZS'!P79</f>
        <v>0</v>
      </c>
      <c r="AV60" s="104">
        <f>'NZS - NZS'!J30</f>
        <v>0</v>
      </c>
      <c r="AW60" s="104">
        <f>'NZS - NZS'!J31</f>
        <v>0</v>
      </c>
      <c r="AX60" s="104">
        <f>'NZS - NZS'!J32</f>
        <v>0</v>
      </c>
      <c r="AY60" s="104">
        <f>'NZS - NZS'!J33</f>
        <v>0</v>
      </c>
      <c r="AZ60" s="104">
        <f>'NZS - NZS'!F30</f>
        <v>0</v>
      </c>
      <c r="BA60" s="104">
        <f>'NZS - NZS'!F31</f>
        <v>0</v>
      </c>
      <c r="BB60" s="104">
        <f>'NZS - NZS'!F32</f>
        <v>0</v>
      </c>
      <c r="BC60" s="104">
        <f>'NZS - NZS'!F33</f>
        <v>0</v>
      </c>
      <c r="BD60" s="106">
        <f>'NZS - NZS'!F34</f>
        <v>0</v>
      </c>
      <c r="BT60" s="107" t="s">
        <v>86</v>
      </c>
      <c r="BV60" s="107" t="s">
        <v>80</v>
      </c>
      <c r="BW60" s="107" t="s">
        <v>110</v>
      </c>
      <c r="BX60" s="107" t="s">
        <v>7</v>
      </c>
      <c r="CL60" s="107" t="s">
        <v>34</v>
      </c>
      <c r="CM60" s="107" t="s">
        <v>88</v>
      </c>
    </row>
    <row r="61" spans="1:91" s="5" customFormat="1" ht="14.45" customHeight="1">
      <c r="A61" s="97" t="s">
        <v>82</v>
      </c>
      <c r="B61" s="98"/>
      <c r="C61" s="99"/>
      <c r="D61" s="384" t="s">
        <v>111</v>
      </c>
      <c r="E61" s="384"/>
      <c r="F61" s="384"/>
      <c r="G61" s="384"/>
      <c r="H61" s="384"/>
      <c r="I61" s="100"/>
      <c r="J61" s="384" t="s">
        <v>112</v>
      </c>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2">
        <f>'SLP - Slaboproud'!J27</f>
        <v>0</v>
      </c>
      <c r="AH61" s="383"/>
      <c r="AI61" s="383"/>
      <c r="AJ61" s="383"/>
      <c r="AK61" s="383"/>
      <c r="AL61" s="383"/>
      <c r="AM61" s="383"/>
      <c r="AN61" s="382">
        <f t="shared" si="0"/>
        <v>0</v>
      </c>
      <c r="AO61" s="383"/>
      <c r="AP61" s="383"/>
      <c r="AQ61" s="101" t="s">
        <v>85</v>
      </c>
      <c r="AR61" s="102"/>
      <c r="AS61" s="103">
        <v>0</v>
      </c>
      <c r="AT61" s="104">
        <f t="shared" si="1"/>
        <v>0</v>
      </c>
      <c r="AU61" s="105">
        <f>'SLP - Slaboproud'!P85</f>
        <v>0</v>
      </c>
      <c r="AV61" s="104">
        <f>'SLP - Slaboproud'!J30</f>
        <v>0</v>
      </c>
      <c r="AW61" s="104">
        <f>'SLP - Slaboproud'!J31</f>
        <v>0</v>
      </c>
      <c r="AX61" s="104">
        <f>'SLP - Slaboproud'!J32</f>
        <v>0</v>
      </c>
      <c r="AY61" s="104">
        <f>'SLP - Slaboproud'!J33</f>
        <v>0</v>
      </c>
      <c r="AZ61" s="104">
        <f>'SLP - Slaboproud'!F30</f>
        <v>0</v>
      </c>
      <c r="BA61" s="104">
        <f>'SLP - Slaboproud'!F31</f>
        <v>0</v>
      </c>
      <c r="BB61" s="104">
        <f>'SLP - Slaboproud'!F32</f>
        <v>0</v>
      </c>
      <c r="BC61" s="104">
        <f>'SLP - Slaboproud'!F33</f>
        <v>0</v>
      </c>
      <c r="BD61" s="106">
        <f>'SLP - Slaboproud'!F34</f>
        <v>0</v>
      </c>
      <c r="BT61" s="107" t="s">
        <v>86</v>
      </c>
      <c r="BV61" s="107" t="s">
        <v>80</v>
      </c>
      <c r="BW61" s="107" t="s">
        <v>113</v>
      </c>
      <c r="BX61" s="107" t="s">
        <v>7</v>
      </c>
      <c r="CL61" s="107" t="s">
        <v>34</v>
      </c>
      <c r="CM61" s="107" t="s">
        <v>88</v>
      </c>
    </row>
    <row r="62" spans="1:91" s="5" customFormat="1" ht="14.45" customHeight="1">
      <c r="A62" s="97" t="s">
        <v>82</v>
      </c>
      <c r="B62" s="98"/>
      <c r="C62" s="99"/>
      <c r="D62" s="384" t="s">
        <v>114</v>
      </c>
      <c r="E62" s="384"/>
      <c r="F62" s="384"/>
      <c r="G62" s="384"/>
      <c r="H62" s="384"/>
      <c r="I62" s="100"/>
      <c r="J62" s="384" t="s">
        <v>115</v>
      </c>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2">
        <f>'MaR - Měření a regulace'!J27</f>
        <v>0</v>
      </c>
      <c r="AH62" s="383"/>
      <c r="AI62" s="383"/>
      <c r="AJ62" s="383"/>
      <c r="AK62" s="383"/>
      <c r="AL62" s="383"/>
      <c r="AM62" s="383"/>
      <c r="AN62" s="382">
        <f t="shared" si="0"/>
        <v>0</v>
      </c>
      <c r="AO62" s="383"/>
      <c r="AP62" s="383"/>
      <c r="AQ62" s="101" t="s">
        <v>85</v>
      </c>
      <c r="AR62" s="102"/>
      <c r="AS62" s="103">
        <v>0</v>
      </c>
      <c r="AT62" s="104">
        <f t="shared" si="1"/>
        <v>0</v>
      </c>
      <c r="AU62" s="105">
        <f>'MaR - Měření a regulace'!P83</f>
        <v>0</v>
      </c>
      <c r="AV62" s="104">
        <f>'MaR - Měření a regulace'!J30</f>
        <v>0</v>
      </c>
      <c r="AW62" s="104">
        <f>'MaR - Měření a regulace'!J31</f>
        <v>0</v>
      </c>
      <c r="AX62" s="104">
        <f>'MaR - Měření a regulace'!J32</f>
        <v>0</v>
      </c>
      <c r="AY62" s="104">
        <f>'MaR - Měření a regulace'!J33</f>
        <v>0</v>
      </c>
      <c r="AZ62" s="104">
        <f>'MaR - Měření a regulace'!F30</f>
        <v>0</v>
      </c>
      <c r="BA62" s="104">
        <f>'MaR - Měření a regulace'!F31</f>
        <v>0</v>
      </c>
      <c r="BB62" s="104">
        <f>'MaR - Měření a regulace'!F32</f>
        <v>0</v>
      </c>
      <c r="BC62" s="104">
        <f>'MaR - Měření a regulace'!F33</f>
        <v>0</v>
      </c>
      <c r="BD62" s="106">
        <f>'MaR - Měření a regulace'!F34</f>
        <v>0</v>
      </c>
      <c r="BT62" s="107" t="s">
        <v>86</v>
      </c>
      <c r="BV62" s="107" t="s">
        <v>80</v>
      </c>
      <c r="BW62" s="107" t="s">
        <v>116</v>
      </c>
      <c r="BX62" s="107" t="s">
        <v>7</v>
      </c>
      <c r="CL62" s="107" t="s">
        <v>34</v>
      </c>
      <c r="CM62" s="107" t="s">
        <v>88</v>
      </c>
    </row>
    <row r="63" spans="1:91" s="5" customFormat="1" ht="14.45" customHeight="1">
      <c r="A63" s="97" t="s">
        <v>82</v>
      </c>
      <c r="B63" s="98"/>
      <c r="C63" s="99"/>
      <c r="D63" s="384" t="s">
        <v>117</v>
      </c>
      <c r="E63" s="384"/>
      <c r="F63" s="384"/>
      <c r="G63" s="384"/>
      <c r="H63" s="384"/>
      <c r="I63" s="100"/>
      <c r="J63" s="384" t="s">
        <v>118</v>
      </c>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2">
        <f>'MP - Medicinální plyny'!J27</f>
        <v>0</v>
      </c>
      <c r="AH63" s="383"/>
      <c r="AI63" s="383"/>
      <c r="AJ63" s="383"/>
      <c r="AK63" s="383"/>
      <c r="AL63" s="383"/>
      <c r="AM63" s="383"/>
      <c r="AN63" s="382">
        <f t="shared" si="0"/>
        <v>0</v>
      </c>
      <c r="AO63" s="383"/>
      <c r="AP63" s="383"/>
      <c r="AQ63" s="101" t="s">
        <v>85</v>
      </c>
      <c r="AR63" s="102"/>
      <c r="AS63" s="103">
        <v>0</v>
      </c>
      <c r="AT63" s="104">
        <f t="shared" si="1"/>
        <v>0</v>
      </c>
      <c r="AU63" s="105">
        <f>'MP - Medicinální plyny'!P83</f>
        <v>0</v>
      </c>
      <c r="AV63" s="104">
        <f>'MP - Medicinální plyny'!J30</f>
        <v>0</v>
      </c>
      <c r="AW63" s="104">
        <f>'MP - Medicinální plyny'!J31</f>
        <v>0</v>
      </c>
      <c r="AX63" s="104">
        <f>'MP - Medicinální plyny'!J32</f>
        <v>0</v>
      </c>
      <c r="AY63" s="104">
        <f>'MP - Medicinální plyny'!J33</f>
        <v>0</v>
      </c>
      <c r="AZ63" s="104">
        <f>'MP - Medicinální plyny'!F30</f>
        <v>0</v>
      </c>
      <c r="BA63" s="104">
        <f>'MP - Medicinální plyny'!F31</f>
        <v>0</v>
      </c>
      <c r="BB63" s="104">
        <f>'MP - Medicinální plyny'!F32</f>
        <v>0</v>
      </c>
      <c r="BC63" s="104">
        <f>'MP - Medicinální plyny'!F33</f>
        <v>0</v>
      </c>
      <c r="BD63" s="106">
        <f>'MP - Medicinální plyny'!F34</f>
        <v>0</v>
      </c>
      <c r="BT63" s="107" t="s">
        <v>86</v>
      </c>
      <c r="BV63" s="107" t="s">
        <v>80</v>
      </c>
      <c r="BW63" s="107" t="s">
        <v>119</v>
      </c>
      <c r="BX63" s="107" t="s">
        <v>7</v>
      </c>
      <c r="CL63" s="107" t="s">
        <v>34</v>
      </c>
      <c r="CM63" s="107" t="s">
        <v>88</v>
      </c>
    </row>
    <row r="64" spans="1:91" s="5" customFormat="1" ht="14.45" customHeight="1">
      <c r="A64" s="97" t="s">
        <v>82</v>
      </c>
      <c r="B64" s="98"/>
      <c r="C64" s="99"/>
      <c r="D64" s="384" t="s">
        <v>120</v>
      </c>
      <c r="E64" s="384"/>
      <c r="F64" s="384"/>
      <c r="G64" s="384"/>
      <c r="H64" s="384"/>
      <c r="I64" s="100"/>
      <c r="J64" s="384" t="s">
        <v>121</v>
      </c>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2">
        <f>'CHL - Chlazení'!J27</f>
        <v>0</v>
      </c>
      <c r="AH64" s="383"/>
      <c r="AI64" s="383"/>
      <c r="AJ64" s="383"/>
      <c r="AK64" s="383"/>
      <c r="AL64" s="383"/>
      <c r="AM64" s="383"/>
      <c r="AN64" s="382">
        <f t="shared" si="0"/>
        <v>0</v>
      </c>
      <c r="AO64" s="383"/>
      <c r="AP64" s="383"/>
      <c r="AQ64" s="101" t="s">
        <v>85</v>
      </c>
      <c r="AR64" s="102"/>
      <c r="AS64" s="103">
        <v>0</v>
      </c>
      <c r="AT64" s="104">
        <f t="shared" si="1"/>
        <v>0</v>
      </c>
      <c r="AU64" s="105">
        <f>'CHL - Chlazení'!P82</f>
        <v>0</v>
      </c>
      <c r="AV64" s="104">
        <f>'CHL - Chlazení'!J30</f>
        <v>0</v>
      </c>
      <c r="AW64" s="104">
        <f>'CHL - Chlazení'!J31</f>
        <v>0</v>
      </c>
      <c r="AX64" s="104">
        <f>'CHL - Chlazení'!J32</f>
        <v>0</v>
      </c>
      <c r="AY64" s="104">
        <f>'CHL - Chlazení'!J33</f>
        <v>0</v>
      </c>
      <c r="AZ64" s="104">
        <f>'CHL - Chlazení'!F30</f>
        <v>0</v>
      </c>
      <c r="BA64" s="104">
        <f>'CHL - Chlazení'!F31</f>
        <v>0</v>
      </c>
      <c r="BB64" s="104">
        <f>'CHL - Chlazení'!F32</f>
        <v>0</v>
      </c>
      <c r="BC64" s="104">
        <f>'CHL - Chlazení'!F33</f>
        <v>0</v>
      </c>
      <c r="BD64" s="106">
        <f>'CHL - Chlazení'!F34</f>
        <v>0</v>
      </c>
      <c r="BT64" s="107" t="s">
        <v>86</v>
      </c>
      <c r="BV64" s="107" t="s">
        <v>80</v>
      </c>
      <c r="BW64" s="107" t="s">
        <v>122</v>
      </c>
      <c r="BX64" s="107" t="s">
        <v>7</v>
      </c>
      <c r="CL64" s="107" t="s">
        <v>34</v>
      </c>
      <c r="CM64" s="107" t="s">
        <v>88</v>
      </c>
    </row>
    <row r="65" spans="1:91" s="5" customFormat="1" ht="14.45" customHeight="1">
      <c r="A65" s="97" t="s">
        <v>82</v>
      </c>
      <c r="B65" s="98"/>
      <c r="C65" s="99"/>
      <c r="D65" s="384" t="s">
        <v>123</v>
      </c>
      <c r="E65" s="384"/>
      <c r="F65" s="384"/>
      <c r="G65" s="384"/>
      <c r="H65" s="384"/>
      <c r="I65" s="100"/>
      <c r="J65" s="384" t="s">
        <v>124</v>
      </c>
      <c r="K65" s="384"/>
      <c r="L65" s="384"/>
      <c r="M65" s="384"/>
      <c r="N65" s="384"/>
      <c r="O65" s="384"/>
      <c r="P65" s="384"/>
      <c r="Q65" s="384"/>
      <c r="R65" s="384"/>
      <c r="S65" s="384"/>
      <c r="T65" s="384"/>
      <c r="U65" s="384"/>
      <c r="V65" s="384"/>
      <c r="W65" s="384"/>
      <c r="X65" s="384"/>
      <c r="Y65" s="384"/>
      <c r="Z65" s="384"/>
      <c r="AA65" s="384"/>
      <c r="AB65" s="384"/>
      <c r="AC65" s="384"/>
      <c r="AD65" s="384"/>
      <c r="AE65" s="384"/>
      <c r="AF65" s="384"/>
      <c r="AG65" s="382">
        <f>'MOB-N - Mobiliář nepřesta...'!J27</f>
        <v>0</v>
      </c>
      <c r="AH65" s="383"/>
      <c r="AI65" s="383"/>
      <c r="AJ65" s="383"/>
      <c r="AK65" s="383"/>
      <c r="AL65" s="383"/>
      <c r="AM65" s="383"/>
      <c r="AN65" s="382">
        <f t="shared" si="0"/>
        <v>0</v>
      </c>
      <c r="AO65" s="383"/>
      <c r="AP65" s="383"/>
      <c r="AQ65" s="101" t="s">
        <v>85</v>
      </c>
      <c r="AR65" s="102"/>
      <c r="AS65" s="103">
        <v>0</v>
      </c>
      <c r="AT65" s="104">
        <f t="shared" si="1"/>
        <v>0</v>
      </c>
      <c r="AU65" s="105">
        <f>'MOB-N - Mobiliář nepřesta...'!P78</f>
        <v>0</v>
      </c>
      <c r="AV65" s="104">
        <f>'MOB-N - Mobiliář nepřesta...'!J30</f>
        <v>0</v>
      </c>
      <c r="AW65" s="104">
        <f>'MOB-N - Mobiliář nepřesta...'!J31</f>
        <v>0</v>
      </c>
      <c r="AX65" s="104">
        <f>'MOB-N - Mobiliář nepřesta...'!J32</f>
        <v>0</v>
      </c>
      <c r="AY65" s="104">
        <f>'MOB-N - Mobiliář nepřesta...'!J33</f>
        <v>0</v>
      </c>
      <c r="AZ65" s="104">
        <f>'MOB-N - Mobiliář nepřesta...'!F30</f>
        <v>0</v>
      </c>
      <c r="BA65" s="104">
        <f>'MOB-N - Mobiliář nepřesta...'!F31</f>
        <v>0</v>
      </c>
      <c r="BB65" s="104">
        <f>'MOB-N - Mobiliář nepřesta...'!F32</f>
        <v>0</v>
      </c>
      <c r="BC65" s="104">
        <f>'MOB-N - Mobiliář nepřesta...'!F33</f>
        <v>0</v>
      </c>
      <c r="BD65" s="106">
        <f>'MOB-N - Mobiliář nepřesta...'!F34</f>
        <v>0</v>
      </c>
      <c r="BT65" s="107" t="s">
        <v>86</v>
      </c>
      <c r="BV65" s="107" t="s">
        <v>80</v>
      </c>
      <c r="BW65" s="107" t="s">
        <v>125</v>
      </c>
      <c r="BX65" s="107" t="s">
        <v>7</v>
      </c>
      <c r="CL65" s="107" t="s">
        <v>34</v>
      </c>
      <c r="CM65" s="107" t="s">
        <v>88</v>
      </c>
    </row>
    <row r="66" spans="1:91" s="5" customFormat="1" ht="14.45" customHeight="1">
      <c r="A66" s="97" t="s">
        <v>82</v>
      </c>
      <c r="B66" s="98"/>
      <c r="C66" s="99"/>
      <c r="D66" s="384" t="s">
        <v>126</v>
      </c>
      <c r="E66" s="384"/>
      <c r="F66" s="384"/>
      <c r="G66" s="384"/>
      <c r="H66" s="384"/>
      <c r="I66" s="100"/>
      <c r="J66" s="384" t="s">
        <v>127</v>
      </c>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2">
        <f>'VRN - Vedlejší rozpočtové...'!J27</f>
        <v>0</v>
      </c>
      <c r="AH66" s="383"/>
      <c r="AI66" s="383"/>
      <c r="AJ66" s="383"/>
      <c r="AK66" s="383"/>
      <c r="AL66" s="383"/>
      <c r="AM66" s="383"/>
      <c r="AN66" s="382">
        <f t="shared" si="0"/>
        <v>0</v>
      </c>
      <c r="AO66" s="383"/>
      <c r="AP66" s="383"/>
      <c r="AQ66" s="101" t="s">
        <v>85</v>
      </c>
      <c r="AR66" s="102"/>
      <c r="AS66" s="108">
        <v>0</v>
      </c>
      <c r="AT66" s="109">
        <f t="shared" si="1"/>
        <v>0</v>
      </c>
      <c r="AU66" s="110">
        <f>'VRN - Vedlejší rozpočtové...'!P83</f>
        <v>0</v>
      </c>
      <c r="AV66" s="109">
        <f>'VRN - Vedlejší rozpočtové...'!J30</f>
        <v>0</v>
      </c>
      <c r="AW66" s="109">
        <f>'VRN - Vedlejší rozpočtové...'!J31</f>
        <v>0</v>
      </c>
      <c r="AX66" s="109">
        <f>'VRN - Vedlejší rozpočtové...'!J32</f>
        <v>0</v>
      </c>
      <c r="AY66" s="109">
        <f>'VRN - Vedlejší rozpočtové...'!J33</f>
        <v>0</v>
      </c>
      <c r="AZ66" s="109">
        <f>'VRN - Vedlejší rozpočtové...'!F30</f>
        <v>0</v>
      </c>
      <c r="BA66" s="109">
        <f>'VRN - Vedlejší rozpočtové...'!F31</f>
        <v>0</v>
      </c>
      <c r="BB66" s="109">
        <f>'VRN - Vedlejší rozpočtové...'!F32</f>
        <v>0</v>
      </c>
      <c r="BC66" s="109">
        <f>'VRN - Vedlejší rozpočtové...'!F33</f>
        <v>0</v>
      </c>
      <c r="BD66" s="111">
        <f>'VRN - Vedlejší rozpočtové...'!F34</f>
        <v>0</v>
      </c>
      <c r="BT66" s="107" t="s">
        <v>86</v>
      </c>
      <c r="BV66" s="107" t="s">
        <v>80</v>
      </c>
      <c r="BW66" s="107" t="s">
        <v>128</v>
      </c>
      <c r="BX66" s="107" t="s">
        <v>7</v>
      </c>
      <c r="CL66" s="107" t="s">
        <v>34</v>
      </c>
      <c r="CM66" s="107" t="s">
        <v>88</v>
      </c>
    </row>
    <row r="67" spans="1:91" s="1" customFormat="1" ht="30" customHeight="1">
      <c r="B67" s="42"/>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2"/>
    </row>
    <row r="68" spans="1:91" s="1" customFormat="1" ht="6.95" customHeight="1">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62"/>
    </row>
  </sheetData>
  <sheetProtection algorithmName="SHA-512" hashValue="j/Ucfg/nLNKSox6yCvVPWZGzwxJN9JRBYS+LJmhkj5q95984cx5kCU7/L/FB7kjQNPIsBq1ATDj4KOpiTO0DaQ==" saltValue="MXah94PnC4fnLi5pAer35gcYQFj06mZlkKoY5NBbfPRrkiecLTSh+ZT4OiG5PjV7nEuli2vPy3s8smqaPhPnbw==" spinCount="100000" sheet="1" objects="1" scenarios="1" formatColumns="0" formatRows="0"/>
  <mergeCells count="97">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T - Stavební část - část '!C2" display="/"/>
    <hyperlink ref="A53" location="'SUB - Vestavby - operační...'!C2" display="/"/>
    <hyperlink ref="A54" location="'ZTI - Zdravotechnika'!C2" display="/"/>
    <hyperlink ref="A55" location="'VZT - Vzduchotechnika'!C2" display="/"/>
    <hyperlink ref="A56" location="'VYT - Vytápění'!C2" display="/"/>
    <hyperlink ref="A57" location="'SIP - Silnoproud'!C2" display="/"/>
    <hyperlink ref="A58" location="'JS - Jímací soustava'!C2" display="/"/>
    <hyperlink ref="A59" location="'EPS - EPS'!C2" display="/"/>
    <hyperlink ref="A60" location="'NZS - NZS'!C2" display="/"/>
    <hyperlink ref="A61" location="'SLP - Slaboproud'!C2" display="/"/>
    <hyperlink ref="A62" location="'MaR - Měření a regulace'!C2" display="/"/>
    <hyperlink ref="A63" location="'MP - Medicinální plyny'!C2" display="/"/>
    <hyperlink ref="A64" location="'CHL - Chlazení'!C2" display="/"/>
    <hyperlink ref="A65" location="'MOB-N - Mobiliář nepřesta...'!C2" display="/"/>
    <hyperlink ref="A66" location="'VRN - Vedlejší rozpočtové...'!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110</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5220</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ROUND(J79,2)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ROUND(SUM(BE79:BE102), 2)</f>
        <v>0</v>
      </c>
      <c r="G30" s="43"/>
      <c r="H30" s="43"/>
      <c r="I30" s="132">
        <v>0.21</v>
      </c>
      <c r="J30" s="131">
        <f>ROUND(ROUND((SUM(BE79:BE102)), 2)*I30, 2)</f>
        <v>0</v>
      </c>
      <c r="K30" s="46"/>
    </row>
    <row r="31" spans="2:11" s="1" customFormat="1" ht="14.45" customHeight="1">
      <c r="B31" s="42"/>
      <c r="C31" s="43"/>
      <c r="D31" s="43"/>
      <c r="E31" s="50" t="s">
        <v>50</v>
      </c>
      <c r="F31" s="131">
        <f>ROUND(SUM(BF79:BF102), 2)</f>
        <v>0</v>
      </c>
      <c r="G31" s="43"/>
      <c r="H31" s="43"/>
      <c r="I31" s="132">
        <v>0.15</v>
      </c>
      <c r="J31" s="131">
        <f>ROUND(ROUND((SUM(BF79:BF102)), 2)*I31, 2)</f>
        <v>0</v>
      </c>
      <c r="K31" s="46"/>
    </row>
    <row r="32" spans="2:11" s="1" customFormat="1" ht="14.45" hidden="1" customHeight="1">
      <c r="B32" s="42"/>
      <c r="C32" s="43"/>
      <c r="D32" s="43"/>
      <c r="E32" s="50" t="s">
        <v>51</v>
      </c>
      <c r="F32" s="131">
        <f>ROUND(SUM(BG79:BG102), 2)</f>
        <v>0</v>
      </c>
      <c r="G32" s="43"/>
      <c r="H32" s="43"/>
      <c r="I32" s="132">
        <v>0.21</v>
      </c>
      <c r="J32" s="131">
        <v>0</v>
      </c>
      <c r="K32" s="46"/>
    </row>
    <row r="33" spans="2:11" s="1" customFormat="1" ht="14.45" hidden="1" customHeight="1">
      <c r="B33" s="42"/>
      <c r="C33" s="43"/>
      <c r="D33" s="43"/>
      <c r="E33" s="50" t="s">
        <v>52</v>
      </c>
      <c r="F33" s="131">
        <f>ROUND(SUM(BH79:BH102), 2)</f>
        <v>0</v>
      </c>
      <c r="G33" s="43"/>
      <c r="H33" s="43"/>
      <c r="I33" s="132">
        <v>0.15</v>
      </c>
      <c r="J33" s="131">
        <v>0</v>
      </c>
      <c r="K33" s="46"/>
    </row>
    <row r="34" spans="2:11" s="1" customFormat="1" ht="14.45" hidden="1" customHeight="1">
      <c r="B34" s="42"/>
      <c r="C34" s="43"/>
      <c r="D34" s="43"/>
      <c r="E34" s="50" t="s">
        <v>53</v>
      </c>
      <c r="F34" s="131">
        <f>ROUND(SUM(BI79:BI102),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NZS - NZS</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J79</f>
        <v>0</v>
      </c>
      <c r="K56" s="46"/>
      <c r="AU56" s="24" t="s">
        <v>141</v>
      </c>
    </row>
    <row r="57" spans="2:47" s="7" customFormat="1" ht="24.95" customHeight="1">
      <c r="B57" s="150"/>
      <c r="C57" s="151"/>
      <c r="D57" s="152" t="s">
        <v>5178</v>
      </c>
      <c r="E57" s="153"/>
      <c r="F57" s="153"/>
      <c r="G57" s="153"/>
      <c r="H57" s="153"/>
      <c r="I57" s="154"/>
      <c r="J57" s="155">
        <f>J80</f>
        <v>0</v>
      </c>
      <c r="K57" s="156"/>
    </row>
    <row r="58" spans="2:47" s="8" customFormat="1" ht="19.899999999999999" customHeight="1">
      <c r="B58" s="157"/>
      <c r="C58" s="158"/>
      <c r="D58" s="159" t="s">
        <v>5221</v>
      </c>
      <c r="E58" s="160"/>
      <c r="F58" s="160"/>
      <c r="G58" s="160"/>
      <c r="H58" s="160"/>
      <c r="I58" s="161"/>
      <c r="J58" s="162">
        <f>J81</f>
        <v>0</v>
      </c>
      <c r="K58" s="163"/>
    </row>
    <row r="59" spans="2:47" s="8" customFormat="1" ht="19.899999999999999" customHeight="1">
      <c r="B59" s="157"/>
      <c r="C59" s="158"/>
      <c r="D59" s="159" t="s">
        <v>5222</v>
      </c>
      <c r="E59" s="160"/>
      <c r="F59" s="160"/>
      <c r="G59" s="160"/>
      <c r="H59" s="160"/>
      <c r="I59" s="161"/>
      <c r="J59" s="162">
        <f>J89</f>
        <v>0</v>
      </c>
      <c r="K59" s="163"/>
    </row>
    <row r="60" spans="2:47" s="1" customFormat="1" ht="21.75" customHeight="1">
      <c r="B60" s="42"/>
      <c r="C60" s="43"/>
      <c r="D60" s="43"/>
      <c r="E60" s="43"/>
      <c r="F60" s="43"/>
      <c r="G60" s="43"/>
      <c r="H60" s="43"/>
      <c r="I60" s="119"/>
      <c r="J60" s="43"/>
      <c r="K60" s="46"/>
    </row>
    <row r="61" spans="2:47" s="1" customFormat="1" ht="6.95" customHeight="1">
      <c r="B61" s="57"/>
      <c r="C61" s="58"/>
      <c r="D61" s="58"/>
      <c r="E61" s="58"/>
      <c r="F61" s="58"/>
      <c r="G61" s="58"/>
      <c r="H61" s="58"/>
      <c r="I61" s="140"/>
      <c r="J61" s="58"/>
      <c r="K61" s="59"/>
    </row>
    <row r="65" spans="2:63" s="1" customFormat="1" ht="6.95" customHeight="1">
      <c r="B65" s="60"/>
      <c r="C65" s="61"/>
      <c r="D65" s="61"/>
      <c r="E65" s="61"/>
      <c r="F65" s="61"/>
      <c r="G65" s="61"/>
      <c r="H65" s="61"/>
      <c r="I65" s="143"/>
      <c r="J65" s="61"/>
      <c r="K65" s="61"/>
      <c r="L65" s="62"/>
    </row>
    <row r="66" spans="2:63" s="1" customFormat="1" ht="36.950000000000003" customHeight="1">
      <c r="B66" s="42"/>
      <c r="C66" s="63" t="s">
        <v>163</v>
      </c>
      <c r="D66" s="64"/>
      <c r="E66" s="64"/>
      <c r="F66" s="64"/>
      <c r="G66" s="64"/>
      <c r="H66" s="64"/>
      <c r="I66" s="164"/>
      <c r="J66" s="64"/>
      <c r="K66" s="64"/>
      <c r="L66" s="62"/>
    </row>
    <row r="67" spans="2:63" s="1" customFormat="1" ht="6.95" customHeight="1">
      <c r="B67" s="42"/>
      <c r="C67" s="64"/>
      <c r="D67" s="64"/>
      <c r="E67" s="64"/>
      <c r="F67" s="64"/>
      <c r="G67" s="64"/>
      <c r="H67" s="64"/>
      <c r="I67" s="164"/>
      <c r="J67" s="64"/>
      <c r="K67" s="64"/>
      <c r="L67" s="62"/>
    </row>
    <row r="68" spans="2:63" s="1" customFormat="1" ht="14.45" customHeight="1">
      <c r="B68" s="42"/>
      <c r="C68" s="66" t="s">
        <v>18</v>
      </c>
      <c r="D68" s="64"/>
      <c r="E68" s="64"/>
      <c r="F68" s="64"/>
      <c r="G68" s="64"/>
      <c r="H68" s="64"/>
      <c r="I68" s="164"/>
      <c r="J68" s="64"/>
      <c r="K68" s="64"/>
      <c r="L68" s="62"/>
    </row>
    <row r="69" spans="2:63" s="1" customFormat="1" ht="14.45" customHeight="1">
      <c r="B69" s="42"/>
      <c r="C69" s="64"/>
      <c r="D69" s="64"/>
      <c r="E69" s="393" t="str">
        <f>E7</f>
        <v>Nemocnice Sokolov-stav.úpravy 4.np pav.B-OPERAČNÍ SÁLY</v>
      </c>
      <c r="F69" s="394"/>
      <c r="G69" s="394"/>
      <c r="H69" s="394"/>
      <c r="I69" s="164"/>
      <c r="J69" s="64"/>
      <c r="K69" s="64"/>
      <c r="L69" s="62"/>
    </row>
    <row r="70" spans="2:63" s="1" customFormat="1" ht="14.45" customHeight="1">
      <c r="B70" s="42"/>
      <c r="C70" s="66" t="s">
        <v>135</v>
      </c>
      <c r="D70" s="64"/>
      <c r="E70" s="64"/>
      <c r="F70" s="64"/>
      <c r="G70" s="64"/>
      <c r="H70" s="64"/>
      <c r="I70" s="164"/>
      <c r="J70" s="64"/>
      <c r="K70" s="64"/>
      <c r="L70" s="62"/>
    </row>
    <row r="71" spans="2:63" s="1" customFormat="1" ht="16.149999999999999" customHeight="1">
      <c r="B71" s="42"/>
      <c r="C71" s="64"/>
      <c r="D71" s="64"/>
      <c r="E71" s="368" t="str">
        <f>E9</f>
        <v>NZS - NZS</v>
      </c>
      <c r="F71" s="395"/>
      <c r="G71" s="395"/>
      <c r="H71" s="395"/>
      <c r="I71" s="164"/>
      <c r="J71" s="64"/>
      <c r="K71" s="64"/>
      <c r="L71" s="62"/>
    </row>
    <row r="72" spans="2:63" s="1" customFormat="1" ht="6.95" customHeight="1">
      <c r="B72" s="42"/>
      <c r="C72" s="64"/>
      <c r="D72" s="64"/>
      <c r="E72" s="64"/>
      <c r="F72" s="64"/>
      <c r="G72" s="64"/>
      <c r="H72" s="64"/>
      <c r="I72" s="164"/>
      <c r="J72" s="64"/>
      <c r="K72" s="64"/>
      <c r="L72" s="62"/>
    </row>
    <row r="73" spans="2:63" s="1" customFormat="1" ht="18" customHeight="1">
      <c r="B73" s="42"/>
      <c r="C73" s="66" t="s">
        <v>24</v>
      </c>
      <c r="D73" s="64"/>
      <c r="E73" s="64"/>
      <c r="F73" s="165" t="str">
        <f>F12</f>
        <v>Sokolov</v>
      </c>
      <c r="G73" s="64"/>
      <c r="H73" s="64"/>
      <c r="I73" s="166" t="s">
        <v>26</v>
      </c>
      <c r="J73" s="74" t="str">
        <f>IF(J12="","",J12)</f>
        <v>12.9.2017</v>
      </c>
      <c r="K73" s="64"/>
      <c r="L73" s="62"/>
    </row>
    <row r="74" spans="2:63" s="1" customFormat="1" ht="6.95" customHeight="1">
      <c r="B74" s="42"/>
      <c r="C74" s="64"/>
      <c r="D74" s="64"/>
      <c r="E74" s="64"/>
      <c r="F74" s="64"/>
      <c r="G74" s="64"/>
      <c r="H74" s="64"/>
      <c r="I74" s="164"/>
      <c r="J74" s="64"/>
      <c r="K74" s="64"/>
      <c r="L74" s="62"/>
    </row>
    <row r="75" spans="2:63" s="1" customFormat="1">
      <c r="B75" s="42"/>
      <c r="C75" s="66" t="s">
        <v>32</v>
      </c>
      <c r="D75" s="64"/>
      <c r="E75" s="64"/>
      <c r="F75" s="165" t="str">
        <f>E15</f>
        <v>Karlovarský kraj</v>
      </c>
      <c r="G75" s="64"/>
      <c r="H75" s="64"/>
      <c r="I75" s="166" t="s">
        <v>39</v>
      </c>
      <c r="J75" s="165" t="str">
        <f>E21</f>
        <v>Jurica a.s. - Ateliér Ostrov</v>
      </c>
      <c r="K75" s="64"/>
      <c r="L75" s="62"/>
    </row>
    <row r="76" spans="2:63" s="1" customFormat="1" ht="14.45" customHeight="1">
      <c r="B76" s="42"/>
      <c r="C76" s="66" t="s">
        <v>37</v>
      </c>
      <c r="D76" s="64"/>
      <c r="E76" s="64"/>
      <c r="F76" s="165" t="str">
        <f>IF(E18="","",E18)</f>
        <v/>
      </c>
      <c r="G76" s="64"/>
      <c r="H76" s="64"/>
      <c r="I76" s="164"/>
      <c r="J76" s="64"/>
      <c r="K76" s="64"/>
      <c r="L76" s="62"/>
    </row>
    <row r="77" spans="2:63" s="1" customFormat="1" ht="10.35" customHeight="1">
      <c r="B77" s="42"/>
      <c r="C77" s="64"/>
      <c r="D77" s="64"/>
      <c r="E77" s="64"/>
      <c r="F77" s="64"/>
      <c r="G77" s="64"/>
      <c r="H77" s="64"/>
      <c r="I77" s="164"/>
      <c r="J77" s="64"/>
      <c r="K77" s="64"/>
      <c r="L77" s="62"/>
    </row>
    <row r="78" spans="2:63" s="9" customFormat="1" ht="29.25" customHeight="1">
      <c r="B78" s="167"/>
      <c r="C78" s="168" t="s">
        <v>164</v>
      </c>
      <c r="D78" s="169" t="s">
        <v>63</v>
      </c>
      <c r="E78" s="169" t="s">
        <v>59</v>
      </c>
      <c r="F78" s="169" t="s">
        <v>165</v>
      </c>
      <c r="G78" s="169" t="s">
        <v>166</v>
      </c>
      <c r="H78" s="169" t="s">
        <v>167</v>
      </c>
      <c r="I78" s="170" t="s">
        <v>168</v>
      </c>
      <c r="J78" s="169" t="s">
        <v>139</v>
      </c>
      <c r="K78" s="171" t="s">
        <v>169</v>
      </c>
      <c r="L78" s="172"/>
      <c r="M78" s="82" t="s">
        <v>170</v>
      </c>
      <c r="N78" s="83" t="s">
        <v>48</v>
      </c>
      <c r="O78" s="83" t="s">
        <v>171</v>
      </c>
      <c r="P78" s="83" t="s">
        <v>172</v>
      </c>
      <c r="Q78" s="83" t="s">
        <v>173</v>
      </c>
      <c r="R78" s="83" t="s">
        <v>174</v>
      </c>
      <c r="S78" s="83" t="s">
        <v>175</v>
      </c>
      <c r="T78" s="84" t="s">
        <v>176</v>
      </c>
    </row>
    <row r="79" spans="2:63" s="1" customFormat="1" ht="29.25" customHeight="1">
      <c r="B79" s="42"/>
      <c r="C79" s="88" t="s">
        <v>140</v>
      </c>
      <c r="D79" s="64"/>
      <c r="E79" s="64"/>
      <c r="F79" s="64"/>
      <c r="G79" s="64"/>
      <c r="H79" s="64"/>
      <c r="I79" s="164"/>
      <c r="J79" s="173">
        <f>BK79</f>
        <v>0</v>
      </c>
      <c r="K79" s="64"/>
      <c r="L79" s="62"/>
      <c r="M79" s="85"/>
      <c r="N79" s="86"/>
      <c r="O79" s="86"/>
      <c r="P79" s="174">
        <f>P80</f>
        <v>0</v>
      </c>
      <c r="Q79" s="86"/>
      <c r="R79" s="174">
        <f>R80</f>
        <v>0</v>
      </c>
      <c r="S79" s="86"/>
      <c r="T79" s="175">
        <f>T80</f>
        <v>0</v>
      </c>
      <c r="AT79" s="24" t="s">
        <v>77</v>
      </c>
      <c r="AU79" s="24" t="s">
        <v>141</v>
      </c>
      <c r="BK79" s="176">
        <f>BK80</f>
        <v>0</v>
      </c>
    </row>
    <row r="80" spans="2:63" s="10" customFormat="1" ht="37.35" customHeight="1">
      <c r="B80" s="177"/>
      <c r="C80" s="178"/>
      <c r="D80" s="179" t="s">
        <v>77</v>
      </c>
      <c r="E80" s="180" t="s">
        <v>222</v>
      </c>
      <c r="F80" s="180" t="s">
        <v>5182</v>
      </c>
      <c r="G80" s="178"/>
      <c r="H80" s="178"/>
      <c r="I80" s="181"/>
      <c r="J80" s="182">
        <f>BK80</f>
        <v>0</v>
      </c>
      <c r="K80" s="178"/>
      <c r="L80" s="183"/>
      <c r="M80" s="184"/>
      <c r="N80" s="185"/>
      <c r="O80" s="185"/>
      <c r="P80" s="186">
        <f>P81+P89</f>
        <v>0</v>
      </c>
      <c r="Q80" s="185"/>
      <c r="R80" s="186">
        <f>R81+R89</f>
        <v>0</v>
      </c>
      <c r="S80" s="185"/>
      <c r="T80" s="187">
        <f>T81+T89</f>
        <v>0</v>
      </c>
      <c r="AR80" s="188" t="s">
        <v>180</v>
      </c>
      <c r="AT80" s="189" t="s">
        <v>77</v>
      </c>
      <c r="AU80" s="189" t="s">
        <v>78</v>
      </c>
      <c r="AY80" s="188" t="s">
        <v>179</v>
      </c>
      <c r="BK80" s="190">
        <f>BK81+BK89</f>
        <v>0</v>
      </c>
    </row>
    <row r="81" spans="2:65" s="10" customFormat="1" ht="19.899999999999999" customHeight="1">
      <c r="B81" s="177"/>
      <c r="C81" s="178"/>
      <c r="D81" s="179" t="s">
        <v>77</v>
      </c>
      <c r="E81" s="191" t="s">
        <v>86</v>
      </c>
      <c r="F81" s="191" t="s">
        <v>5223</v>
      </c>
      <c r="G81" s="178"/>
      <c r="H81" s="178"/>
      <c r="I81" s="181"/>
      <c r="J81" s="192">
        <f>BK81</f>
        <v>0</v>
      </c>
      <c r="K81" s="178"/>
      <c r="L81" s="183"/>
      <c r="M81" s="184"/>
      <c r="N81" s="185"/>
      <c r="O81" s="185"/>
      <c r="P81" s="186">
        <f>SUM(P82:P88)</f>
        <v>0</v>
      </c>
      <c r="Q81" s="185"/>
      <c r="R81" s="186">
        <f>SUM(R82:R88)</f>
        <v>0</v>
      </c>
      <c r="S81" s="185"/>
      <c r="T81" s="187">
        <f>SUM(T82:T88)</f>
        <v>0</v>
      </c>
      <c r="AR81" s="188" t="s">
        <v>86</v>
      </c>
      <c r="AT81" s="189" t="s">
        <v>77</v>
      </c>
      <c r="AU81" s="189" t="s">
        <v>86</v>
      </c>
      <c r="AY81" s="188" t="s">
        <v>179</v>
      </c>
      <c r="BK81" s="190">
        <f>SUM(BK82:BK88)</f>
        <v>0</v>
      </c>
    </row>
    <row r="82" spans="2:65" s="1" customFormat="1" ht="14.45" customHeight="1">
      <c r="B82" s="42"/>
      <c r="C82" s="193" t="s">
        <v>86</v>
      </c>
      <c r="D82" s="193" t="s">
        <v>182</v>
      </c>
      <c r="E82" s="194" t="s">
        <v>5224</v>
      </c>
      <c r="F82" s="195" t="s">
        <v>5225</v>
      </c>
      <c r="G82" s="196" t="s">
        <v>769</v>
      </c>
      <c r="H82" s="197">
        <v>1</v>
      </c>
      <c r="I82" s="198"/>
      <c r="J82" s="199">
        <f t="shared" ref="J82:J88" si="0">ROUND(I82*H82,2)</f>
        <v>0</v>
      </c>
      <c r="K82" s="195" t="s">
        <v>233</v>
      </c>
      <c r="L82" s="62"/>
      <c r="M82" s="200" t="s">
        <v>34</v>
      </c>
      <c r="N82" s="201" t="s">
        <v>49</v>
      </c>
      <c r="O82" s="43"/>
      <c r="P82" s="202">
        <f t="shared" ref="P82:P88" si="1">O82*H82</f>
        <v>0</v>
      </c>
      <c r="Q82" s="202">
        <v>0</v>
      </c>
      <c r="R82" s="202">
        <f t="shared" ref="R82:R88" si="2">Q82*H82</f>
        <v>0</v>
      </c>
      <c r="S82" s="202">
        <v>0</v>
      </c>
      <c r="T82" s="203">
        <f t="shared" ref="T82:T88" si="3">S82*H82</f>
        <v>0</v>
      </c>
      <c r="AR82" s="24" t="s">
        <v>187</v>
      </c>
      <c r="AT82" s="24" t="s">
        <v>182</v>
      </c>
      <c r="AU82" s="24" t="s">
        <v>88</v>
      </c>
      <c r="AY82" s="24" t="s">
        <v>179</v>
      </c>
      <c r="BE82" s="204">
        <f t="shared" ref="BE82:BE88" si="4">IF(N82="základní",J82,0)</f>
        <v>0</v>
      </c>
      <c r="BF82" s="204">
        <f t="shared" ref="BF82:BF88" si="5">IF(N82="snížená",J82,0)</f>
        <v>0</v>
      </c>
      <c r="BG82" s="204">
        <f t="shared" ref="BG82:BG88" si="6">IF(N82="zákl. přenesená",J82,0)</f>
        <v>0</v>
      </c>
      <c r="BH82" s="204">
        <f t="shared" ref="BH82:BH88" si="7">IF(N82="sníž. přenesená",J82,0)</f>
        <v>0</v>
      </c>
      <c r="BI82" s="204">
        <f t="shared" ref="BI82:BI88" si="8">IF(N82="nulová",J82,0)</f>
        <v>0</v>
      </c>
      <c r="BJ82" s="24" t="s">
        <v>86</v>
      </c>
      <c r="BK82" s="204">
        <f t="shared" ref="BK82:BK88" si="9">ROUND(I82*H82,2)</f>
        <v>0</v>
      </c>
      <c r="BL82" s="24" t="s">
        <v>187</v>
      </c>
      <c r="BM82" s="24" t="s">
        <v>86</v>
      </c>
    </row>
    <row r="83" spans="2:65" s="1" customFormat="1" ht="22.9" customHeight="1">
      <c r="B83" s="42"/>
      <c r="C83" s="193" t="s">
        <v>88</v>
      </c>
      <c r="D83" s="193" t="s">
        <v>182</v>
      </c>
      <c r="E83" s="194" t="s">
        <v>180</v>
      </c>
      <c r="F83" s="195" t="s">
        <v>5226</v>
      </c>
      <c r="G83" s="196" t="s">
        <v>769</v>
      </c>
      <c r="H83" s="197">
        <v>1</v>
      </c>
      <c r="I83" s="198"/>
      <c r="J83" s="199">
        <f t="shared" si="0"/>
        <v>0</v>
      </c>
      <c r="K83" s="195" t="s">
        <v>233</v>
      </c>
      <c r="L83" s="62"/>
      <c r="M83" s="200" t="s">
        <v>34</v>
      </c>
      <c r="N83" s="201" t="s">
        <v>49</v>
      </c>
      <c r="O83" s="43"/>
      <c r="P83" s="202">
        <f t="shared" si="1"/>
        <v>0</v>
      </c>
      <c r="Q83" s="202">
        <v>0</v>
      </c>
      <c r="R83" s="202">
        <f t="shared" si="2"/>
        <v>0</v>
      </c>
      <c r="S83" s="202">
        <v>0</v>
      </c>
      <c r="T83" s="203">
        <f t="shared" si="3"/>
        <v>0</v>
      </c>
      <c r="AR83" s="24" t="s">
        <v>187</v>
      </c>
      <c r="AT83" s="24" t="s">
        <v>182</v>
      </c>
      <c r="AU83" s="24" t="s">
        <v>88</v>
      </c>
      <c r="AY83" s="24" t="s">
        <v>179</v>
      </c>
      <c r="BE83" s="204">
        <f t="shared" si="4"/>
        <v>0</v>
      </c>
      <c r="BF83" s="204">
        <f t="shared" si="5"/>
        <v>0</v>
      </c>
      <c r="BG83" s="204">
        <f t="shared" si="6"/>
        <v>0</v>
      </c>
      <c r="BH83" s="204">
        <f t="shared" si="7"/>
        <v>0</v>
      </c>
      <c r="BI83" s="204">
        <f t="shared" si="8"/>
        <v>0</v>
      </c>
      <c r="BJ83" s="24" t="s">
        <v>86</v>
      </c>
      <c r="BK83" s="204">
        <f t="shared" si="9"/>
        <v>0</v>
      </c>
      <c r="BL83" s="24" t="s">
        <v>187</v>
      </c>
      <c r="BM83" s="24" t="s">
        <v>88</v>
      </c>
    </row>
    <row r="84" spans="2:65" s="1" customFormat="1" ht="34.15" customHeight="1">
      <c r="B84" s="42"/>
      <c r="C84" s="193" t="s">
        <v>180</v>
      </c>
      <c r="D84" s="193" t="s">
        <v>182</v>
      </c>
      <c r="E84" s="194" t="s">
        <v>187</v>
      </c>
      <c r="F84" s="195" t="s">
        <v>5227</v>
      </c>
      <c r="G84" s="196" t="s">
        <v>769</v>
      </c>
      <c r="H84" s="197">
        <v>1</v>
      </c>
      <c r="I84" s="198"/>
      <c r="J84" s="199">
        <f t="shared" si="0"/>
        <v>0</v>
      </c>
      <c r="K84" s="195" t="s">
        <v>233</v>
      </c>
      <c r="L84" s="62"/>
      <c r="M84" s="200" t="s">
        <v>34</v>
      </c>
      <c r="N84" s="201" t="s">
        <v>49</v>
      </c>
      <c r="O84" s="43"/>
      <c r="P84" s="202">
        <f t="shared" si="1"/>
        <v>0</v>
      </c>
      <c r="Q84" s="202">
        <v>0</v>
      </c>
      <c r="R84" s="202">
        <f t="shared" si="2"/>
        <v>0</v>
      </c>
      <c r="S84" s="202">
        <v>0</v>
      </c>
      <c r="T84" s="203">
        <f t="shared" si="3"/>
        <v>0</v>
      </c>
      <c r="AR84" s="24" t="s">
        <v>187</v>
      </c>
      <c r="AT84" s="24" t="s">
        <v>182</v>
      </c>
      <c r="AU84" s="24" t="s">
        <v>88</v>
      </c>
      <c r="AY84" s="24" t="s">
        <v>179</v>
      </c>
      <c r="BE84" s="204">
        <f t="shared" si="4"/>
        <v>0</v>
      </c>
      <c r="BF84" s="204">
        <f t="shared" si="5"/>
        <v>0</v>
      </c>
      <c r="BG84" s="204">
        <f t="shared" si="6"/>
        <v>0</v>
      </c>
      <c r="BH84" s="204">
        <f t="shared" si="7"/>
        <v>0</v>
      </c>
      <c r="BI84" s="204">
        <f t="shared" si="8"/>
        <v>0</v>
      </c>
      <c r="BJ84" s="24" t="s">
        <v>86</v>
      </c>
      <c r="BK84" s="204">
        <f t="shared" si="9"/>
        <v>0</v>
      </c>
      <c r="BL84" s="24" t="s">
        <v>187</v>
      </c>
      <c r="BM84" s="24" t="s">
        <v>180</v>
      </c>
    </row>
    <row r="85" spans="2:65" s="1" customFormat="1" ht="57" customHeight="1">
      <c r="B85" s="42"/>
      <c r="C85" s="193" t="s">
        <v>187</v>
      </c>
      <c r="D85" s="193" t="s">
        <v>182</v>
      </c>
      <c r="E85" s="194" t="s">
        <v>230</v>
      </c>
      <c r="F85" s="195" t="s">
        <v>5228</v>
      </c>
      <c r="G85" s="196" t="s">
        <v>769</v>
      </c>
      <c r="H85" s="197">
        <v>1</v>
      </c>
      <c r="I85" s="198"/>
      <c r="J85" s="199">
        <f t="shared" si="0"/>
        <v>0</v>
      </c>
      <c r="K85" s="195" t="s">
        <v>233</v>
      </c>
      <c r="L85" s="62"/>
      <c r="M85" s="200" t="s">
        <v>34</v>
      </c>
      <c r="N85" s="201" t="s">
        <v>49</v>
      </c>
      <c r="O85" s="43"/>
      <c r="P85" s="202">
        <f t="shared" si="1"/>
        <v>0</v>
      </c>
      <c r="Q85" s="202">
        <v>0</v>
      </c>
      <c r="R85" s="202">
        <f t="shared" si="2"/>
        <v>0</v>
      </c>
      <c r="S85" s="202">
        <v>0</v>
      </c>
      <c r="T85" s="203">
        <f t="shared" si="3"/>
        <v>0</v>
      </c>
      <c r="AR85" s="24" t="s">
        <v>187</v>
      </c>
      <c r="AT85" s="24" t="s">
        <v>182</v>
      </c>
      <c r="AU85" s="24" t="s">
        <v>88</v>
      </c>
      <c r="AY85" s="24" t="s">
        <v>179</v>
      </c>
      <c r="BE85" s="204">
        <f t="shared" si="4"/>
        <v>0</v>
      </c>
      <c r="BF85" s="204">
        <f t="shared" si="5"/>
        <v>0</v>
      </c>
      <c r="BG85" s="204">
        <f t="shared" si="6"/>
        <v>0</v>
      </c>
      <c r="BH85" s="204">
        <f t="shared" si="7"/>
        <v>0</v>
      </c>
      <c r="BI85" s="204">
        <f t="shared" si="8"/>
        <v>0</v>
      </c>
      <c r="BJ85" s="24" t="s">
        <v>86</v>
      </c>
      <c r="BK85" s="204">
        <f t="shared" si="9"/>
        <v>0</v>
      </c>
      <c r="BL85" s="24" t="s">
        <v>187</v>
      </c>
      <c r="BM85" s="24" t="s">
        <v>187</v>
      </c>
    </row>
    <row r="86" spans="2:65" s="1" customFormat="1" ht="14.45" customHeight="1">
      <c r="B86" s="42"/>
      <c r="C86" s="193" t="s">
        <v>230</v>
      </c>
      <c r="D86" s="193" t="s">
        <v>182</v>
      </c>
      <c r="E86" s="194" t="s">
        <v>236</v>
      </c>
      <c r="F86" s="195" t="s">
        <v>5229</v>
      </c>
      <c r="G86" s="196" t="s">
        <v>769</v>
      </c>
      <c r="H86" s="197">
        <v>4</v>
      </c>
      <c r="I86" s="198"/>
      <c r="J86" s="199">
        <f t="shared" si="0"/>
        <v>0</v>
      </c>
      <c r="K86" s="195" t="s">
        <v>233</v>
      </c>
      <c r="L86" s="62"/>
      <c r="M86" s="200" t="s">
        <v>34</v>
      </c>
      <c r="N86" s="201" t="s">
        <v>49</v>
      </c>
      <c r="O86" s="43"/>
      <c r="P86" s="202">
        <f t="shared" si="1"/>
        <v>0</v>
      </c>
      <c r="Q86" s="202">
        <v>0</v>
      </c>
      <c r="R86" s="202">
        <f t="shared" si="2"/>
        <v>0</v>
      </c>
      <c r="S86" s="202">
        <v>0</v>
      </c>
      <c r="T86" s="203">
        <f t="shared" si="3"/>
        <v>0</v>
      </c>
      <c r="AR86" s="24" t="s">
        <v>187</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187</v>
      </c>
      <c r="BM86" s="24" t="s">
        <v>230</v>
      </c>
    </row>
    <row r="87" spans="2:65" s="1" customFormat="1" ht="14.45" customHeight="1">
      <c r="B87" s="42"/>
      <c r="C87" s="193" t="s">
        <v>236</v>
      </c>
      <c r="D87" s="193" t="s">
        <v>182</v>
      </c>
      <c r="E87" s="194" t="s">
        <v>242</v>
      </c>
      <c r="F87" s="195" t="s">
        <v>5230</v>
      </c>
      <c r="G87" s="196" t="s">
        <v>769</v>
      </c>
      <c r="H87" s="197">
        <v>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236</v>
      </c>
    </row>
    <row r="88" spans="2:65" s="1" customFormat="1" ht="14.45" customHeight="1">
      <c r="B88" s="42"/>
      <c r="C88" s="193" t="s">
        <v>242</v>
      </c>
      <c r="D88" s="193" t="s">
        <v>182</v>
      </c>
      <c r="E88" s="194" t="s">
        <v>225</v>
      </c>
      <c r="F88" s="195" t="s">
        <v>5231</v>
      </c>
      <c r="G88" s="196" t="s">
        <v>769</v>
      </c>
      <c r="H88" s="197">
        <v>1</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242</v>
      </c>
    </row>
    <row r="89" spans="2:65" s="10" customFormat="1" ht="29.85" customHeight="1">
      <c r="B89" s="177"/>
      <c r="C89" s="178"/>
      <c r="D89" s="179" t="s">
        <v>77</v>
      </c>
      <c r="E89" s="191" t="s">
        <v>257</v>
      </c>
      <c r="F89" s="191" t="s">
        <v>5232</v>
      </c>
      <c r="G89" s="178"/>
      <c r="H89" s="178"/>
      <c r="I89" s="181"/>
      <c r="J89" s="192">
        <f>BK89</f>
        <v>0</v>
      </c>
      <c r="K89" s="178"/>
      <c r="L89" s="183"/>
      <c r="M89" s="184"/>
      <c r="N89" s="185"/>
      <c r="O89" s="185"/>
      <c r="P89" s="186">
        <f>SUM(P90:P102)</f>
        <v>0</v>
      </c>
      <c r="Q89" s="185"/>
      <c r="R89" s="186">
        <f>SUM(R90:R102)</f>
        <v>0</v>
      </c>
      <c r="S89" s="185"/>
      <c r="T89" s="187">
        <f>SUM(T90:T102)</f>
        <v>0</v>
      </c>
      <c r="AR89" s="188" t="s">
        <v>86</v>
      </c>
      <c r="AT89" s="189" t="s">
        <v>77</v>
      </c>
      <c r="AU89" s="189" t="s">
        <v>86</v>
      </c>
      <c r="AY89" s="188" t="s">
        <v>179</v>
      </c>
      <c r="BK89" s="190">
        <f>SUM(BK90:BK102)</f>
        <v>0</v>
      </c>
    </row>
    <row r="90" spans="2:65" s="1" customFormat="1" ht="22.9" customHeight="1">
      <c r="B90" s="42"/>
      <c r="C90" s="193" t="s">
        <v>225</v>
      </c>
      <c r="D90" s="193" t="s">
        <v>182</v>
      </c>
      <c r="E90" s="194" t="s">
        <v>264</v>
      </c>
      <c r="F90" s="195" t="s">
        <v>5233</v>
      </c>
      <c r="G90" s="196" t="s">
        <v>769</v>
      </c>
      <c r="H90" s="197">
        <v>22</v>
      </c>
      <c r="I90" s="198"/>
      <c r="J90" s="199">
        <f t="shared" ref="J90:J102" si="10">ROUND(I90*H90,2)</f>
        <v>0</v>
      </c>
      <c r="K90" s="195" t="s">
        <v>233</v>
      </c>
      <c r="L90" s="62"/>
      <c r="M90" s="200" t="s">
        <v>34</v>
      </c>
      <c r="N90" s="201" t="s">
        <v>49</v>
      </c>
      <c r="O90" s="43"/>
      <c r="P90" s="202">
        <f t="shared" ref="P90:P102" si="11">O90*H90</f>
        <v>0</v>
      </c>
      <c r="Q90" s="202">
        <v>0</v>
      </c>
      <c r="R90" s="202">
        <f t="shared" ref="R90:R102" si="12">Q90*H90</f>
        <v>0</v>
      </c>
      <c r="S90" s="202">
        <v>0</v>
      </c>
      <c r="T90" s="203">
        <f t="shared" ref="T90:T102" si="13">S90*H90</f>
        <v>0</v>
      </c>
      <c r="AR90" s="24" t="s">
        <v>187</v>
      </c>
      <c r="AT90" s="24" t="s">
        <v>182</v>
      </c>
      <c r="AU90" s="24" t="s">
        <v>88</v>
      </c>
      <c r="AY90" s="24" t="s">
        <v>179</v>
      </c>
      <c r="BE90" s="204">
        <f t="shared" ref="BE90:BE102" si="14">IF(N90="základní",J90,0)</f>
        <v>0</v>
      </c>
      <c r="BF90" s="204">
        <f t="shared" ref="BF90:BF102" si="15">IF(N90="snížená",J90,0)</f>
        <v>0</v>
      </c>
      <c r="BG90" s="204">
        <f t="shared" ref="BG90:BG102" si="16">IF(N90="zákl. přenesená",J90,0)</f>
        <v>0</v>
      </c>
      <c r="BH90" s="204">
        <f t="shared" ref="BH90:BH102" si="17">IF(N90="sníž. přenesená",J90,0)</f>
        <v>0</v>
      </c>
      <c r="BI90" s="204">
        <f t="shared" ref="BI90:BI102" si="18">IF(N90="nulová",J90,0)</f>
        <v>0</v>
      </c>
      <c r="BJ90" s="24" t="s">
        <v>86</v>
      </c>
      <c r="BK90" s="204">
        <f t="shared" ref="BK90:BK102" si="19">ROUND(I90*H90,2)</f>
        <v>0</v>
      </c>
      <c r="BL90" s="24" t="s">
        <v>187</v>
      </c>
      <c r="BM90" s="24" t="s">
        <v>225</v>
      </c>
    </row>
    <row r="91" spans="2:65" s="1" customFormat="1" ht="14.45" customHeight="1">
      <c r="B91" s="42"/>
      <c r="C91" s="193" t="s">
        <v>257</v>
      </c>
      <c r="D91" s="193" t="s">
        <v>182</v>
      </c>
      <c r="E91" s="194" t="s">
        <v>269</v>
      </c>
      <c r="F91" s="195" t="s">
        <v>5234</v>
      </c>
      <c r="G91" s="196" t="s">
        <v>769</v>
      </c>
      <c r="H91" s="197">
        <v>55</v>
      </c>
      <c r="I91" s="198"/>
      <c r="J91" s="199">
        <f t="shared" si="10"/>
        <v>0</v>
      </c>
      <c r="K91" s="195" t="s">
        <v>233</v>
      </c>
      <c r="L91" s="62"/>
      <c r="M91" s="200" t="s">
        <v>34</v>
      </c>
      <c r="N91" s="201" t="s">
        <v>49</v>
      </c>
      <c r="O91" s="43"/>
      <c r="P91" s="202">
        <f t="shared" si="11"/>
        <v>0</v>
      </c>
      <c r="Q91" s="202">
        <v>0</v>
      </c>
      <c r="R91" s="202">
        <f t="shared" si="12"/>
        <v>0</v>
      </c>
      <c r="S91" s="202">
        <v>0</v>
      </c>
      <c r="T91" s="203">
        <f t="shared" si="13"/>
        <v>0</v>
      </c>
      <c r="AR91" s="24" t="s">
        <v>187</v>
      </c>
      <c r="AT91" s="24" t="s">
        <v>182</v>
      </c>
      <c r="AU91" s="24" t="s">
        <v>88</v>
      </c>
      <c r="AY91" s="24" t="s">
        <v>179</v>
      </c>
      <c r="BE91" s="204">
        <f t="shared" si="14"/>
        <v>0</v>
      </c>
      <c r="BF91" s="204">
        <f t="shared" si="15"/>
        <v>0</v>
      </c>
      <c r="BG91" s="204">
        <f t="shared" si="16"/>
        <v>0</v>
      </c>
      <c r="BH91" s="204">
        <f t="shared" si="17"/>
        <v>0</v>
      </c>
      <c r="BI91" s="204">
        <f t="shared" si="18"/>
        <v>0</v>
      </c>
      <c r="BJ91" s="24" t="s">
        <v>86</v>
      </c>
      <c r="BK91" s="204">
        <f t="shared" si="19"/>
        <v>0</v>
      </c>
      <c r="BL91" s="24" t="s">
        <v>187</v>
      </c>
      <c r="BM91" s="24" t="s">
        <v>257</v>
      </c>
    </row>
    <row r="92" spans="2:65" s="1" customFormat="1" ht="14.45" customHeight="1">
      <c r="B92" s="42"/>
      <c r="C92" s="193" t="s">
        <v>264</v>
      </c>
      <c r="D92" s="193" t="s">
        <v>182</v>
      </c>
      <c r="E92" s="194" t="s">
        <v>273</v>
      </c>
      <c r="F92" s="195" t="s">
        <v>5235</v>
      </c>
      <c r="G92" s="196" t="s">
        <v>769</v>
      </c>
      <c r="H92" s="197">
        <v>55</v>
      </c>
      <c r="I92" s="198"/>
      <c r="J92" s="199">
        <f t="shared" si="10"/>
        <v>0</v>
      </c>
      <c r="K92" s="195" t="s">
        <v>233</v>
      </c>
      <c r="L92" s="62"/>
      <c r="M92" s="200" t="s">
        <v>34</v>
      </c>
      <c r="N92" s="201" t="s">
        <v>49</v>
      </c>
      <c r="O92" s="43"/>
      <c r="P92" s="202">
        <f t="shared" si="11"/>
        <v>0</v>
      </c>
      <c r="Q92" s="202">
        <v>0</v>
      </c>
      <c r="R92" s="202">
        <f t="shared" si="12"/>
        <v>0</v>
      </c>
      <c r="S92" s="202">
        <v>0</v>
      </c>
      <c r="T92" s="203">
        <f t="shared" si="13"/>
        <v>0</v>
      </c>
      <c r="AR92" s="24" t="s">
        <v>187</v>
      </c>
      <c r="AT92" s="24" t="s">
        <v>182</v>
      </c>
      <c r="AU92" s="24" t="s">
        <v>88</v>
      </c>
      <c r="AY92" s="24" t="s">
        <v>179</v>
      </c>
      <c r="BE92" s="204">
        <f t="shared" si="14"/>
        <v>0</v>
      </c>
      <c r="BF92" s="204">
        <f t="shared" si="15"/>
        <v>0</v>
      </c>
      <c r="BG92" s="204">
        <f t="shared" si="16"/>
        <v>0</v>
      </c>
      <c r="BH92" s="204">
        <f t="shared" si="17"/>
        <v>0</v>
      </c>
      <c r="BI92" s="204">
        <f t="shared" si="18"/>
        <v>0</v>
      </c>
      <c r="BJ92" s="24" t="s">
        <v>86</v>
      </c>
      <c r="BK92" s="204">
        <f t="shared" si="19"/>
        <v>0</v>
      </c>
      <c r="BL92" s="24" t="s">
        <v>187</v>
      </c>
      <c r="BM92" s="24" t="s">
        <v>264</v>
      </c>
    </row>
    <row r="93" spans="2:65" s="1" customFormat="1" ht="22.9" customHeight="1">
      <c r="B93" s="42"/>
      <c r="C93" s="193" t="s">
        <v>269</v>
      </c>
      <c r="D93" s="193" t="s">
        <v>182</v>
      </c>
      <c r="E93" s="194" t="s">
        <v>279</v>
      </c>
      <c r="F93" s="195" t="s">
        <v>5236</v>
      </c>
      <c r="G93" s="196" t="s">
        <v>769</v>
      </c>
      <c r="H93" s="197">
        <v>11</v>
      </c>
      <c r="I93" s="198"/>
      <c r="J93" s="199">
        <f t="shared" si="10"/>
        <v>0</v>
      </c>
      <c r="K93" s="195" t="s">
        <v>233</v>
      </c>
      <c r="L93" s="62"/>
      <c r="M93" s="200" t="s">
        <v>34</v>
      </c>
      <c r="N93" s="201" t="s">
        <v>49</v>
      </c>
      <c r="O93" s="43"/>
      <c r="P93" s="202">
        <f t="shared" si="11"/>
        <v>0</v>
      </c>
      <c r="Q93" s="202">
        <v>0</v>
      </c>
      <c r="R93" s="202">
        <f t="shared" si="12"/>
        <v>0</v>
      </c>
      <c r="S93" s="202">
        <v>0</v>
      </c>
      <c r="T93" s="203">
        <f t="shared" si="13"/>
        <v>0</v>
      </c>
      <c r="AR93" s="24" t="s">
        <v>187</v>
      </c>
      <c r="AT93" s="24" t="s">
        <v>182</v>
      </c>
      <c r="AU93" s="24" t="s">
        <v>88</v>
      </c>
      <c r="AY93" s="24" t="s">
        <v>179</v>
      </c>
      <c r="BE93" s="204">
        <f t="shared" si="14"/>
        <v>0</v>
      </c>
      <c r="BF93" s="204">
        <f t="shared" si="15"/>
        <v>0</v>
      </c>
      <c r="BG93" s="204">
        <f t="shared" si="16"/>
        <v>0</v>
      </c>
      <c r="BH93" s="204">
        <f t="shared" si="17"/>
        <v>0</v>
      </c>
      <c r="BI93" s="204">
        <f t="shared" si="18"/>
        <v>0</v>
      </c>
      <c r="BJ93" s="24" t="s">
        <v>86</v>
      </c>
      <c r="BK93" s="204">
        <f t="shared" si="19"/>
        <v>0</v>
      </c>
      <c r="BL93" s="24" t="s">
        <v>187</v>
      </c>
      <c r="BM93" s="24" t="s">
        <v>269</v>
      </c>
    </row>
    <row r="94" spans="2:65" s="1" customFormat="1" ht="14.45" customHeight="1">
      <c r="B94" s="42"/>
      <c r="C94" s="193" t="s">
        <v>273</v>
      </c>
      <c r="D94" s="193" t="s">
        <v>182</v>
      </c>
      <c r="E94" s="194" t="s">
        <v>283</v>
      </c>
      <c r="F94" s="195" t="s">
        <v>5237</v>
      </c>
      <c r="G94" s="196" t="s">
        <v>250</v>
      </c>
      <c r="H94" s="197">
        <v>1400</v>
      </c>
      <c r="I94" s="198"/>
      <c r="J94" s="199">
        <f t="shared" si="10"/>
        <v>0</v>
      </c>
      <c r="K94" s="195" t="s">
        <v>233</v>
      </c>
      <c r="L94" s="62"/>
      <c r="M94" s="200" t="s">
        <v>34</v>
      </c>
      <c r="N94" s="201" t="s">
        <v>49</v>
      </c>
      <c r="O94" s="43"/>
      <c r="P94" s="202">
        <f t="shared" si="11"/>
        <v>0</v>
      </c>
      <c r="Q94" s="202">
        <v>0</v>
      </c>
      <c r="R94" s="202">
        <f t="shared" si="12"/>
        <v>0</v>
      </c>
      <c r="S94" s="202">
        <v>0</v>
      </c>
      <c r="T94" s="203">
        <f t="shared" si="13"/>
        <v>0</v>
      </c>
      <c r="AR94" s="24" t="s">
        <v>187</v>
      </c>
      <c r="AT94" s="24" t="s">
        <v>182</v>
      </c>
      <c r="AU94" s="24" t="s">
        <v>88</v>
      </c>
      <c r="AY94" s="24" t="s">
        <v>179</v>
      </c>
      <c r="BE94" s="204">
        <f t="shared" si="14"/>
        <v>0</v>
      </c>
      <c r="BF94" s="204">
        <f t="shared" si="15"/>
        <v>0</v>
      </c>
      <c r="BG94" s="204">
        <f t="shared" si="16"/>
        <v>0</v>
      </c>
      <c r="BH94" s="204">
        <f t="shared" si="17"/>
        <v>0</v>
      </c>
      <c r="BI94" s="204">
        <f t="shared" si="18"/>
        <v>0</v>
      </c>
      <c r="BJ94" s="24" t="s">
        <v>86</v>
      </c>
      <c r="BK94" s="204">
        <f t="shared" si="19"/>
        <v>0</v>
      </c>
      <c r="BL94" s="24" t="s">
        <v>187</v>
      </c>
      <c r="BM94" s="24" t="s">
        <v>273</v>
      </c>
    </row>
    <row r="95" spans="2:65" s="1" customFormat="1" ht="14.45" customHeight="1">
      <c r="B95" s="42"/>
      <c r="C95" s="193" t="s">
        <v>279</v>
      </c>
      <c r="D95" s="193" t="s">
        <v>182</v>
      </c>
      <c r="E95" s="194" t="s">
        <v>10</v>
      </c>
      <c r="F95" s="195" t="s">
        <v>5238</v>
      </c>
      <c r="G95" s="196" t="s">
        <v>769</v>
      </c>
      <c r="H95" s="197">
        <v>1</v>
      </c>
      <c r="I95" s="198"/>
      <c r="J95" s="199">
        <f t="shared" si="10"/>
        <v>0</v>
      </c>
      <c r="K95" s="195" t="s">
        <v>233</v>
      </c>
      <c r="L95" s="62"/>
      <c r="M95" s="200" t="s">
        <v>34</v>
      </c>
      <c r="N95" s="201" t="s">
        <v>49</v>
      </c>
      <c r="O95" s="43"/>
      <c r="P95" s="202">
        <f t="shared" si="11"/>
        <v>0</v>
      </c>
      <c r="Q95" s="202">
        <v>0</v>
      </c>
      <c r="R95" s="202">
        <f t="shared" si="12"/>
        <v>0</v>
      </c>
      <c r="S95" s="202">
        <v>0</v>
      </c>
      <c r="T95" s="203">
        <f t="shared" si="13"/>
        <v>0</v>
      </c>
      <c r="AR95" s="24" t="s">
        <v>187</v>
      </c>
      <c r="AT95" s="24" t="s">
        <v>182</v>
      </c>
      <c r="AU95" s="24" t="s">
        <v>88</v>
      </c>
      <c r="AY95" s="24" t="s">
        <v>179</v>
      </c>
      <c r="BE95" s="204">
        <f t="shared" si="14"/>
        <v>0</v>
      </c>
      <c r="BF95" s="204">
        <f t="shared" si="15"/>
        <v>0</v>
      </c>
      <c r="BG95" s="204">
        <f t="shared" si="16"/>
        <v>0</v>
      </c>
      <c r="BH95" s="204">
        <f t="shared" si="17"/>
        <v>0</v>
      </c>
      <c r="BI95" s="204">
        <f t="shared" si="18"/>
        <v>0</v>
      </c>
      <c r="BJ95" s="24" t="s">
        <v>86</v>
      </c>
      <c r="BK95" s="204">
        <f t="shared" si="19"/>
        <v>0</v>
      </c>
      <c r="BL95" s="24" t="s">
        <v>187</v>
      </c>
      <c r="BM95" s="24" t="s">
        <v>279</v>
      </c>
    </row>
    <row r="96" spans="2:65" s="1" customFormat="1" ht="14.45" customHeight="1">
      <c r="B96" s="42"/>
      <c r="C96" s="193" t="s">
        <v>283</v>
      </c>
      <c r="D96" s="193" t="s">
        <v>182</v>
      </c>
      <c r="E96" s="194" t="s">
        <v>301</v>
      </c>
      <c r="F96" s="195" t="s">
        <v>5209</v>
      </c>
      <c r="G96" s="196" t="s">
        <v>769</v>
      </c>
      <c r="H96" s="197">
        <v>1</v>
      </c>
      <c r="I96" s="198"/>
      <c r="J96" s="199">
        <f t="shared" si="10"/>
        <v>0</v>
      </c>
      <c r="K96" s="195" t="s">
        <v>233</v>
      </c>
      <c r="L96" s="62"/>
      <c r="M96" s="200" t="s">
        <v>34</v>
      </c>
      <c r="N96" s="201" t="s">
        <v>49</v>
      </c>
      <c r="O96" s="43"/>
      <c r="P96" s="202">
        <f t="shared" si="11"/>
        <v>0</v>
      </c>
      <c r="Q96" s="202">
        <v>0</v>
      </c>
      <c r="R96" s="202">
        <f t="shared" si="12"/>
        <v>0</v>
      </c>
      <c r="S96" s="202">
        <v>0</v>
      </c>
      <c r="T96" s="203">
        <f t="shared" si="13"/>
        <v>0</v>
      </c>
      <c r="AR96" s="24" t="s">
        <v>187</v>
      </c>
      <c r="AT96" s="24" t="s">
        <v>182</v>
      </c>
      <c r="AU96" s="24" t="s">
        <v>88</v>
      </c>
      <c r="AY96" s="24" t="s">
        <v>179</v>
      </c>
      <c r="BE96" s="204">
        <f t="shared" si="14"/>
        <v>0</v>
      </c>
      <c r="BF96" s="204">
        <f t="shared" si="15"/>
        <v>0</v>
      </c>
      <c r="BG96" s="204">
        <f t="shared" si="16"/>
        <v>0</v>
      </c>
      <c r="BH96" s="204">
        <f t="shared" si="17"/>
        <v>0</v>
      </c>
      <c r="BI96" s="204">
        <f t="shared" si="18"/>
        <v>0</v>
      </c>
      <c r="BJ96" s="24" t="s">
        <v>86</v>
      </c>
      <c r="BK96" s="204">
        <f t="shared" si="19"/>
        <v>0</v>
      </c>
      <c r="BL96" s="24" t="s">
        <v>187</v>
      </c>
      <c r="BM96" s="24" t="s">
        <v>283</v>
      </c>
    </row>
    <row r="97" spans="2:65" s="1" customFormat="1" ht="14.45" customHeight="1">
      <c r="B97" s="42"/>
      <c r="C97" s="193" t="s">
        <v>10</v>
      </c>
      <c r="D97" s="193" t="s">
        <v>182</v>
      </c>
      <c r="E97" s="194" t="s">
        <v>366</v>
      </c>
      <c r="F97" s="195" t="s">
        <v>5239</v>
      </c>
      <c r="G97" s="196" t="s">
        <v>769</v>
      </c>
      <c r="H97" s="197">
        <v>12</v>
      </c>
      <c r="I97" s="198"/>
      <c r="J97" s="199">
        <f t="shared" si="10"/>
        <v>0</v>
      </c>
      <c r="K97" s="195" t="s">
        <v>233</v>
      </c>
      <c r="L97" s="62"/>
      <c r="M97" s="200" t="s">
        <v>34</v>
      </c>
      <c r="N97" s="201" t="s">
        <v>49</v>
      </c>
      <c r="O97" s="43"/>
      <c r="P97" s="202">
        <f t="shared" si="11"/>
        <v>0</v>
      </c>
      <c r="Q97" s="202">
        <v>0</v>
      </c>
      <c r="R97" s="202">
        <f t="shared" si="12"/>
        <v>0</v>
      </c>
      <c r="S97" s="202">
        <v>0</v>
      </c>
      <c r="T97" s="203">
        <f t="shared" si="13"/>
        <v>0</v>
      </c>
      <c r="AR97" s="24" t="s">
        <v>187</v>
      </c>
      <c r="AT97" s="24" t="s">
        <v>182</v>
      </c>
      <c r="AU97" s="24" t="s">
        <v>88</v>
      </c>
      <c r="AY97" s="24" t="s">
        <v>179</v>
      </c>
      <c r="BE97" s="204">
        <f t="shared" si="14"/>
        <v>0</v>
      </c>
      <c r="BF97" s="204">
        <f t="shared" si="15"/>
        <v>0</v>
      </c>
      <c r="BG97" s="204">
        <f t="shared" si="16"/>
        <v>0</v>
      </c>
      <c r="BH97" s="204">
        <f t="shared" si="17"/>
        <v>0</v>
      </c>
      <c r="BI97" s="204">
        <f t="shared" si="18"/>
        <v>0</v>
      </c>
      <c r="BJ97" s="24" t="s">
        <v>86</v>
      </c>
      <c r="BK97" s="204">
        <f t="shared" si="19"/>
        <v>0</v>
      </c>
      <c r="BL97" s="24" t="s">
        <v>187</v>
      </c>
      <c r="BM97" s="24" t="s">
        <v>301</v>
      </c>
    </row>
    <row r="98" spans="2:65" s="1" customFormat="1" ht="14.45" customHeight="1">
      <c r="B98" s="42"/>
      <c r="C98" s="193" t="s">
        <v>301</v>
      </c>
      <c r="D98" s="193" t="s">
        <v>182</v>
      </c>
      <c r="E98" s="194" t="s">
        <v>384</v>
      </c>
      <c r="F98" s="195" t="s">
        <v>5210</v>
      </c>
      <c r="G98" s="196" t="s">
        <v>769</v>
      </c>
      <c r="H98" s="197">
        <v>1</v>
      </c>
      <c r="I98" s="198"/>
      <c r="J98" s="199">
        <f t="shared" si="10"/>
        <v>0</v>
      </c>
      <c r="K98" s="195" t="s">
        <v>233</v>
      </c>
      <c r="L98" s="62"/>
      <c r="M98" s="200" t="s">
        <v>34</v>
      </c>
      <c r="N98" s="201" t="s">
        <v>49</v>
      </c>
      <c r="O98" s="43"/>
      <c r="P98" s="202">
        <f t="shared" si="11"/>
        <v>0</v>
      </c>
      <c r="Q98" s="202">
        <v>0</v>
      </c>
      <c r="R98" s="202">
        <f t="shared" si="12"/>
        <v>0</v>
      </c>
      <c r="S98" s="202">
        <v>0</v>
      </c>
      <c r="T98" s="203">
        <f t="shared" si="13"/>
        <v>0</v>
      </c>
      <c r="AR98" s="24" t="s">
        <v>187</v>
      </c>
      <c r="AT98" s="24" t="s">
        <v>182</v>
      </c>
      <c r="AU98" s="24" t="s">
        <v>88</v>
      </c>
      <c r="AY98" s="24" t="s">
        <v>179</v>
      </c>
      <c r="BE98" s="204">
        <f t="shared" si="14"/>
        <v>0</v>
      </c>
      <c r="BF98" s="204">
        <f t="shared" si="15"/>
        <v>0</v>
      </c>
      <c r="BG98" s="204">
        <f t="shared" si="16"/>
        <v>0</v>
      </c>
      <c r="BH98" s="204">
        <f t="shared" si="17"/>
        <v>0</v>
      </c>
      <c r="BI98" s="204">
        <f t="shared" si="18"/>
        <v>0</v>
      </c>
      <c r="BJ98" s="24" t="s">
        <v>86</v>
      </c>
      <c r="BK98" s="204">
        <f t="shared" si="19"/>
        <v>0</v>
      </c>
      <c r="BL98" s="24" t="s">
        <v>187</v>
      </c>
      <c r="BM98" s="24" t="s">
        <v>327</v>
      </c>
    </row>
    <row r="99" spans="2:65" s="1" customFormat="1" ht="57" customHeight="1">
      <c r="B99" s="42"/>
      <c r="C99" s="193" t="s">
        <v>327</v>
      </c>
      <c r="D99" s="193" t="s">
        <v>182</v>
      </c>
      <c r="E99" s="194" t="s">
        <v>391</v>
      </c>
      <c r="F99" s="195" t="s">
        <v>5213</v>
      </c>
      <c r="G99" s="196" t="s">
        <v>769</v>
      </c>
      <c r="H99" s="197">
        <v>1</v>
      </c>
      <c r="I99" s="198"/>
      <c r="J99" s="199">
        <f t="shared" si="10"/>
        <v>0</v>
      </c>
      <c r="K99" s="195" t="s">
        <v>233</v>
      </c>
      <c r="L99" s="62"/>
      <c r="M99" s="200" t="s">
        <v>34</v>
      </c>
      <c r="N99" s="201" t="s">
        <v>49</v>
      </c>
      <c r="O99" s="43"/>
      <c r="P99" s="202">
        <f t="shared" si="11"/>
        <v>0</v>
      </c>
      <c r="Q99" s="202">
        <v>0</v>
      </c>
      <c r="R99" s="202">
        <f t="shared" si="12"/>
        <v>0</v>
      </c>
      <c r="S99" s="202">
        <v>0</v>
      </c>
      <c r="T99" s="203">
        <f t="shared" si="13"/>
        <v>0</v>
      </c>
      <c r="AR99" s="24" t="s">
        <v>187</v>
      </c>
      <c r="AT99" s="24" t="s">
        <v>182</v>
      </c>
      <c r="AU99" s="24" t="s">
        <v>88</v>
      </c>
      <c r="AY99" s="24" t="s">
        <v>179</v>
      </c>
      <c r="BE99" s="204">
        <f t="shared" si="14"/>
        <v>0</v>
      </c>
      <c r="BF99" s="204">
        <f t="shared" si="15"/>
        <v>0</v>
      </c>
      <c r="BG99" s="204">
        <f t="shared" si="16"/>
        <v>0</v>
      </c>
      <c r="BH99" s="204">
        <f t="shared" si="17"/>
        <v>0</v>
      </c>
      <c r="BI99" s="204">
        <f t="shared" si="18"/>
        <v>0</v>
      </c>
      <c r="BJ99" s="24" t="s">
        <v>86</v>
      </c>
      <c r="BK99" s="204">
        <f t="shared" si="19"/>
        <v>0</v>
      </c>
      <c r="BL99" s="24" t="s">
        <v>187</v>
      </c>
      <c r="BM99" s="24" t="s">
        <v>366</v>
      </c>
    </row>
    <row r="100" spans="2:65" s="1" customFormat="1" ht="14.45" customHeight="1">
      <c r="B100" s="42"/>
      <c r="C100" s="193" t="s">
        <v>366</v>
      </c>
      <c r="D100" s="193" t="s">
        <v>182</v>
      </c>
      <c r="E100" s="194" t="s">
        <v>9</v>
      </c>
      <c r="F100" s="195" t="s">
        <v>5240</v>
      </c>
      <c r="G100" s="196" t="s">
        <v>769</v>
      </c>
      <c r="H100" s="197">
        <v>1</v>
      </c>
      <c r="I100" s="198"/>
      <c r="J100" s="199">
        <f t="shared" si="10"/>
        <v>0</v>
      </c>
      <c r="K100" s="195" t="s">
        <v>233</v>
      </c>
      <c r="L100" s="62"/>
      <c r="M100" s="200" t="s">
        <v>34</v>
      </c>
      <c r="N100" s="201" t="s">
        <v>49</v>
      </c>
      <c r="O100" s="43"/>
      <c r="P100" s="202">
        <f t="shared" si="11"/>
        <v>0</v>
      </c>
      <c r="Q100" s="202">
        <v>0</v>
      </c>
      <c r="R100" s="202">
        <f t="shared" si="12"/>
        <v>0</v>
      </c>
      <c r="S100" s="202">
        <v>0</v>
      </c>
      <c r="T100" s="203">
        <f t="shared" si="13"/>
        <v>0</v>
      </c>
      <c r="AR100" s="24" t="s">
        <v>187</v>
      </c>
      <c r="AT100" s="24" t="s">
        <v>182</v>
      </c>
      <c r="AU100" s="24" t="s">
        <v>88</v>
      </c>
      <c r="AY100" s="24" t="s">
        <v>179</v>
      </c>
      <c r="BE100" s="204">
        <f t="shared" si="14"/>
        <v>0</v>
      </c>
      <c r="BF100" s="204">
        <f t="shared" si="15"/>
        <v>0</v>
      </c>
      <c r="BG100" s="204">
        <f t="shared" si="16"/>
        <v>0</v>
      </c>
      <c r="BH100" s="204">
        <f t="shared" si="17"/>
        <v>0</v>
      </c>
      <c r="BI100" s="204">
        <f t="shared" si="18"/>
        <v>0</v>
      </c>
      <c r="BJ100" s="24" t="s">
        <v>86</v>
      </c>
      <c r="BK100" s="204">
        <f t="shared" si="19"/>
        <v>0</v>
      </c>
      <c r="BL100" s="24" t="s">
        <v>187</v>
      </c>
      <c r="BM100" s="24" t="s">
        <v>384</v>
      </c>
    </row>
    <row r="101" spans="2:65" s="1" customFormat="1" ht="34.15" customHeight="1">
      <c r="B101" s="42"/>
      <c r="C101" s="193" t="s">
        <v>384</v>
      </c>
      <c r="D101" s="193" t="s">
        <v>182</v>
      </c>
      <c r="E101" s="194" t="s">
        <v>404</v>
      </c>
      <c r="F101" s="195" t="s">
        <v>5241</v>
      </c>
      <c r="G101" s="196" t="s">
        <v>769</v>
      </c>
      <c r="H101" s="197">
        <v>1</v>
      </c>
      <c r="I101" s="198"/>
      <c r="J101" s="199">
        <f t="shared" si="10"/>
        <v>0</v>
      </c>
      <c r="K101" s="195" t="s">
        <v>233</v>
      </c>
      <c r="L101" s="62"/>
      <c r="M101" s="200" t="s">
        <v>34</v>
      </c>
      <c r="N101" s="201" t="s">
        <v>49</v>
      </c>
      <c r="O101" s="43"/>
      <c r="P101" s="202">
        <f t="shared" si="11"/>
        <v>0</v>
      </c>
      <c r="Q101" s="202">
        <v>0</v>
      </c>
      <c r="R101" s="202">
        <f t="shared" si="12"/>
        <v>0</v>
      </c>
      <c r="S101" s="202">
        <v>0</v>
      </c>
      <c r="T101" s="203">
        <f t="shared" si="13"/>
        <v>0</v>
      </c>
      <c r="AR101" s="24" t="s">
        <v>187</v>
      </c>
      <c r="AT101" s="24" t="s">
        <v>182</v>
      </c>
      <c r="AU101" s="24" t="s">
        <v>88</v>
      </c>
      <c r="AY101" s="24" t="s">
        <v>179</v>
      </c>
      <c r="BE101" s="204">
        <f t="shared" si="14"/>
        <v>0</v>
      </c>
      <c r="BF101" s="204">
        <f t="shared" si="15"/>
        <v>0</v>
      </c>
      <c r="BG101" s="204">
        <f t="shared" si="16"/>
        <v>0</v>
      </c>
      <c r="BH101" s="204">
        <f t="shared" si="17"/>
        <v>0</v>
      </c>
      <c r="BI101" s="204">
        <f t="shared" si="18"/>
        <v>0</v>
      </c>
      <c r="BJ101" s="24" t="s">
        <v>86</v>
      </c>
      <c r="BK101" s="204">
        <f t="shared" si="19"/>
        <v>0</v>
      </c>
      <c r="BL101" s="24" t="s">
        <v>187</v>
      </c>
      <c r="BM101" s="24" t="s">
        <v>391</v>
      </c>
    </row>
    <row r="102" spans="2:65" s="1" customFormat="1" ht="14.45" customHeight="1">
      <c r="B102" s="42"/>
      <c r="C102" s="193" t="s">
        <v>391</v>
      </c>
      <c r="D102" s="193" t="s">
        <v>182</v>
      </c>
      <c r="E102" s="194" t="s">
        <v>415</v>
      </c>
      <c r="F102" s="195" t="s">
        <v>5219</v>
      </c>
      <c r="G102" s="196" t="s">
        <v>769</v>
      </c>
      <c r="H102" s="197">
        <v>1</v>
      </c>
      <c r="I102" s="198"/>
      <c r="J102" s="199">
        <f t="shared" si="10"/>
        <v>0</v>
      </c>
      <c r="K102" s="195" t="s">
        <v>233</v>
      </c>
      <c r="L102" s="62"/>
      <c r="M102" s="200" t="s">
        <v>34</v>
      </c>
      <c r="N102" s="264" t="s">
        <v>49</v>
      </c>
      <c r="O102" s="262"/>
      <c r="P102" s="265">
        <f t="shared" si="11"/>
        <v>0</v>
      </c>
      <c r="Q102" s="265">
        <v>0</v>
      </c>
      <c r="R102" s="265">
        <f t="shared" si="12"/>
        <v>0</v>
      </c>
      <c r="S102" s="265">
        <v>0</v>
      </c>
      <c r="T102" s="266">
        <f t="shared" si="13"/>
        <v>0</v>
      </c>
      <c r="AR102" s="24" t="s">
        <v>187</v>
      </c>
      <c r="AT102" s="24" t="s">
        <v>182</v>
      </c>
      <c r="AU102" s="24" t="s">
        <v>88</v>
      </c>
      <c r="AY102" s="24" t="s">
        <v>179</v>
      </c>
      <c r="BE102" s="204">
        <f t="shared" si="14"/>
        <v>0</v>
      </c>
      <c r="BF102" s="204">
        <f t="shared" si="15"/>
        <v>0</v>
      </c>
      <c r="BG102" s="204">
        <f t="shared" si="16"/>
        <v>0</v>
      </c>
      <c r="BH102" s="204">
        <f t="shared" si="17"/>
        <v>0</v>
      </c>
      <c r="BI102" s="204">
        <f t="shared" si="18"/>
        <v>0</v>
      </c>
      <c r="BJ102" s="24" t="s">
        <v>86</v>
      </c>
      <c r="BK102" s="204">
        <f t="shared" si="19"/>
        <v>0</v>
      </c>
      <c r="BL102" s="24" t="s">
        <v>187</v>
      </c>
      <c r="BM102" s="24" t="s">
        <v>9</v>
      </c>
    </row>
    <row r="103" spans="2:65" s="1" customFormat="1" ht="6.95" customHeight="1">
      <c r="B103" s="57"/>
      <c r="C103" s="58"/>
      <c r="D103" s="58"/>
      <c r="E103" s="58"/>
      <c r="F103" s="58"/>
      <c r="G103" s="58"/>
      <c r="H103" s="58"/>
      <c r="I103" s="140"/>
      <c r="J103" s="58"/>
      <c r="K103" s="58"/>
      <c r="L103" s="62"/>
    </row>
  </sheetData>
  <sheetProtection algorithmName="SHA-512" hashValue="/NNd7C4sJHsHOz/KEcox1johlnCD6NR3oEROWhpK5ID5KecSi30LdrkqYQfqY7DTEVJHsgF6Pug0AkfXrFju7A==" saltValue="nCdS/M3+7JQOe/9RtMA5EEXfme8psSJ4gVRpam0mE5FqaB2Lp0Jl1hpzbfHvOeqajosyLUoOA75NXsTDYBL/CQ==" spinCount="100000" sheet="1" objects="1" scenarios="1" formatColumns="0" formatRows="0" autoFilter="0"/>
  <autoFilter ref="C78:K102"/>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113</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5242</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ROUND(SUM(BE85:BE180), 2)</f>
        <v>0</v>
      </c>
      <c r="G30" s="43"/>
      <c r="H30" s="43"/>
      <c r="I30" s="132">
        <v>0.21</v>
      </c>
      <c r="J30" s="131">
        <f>ROUND(ROUND((SUM(BE85:BE180)), 2)*I30, 2)</f>
        <v>0</v>
      </c>
      <c r="K30" s="46"/>
    </row>
    <row r="31" spans="2:11" s="1" customFormat="1" ht="14.45" customHeight="1">
      <c r="B31" s="42"/>
      <c r="C31" s="43"/>
      <c r="D31" s="43"/>
      <c r="E31" s="50" t="s">
        <v>50</v>
      </c>
      <c r="F31" s="131">
        <f>ROUND(SUM(BF85:BF180), 2)</f>
        <v>0</v>
      </c>
      <c r="G31" s="43"/>
      <c r="H31" s="43"/>
      <c r="I31" s="132">
        <v>0.15</v>
      </c>
      <c r="J31" s="131">
        <f>ROUND(ROUND((SUM(BF85:BF180)), 2)*I31, 2)</f>
        <v>0</v>
      </c>
      <c r="K31" s="46"/>
    </row>
    <row r="32" spans="2:11" s="1" customFormat="1" ht="14.45" hidden="1" customHeight="1">
      <c r="B32" s="42"/>
      <c r="C32" s="43"/>
      <c r="D32" s="43"/>
      <c r="E32" s="50" t="s">
        <v>51</v>
      </c>
      <c r="F32" s="131">
        <f>ROUND(SUM(BG85:BG180), 2)</f>
        <v>0</v>
      </c>
      <c r="G32" s="43"/>
      <c r="H32" s="43"/>
      <c r="I32" s="132">
        <v>0.21</v>
      </c>
      <c r="J32" s="131">
        <v>0</v>
      </c>
      <c r="K32" s="46"/>
    </row>
    <row r="33" spans="2:11" s="1" customFormat="1" ht="14.45" hidden="1" customHeight="1">
      <c r="B33" s="42"/>
      <c r="C33" s="43"/>
      <c r="D33" s="43"/>
      <c r="E33" s="50" t="s">
        <v>52</v>
      </c>
      <c r="F33" s="131">
        <f>ROUND(SUM(BH85:BH180), 2)</f>
        <v>0</v>
      </c>
      <c r="G33" s="43"/>
      <c r="H33" s="43"/>
      <c r="I33" s="132">
        <v>0.15</v>
      </c>
      <c r="J33" s="131">
        <v>0</v>
      </c>
      <c r="K33" s="46"/>
    </row>
    <row r="34" spans="2:11" s="1" customFormat="1" ht="14.45" hidden="1" customHeight="1">
      <c r="B34" s="42"/>
      <c r="C34" s="43"/>
      <c r="D34" s="43"/>
      <c r="E34" s="50" t="s">
        <v>53</v>
      </c>
      <c r="F34" s="131">
        <f>ROUND(SUM(BI85:BI180),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SLP - Slaboproud</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47" s="7" customFormat="1" ht="24.95" customHeight="1">
      <c r="B57" s="150"/>
      <c r="C57" s="151"/>
      <c r="D57" s="152" t="s">
        <v>5178</v>
      </c>
      <c r="E57" s="153"/>
      <c r="F57" s="153"/>
      <c r="G57" s="153"/>
      <c r="H57" s="153"/>
      <c r="I57" s="154"/>
      <c r="J57" s="155">
        <f>J86</f>
        <v>0</v>
      </c>
      <c r="K57" s="156"/>
    </row>
    <row r="58" spans="2:47" s="8" customFormat="1" ht="19.899999999999999" customHeight="1">
      <c r="B58" s="157"/>
      <c r="C58" s="158"/>
      <c r="D58" s="159" t="s">
        <v>5243</v>
      </c>
      <c r="E58" s="160"/>
      <c r="F58" s="160"/>
      <c r="G58" s="160"/>
      <c r="H58" s="160"/>
      <c r="I58" s="161"/>
      <c r="J58" s="162">
        <f>J87</f>
        <v>0</v>
      </c>
      <c r="K58" s="163"/>
    </row>
    <row r="59" spans="2:47" s="8" customFormat="1" ht="19.899999999999999" customHeight="1">
      <c r="B59" s="157"/>
      <c r="C59" s="158"/>
      <c r="D59" s="159" t="s">
        <v>5244</v>
      </c>
      <c r="E59" s="160"/>
      <c r="F59" s="160"/>
      <c r="G59" s="160"/>
      <c r="H59" s="160"/>
      <c r="I59" s="161"/>
      <c r="J59" s="162">
        <f>J102</f>
        <v>0</v>
      </c>
      <c r="K59" s="163"/>
    </row>
    <row r="60" spans="2:47" s="8" customFormat="1" ht="19.899999999999999" customHeight="1">
      <c r="B60" s="157"/>
      <c r="C60" s="158"/>
      <c r="D60" s="159" t="s">
        <v>5245</v>
      </c>
      <c r="E60" s="160"/>
      <c r="F60" s="160"/>
      <c r="G60" s="160"/>
      <c r="H60" s="160"/>
      <c r="I60" s="161"/>
      <c r="J60" s="162">
        <f>J112</f>
        <v>0</v>
      </c>
      <c r="K60" s="163"/>
    </row>
    <row r="61" spans="2:47" s="8" customFormat="1" ht="19.899999999999999" customHeight="1">
      <c r="B61" s="157"/>
      <c r="C61" s="158"/>
      <c r="D61" s="159" t="s">
        <v>5246</v>
      </c>
      <c r="E61" s="160"/>
      <c r="F61" s="160"/>
      <c r="G61" s="160"/>
      <c r="H61" s="160"/>
      <c r="I61" s="161"/>
      <c r="J61" s="162">
        <f>J115</f>
        <v>0</v>
      </c>
      <c r="K61" s="163"/>
    </row>
    <row r="62" spans="2:47" s="8" customFormat="1" ht="19.899999999999999" customHeight="1">
      <c r="B62" s="157"/>
      <c r="C62" s="158"/>
      <c r="D62" s="159" t="s">
        <v>5247</v>
      </c>
      <c r="E62" s="160"/>
      <c r="F62" s="160"/>
      <c r="G62" s="160"/>
      <c r="H62" s="160"/>
      <c r="I62" s="161"/>
      <c r="J62" s="162">
        <f>J121</f>
        <v>0</v>
      </c>
      <c r="K62" s="163"/>
    </row>
    <row r="63" spans="2:47" s="8" customFormat="1" ht="19.899999999999999" customHeight="1">
      <c r="B63" s="157"/>
      <c r="C63" s="158"/>
      <c r="D63" s="159" t="s">
        <v>5248</v>
      </c>
      <c r="E63" s="160"/>
      <c r="F63" s="160"/>
      <c r="G63" s="160"/>
      <c r="H63" s="160"/>
      <c r="I63" s="161"/>
      <c r="J63" s="162">
        <f>J131</f>
        <v>0</v>
      </c>
      <c r="K63" s="163"/>
    </row>
    <row r="64" spans="2:47" s="8" customFormat="1" ht="19.899999999999999" customHeight="1">
      <c r="B64" s="157"/>
      <c r="C64" s="158"/>
      <c r="D64" s="159" t="s">
        <v>5249</v>
      </c>
      <c r="E64" s="160"/>
      <c r="F64" s="160"/>
      <c r="G64" s="160"/>
      <c r="H64" s="160"/>
      <c r="I64" s="161"/>
      <c r="J64" s="162">
        <f>J145</f>
        <v>0</v>
      </c>
      <c r="K64" s="163"/>
    </row>
    <row r="65" spans="2:12" s="8" customFormat="1" ht="19.899999999999999" customHeight="1">
      <c r="B65" s="157"/>
      <c r="C65" s="158"/>
      <c r="D65" s="159" t="s">
        <v>5250</v>
      </c>
      <c r="E65" s="160"/>
      <c r="F65" s="160"/>
      <c r="G65" s="160"/>
      <c r="H65" s="160"/>
      <c r="I65" s="161"/>
      <c r="J65" s="162">
        <f>J156</f>
        <v>0</v>
      </c>
      <c r="K65" s="163"/>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49999999999999" customHeight="1">
      <c r="B77" s="42"/>
      <c r="C77" s="64"/>
      <c r="D77" s="64"/>
      <c r="E77" s="368" t="str">
        <f>E9</f>
        <v>SLP - Slaboproud</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65" s="1" customFormat="1">
      <c r="B81" s="42"/>
      <c r="C81" s="66" t="s">
        <v>32</v>
      </c>
      <c r="D81" s="64"/>
      <c r="E81" s="64"/>
      <c r="F81" s="165" t="str">
        <f>E15</f>
        <v>Karlovarský kraj</v>
      </c>
      <c r="G81" s="64"/>
      <c r="H81" s="64"/>
      <c r="I81" s="166" t="s">
        <v>39</v>
      </c>
      <c r="J81" s="165" t="str">
        <f>E21</f>
        <v>Jurica a.s. - Ateliér Ostrov</v>
      </c>
      <c r="K81" s="64"/>
      <c r="L81" s="62"/>
    </row>
    <row r="82" spans="2:65" s="1" customFormat="1" ht="14.45" customHeight="1">
      <c r="B82" s="42"/>
      <c r="C82" s="66" t="s">
        <v>37</v>
      </c>
      <c r="D82" s="64"/>
      <c r="E82" s="64"/>
      <c r="F82" s="165" t="str">
        <f>IF(E18="","",E18)</f>
        <v/>
      </c>
      <c r="G82" s="64"/>
      <c r="H82" s="64"/>
      <c r="I82" s="164"/>
      <c r="J82" s="64"/>
      <c r="K82" s="64"/>
      <c r="L82" s="62"/>
    </row>
    <row r="83" spans="2:65" s="1" customFormat="1" ht="10.35" customHeight="1">
      <c r="B83" s="42"/>
      <c r="C83" s="64"/>
      <c r="D83" s="64"/>
      <c r="E83" s="64"/>
      <c r="F83" s="64"/>
      <c r="G83" s="64"/>
      <c r="H83" s="64"/>
      <c r="I83" s="164"/>
      <c r="J83" s="64"/>
      <c r="K83" s="64"/>
      <c r="L83" s="62"/>
    </row>
    <row r="84" spans="2:65"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5" s="1" customFormat="1" ht="29.25" customHeight="1">
      <c r="B85" s="42"/>
      <c r="C85" s="88" t="s">
        <v>140</v>
      </c>
      <c r="D85" s="64"/>
      <c r="E85" s="64"/>
      <c r="F85" s="64"/>
      <c r="G85" s="64"/>
      <c r="H85" s="64"/>
      <c r="I85" s="164"/>
      <c r="J85" s="173">
        <f>BK85</f>
        <v>0</v>
      </c>
      <c r="K85" s="64"/>
      <c r="L85" s="62"/>
      <c r="M85" s="85"/>
      <c r="N85" s="86"/>
      <c r="O85" s="86"/>
      <c r="P85" s="174">
        <f>P86</f>
        <v>0</v>
      </c>
      <c r="Q85" s="86"/>
      <c r="R85" s="174">
        <f>R86</f>
        <v>0</v>
      </c>
      <c r="S85" s="86"/>
      <c r="T85" s="175">
        <f>T86</f>
        <v>0</v>
      </c>
      <c r="AT85" s="24" t="s">
        <v>77</v>
      </c>
      <c r="AU85" s="24" t="s">
        <v>141</v>
      </c>
      <c r="BK85" s="176">
        <f>BK86</f>
        <v>0</v>
      </c>
    </row>
    <row r="86" spans="2:65" s="10" customFormat="1" ht="37.35" customHeight="1">
      <c r="B86" s="177"/>
      <c r="C86" s="178"/>
      <c r="D86" s="179" t="s">
        <v>77</v>
      </c>
      <c r="E86" s="180" t="s">
        <v>222</v>
      </c>
      <c r="F86" s="180" t="s">
        <v>5182</v>
      </c>
      <c r="G86" s="178"/>
      <c r="H86" s="178"/>
      <c r="I86" s="181"/>
      <c r="J86" s="182">
        <f>BK86</f>
        <v>0</v>
      </c>
      <c r="K86" s="178"/>
      <c r="L86" s="183"/>
      <c r="M86" s="184"/>
      <c r="N86" s="185"/>
      <c r="O86" s="185"/>
      <c r="P86" s="186">
        <f>P87+P102+P112+P115+P121+P131+P145+P156</f>
        <v>0</v>
      </c>
      <c r="Q86" s="185"/>
      <c r="R86" s="186">
        <f>R87+R102+R112+R115+R121+R131+R145+R156</f>
        <v>0</v>
      </c>
      <c r="S86" s="185"/>
      <c r="T86" s="187">
        <f>T87+T102+T112+T115+T121+T131+T145+T156</f>
        <v>0</v>
      </c>
      <c r="AR86" s="188" t="s">
        <v>180</v>
      </c>
      <c r="AT86" s="189" t="s">
        <v>77</v>
      </c>
      <c r="AU86" s="189" t="s">
        <v>78</v>
      </c>
      <c r="AY86" s="188" t="s">
        <v>179</v>
      </c>
      <c r="BK86" s="190">
        <f>BK87+BK102+BK112+BK115+BK121+BK131+BK145+BK156</f>
        <v>0</v>
      </c>
    </row>
    <row r="87" spans="2:65" s="10" customFormat="1" ht="19.899999999999999" customHeight="1">
      <c r="B87" s="177"/>
      <c r="C87" s="178"/>
      <c r="D87" s="179" t="s">
        <v>77</v>
      </c>
      <c r="E87" s="191" t="s">
        <v>86</v>
      </c>
      <c r="F87" s="191" t="s">
        <v>5251</v>
      </c>
      <c r="G87" s="178"/>
      <c r="H87" s="178"/>
      <c r="I87" s="181"/>
      <c r="J87" s="192">
        <f>BK87</f>
        <v>0</v>
      </c>
      <c r="K87" s="178"/>
      <c r="L87" s="183"/>
      <c r="M87" s="184"/>
      <c r="N87" s="185"/>
      <c r="O87" s="185"/>
      <c r="P87" s="186">
        <f>SUM(P88:P101)</f>
        <v>0</v>
      </c>
      <c r="Q87" s="185"/>
      <c r="R87" s="186">
        <f>SUM(R88:R101)</f>
        <v>0</v>
      </c>
      <c r="S87" s="185"/>
      <c r="T87" s="187">
        <f>SUM(T88:T101)</f>
        <v>0</v>
      </c>
      <c r="AR87" s="188" t="s">
        <v>86</v>
      </c>
      <c r="AT87" s="189" t="s">
        <v>77</v>
      </c>
      <c r="AU87" s="189" t="s">
        <v>86</v>
      </c>
      <c r="AY87" s="188" t="s">
        <v>179</v>
      </c>
      <c r="BK87" s="190">
        <f>SUM(BK88:BK101)</f>
        <v>0</v>
      </c>
    </row>
    <row r="88" spans="2:65" s="1" customFormat="1" ht="14.45" customHeight="1">
      <c r="B88" s="42"/>
      <c r="C88" s="193" t="s">
        <v>86</v>
      </c>
      <c r="D88" s="193" t="s">
        <v>182</v>
      </c>
      <c r="E88" s="194" t="s">
        <v>88</v>
      </c>
      <c r="F88" s="195" t="s">
        <v>5252</v>
      </c>
      <c r="G88" s="196" t="s">
        <v>769</v>
      </c>
      <c r="H88" s="197">
        <v>2</v>
      </c>
      <c r="I88" s="198"/>
      <c r="J88" s="199">
        <f t="shared" ref="J88:J101" si="0">ROUND(I88*H88,2)</f>
        <v>0</v>
      </c>
      <c r="K88" s="195" t="s">
        <v>233</v>
      </c>
      <c r="L88" s="62"/>
      <c r="M88" s="200" t="s">
        <v>34</v>
      </c>
      <c r="N88" s="201" t="s">
        <v>49</v>
      </c>
      <c r="O88" s="43"/>
      <c r="P88" s="202">
        <f t="shared" ref="P88:P101" si="1">O88*H88</f>
        <v>0</v>
      </c>
      <c r="Q88" s="202">
        <v>0</v>
      </c>
      <c r="R88" s="202">
        <f t="shared" ref="R88:R101" si="2">Q88*H88</f>
        <v>0</v>
      </c>
      <c r="S88" s="202">
        <v>0</v>
      </c>
      <c r="T88" s="203">
        <f t="shared" ref="T88:T101" si="3">S88*H88</f>
        <v>0</v>
      </c>
      <c r="AR88" s="24" t="s">
        <v>187</v>
      </c>
      <c r="AT88" s="24" t="s">
        <v>182</v>
      </c>
      <c r="AU88" s="24" t="s">
        <v>88</v>
      </c>
      <c r="AY88" s="24" t="s">
        <v>179</v>
      </c>
      <c r="BE88" s="204">
        <f t="shared" ref="BE88:BE101" si="4">IF(N88="základní",J88,0)</f>
        <v>0</v>
      </c>
      <c r="BF88" s="204">
        <f t="shared" ref="BF88:BF101" si="5">IF(N88="snížená",J88,0)</f>
        <v>0</v>
      </c>
      <c r="BG88" s="204">
        <f t="shared" ref="BG88:BG101" si="6">IF(N88="zákl. přenesená",J88,0)</f>
        <v>0</v>
      </c>
      <c r="BH88" s="204">
        <f t="shared" ref="BH88:BH101" si="7">IF(N88="sníž. přenesená",J88,0)</f>
        <v>0</v>
      </c>
      <c r="BI88" s="204">
        <f t="shared" ref="BI88:BI101" si="8">IF(N88="nulová",J88,0)</f>
        <v>0</v>
      </c>
      <c r="BJ88" s="24" t="s">
        <v>86</v>
      </c>
      <c r="BK88" s="204">
        <f t="shared" ref="BK88:BK101" si="9">ROUND(I88*H88,2)</f>
        <v>0</v>
      </c>
      <c r="BL88" s="24" t="s">
        <v>187</v>
      </c>
      <c r="BM88" s="24" t="s">
        <v>86</v>
      </c>
    </row>
    <row r="89" spans="2:65" s="1" customFormat="1" ht="14.45" customHeight="1">
      <c r="B89" s="42"/>
      <c r="C89" s="193" t="s">
        <v>88</v>
      </c>
      <c r="D89" s="193" t="s">
        <v>182</v>
      </c>
      <c r="E89" s="194" t="s">
        <v>180</v>
      </c>
      <c r="F89" s="195" t="s">
        <v>5253</v>
      </c>
      <c r="G89" s="196" t="s">
        <v>769</v>
      </c>
      <c r="H89" s="197">
        <v>2</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88</v>
      </c>
    </row>
    <row r="90" spans="2:65" s="1" customFormat="1" ht="14.45" customHeight="1">
      <c r="B90" s="42"/>
      <c r="C90" s="193" t="s">
        <v>180</v>
      </c>
      <c r="D90" s="193" t="s">
        <v>182</v>
      </c>
      <c r="E90" s="194" t="s">
        <v>187</v>
      </c>
      <c r="F90" s="195" t="s">
        <v>5254</v>
      </c>
      <c r="G90" s="196" t="s">
        <v>769</v>
      </c>
      <c r="H90" s="197">
        <v>4</v>
      </c>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180</v>
      </c>
    </row>
    <row r="91" spans="2:65" s="1" customFormat="1" ht="14.45" customHeight="1">
      <c r="B91" s="42"/>
      <c r="C91" s="193" t="s">
        <v>187</v>
      </c>
      <c r="D91" s="193" t="s">
        <v>182</v>
      </c>
      <c r="E91" s="194" t="s">
        <v>230</v>
      </c>
      <c r="F91" s="195" t="s">
        <v>5255</v>
      </c>
      <c r="G91" s="196" t="s">
        <v>769</v>
      </c>
      <c r="H91" s="197">
        <v>2</v>
      </c>
      <c r="I91" s="198"/>
      <c r="J91" s="199">
        <f t="shared" si="0"/>
        <v>0</v>
      </c>
      <c r="K91" s="195" t="s">
        <v>233</v>
      </c>
      <c r="L91" s="62"/>
      <c r="M91" s="200" t="s">
        <v>34</v>
      </c>
      <c r="N91" s="201" t="s">
        <v>49</v>
      </c>
      <c r="O91" s="43"/>
      <c r="P91" s="202">
        <f t="shared" si="1"/>
        <v>0</v>
      </c>
      <c r="Q91" s="202">
        <v>0</v>
      </c>
      <c r="R91" s="202">
        <f t="shared" si="2"/>
        <v>0</v>
      </c>
      <c r="S91" s="202">
        <v>0</v>
      </c>
      <c r="T91" s="203">
        <f t="shared" si="3"/>
        <v>0</v>
      </c>
      <c r="AR91" s="24" t="s">
        <v>187</v>
      </c>
      <c r="AT91" s="24" t="s">
        <v>182</v>
      </c>
      <c r="AU91" s="24" t="s">
        <v>88</v>
      </c>
      <c r="AY91" s="24" t="s">
        <v>179</v>
      </c>
      <c r="BE91" s="204">
        <f t="shared" si="4"/>
        <v>0</v>
      </c>
      <c r="BF91" s="204">
        <f t="shared" si="5"/>
        <v>0</v>
      </c>
      <c r="BG91" s="204">
        <f t="shared" si="6"/>
        <v>0</v>
      </c>
      <c r="BH91" s="204">
        <f t="shared" si="7"/>
        <v>0</v>
      </c>
      <c r="BI91" s="204">
        <f t="shared" si="8"/>
        <v>0</v>
      </c>
      <c r="BJ91" s="24" t="s">
        <v>86</v>
      </c>
      <c r="BK91" s="204">
        <f t="shared" si="9"/>
        <v>0</v>
      </c>
      <c r="BL91" s="24" t="s">
        <v>187</v>
      </c>
      <c r="BM91" s="24" t="s">
        <v>187</v>
      </c>
    </row>
    <row r="92" spans="2:65" s="1" customFormat="1" ht="22.9" customHeight="1">
      <c r="B92" s="42"/>
      <c r="C92" s="193" t="s">
        <v>230</v>
      </c>
      <c r="D92" s="193" t="s">
        <v>182</v>
      </c>
      <c r="E92" s="194" t="s">
        <v>242</v>
      </c>
      <c r="F92" s="195" t="s">
        <v>5256</v>
      </c>
      <c r="G92" s="196" t="s">
        <v>769</v>
      </c>
      <c r="H92" s="197">
        <v>25</v>
      </c>
      <c r="I92" s="198"/>
      <c r="J92" s="199">
        <f t="shared" si="0"/>
        <v>0</v>
      </c>
      <c r="K92" s="195" t="s">
        <v>233</v>
      </c>
      <c r="L92" s="62"/>
      <c r="M92" s="200" t="s">
        <v>34</v>
      </c>
      <c r="N92" s="201" t="s">
        <v>49</v>
      </c>
      <c r="O92" s="43"/>
      <c r="P92" s="202">
        <f t="shared" si="1"/>
        <v>0</v>
      </c>
      <c r="Q92" s="202">
        <v>0</v>
      </c>
      <c r="R92" s="202">
        <f t="shared" si="2"/>
        <v>0</v>
      </c>
      <c r="S92" s="202">
        <v>0</v>
      </c>
      <c r="T92" s="203">
        <f t="shared" si="3"/>
        <v>0</v>
      </c>
      <c r="AR92" s="24" t="s">
        <v>187</v>
      </c>
      <c r="AT92" s="24" t="s">
        <v>182</v>
      </c>
      <c r="AU92" s="24" t="s">
        <v>88</v>
      </c>
      <c r="AY92" s="24" t="s">
        <v>179</v>
      </c>
      <c r="BE92" s="204">
        <f t="shared" si="4"/>
        <v>0</v>
      </c>
      <c r="BF92" s="204">
        <f t="shared" si="5"/>
        <v>0</v>
      </c>
      <c r="BG92" s="204">
        <f t="shared" si="6"/>
        <v>0</v>
      </c>
      <c r="BH92" s="204">
        <f t="shared" si="7"/>
        <v>0</v>
      </c>
      <c r="BI92" s="204">
        <f t="shared" si="8"/>
        <v>0</v>
      </c>
      <c r="BJ92" s="24" t="s">
        <v>86</v>
      </c>
      <c r="BK92" s="204">
        <f t="shared" si="9"/>
        <v>0</v>
      </c>
      <c r="BL92" s="24" t="s">
        <v>187</v>
      </c>
      <c r="BM92" s="24" t="s">
        <v>236</v>
      </c>
    </row>
    <row r="93" spans="2:65" s="1" customFormat="1" ht="14.45" customHeight="1">
      <c r="B93" s="42"/>
      <c r="C93" s="193" t="s">
        <v>236</v>
      </c>
      <c r="D93" s="193" t="s">
        <v>182</v>
      </c>
      <c r="E93" s="194" t="s">
        <v>225</v>
      </c>
      <c r="F93" s="195" t="s">
        <v>5257</v>
      </c>
      <c r="G93" s="196" t="s">
        <v>769</v>
      </c>
      <c r="H93" s="197">
        <v>1</v>
      </c>
      <c r="I93" s="198"/>
      <c r="J93" s="199">
        <f t="shared" si="0"/>
        <v>0</v>
      </c>
      <c r="K93" s="195" t="s">
        <v>233</v>
      </c>
      <c r="L93" s="62"/>
      <c r="M93" s="200" t="s">
        <v>34</v>
      </c>
      <c r="N93" s="201" t="s">
        <v>49</v>
      </c>
      <c r="O93" s="43"/>
      <c r="P93" s="202">
        <f t="shared" si="1"/>
        <v>0</v>
      </c>
      <c r="Q93" s="202">
        <v>0</v>
      </c>
      <c r="R93" s="202">
        <f t="shared" si="2"/>
        <v>0</v>
      </c>
      <c r="S93" s="202">
        <v>0</v>
      </c>
      <c r="T93" s="203">
        <f t="shared" si="3"/>
        <v>0</v>
      </c>
      <c r="AR93" s="24" t="s">
        <v>187</v>
      </c>
      <c r="AT93" s="24" t="s">
        <v>182</v>
      </c>
      <c r="AU93" s="24" t="s">
        <v>88</v>
      </c>
      <c r="AY93" s="24" t="s">
        <v>179</v>
      </c>
      <c r="BE93" s="204">
        <f t="shared" si="4"/>
        <v>0</v>
      </c>
      <c r="BF93" s="204">
        <f t="shared" si="5"/>
        <v>0</v>
      </c>
      <c r="BG93" s="204">
        <f t="shared" si="6"/>
        <v>0</v>
      </c>
      <c r="BH93" s="204">
        <f t="shared" si="7"/>
        <v>0</v>
      </c>
      <c r="BI93" s="204">
        <f t="shared" si="8"/>
        <v>0</v>
      </c>
      <c r="BJ93" s="24" t="s">
        <v>86</v>
      </c>
      <c r="BK93" s="204">
        <f t="shared" si="9"/>
        <v>0</v>
      </c>
      <c r="BL93" s="24" t="s">
        <v>187</v>
      </c>
      <c r="BM93" s="24" t="s">
        <v>242</v>
      </c>
    </row>
    <row r="94" spans="2:65" s="1" customFormat="1" ht="14.45" customHeight="1">
      <c r="B94" s="42"/>
      <c r="C94" s="193" t="s">
        <v>242</v>
      </c>
      <c r="D94" s="193" t="s">
        <v>182</v>
      </c>
      <c r="E94" s="194" t="s">
        <v>257</v>
      </c>
      <c r="F94" s="195" t="s">
        <v>5258</v>
      </c>
      <c r="G94" s="196" t="s">
        <v>769</v>
      </c>
      <c r="H94" s="197">
        <v>17</v>
      </c>
      <c r="I94" s="198"/>
      <c r="J94" s="199">
        <f t="shared" si="0"/>
        <v>0</v>
      </c>
      <c r="K94" s="195" t="s">
        <v>233</v>
      </c>
      <c r="L94" s="62"/>
      <c r="M94" s="200" t="s">
        <v>34</v>
      </c>
      <c r="N94" s="201" t="s">
        <v>49</v>
      </c>
      <c r="O94" s="43"/>
      <c r="P94" s="202">
        <f t="shared" si="1"/>
        <v>0</v>
      </c>
      <c r="Q94" s="202">
        <v>0</v>
      </c>
      <c r="R94" s="202">
        <f t="shared" si="2"/>
        <v>0</v>
      </c>
      <c r="S94" s="202">
        <v>0</v>
      </c>
      <c r="T94" s="203">
        <f t="shared" si="3"/>
        <v>0</v>
      </c>
      <c r="AR94" s="24" t="s">
        <v>187</v>
      </c>
      <c r="AT94" s="24" t="s">
        <v>182</v>
      </c>
      <c r="AU94" s="24" t="s">
        <v>88</v>
      </c>
      <c r="AY94" s="24" t="s">
        <v>179</v>
      </c>
      <c r="BE94" s="204">
        <f t="shared" si="4"/>
        <v>0</v>
      </c>
      <c r="BF94" s="204">
        <f t="shared" si="5"/>
        <v>0</v>
      </c>
      <c r="BG94" s="204">
        <f t="shared" si="6"/>
        <v>0</v>
      </c>
      <c r="BH94" s="204">
        <f t="shared" si="7"/>
        <v>0</v>
      </c>
      <c r="BI94" s="204">
        <f t="shared" si="8"/>
        <v>0</v>
      </c>
      <c r="BJ94" s="24" t="s">
        <v>86</v>
      </c>
      <c r="BK94" s="204">
        <f t="shared" si="9"/>
        <v>0</v>
      </c>
      <c r="BL94" s="24" t="s">
        <v>187</v>
      </c>
      <c r="BM94" s="24" t="s">
        <v>225</v>
      </c>
    </row>
    <row r="95" spans="2:65" s="1" customFormat="1" ht="14.45" customHeight="1">
      <c r="B95" s="42"/>
      <c r="C95" s="193" t="s">
        <v>225</v>
      </c>
      <c r="D95" s="193" t="s">
        <v>182</v>
      </c>
      <c r="E95" s="194" t="s">
        <v>264</v>
      </c>
      <c r="F95" s="195" t="s">
        <v>5259</v>
      </c>
      <c r="G95" s="196" t="s">
        <v>769</v>
      </c>
      <c r="H95" s="197">
        <v>17</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257</v>
      </c>
    </row>
    <row r="96" spans="2:65" s="1" customFormat="1" ht="14.45" customHeight="1">
      <c r="B96" s="42"/>
      <c r="C96" s="193" t="s">
        <v>257</v>
      </c>
      <c r="D96" s="193" t="s">
        <v>182</v>
      </c>
      <c r="E96" s="194" t="s">
        <v>269</v>
      </c>
      <c r="F96" s="195" t="s">
        <v>5260</v>
      </c>
      <c r="G96" s="196" t="s">
        <v>769</v>
      </c>
      <c r="H96" s="197">
        <v>8</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264</v>
      </c>
    </row>
    <row r="97" spans="2:65" s="1" customFormat="1" ht="14.45" customHeight="1">
      <c r="B97" s="42"/>
      <c r="C97" s="193" t="s">
        <v>264</v>
      </c>
      <c r="D97" s="193" t="s">
        <v>182</v>
      </c>
      <c r="E97" s="194" t="s">
        <v>273</v>
      </c>
      <c r="F97" s="195" t="s">
        <v>5261</v>
      </c>
      <c r="G97" s="196" t="s">
        <v>769</v>
      </c>
      <c r="H97" s="197">
        <v>25</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269</v>
      </c>
    </row>
    <row r="98" spans="2:65" s="1" customFormat="1" ht="14.45" customHeight="1">
      <c r="B98" s="42"/>
      <c r="C98" s="193" t="s">
        <v>269</v>
      </c>
      <c r="D98" s="193" t="s">
        <v>182</v>
      </c>
      <c r="E98" s="194" t="s">
        <v>279</v>
      </c>
      <c r="F98" s="195" t="s">
        <v>5262</v>
      </c>
      <c r="G98" s="196" t="s">
        <v>769</v>
      </c>
      <c r="H98" s="197">
        <v>9</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273</v>
      </c>
    </row>
    <row r="99" spans="2:65" s="1" customFormat="1" ht="14.45" customHeight="1">
      <c r="B99" s="42"/>
      <c r="C99" s="193" t="s">
        <v>273</v>
      </c>
      <c r="D99" s="193" t="s">
        <v>182</v>
      </c>
      <c r="E99" s="194" t="s">
        <v>283</v>
      </c>
      <c r="F99" s="195" t="s">
        <v>5263</v>
      </c>
      <c r="G99" s="196" t="s">
        <v>769</v>
      </c>
      <c r="H99" s="197">
        <v>216</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279</v>
      </c>
    </row>
    <row r="100" spans="2:65" s="1" customFormat="1" ht="14.45" customHeight="1">
      <c r="B100" s="42"/>
      <c r="C100" s="193" t="s">
        <v>279</v>
      </c>
      <c r="D100" s="193" t="s">
        <v>182</v>
      </c>
      <c r="E100" s="194" t="s">
        <v>10</v>
      </c>
      <c r="F100" s="195" t="s">
        <v>5264</v>
      </c>
      <c r="G100" s="196" t="s">
        <v>769</v>
      </c>
      <c r="H100" s="197">
        <v>216</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283</v>
      </c>
    </row>
    <row r="101" spans="2:65" s="1" customFormat="1" ht="34.15" customHeight="1">
      <c r="B101" s="42"/>
      <c r="C101" s="193" t="s">
        <v>283</v>
      </c>
      <c r="D101" s="193" t="s">
        <v>182</v>
      </c>
      <c r="E101" s="194" t="s">
        <v>301</v>
      </c>
      <c r="F101" s="195" t="s">
        <v>5265</v>
      </c>
      <c r="G101" s="196" t="s">
        <v>769</v>
      </c>
      <c r="H101" s="197">
        <v>1</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10</v>
      </c>
    </row>
    <row r="102" spans="2:65" s="10" customFormat="1" ht="29.85" customHeight="1">
      <c r="B102" s="177"/>
      <c r="C102" s="178"/>
      <c r="D102" s="179" t="s">
        <v>77</v>
      </c>
      <c r="E102" s="191" t="s">
        <v>9</v>
      </c>
      <c r="F102" s="191" t="s">
        <v>5266</v>
      </c>
      <c r="G102" s="178"/>
      <c r="H102" s="178"/>
      <c r="I102" s="181"/>
      <c r="J102" s="192">
        <f>BK102</f>
        <v>0</v>
      </c>
      <c r="K102" s="178"/>
      <c r="L102" s="183"/>
      <c r="M102" s="184"/>
      <c r="N102" s="185"/>
      <c r="O102" s="185"/>
      <c r="P102" s="186">
        <f>SUM(P103:P111)</f>
        <v>0</v>
      </c>
      <c r="Q102" s="185"/>
      <c r="R102" s="186">
        <f>SUM(R103:R111)</f>
        <v>0</v>
      </c>
      <c r="S102" s="185"/>
      <c r="T102" s="187">
        <f>SUM(T103:T111)</f>
        <v>0</v>
      </c>
      <c r="AR102" s="188" t="s">
        <v>86</v>
      </c>
      <c r="AT102" s="189" t="s">
        <v>77</v>
      </c>
      <c r="AU102" s="189" t="s">
        <v>86</v>
      </c>
      <c r="AY102" s="188" t="s">
        <v>179</v>
      </c>
      <c r="BK102" s="190">
        <f>SUM(BK103:BK111)</f>
        <v>0</v>
      </c>
    </row>
    <row r="103" spans="2:65" s="1" customFormat="1" ht="22.9" customHeight="1">
      <c r="B103" s="42"/>
      <c r="C103" s="193" t="s">
        <v>10</v>
      </c>
      <c r="D103" s="193" t="s">
        <v>182</v>
      </c>
      <c r="E103" s="194" t="s">
        <v>404</v>
      </c>
      <c r="F103" s="195" t="s">
        <v>5267</v>
      </c>
      <c r="G103" s="196" t="s">
        <v>769</v>
      </c>
      <c r="H103" s="197">
        <v>1</v>
      </c>
      <c r="I103" s="198"/>
      <c r="J103" s="199">
        <f t="shared" ref="J103:J111" si="10">ROUND(I103*H103,2)</f>
        <v>0</v>
      </c>
      <c r="K103" s="195" t="s">
        <v>233</v>
      </c>
      <c r="L103" s="62"/>
      <c r="M103" s="200" t="s">
        <v>34</v>
      </c>
      <c r="N103" s="201" t="s">
        <v>49</v>
      </c>
      <c r="O103" s="43"/>
      <c r="P103" s="202">
        <f t="shared" ref="P103:P111" si="11">O103*H103</f>
        <v>0</v>
      </c>
      <c r="Q103" s="202">
        <v>0</v>
      </c>
      <c r="R103" s="202">
        <f t="shared" ref="R103:R111" si="12">Q103*H103</f>
        <v>0</v>
      </c>
      <c r="S103" s="202">
        <v>0</v>
      </c>
      <c r="T103" s="203">
        <f t="shared" ref="T103:T111" si="13">S103*H103</f>
        <v>0</v>
      </c>
      <c r="AR103" s="24" t="s">
        <v>187</v>
      </c>
      <c r="AT103" s="24" t="s">
        <v>182</v>
      </c>
      <c r="AU103" s="24" t="s">
        <v>88</v>
      </c>
      <c r="AY103" s="24" t="s">
        <v>179</v>
      </c>
      <c r="BE103" s="204">
        <f t="shared" ref="BE103:BE111" si="14">IF(N103="základní",J103,0)</f>
        <v>0</v>
      </c>
      <c r="BF103" s="204">
        <f t="shared" ref="BF103:BF111" si="15">IF(N103="snížená",J103,0)</f>
        <v>0</v>
      </c>
      <c r="BG103" s="204">
        <f t="shared" ref="BG103:BG111" si="16">IF(N103="zákl. přenesená",J103,0)</f>
        <v>0</v>
      </c>
      <c r="BH103" s="204">
        <f t="shared" ref="BH103:BH111" si="17">IF(N103="sníž. přenesená",J103,0)</f>
        <v>0</v>
      </c>
      <c r="BI103" s="204">
        <f t="shared" ref="BI103:BI111" si="18">IF(N103="nulová",J103,0)</f>
        <v>0</v>
      </c>
      <c r="BJ103" s="24" t="s">
        <v>86</v>
      </c>
      <c r="BK103" s="204">
        <f t="shared" ref="BK103:BK111" si="19">ROUND(I103*H103,2)</f>
        <v>0</v>
      </c>
      <c r="BL103" s="24" t="s">
        <v>187</v>
      </c>
      <c r="BM103" s="24" t="s">
        <v>301</v>
      </c>
    </row>
    <row r="104" spans="2:65" s="1" customFormat="1" ht="22.9" customHeight="1">
      <c r="B104" s="42"/>
      <c r="C104" s="193" t="s">
        <v>301</v>
      </c>
      <c r="D104" s="193" t="s">
        <v>182</v>
      </c>
      <c r="E104" s="194" t="s">
        <v>415</v>
      </c>
      <c r="F104" s="195" t="s">
        <v>5268</v>
      </c>
      <c r="G104" s="196" t="s">
        <v>769</v>
      </c>
      <c r="H104" s="197">
        <v>7</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327</v>
      </c>
    </row>
    <row r="105" spans="2:65" s="1" customFormat="1" ht="14.45" customHeight="1">
      <c r="B105" s="42"/>
      <c r="C105" s="193" t="s">
        <v>327</v>
      </c>
      <c r="D105" s="193" t="s">
        <v>182</v>
      </c>
      <c r="E105" s="194" t="s">
        <v>426</v>
      </c>
      <c r="F105" s="195" t="s">
        <v>5269</v>
      </c>
      <c r="G105" s="196" t="s">
        <v>769</v>
      </c>
      <c r="H105" s="197">
        <v>8</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366</v>
      </c>
    </row>
    <row r="106" spans="2:65" s="1" customFormat="1" ht="22.9" customHeight="1">
      <c r="B106" s="42"/>
      <c r="C106" s="193" t="s">
        <v>366</v>
      </c>
      <c r="D106" s="193" t="s">
        <v>182</v>
      </c>
      <c r="E106" s="194" t="s">
        <v>430</v>
      </c>
      <c r="F106" s="195" t="s">
        <v>5270</v>
      </c>
      <c r="G106" s="196" t="s">
        <v>769</v>
      </c>
      <c r="H106" s="197">
        <v>8</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384</v>
      </c>
    </row>
    <row r="107" spans="2:65" s="1" customFormat="1" ht="22.9" customHeight="1">
      <c r="B107" s="42"/>
      <c r="C107" s="193" t="s">
        <v>384</v>
      </c>
      <c r="D107" s="193" t="s">
        <v>182</v>
      </c>
      <c r="E107" s="194" t="s">
        <v>440</v>
      </c>
      <c r="F107" s="195" t="s">
        <v>5271</v>
      </c>
      <c r="G107" s="196" t="s">
        <v>769</v>
      </c>
      <c r="H107" s="197">
        <v>4</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391</v>
      </c>
    </row>
    <row r="108" spans="2:65" s="1" customFormat="1" ht="34.15" customHeight="1">
      <c r="B108" s="42"/>
      <c r="C108" s="193" t="s">
        <v>391</v>
      </c>
      <c r="D108" s="193" t="s">
        <v>182</v>
      </c>
      <c r="E108" s="194" t="s">
        <v>446</v>
      </c>
      <c r="F108" s="195" t="s">
        <v>5272</v>
      </c>
      <c r="G108" s="196" t="s">
        <v>769</v>
      </c>
      <c r="H108" s="197">
        <v>1</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9</v>
      </c>
    </row>
    <row r="109" spans="2:65" s="1" customFormat="1" ht="22.9" customHeight="1">
      <c r="B109" s="42"/>
      <c r="C109" s="193" t="s">
        <v>9</v>
      </c>
      <c r="D109" s="193" t="s">
        <v>182</v>
      </c>
      <c r="E109" s="194" t="s">
        <v>451</v>
      </c>
      <c r="F109" s="195" t="s">
        <v>5273</v>
      </c>
      <c r="G109" s="196" t="s">
        <v>769</v>
      </c>
      <c r="H109" s="197">
        <v>4</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404</v>
      </c>
    </row>
    <row r="110" spans="2:65" s="1" customFormat="1" ht="22.9" customHeight="1">
      <c r="B110" s="42"/>
      <c r="C110" s="193" t="s">
        <v>404</v>
      </c>
      <c r="D110" s="193" t="s">
        <v>182</v>
      </c>
      <c r="E110" s="194" t="s">
        <v>457</v>
      </c>
      <c r="F110" s="195" t="s">
        <v>5274</v>
      </c>
      <c r="G110" s="196" t="s">
        <v>769</v>
      </c>
      <c r="H110" s="197">
        <v>1</v>
      </c>
      <c r="I110" s="198"/>
      <c r="J110" s="199">
        <f t="shared" si="10"/>
        <v>0</v>
      </c>
      <c r="K110" s="195" t="s">
        <v>233</v>
      </c>
      <c r="L110" s="62"/>
      <c r="M110" s="200" t="s">
        <v>34</v>
      </c>
      <c r="N110" s="201" t="s">
        <v>49</v>
      </c>
      <c r="O110" s="43"/>
      <c r="P110" s="202">
        <f t="shared" si="11"/>
        <v>0</v>
      </c>
      <c r="Q110" s="202">
        <v>0</v>
      </c>
      <c r="R110" s="202">
        <f t="shared" si="12"/>
        <v>0</v>
      </c>
      <c r="S110" s="202">
        <v>0</v>
      </c>
      <c r="T110" s="203">
        <f t="shared" si="13"/>
        <v>0</v>
      </c>
      <c r="AR110" s="24" t="s">
        <v>187</v>
      </c>
      <c r="AT110" s="24" t="s">
        <v>182</v>
      </c>
      <c r="AU110" s="24" t="s">
        <v>88</v>
      </c>
      <c r="AY110" s="24" t="s">
        <v>179</v>
      </c>
      <c r="BE110" s="204">
        <f t="shared" si="14"/>
        <v>0</v>
      </c>
      <c r="BF110" s="204">
        <f t="shared" si="15"/>
        <v>0</v>
      </c>
      <c r="BG110" s="204">
        <f t="shared" si="16"/>
        <v>0</v>
      </c>
      <c r="BH110" s="204">
        <f t="shared" si="17"/>
        <v>0</v>
      </c>
      <c r="BI110" s="204">
        <f t="shared" si="18"/>
        <v>0</v>
      </c>
      <c r="BJ110" s="24" t="s">
        <v>86</v>
      </c>
      <c r="BK110" s="204">
        <f t="shared" si="19"/>
        <v>0</v>
      </c>
      <c r="BL110" s="24" t="s">
        <v>187</v>
      </c>
      <c r="BM110" s="24" t="s">
        <v>415</v>
      </c>
    </row>
    <row r="111" spans="2:65" s="1" customFormat="1" ht="14.45" customHeight="1">
      <c r="B111" s="42"/>
      <c r="C111" s="193" t="s">
        <v>415</v>
      </c>
      <c r="D111" s="193" t="s">
        <v>182</v>
      </c>
      <c r="E111" s="194" t="s">
        <v>464</v>
      </c>
      <c r="F111" s="195" t="s">
        <v>5275</v>
      </c>
      <c r="G111" s="196" t="s">
        <v>769</v>
      </c>
      <c r="H111" s="197">
        <v>1</v>
      </c>
      <c r="I111" s="198"/>
      <c r="J111" s="199">
        <f t="shared" si="10"/>
        <v>0</v>
      </c>
      <c r="K111" s="195" t="s">
        <v>233</v>
      </c>
      <c r="L111" s="62"/>
      <c r="M111" s="200" t="s">
        <v>34</v>
      </c>
      <c r="N111" s="201" t="s">
        <v>49</v>
      </c>
      <c r="O111" s="43"/>
      <c r="P111" s="202">
        <f t="shared" si="11"/>
        <v>0</v>
      </c>
      <c r="Q111" s="202">
        <v>0</v>
      </c>
      <c r="R111" s="202">
        <f t="shared" si="12"/>
        <v>0</v>
      </c>
      <c r="S111" s="202">
        <v>0</v>
      </c>
      <c r="T111" s="203">
        <f t="shared" si="13"/>
        <v>0</v>
      </c>
      <c r="AR111" s="24" t="s">
        <v>187</v>
      </c>
      <c r="AT111" s="24" t="s">
        <v>182</v>
      </c>
      <c r="AU111" s="24" t="s">
        <v>88</v>
      </c>
      <c r="AY111" s="24" t="s">
        <v>179</v>
      </c>
      <c r="BE111" s="204">
        <f t="shared" si="14"/>
        <v>0</v>
      </c>
      <c r="BF111" s="204">
        <f t="shared" si="15"/>
        <v>0</v>
      </c>
      <c r="BG111" s="204">
        <f t="shared" si="16"/>
        <v>0</v>
      </c>
      <c r="BH111" s="204">
        <f t="shared" si="17"/>
        <v>0</v>
      </c>
      <c r="BI111" s="204">
        <f t="shared" si="18"/>
        <v>0</v>
      </c>
      <c r="BJ111" s="24" t="s">
        <v>86</v>
      </c>
      <c r="BK111" s="204">
        <f t="shared" si="19"/>
        <v>0</v>
      </c>
      <c r="BL111" s="24" t="s">
        <v>187</v>
      </c>
      <c r="BM111" s="24" t="s">
        <v>426</v>
      </c>
    </row>
    <row r="112" spans="2:65" s="10" customFormat="1" ht="29.85" customHeight="1">
      <c r="B112" s="177"/>
      <c r="C112" s="178"/>
      <c r="D112" s="179" t="s">
        <v>77</v>
      </c>
      <c r="E112" s="191" t="s">
        <v>558</v>
      </c>
      <c r="F112" s="191" t="s">
        <v>5276</v>
      </c>
      <c r="G112" s="178"/>
      <c r="H112" s="178"/>
      <c r="I112" s="181"/>
      <c r="J112" s="192">
        <f>BK112</f>
        <v>0</v>
      </c>
      <c r="K112" s="178"/>
      <c r="L112" s="183"/>
      <c r="M112" s="184"/>
      <c r="N112" s="185"/>
      <c r="O112" s="185"/>
      <c r="P112" s="186">
        <f>SUM(P113:P114)</f>
        <v>0</v>
      </c>
      <c r="Q112" s="185"/>
      <c r="R112" s="186">
        <f>SUM(R113:R114)</f>
        <v>0</v>
      </c>
      <c r="S112" s="185"/>
      <c r="T112" s="187">
        <f>SUM(T113:T114)</f>
        <v>0</v>
      </c>
      <c r="AR112" s="188" t="s">
        <v>86</v>
      </c>
      <c r="AT112" s="189" t="s">
        <v>77</v>
      </c>
      <c r="AU112" s="189" t="s">
        <v>86</v>
      </c>
      <c r="AY112" s="188" t="s">
        <v>179</v>
      </c>
      <c r="BK112" s="190">
        <f>SUM(BK113:BK114)</f>
        <v>0</v>
      </c>
    </row>
    <row r="113" spans="2:65" s="1" customFormat="1" ht="14.45" customHeight="1">
      <c r="B113" s="42"/>
      <c r="C113" s="193" t="s">
        <v>426</v>
      </c>
      <c r="D113" s="193" t="s">
        <v>182</v>
      </c>
      <c r="E113" s="194" t="s">
        <v>565</v>
      </c>
      <c r="F113" s="195" t="s">
        <v>5277</v>
      </c>
      <c r="G113" s="196" t="s">
        <v>769</v>
      </c>
      <c r="H113" s="197">
        <v>7</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469</v>
      </c>
    </row>
    <row r="114" spans="2:65" s="1" customFormat="1" ht="14.45" customHeight="1">
      <c r="B114" s="42"/>
      <c r="C114" s="193" t="s">
        <v>430</v>
      </c>
      <c r="D114" s="193" t="s">
        <v>182</v>
      </c>
      <c r="E114" s="194" t="s">
        <v>571</v>
      </c>
      <c r="F114" s="195" t="s">
        <v>5278</v>
      </c>
      <c r="G114" s="196" t="s">
        <v>769</v>
      </c>
      <c r="H114" s="197">
        <v>1</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473</v>
      </c>
    </row>
    <row r="115" spans="2:65" s="10" customFormat="1" ht="29.85" customHeight="1">
      <c r="B115" s="177"/>
      <c r="C115" s="178"/>
      <c r="D115" s="179" t="s">
        <v>77</v>
      </c>
      <c r="E115" s="191" t="s">
        <v>606</v>
      </c>
      <c r="F115" s="191" t="s">
        <v>5279</v>
      </c>
      <c r="G115" s="178"/>
      <c r="H115" s="178"/>
      <c r="I115" s="181"/>
      <c r="J115" s="192">
        <f>BK115</f>
        <v>0</v>
      </c>
      <c r="K115" s="178"/>
      <c r="L115" s="183"/>
      <c r="M115" s="184"/>
      <c r="N115" s="185"/>
      <c r="O115" s="185"/>
      <c r="P115" s="186">
        <f>SUM(P116:P120)</f>
        <v>0</v>
      </c>
      <c r="Q115" s="185"/>
      <c r="R115" s="186">
        <f>SUM(R116:R120)</f>
        <v>0</v>
      </c>
      <c r="S115" s="185"/>
      <c r="T115" s="187">
        <f>SUM(T116:T120)</f>
        <v>0</v>
      </c>
      <c r="AR115" s="188" t="s">
        <v>86</v>
      </c>
      <c r="AT115" s="189" t="s">
        <v>77</v>
      </c>
      <c r="AU115" s="189" t="s">
        <v>86</v>
      </c>
      <c r="AY115" s="188" t="s">
        <v>179</v>
      </c>
      <c r="BK115" s="190">
        <f>SUM(BK116:BK120)</f>
        <v>0</v>
      </c>
    </row>
    <row r="116" spans="2:65" s="1" customFormat="1" ht="14.45" customHeight="1">
      <c r="B116" s="42"/>
      <c r="C116" s="193" t="s">
        <v>440</v>
      </c>
      <c r="D116" s="193" t="s">
        <v>182</v>
      </c>
      <c r="E116" s="194" t="s">
        <v>615</v>
      </c>
      <c r="F116" s="195" t="s">
        <v>5280</v>
      </c>
      <c r="G116" s="196" t="s">
        <v>769</v>
      </c>
      <c r="H116" s="197">
        <v>8</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481</v>
      </c>
    </row>
    <row r="117" spans="2:65" s="1" customFormat="1" ht="14.45" customHeight="1">
      <c r="B117" s="42"/>
      <c r="C117" s="193" t="s">
        <v>446</v>
      </c>
      <c r="D117" s="193" t="s">
        <v>182</v>
      </c>
      <c r="E117" s="194" t="s">
        <v>621</v>
      </c>
      <c r="F117" s="195" t="s">
        <v>5281</v>
      </c>
      <c r="G117" s="196" t="s">
        <v>250</v>
      </c>
      <c r="H117" s="197">
        <v>800</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486</v>
      </c>
    </row>
    <row r="118" spans="2:65" s="1" customFormat="1" ht="14.45" customHeight="1">
      <c r="B118" s="42"/>
      <c r="C118" s="193" t="s">
        <v>451</v>
      </c>
      <c r="D118" s="193" t="s">
        <v>182</v>
      </c>
      <c r="E118" s="194" t="s">
        <v>630</v>
      </c>
      <c r="F118" s="195" t="s">
        <v>5282</v>
      </c>
      <c r="G118" s="196" t="s">
        <v>769</v>
      </c>
      <c r="H118" s="197">
        <v>8</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491</v>
      </c>
    </row>
    <row r="119" spans="2:65" s="1" customFormat="1" ht="14.45" customHeight="1">
      <c r="B119" s="42"/>
      <c r="C119" s="193" t="s">
        <v>457</v>
      </c>
      <c r="D119" s="193" t="s">
        <v>182</v>
      </c>
      <c r="E119" s="194" t="s">
        <v>646</v>
      </c>
      <c r="F119" s="195" t="s">
        <v>5283</v>
      </c>
      <c r="G119" s="196" t="s">
        <v>769</v>
      </c>
      <c r="H119" s="197">
        <v>1</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508</v>
      </c>
    </row>
    <row r="120" spans="2:65" s="1" customFormat="1" ht="14.45" customHeight="1">
      <c r="B120" s="42"/>
      <c r="C120" s="193" t="s">
        <v>464</v>
      </c>
      <c r="D120" s="193" t="s">
        <v>182</v>
      </c>
      <c r="E120" s="194" t="s">
        <v>651</v>
      </c>
      <c r="F120" s="195" t="s">
        <v>5278</v>
      </c>
      <c r="G120" s="196" t="s">
        <v>769</v>
      </c>
      <c r="H120" s="197">
        <v>1</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512</v>
      </c>
    </row>
    <row r="121" spans="2:65" s="10" customFormat="1" ht="29.85" customHeight="1">
      <c r="B121" s="177"/>
      <c r="C121" s="178"/>
      <c r="D121" s="179" t="s">
        <v>77</v>
      </c>
      <c r="E121" s="191" t="s">
        <v>781</v>
      </c>
      <c r="F121" s="191" t="s">
        <v>5284</v>
      </c>
      <c r="G121" s="178"/>
      <c r="H121" s="178"/>
      <c r="I121" s="181"/>
      <c r="J121" s="192">
        <f>BK121</f>
        <v>0</v>
      </c>
      <c r="K121" s="178"/>
      <c r="L121" s="183"/>
      <c r="M121" s="184"/>
      <c r="N121" s="185"/>
      <c r="O121" s="185"/>
      <c r="P121" s="186">
        <f>SUM(P122:P130)</f>
        <v>0</v>
      </c>
      <c r="Q121" s="185"/>
      <c r="R121" s="186">
        <f>SUM(R122:R130)</f>
        <v>0</v>
      </c>
      <c r="S121" s="185"/>
      <c r="T121" s="187">
        <f>SUM(T122:T130)</f>
        <v>0</v>
      </c>
      <c r="AR121" s="188" t="s">
        <v>86</v>
      </c>
      <c r="AT121" s="189" t="s">
        <v>77</v>
      </c>
      <c r="AU121" s="189" t="s">
        <v>86</v>
      </c>
      <c r="AY121" s="188" t="s">
        <v>179</v>
      </c>
      <c r="BK121" s="190">
        <f>SUM(BK122:BK130)</f>
        <v>0</v>
      </c>
    </row>
    <row r="122" spans="2:65" s="1" customFormat="1" ht="22.9" customHeight="1">
      <c r="B122" s="42"/>
      <c r="C122" s="193" t="s">
        <v>469</v>
      </c>
      <c r="D122" s="193" t="s">
        <v>182</v>
      </c>
      <c r="E122" s="194" t="s">
        <v>790</v>
      </c>
      <c r="F122" s="195" t="s">
        <v>5285</v>
      </c>
      <c r="G122" s="196" t="s">
        <v>769</v>
      </c>
      <c r="H122" s="197">
        <v>4</v>
      </c>
      <c r="I122" s="198"/>
      <c r="J122" s="199">
        <f t="shared" ref="J122:J130" si="20">ROUND(I122*H122,2)</f>
        <v>0</v>
      </c>
      <c r="K122" s="195" t="s">
        <v>233</v>
      </c>
      <c r="L122" s="62"/>
      <c r="M122" s="200" t="s">
        <v>34</v>
      </c>
      <c r="N122" s="201" t="s">
        <v>49</v>
      </c>
      <c r="O122" s="43"/>
      <c r="P122" s="202">
        <f t="shared" ref="P122:P130" si="21">O122*H122</f>
        <v>0</v>
      </c>
      <c r="Q122" s="202">
        <v>0</v>
      </c>
      <c r="R122" s="202">
        <f t="shared" ref="R122:R130" si="22">Q122*H122</f>
        <v>0</v>
      </c>
      <c r="S122" s="202">
        <v>0</v>
      </c>
      <c r="T122" s="203">
        <f t="shared" ref="T122:T130" si="23">S122*H122</f>
        <v>0</v>
      </c>
      <c r="AR122" s="24" t="s">
        <v>187</v>
      </c>
      <c r="AT122" s="24" t="s">
        <v>182</v>
      </c>
      <c r="AU122" s="24" t="s">
        <v>88</v>
      </c>
      <c r="AY122" s="24" t="s">
        <v>179</v>
      </c>
      <c r="BE122" s="204">
        <f t="shared" ref="BE122:BE130" si="24">IF(N122="základní",J122,0)</f>
        <v>0</v>
      </c>
      <c r="BF122" s="204">
        <f t="shared" ref="BF122:BF130" si="25">IF(N122="snížená",J122,0)</f>
        <v>0</v>
      </c>
      <c r="BG122" s="204">
        <f t="shared" ref="BG122:BG130" si="26">IF(N122="zákl. přenesená",J122,0)</f>
        <v>0</v>
      </c>
      <c r="BH122" s="204">
        <f t="shared" ref="BH122:BH130" si="27">IF(N122="sníž. přenesená",J122,0)</f>
        <v>0</v>
      </c>
      <c r="BI122" s="204">
        <f t="shared" ref="BI122:BI130" si="28">IF(N122="nulová",J122,0)</f>
        <v>0</v>
      </c>
      <c r="BJ122" s="24" t="s">
        <v>86</v>
      </c>
      <c r="BK122" s="204">
        <f t="shared" ref="BK122:BK130" si="29">ROUND(I122*H122,2)</f>
        <v>0</v>
      </c>
      <c r="BL122" s="24" t="s">
        <v>187</v>
      </c>
      <c r="BM122" s="24" t="s">
        <v>571</v>
      </c>
    </row>
    <row r="123" spans="2:65" s="1" customFormat="1" ht="34.15" customHeight="1">
      <c r="B123" s="42"/>
      <c r="C123" s="193" t="s">
        <v>473</v>
      </c>
      <c r="D123" s="193" t="s">
        <v>182</v>
      </c>
      <c r="E123" s="194" t="s">
        <v>795</v>
      </c>
      <c r="F123" s="195" t="s">
        <v>5286</v>
      </c>
      <c r="G123" s="196" t="s">
        <v>769</v>
      </c>
      <c r="H123" s="197">
        <v>1</v>
      </c>
      <c r="I123" s="198"/>
      <c r="J123" s="199">
        <f t="shared" si="20"/>
        <v>0</v>
      </c>
      <c r="K123" s="195" t="s">
        <v>233</v>
      </c>
      <c r="L123" s="62"/>
      <c r="M123" s="200" t="s">
        <v>34</v>
      </c>
      <c r="N123" s="201" t="s">
        <v>49</v>
      </c>
      <c r="O123" s="43"/>
      <c r="P123" s="202">
        <f t="shared" si="21"/>
        <v>0</v>
      </c>
      <c r="Q123" s="202">
        <v>0</v>
      </c>
      <c r="R123" s="202">
        <f t="shared" si="22"/>
        <v>0</v>
      </c>
      <c r="S123" s="202">
        <v>0</v>
      </c>
      <c r="T123" s="203">
        <f t="shared" si="23"/>
        <v>0</v>
      </c>
      <c r="AR123" s="24" t="s">
        <v>187</v>
      </c>
      <c r="AT123" s="24" t="s">
        <v>182</v>
      </c>
      <c r="AU123" s="24" t="s">
        <v>88</v>
      </c>
      <c r="AY123" s="24" t="s">
        <v>179</v>
      </c>
      <c r="BE123" s="204">
        <f t="shared" si="24"/>
        <v>0</v>
      </c>
      <c r="BF123" s="204">
        <f t="shared" si="25"/>
        <v>0</v>
      </c>
      <c r="BG123" s="204">
        <f t="shared" si="26"/>
        <v>0</v>
      </c>
      <c r="BH123" s="204">
        <f t="shared" si="27"/>
        <v>0</v>
      </c>
      <c r="BI123" s="204">
        <f t="shared" si="28"/>
        <v>0</v>
      </c>
      <c r="BJ123" s="24" t="s">
        <v>86</v>
      </c>
      <c r="BK123" s="204">
        <f t="shared" si="29"/>
        <v>0</v>
      </c>
      <c r="BL123" s="24" t="s">
        <v>187</v>
      </c>
      <c r="BM123" s="24" t="s">
        <v>578</v>
      </c>
    </row>
    <row r="124" spans="2:65" s="1" customFormat="1" ht="22.9" customHeight="1">
      <c r="B124" s="42"/>
      <c r="C124" s="193" t="s">
        <v>481</v>
      </c>
      <c r="D124" s="193" t="s">
        <v>182</v>
      </c>
      <c r="E124" s="194" t="s">
        <v>799</v>
      </c>
      <c r="F124" s="195" t="s">
        <v>5287</v>
      </c>
      <c r="G124" s="196" t="s">
        <v>769</v>
      </c>
      <c r="H124" s="197">
        <v>4</v>
      </c>
      <c r="I124" s="198"/>
      <c r="J124" s="199">
        <f t="shared" si="20"/>
        <v>0</v>
      </c>
      <c r="K124" s="195" t="s">
        <v>233</v>
      </c>
      <c r="L124" s="62"/>
      <c r="M124" s="200" t="s">
        <v>34</v>
      </c>
      <c r="N124" s="201" t="s">
        <v>49</v>
      </c>
      <c r="O124" s="43"/>
      <c r="P124" s="202">
        <f t="shared" si="21"/>
        <v>0</v>
      </c>
      <c r="Q124" s="202">
        <v>0</v>
      </c>
      <c r="R124" s="202">
        <f t="shared" si="22"/>
        <v>0</v>
      </c>
      <c r="S124" s="202">
        <v>0</v>
      </c>
      <c r="T124" s="203">
        <f t="shared" si="23"/>
        <v>0</v>
      </c>
      <c r="AR124" s="24" t="s">
        <v>187</v>
      </c>
      <c r="AT124" s="24" t="s">
        <v>182</v>
      </c>
      <c r="AU124" s="24" t="s">
        <v>88</v>
      </c>
      <c r="AY124" s="24" t="s">
        <v>179</v>
      </c>
      <c r="BE124" s="204">
        <f t="shared" si="24"/>
        <v>0</v>
      </c>
      <c r="BF124" s="204">
        <f t="shared" si="25"/>
        <v>0</v>
      </c>
      <c r="BG124" s="204">
        <f t="shared" si="26"/>
        <v>0</v>
      </c>
      <c r="BH124" s="204">
        <f t="shared" si="27"/>
        <v>0</v>
      </c>
      <c r="BI124" s="204">
        <f t="shared" si="28"/>
        <v>0</v>
      </c>
      <c r="BJ124" s="24" t="s">
        <v>86</v>
      </c>
      <c r="BK124" s="204">
        <f t="shared" si="29"/>
        <v>0</v>
      </c>
      <c r="BL124" s="24" t="s">
        <v>187</v>
      </c>
      <c r="BM124" s="24" t="s">
        <v>588</v>
      </c>
    </row>
    <row r="125" spans="2:65" s="1" customFormat="1" ht="22.9" customHeight="1">
      <c r="B125" s="42"/>
      <c r="C125" s="193" t="s">
        <v>486</v>
      </c>
      <c r="D125" s="193" t="s">
        <v>182</v>
      </c>
      <c r="E125" s="194" t="s">
        <v>803</v>
      </c>
      <c r="F125" s="195" t="s">
        <v>5288</v>
      </c>
      <c r="G125" s="196" t="s">
        <v>769</v>
      </c>
      <c r="H125" s="197">
        <v>1</v>
      </c>
      <c r="I125" s="198"/>
      <c r="J125" s="199">
        <f t="shared" si="20"/>
        <v>0</v>
      </c>
      <c r="K125" s="195" t="s">
        <v>233</v>
      </c>
      <c r="L125" s="62"/>
      <c r="M125" s="200" t="s">
        <v>34</v>
      </c>
      <c r="N125" s="201" t="s">
        <v>49</v>
      </c>
      <c r="O125" s="43"/>
      <c r="P125" s="202">
        <f t="shared" si="21"/>
        <v>0</v>
      </c>
      <c r="Q125" s="202">
        <v>0</v>
      </c>
      <c r="R125" s="202">
        <f t="shared" si="22"/>
        <v>0</v>
      </c>
      <c r="S125" s="202">
        <v>0</v>
      </c>
      <c r="T125" s="203">
        <f t="shared" si="23"/>
        <v>0</v>
      </c>
      <c r="AR125" s="24" t="s">
        <v>187</v>
      </c>
      <c r="AT125" s="24" t="s">
        <v>182</v>
      </c>
      <c r="AU125" s="24" t="s">
        <v>88</v>
      </c>
      <c r="AY125" s="24" t="s">
        <v>179</v>
      </c>
      <c r="BE125" s="204">
        <f t="shared" si="24"/>
        <v>0</v>
      </c>
      <c r="BF125" s="204">
        <f t="shared" si="25"/>
        <v>0</v>
      </c>
      <c r="BG125" s="204">
        <f t="shared" si="26"/>
        <v>0</v>
      </c>
      <c r="BH125" s="204">
        <f t="shared" si="27"/>
        <v>0</v>
      </c>
      <c r="BI125" s="204">
        <f t="shared" si="28"/>
        <v>0</v>
      </c>
      <c r="BJ125" s="24" t="s">
        <v>86</v>
      </c>
      <c r="BK125" s="204">
        <f t="shared" si="29"/>
        <v>0</v>
      </c>
      <c r="BL125" s="24" t="s">
        <v>187</v>
      </c>
      <c r="BM125" s="24" t="s">
        <v>593</v>
      </c>
    </row>
    <row r="126" spans="2:65" s="1" customFormat="1" ht="34.15" customHeight="1">
      <c r="B126" s="42"/>
      <c r="C126" s="193" t="s">
        <v>491</v>
      </c>
      <c r="D126" s="193" t="s">
        <v>182</v>
      </c>
      <c r="E126" s="194" t="s">
        <v>807</v>
      </c>
      <c r="F126" s="195" t="s">
        <v>5289</v>
      </c>
      <c r="G126" s="196" t="s">
        <v>769</v>
      </c>
      <c r="H126" s="197">
        <v>3</v>
      </c>
      <c r="I126" s="198"/>
      <c r="J126" s="199">
        <f t="shared" si="20"/>
        <v>0</v>
      </c>
      <c r="K126" s="195" t="s">
        <v>233</v>
      </c>
      <c r="L126" s="62"/>
      <c r="M126" s="200" t="s">
        <v>34</v>
      </c>
      <c r="N126" s="201" t="s">
        <v>49</v>
      </c>
      <c r="O126" s="43"/>
      <c r="P126" s="202">
        <f t="shared" si="21"/>
        <v>0</v>
      </c>
      <c r="Q126" s="202">
        <v>0</v>
      </c>
      <c r="R126" s="202">
        <f t="shared" si="22"/>
        <v>0</v>
      </c>
      <c r="S126" s="202">
        <v>0</v>
      </c>
      <c r="T126" s="203">
        <f t="shared" si="23"/>
        <v>0</v>
      </c>
      <c r="AR126" s="24" t="s">
        <v>187</v>
      </c>
      <c r="AT126" s="24" t="s">
        <v>182</v>
      </c>
      <c r="AU126" s="24" t="s">
        <v>88</v>
      </c>
      <c r="AY126" s="24" t="s">
        <v>179</v>
      </c>
      <c r="BE126" s="204">
        <f t="shared" si="24"/>
        <v>0</v>
      </c>
      <c r="BF126" s="204">
        <f t="shared" si="25"/>
        <v>0</v>
      </c>
      <c r="BG126" s="204">
        <f t="shared" si="26"/>
        <v>0</v>
      </c>
      <c r="BH126" s="204">
        <f t="shared" si="27"/>
        <v>0</v>
      </c>
      <c r="BI126" s="204">
        <f t="shared" si="28"/>
        <v>0</v>
      </c>
      <c r="BJ126" s="24" t="s">
        <v>86</v>
      </c>
      <c r="BK126" s="204">
        <f t="shared" si="29"/>
        <v>0</v>
      </c>
      <c r="BL126" s="24" t="s">
        <v>187</v>
      </c>
      <c r="BM126" s="24" t="s">
        <v>601</v>
      </c>
    </row>
    <row r="127" spans="2:65" s="1" customFormat="1" ht="22.9" customHeight="1">
      <c r="B127" s="42"/>
      <c r="C127" s="193" t="s">
        <v>495</v>
      </c>
      <c r="D127" s="193" t="s">
        <v>182</v>
      </c>
      <c r="E127" s="194" t="s">
        <v>812</v>
      </c>
      <c r="F127" s="195" t="s">
        <v>5290</v>
      </c>
      <c r="G127" s="196" t="s">
        <v>769</v>
      </c>
      <c r="H127" s="197">
        <v>3</v>
      </c>
      <c r="I127" s="198"/>
      <c r="J127" s="199">
        <f t="shared" si="20"/>
        <v>0</v>
      </c>
      <c r="K127" s="195" t="s">
        <v>233</v>
      </c>
      <c r="L127" s="62"/>
      <c r="M127" s="200" t="s">
        <v>34</v>
      </c>
      <c r="N127" s="201" t="s">
        <v>49</v>
      </c>
      <c r="O127" s="43"/>
      <c r="P127" s="202">
        <f t="shared" si="21"/>
        <v>0</v>
      </c>
      <c r="Q127" s="202">
        <v>0</v>
      </c>
      <c r="R127" s="202">
        <f t="shared" si="22"/>
        <v>0</v>
      </c>
      <c r="S127" s="202">
        <v>0</v>
      </c>
      <c r="T127" s="203">
        <f t="shared" si="23"/>
        <v>0</v>
      </c>
      <c r="AR127" s="24" t="s">
        <v>187</v>
      </c>
      <c r="AT127" s="24" t="s">
        <v>182</v>
      </c>
      <c r="AU127" s="24" t="s">
        <v>88</v>
      </c>
      <c r="AY127" s="24" t="s">
        <v>179</v>
      </c>
      <c r="BE127" s="204">
        <f t="shared" si="24"/>
        <v>0</v>
      </c>
      <c r="BF127" s="204">
        <f t="shared" si="25"/>
        <v>0</v>
      </c>
      <c r="BG127" s="204">
        <f t="shared" si="26"/>
        <v>0</v>
      </c>
      <c r="BH127" s="204">
        <f t="shared" si="27"/>
        <v>0</v>
      </c>
      <c r="BI127" s="204">
        <f t="shared" si="28"/>
        <v>0</v>
      </c>
      <c r="BJ127" s="24" t="s">
        <v>86</v>
      </c>
      <c r="BK127" s="204">
        <f t="shared" si="29"/>
        <v>0</v>
      </c>
      <c r="BL127" s="24" t="s">
        <v>187</v>
      </c>
      <c r="BM127" s="24" t="s">
        <v>606</v>
      </c>
    </row>
    <row r="128" spans="2:65" s="1" customFormat="1" ht="22.9" customHeight="1">
      <c r="B128" s="42"/>
      <c r="C128" s="193" t="s">
        <v>503</v>
      </c>
      <c r="D128" s="193" t="s">
        <v>182</v>
      </c>
      <c r="E128" s="194" t="s">
        <v>823</v>
      </c>
      <c r="F128" s="195" t="s">
        <v>5291</v>
      </c>
      <c r="G128" s="196" t="s">
        <v>769</v>
      </c>
      <c r="H128" s="197">
        <v>1</v>
      </c>
      <c r="I128" s="198"/>
      <c r="J128" s="199">
        <f t="shared" si="20"/>
        <v>0</v>
      </c>
      <c r="K128" s="195" t="s">
        <v>233</v>
      </c>
      <c r="L128" s="62"/>
      <c r="M128" s="200" t="s">
        <v>34</v>
      </c>
      <c r="N128" s="201" t="s">
        <v>49</v>
      </c>
      <c r="O128" s="43"/>
      <c r="P128" s="202">
        <f t="shared" si="21"/>
        <v>0</v>
      </c>
      <c r="Q128" s="202">
        <v>0</v>
      </c>
      <c r="R128" s="202">
        <f t="shared" si="22"/>
        <v>0</v>
      </c>
      <c r="S128" s="202">
        <v>0</v>
      </c>
      <c r="T128" s="203">
        <f t="shared" si="23"/>
        <v>0</v>
      </c>
      <c r="AR128" s="24" t="s">
        <v>187</v>
      </c>
      <c r="AT128" s="24" t="s">
        <v>182</v>
      </c>
      <c r="AU128" s="24" t="s">
        <v>88</v>
      </c>
      <c r="AY128" s="24" t="s">
        <v>179</v>
      </c>
      <c r="BE128" s="204">
        <f t="shared" si="24"/>
        <v>0</v>
      </c>
      <c r="BF128" s="204">
        <f t="shared" si="25"/>
        <v>0</v>
      </c>
      <c r="BG128" s="204">
        <f t="shared" si="26"/>
        <v>0</v>
      </c>
      <c r="BH128" s="204">
        <f t="shared" si="27"/>
        <v>0</v>
      </c>
      <c r="BI128" s="204">
        <f t="shared" si="28"/>
        <v>0</v>
      </c>
      <c r="BJ128" s="24" t="s">
        <v>86</v>
      </c>
      <c r="BK128" s="204">
        <f t="shared" si="29"/>
        <v>0</v>
      </c>
      <c r="BL128" s="24" t="s">
        <v>187</v>
      </c>
      <c r="BM128" s="24" t="s">
        <v>615</v>
      </c>
    </row>
    <row r="129" spans="2:65" s="1" customFormat="1" ht="22.9" customHeight="1">
      <c r="B129" s="42"/>
      <c r="C129" s="193" t="s">
        <v>508</v>
      </c>
      <c r="D129" s="193" t="s">
        <v>182</v>
      </c>
      <c r="E129" s="194" t="s">
        <v>827</v>
      </c>
      <c r="F129" s="195" t="s">
        <v>5292</v>
      </c>
      <c r="G129" s="196" t="s">
        <v>769</v>
      </c>
      <c r="H129" s="197">
        <v>3</v>
      </c>
      <c r="I129" s="198"/>
      <c r="J129" s="199">
        <f t="shared" si="20"/>
        <v>0</v>
      </c>
      <c r="K129" s="195" t="s">
        <v>233</v>
      </c>
      <c r="L129" s="62"/>
      <c r="M129" s="200" t="s">
        <v>34</v>
      </c>
      <c r="N129" s="201" t="s">
        <v>49</v>
      </c>
      <c r="O129" s="43"/>
      <c r="P129" s="202">
        <f t="shared" si="21"/>
        <v>0</v>
      </c>
      <c r="Q129" s="202">
        <v>0</v>
      </c>
      <c r="R129" s="202">
        <f t="shared" si="22"/>
        <v>0</v>
      </c>
      <c r="S129" s="202">
        <v>0</v>
      </c>
      <c r="T129" s="203">
        <f t="shared" si="23"/>
        <v>0</v>
      </c>
      <c r="AR129" s="24" t="s">
        <v>187</v>
      </c>
      <c r="AT129" s="24" t="s">
        <v>182</v>
      </c>
      <c r="AU129" s="24" t="s">
        <v>88</v>
      </c>
      <c r="AY129" s="24" t="s">
        <v>179</v>
      </c>
      <c r="BE129" s="204">
        <f t="shared" si="24"/>
        <v>0</v>
      </c>
      <c r="BF129" s="204">
        <f t="shared" si="25"/>
        <v>0</v>
      </c>
      <c r="BG129" s="204">
        <f t="shared" si="26"/>
        <v>0</v>
      </c>
      <c r="BH129" s="204">
        <f t="shared" si="27"/>
        <v>0</v>
      </c>
      <c r="BI129" s="204">
        <f t="shared" si="28"/>
        <v>0</v>
      </c>
      <c r="BJ129" s="24" t="s">
        <v>86</v>
      </c>
      <c r="BK129" s="204">
        <f t="shared" si="29"/>
        <v>0</v>
      </c>
      <c r="BL129" s="24" t="s">
        <v>187</v>
      </c>
      <c r="BM129" s="24" t="s">
        <v>621</v>
      </c>
    </row>
    <row r="130" spans="2:65" s="1" customFormat="1" ht="14.45" customHeight="1">
      <c r="B130" s="42"/>
      <c r="C130" s="193" t="s">
        <v>512</v>
      </c>
      <c r="D130" s="193" t="s">
        <v>182</v>
      </c>
      <c r="E130" s="194" t="s">
        <v>836</v>
      </c>
      <c r="F130" s="195" t="s">
        <v>5278</v>
      </c>
      <c r="G130" s="196" t="s">
        <v>769</v>
      </c>
      <c r="H130" s="197">
        <v>1</v>
      </c>
      <c r="I130" s="198"/>
      <c r="J130" s="199">
        <f t="shared" si="20"/>
        <v>0</v>
      </c>
      <c r="K130" s="195" t="s">
        <v>233</v>
      </c>
      <c r="L130" s="62"/>
      <c r="M130" s="200" t="s">
        <v>34</v>
      </c>
      <c r="N130" s="201" t="s">
        <v>49</v>
      </c>
      <c r="O130" s="43"/>
      <c r="P130" s="202">
        <f t="shared" si="21"/>
        <v>0</v>
      </c>
      <c r="Q130" s="202">
        <v>0</v>
      </c>
      <c r="R130" s="202">
        <f t="shared" si="22"/>
        <v>0</v>
      </c>
      <c r="S130" s="202">
        <v>0</v>
      </c>
      <c r="T130" s="203">
        <f t="shared" si="23"/>
        <v>0</v>
      </c>
      <c r="AR130" s="24" t="s">
        <v>187</v>
      </c>
      <c r="AT130" s="24" t="s">
        <v>182</v>
      </c>
      <c r="AU130" s="24" t="s">
        <v>88</v>
      </c>
      <c r="AY130" s="24" t="s">
        <v>179</v>
      </c>
      <c r="BE130" s="204">
        <f t="shared" si="24"/>
        <v>0</v>
      </c>
      <c r="BF130" s="204">
        <f t="shared" si="25"/>
        <v>0</v>
      </c>
      <c r="BG130" s="204">
        <f t="shared" si="26"/>
        <v>0</v>
      </c>
      <c r="BH130" s="204">
        <f t="shared" si="27"/>
        <v>0</v>
      </c>
      <c r="BI130" s="204">
        <f t="shared" si="28"/>
        <v>0</v>
      </c>
      <c r="BJ130" s="24" t="s">
        <v>86</v>
      </c>
      <c r="BK130" s="204">
        <f t="shared" si="29"/>
        <v>0</v>
      </c>
      <c r="BL130" s="24" t="s">
        <v>187</v>
      </c>
      <c r="BM130" s="24" t="s">
        <v>635</v>
      </c>
    </row>
    <row r="131" spans="2:65" s="10" customFormat="1" ht="29.85" customHeight="1">
      <c r="B131" s="177"/>
      <c r="C131" s="178"/>
      <c r="D131" s="179" t="s">
        <v>77</v>
      </c>
      <c r="E131" s="191" t="s">
        <v>853</v>
      </c>
      <c r="F131" s="191" t="s">
        <v>5293</v>
      </c>
      <c r="G131" s="178"/>
      <c r="H131" s="178"/>
      <c r="I131" s="181"/>
      <c r="J131" s="192">
        <f>BK131</f>
        <v>0</v>
      </c>
      <c r="K131" s="178"/>
      <c r="L131" s="183"/>
      <c r="M131" s="184"/>
      <c r="N131" s="185"/>
      <c r="O131" s="185"/>
      <c r="P131" s="186">
        <f>SUM(P132:P144)</f>
        <v>0</v>
      </c>
      <c r="Q131" s="185"/>
      <c r="R131" s="186">
        <f>SUM(R132:R144)</f>
        <v>0</v>
      </c>
      <c r="S131" s="185"/>
      <c r="T131" s="187">
        <f>SUM(T132:T144)</f>
        <v>0</v>
      </c>
      <c r="AR131" s="188" t="s">
        <v>86</v>
      </c>
      <c r="AT131" s="189" t="s">
        <v>77</v>
      </c>
      <c r="AU131" s="189" t="s">
        <v>86</v>
      </c>
      <c r="AY131" s="188" t="s">
        <v>179</v>
      </c>
      <c r="BK131" s="190">
        <f>SUM(BK132:BK144)</f>
        <v>0</v>
      </c>
    </row>
    <row r="132" spans="2:65" s="1" customFormat="1" ht="14.45" customHeight="1">
      <c r="B132" s="42"/>
      <c r="C132" s="193" t="s">
        <v>517</v>
      </c>
      <c r="D132" s="193" t="s">
        <v>182</v>
      </c>
      <c r="E132" s="194" t="s">
        <v>858</v>
      </c>
      <c r="F132" s="195" t="s">
        <v>5294</v>
      </c>
      <c r="G132" s="196" t="s">
        <v>769</v>
      </c>
      <c r="H132" s="197">
        <v>1</v>
      </c>
      <c r="I132" s="198"/>
      <c r="J132" s="199">
        <f t="shared" ref="J132:J144" si="30">ROUND(I132*H132,2)</f>
        <v>0</v>
      </c>
      <c r="K132" s="195" t="s">
        <v>233</v>
      </c>
      <c r="L132" s="62"/>
      <c r="M132" s="200" t="s">
        <v>34</v>
      </c>
      <c r="N132" s="201" t="s">
        <v>49</v>
      </c>
      <c r="O132" s="43"/>
      <c r="P132" s="202">
        <f t="shared" ref="P132:P144" si="31">O132*H132</f>
        <v>0</v>
      </c>
      <c r="Q132" s="202">
        <v>0</v>
      </c>
      <c r="R132" s="202">
        <f t="shared" ref="R132:R144" si="32">Q132*H132</f>
        <v>0</v>
      </c>
      <c r="S132" s="202">
        <v>0</v>
      </c>
      <c r="T132" s="203">
        <f t="shared" ref="T132:T144" si="33">S132*H132</f>
        <v>0</v>
      </c>
      <c r="AR132" s="24" t="s">
        <v>187</v>
      </c>
      <c r="AT132" s="24" t="s">
        <v>182</v>
      </c>
      <c r="AU132" s="24" t="s">
        <v>88</v>
      </c>
      <c r="AY132" s="24" t="s">
        <v>179</v>
      </c>
      <c r="BE132" s="204">
        <f t="shared" ref="BE132:BE144" si="34">IF(N132="základní",J132,0)</f>
        <v>0</v>
      </c>
      <c r="BF132" s="204">
        <f t="shared" ref="BF132:BF144" si="35">IF(N132="snížená",J132,0)</f>
        <v>0</v>
      </c>
      <c r="BG132" s="204">
        <f t="shared" ref="BG132:BG144" si="36">IF(N132="zákl. přenesená",J132,0)</f>
        <v>0</v>
      </c>
      <c r="BH132" s="204">
        <f t="shared" ref="BH132:BH144" si="37">IF(N132="sníž. přenesená",J132,0)</f>
        <v>0</v>
      </c>
      <c r="BI132" s="204">
        <f t="shared" ref="BI132:BI144" si="38">IF(N132="nulová",J132,0)</f>
        <v>0</v>
      </c>
      <c r="BJ132" s="24" t="s">
        <v>86</v>
      </c>
      <c r="BK132" s="204">
        <f t="shared" ref="BK132:BK144" si="39">ROUND(I132*H132,2)</f>
        <v>0</v>
      </c>
      <c r="BL132" s="24" t="s">
        <v>187</v>
      </c>
      <c r="BM132" s="24" t="s">
        <v>640</v>
      </c>
    </row>
    <row r="133" spans="2:65" s="1" customFormat="1" ht="14.45" customHeight="1">
      <c r="B133" s="42"/>
      <c r="C133" s="193" t="s">
        <v>523</v>
      </c>
      <c r="D133" s="193" t="s">
        <v>182</v>
      </c>
      <c r="E133" s="194" t="s">
        <v>863</v>
      </c>
      <c r="F133" s="195" t="s">
        <v>5295</v>
      </c>
      <c r="G133" s="196" t="s">
        <v>769</v>
      </c>
      <c r="H133" s="197">
        <v>20</v>
      </c>
      <c r="I133" s="198"/>
      <c r="J133" s="199">
        <f t="shared" si="30"/>
        <v>0</v>
      </c>
      <c r="K133" s="195" t="s">
        <v>233</v>
      </c>
      <c r="L133" s="62"/>
      <c r="M133" s="200" t="s">
        <v>34</v>
      </c>
      <c r="N133" s="201" t="s">
        <v>49</v>
      </c>
      <c r="O133" s="43"/>
      <c r="P133" s="202">
        <f t="shared" si="31"/>
        <v>0</v>
      </c>
      <c r="Q133" s="202">
        <v>0</v>
      </c>
      <c r="R133" s="202">
        <f t="shared" si="32"/>
        <v>0</v>
      </c>
      <c r="S133" s="202">
        <v>0</v>
      </c>
      <c r="T133" s="203">
        <f t="shared" si="33"/>
        <v>0</v>
      </c>
      <c r="AR133" s="24" t="s">
        <v>187</v>
      </c>
      <c r="AT133" s="24" t="s">
        <v>182</v>
      </c>
      <c r="AU133" s="24" t="s">
        <v>88</v>
      </c>
      <c r="AY133" s="24" t="s">
        <v>179</v>
      </c>
      <c r="BE133" s="204">
        <f t="shared" si="34"/>
        <v>0</v>
      </c>
      <c r="BF133" s="204">
        <f t="shared" si="35"/>
        <v>0</v>
      </c>
      <c r="BG133" s="204">
        <f t="shared" si="36"/>
        <v>0</v>
      </c>
      <c r="BH133" s="204">
        <f t="shared" si="37"/>
        <v>0</v>
      </c>
      <c r="BI133" s="204">
        <f t="shared" si="38"/>
        <v>0</v>
      </c>
      <c r="BJ133" s="24" t="s">
        <v>86</v>
      </c>
      <c r="BK133" s="204">
        <f t="shared" si="39"/>
        <v>0</v>
      </c>
      <c r="BL133" s="24" t="s">
        <v>187</v>
      </c>
      <c r="BM133" s="24" t="s">
        <v>646</v>
      </c>
    </row>
    <row r="134" spans="2:65" s="1" customFormat="1" ht="22.9" customHeight="1">
      <c r="B134" s="42"/>
      <c r="C134" s="193" t="s">
        <v>528</v>
      </c>
      <c r="D134" s="193" t="s">
        <v>182</v>
      </c>
      <c r="E134" s="194" t="s">
        <v>868</v>
      </c>
      <c r="F134" s="195" t="s">
        <v>5296</v>
      </c>
      <c r="G134" s="196" t="s">
        <v>769</v>
      </c>
      <c r="H134" s="197">
        <v>1</v>
      </c>
      <c r="I134" s="198"/>
      <c r="J134" s="199">
        <f t="shared" si="30"/>
        <v>0</v>
      </c>
      <c r="K134" s="195" t="s">
        <v>233</v>
      </c>
      <c r="L134" s="62"/>
      <c r="M134" s="200" t="s">
        <v>34</v>
      </c>
      <c r="N134" s="201" t="s">
        <v>49</v>
      </c>
      <c r="O134" s="43"/>
      <c r="P134" s="202">
        <f t="shared" si="31"/>
        <v>0</v>
      </c>
      <c r="Q134" s="202">
        <v>0</v>
      </c>
      <c r="R134" s="202">
        <f t="shared" si="32"/>
        <v>0</v>
      </c>
      <c r="S134" s="202">
        <v>0</v>
      </c>
      <c r="T134" s="203">
        <f t="shared" si="33"/>
        <v>0</v>
      </c>
      <c r="AR134" s="24" t="s">
        <v>187</v>
      </c>
      <c r="AT134" s="24" t="s">
        <v>182</v>
      </c>
      <c r="AU134" s="24" t="s">
        <v>88</v>
      </c>
      <c r="AY134" s="24" t="s">
        <v>179</v>
      </c>
      <c r="BE134" s="204">
        <f t="shared" si="34"/>
        <v>0</v>
      </c>
      <c r="BF134" s="204">
        <f t="shared" si="35"/>
        <v>0</v>
      </c>
      <c r="BG134" s="204">
        <f t="shared" si="36"/>
        <v>0</v>
      </c>
      <c r="BH134" s="204">
        <f t="shared" si="37"/>
        <v>0</v>
      </c>
      <c r="BI134" s="204">
        <f t="shared" si="38"/>
        <v>0</v>
      </c>
      <c r="BJ134" s="24" t="s">
        <v>86</v>
      </c>
      <c r="BK134" s="204">
        <f t="shared" si="39"/>
        <v>0</v>
      </c>
      <c r="BL134" s="24" t="s">
        <v>187</v>
      </c>
      <c r="BM134" s="24" t="s">
        <v>651</v>
      </c>
    </row>
    <row r="135" spans="2:65" s="1" customFormat="1" ht="68.45" customHeight="1">
      <c r="B135" s="42"/>
      <c r="C135" s="193" t="s">
        <v>538</v>
      </c>
      <c r="D135" s="193" t="s">
        <v>182</v>
      </c>
      <c r="E135" s="194" t="s">
        <v>878</v>
      </c>
      <c r="F135" s="195" t="s">
        <v>5297</v>
      </c>
      <c r="G135" s="196" t="s">
        <v>769</v>
      </c>
      <c r="H135" s="197">
        <v>1</v>
      </c>
      <c r="I135" s="198"/>
      <c r="J135" s="199">
        <f t="shared" si="30"/>
        <v>0</v>
      </c>
      <c r="K135" s="195" t="s">
        <v>233</v>
      </c>
      <c r="L135" s="62"/>
      <c r="M135" s="200" t="s">
        <v>34</v>
      </c>
      <c r="N135" s="201" t="s">
        <v>49</v>
      </c>
      <c r="O135" s="43"/>
      <c r="P135" s="202">
        <f t="shared" si="31"/>
        <v>0</v>
      </c>
      <c r="Q135" s="202">
        <v>0</v>
      </c>
      <c r="R135" s="202">
        <f t="shared" si="32"/>
        <v>0</v>
      </c>
      <c r="S135" s="202">
        <v>0</v>
      </c>
      <c r="T135" s="203">
        <f t="shared" si="33"/>
        <v>0</v>
      </c>
      <c r="AR135" s="24" t="s">
        <v>187</v>
      </c>
      <c r="AT135" s="24" t="s">
        <v>182</v>
      </c>
      <c r="AU135" s="24" t="s">
        <v>88</v>
      </c>
      <c r="AY135" s="24" t="s">
        <v>179</v>
      </c>
      <c r="BE135" s="204">
        <f t="shared" si="34"/>
        <v>0</v>
      </c>
      <c r="BF135" s="204">
        <f t="shared" si="35"/>
        <v>0</v>
      </c>
      <c r="BG135" s="204">
        <f t="shared" si="36"/>
        <v>0</v>
      </c>
      <c r="BH135" s="204">
        <f t="shared" si="37"/>
        <v>0</v>
      </c>
      <c r="BI135" s="204">
        <f t="shared" si="38"/>
        <v>0</v>
      </c>
      <c r="BJ135" s="24" t="s">
        <v>86</v>
      </c>
      <c r="BK135" s="204">
        <f t="shared" si="39"/>
        <v>0</v>
      </c>
      <c r="BL135" s="24" t="s">
        <v>187</v>
      </c>
      <c r="BM135" s="24" t="s">
        <v>661</v>
      </c>
    </row>
    <row r="136" spans="2:65" s="1" customFormat="1" ht="14.45" customHeight="1">
      <c r="B136" s="42"/>
      <c r="C136" s="193" t="s">
        <v>547</v>
      </c>
      <c r="D136" s="193" t="s">
        <v>182</v>
      </c>
      <c r="E136" s="194" t="s">
        <v>883</v>
      </c>
      <c r="F136" s="195" t="s">
        <v>5298</v>
      </c>
      <c r="G136" s="196" t="s">
        <v>769</v>
      </c>
      <c r="H136" s="197">
        <v>1</v>
      </c>
      <c r="I136" s="198"/>
      <c r="J136" s="199">
        <f t="shared" si="30"/>
        <v>0</v>
      </c>
      <c r="K136" s="195" t="s">
        <v>233</v>
      </c>
      <c r="L136" s="62"/>
      <c r="M136" s="200" t="s">
        <v>34</v>
      </c>
      <c r="N136" s="201" t="s">
        <v>49</v>
      </c>
      <c r="O136" s="43"/>
      <c r="P136" s="202">
        <f t="shared" si="31"/>
        <v>0</v>
      </c>
      <c r="Q136" s="202">
        <v>0</v>
      </c>
      <c r="R136" s="202">
        <f t="shared" si="32"/>
        <v>0</v>
      </c>
      <c r="S136" s="202">
        <v>0</v>
      </c>
      <c r="T136" s="203">
        <f t="shared" si="33"/>
        <v>0</v>
      </c>
      <c r="AR136" s="24" t="s">
        <v>187</v>
      </c>
      <c r="AT136" s="24" t="s">
        <v>182</v>
      </c>
      <c r="AU136" s="24" t="s">
        <v>88</v>
      </c>
      <c r="AY136" s="24" t="s">
        <v>179</v>
      </c>
      <c r="BE136" s="204">
        <f t="shared" si="34"/>
        <v>0</v>
      </c>
      <c r="BF136" s="204">
        <f t="shared" si="35"/>
        <v>0</v>
      </c>
      <c r="BG136" s="204">
        <f t="shared" si="36"/>
        <v>0</v>
      </c>
      <c r="BH136" s="204">
        <f t="shared" si="37"/>
        <v>0</v>
      </c>
      <c r="BI136" s="204">
        <f t="shared" si="38"/>
        <v>0</v>
      </c>
      <c r="BJ136" s="24" t="s">
        <v>86</v>
      </c>
      <c r="BK136" s="204">
        <f t="shared" si="39"/>
        <v>0</v>
      </c>
      <c r="BL136" s="24" t="s">
        <v>187</v>
      </c>
      <c r="BM136" s="24" t="s">
        <v>668</v>
      </c>
    </row>
    <row r="137" spans="2:65" s="1" customFormat="1" ht="14.45" customHeight="1">
      <c r="B137" s="42"/>
      <c r="C137" s="193" t="s">
        <v>553</v>
      </c>
      <c r="D137" s="193" t="s">
        <v>182</v>
      </c>
      <c r="E137" s="194" t="s">
        <v>888</v>
      </c>
      <c r="F137" s="195" t="s">
        <v>5299</v>
      </c>
      <c r="G137" s="196" t="s">
        <v>769</v>
      </c>
      <c r="H137" s="197">
        <v>8</v>
      </c>
      <c r="I137" s="198"/>
      <c r="J137" s="199">
        <f t="shared" si="30"/>
        <v>0</v>
      </c>
      <c r="K137" s="195" t="s">
        <v>233</v>
      </c>
      <c r="L137" s="62"/>
      <c r="M137" s="200" t="s">
        <v>34</v>
      </c>
      <c r="N137" s="201" t="s">
        <v>49</v>
      </c>
      <c r="O137" s="43"/>
      <c r="P137" s="202">
        <f t="shared" si="31"/>
        <v>0</v>
      </c>
      <c r="Q137" s="202">
        <v>0</v>
      </c>
      <c r="R137" s="202">
        <f t="shared" si="32"/>
        <v>0</v>
      </c>
      <c r="S137" s="202">
        <v>0</v>
      </c>
      <c r="T137" s="203">
        <f t="shared" si="33"/>
        <v>0</v>
      </c>
      <c r="AR137" s="24" t="s">
        <v>187</v>
      </c>
      <c r="AT137" s="24" t="s">
        <v>182</v>
      </c>
      <c r="AU137" s="24" t="s">
        <v>88</v>
      </c>
      <c r="AY137" s="24" t="s">
        <v>179</v>
      </c>
      <c r="BE137" s="204">
        <f t="shared" si="34"/>
        <v>0</v>
      </c>
      <c r="BF137" s="204">
        <f t="shared" si="35"/>
        <v>0</v>
      </c>
      <c r="BG137" s="204">
        <f t="shared" si="36"/>
        <v>0</v>
      </c>
      <c r="BH137" s="204">
        <f t="shared" si="37"/>
        <v>0</v>
      </c>
      <c r="BI137" s="204">
        <f t="shared" si="38"/>
        <v>0</v>
      </c>
      <c r="BJ137" s="24" t="s">
        <v>86</v>
      </c>
      <c r="BK137" s="204">
        <f t="shared" si="39"/>
        <v>0</v>
      </c>
      <c r="BL137" s="24" t="s">
        <v>187</v>
      </c>
      <c r="BM137" s="24" t="s">
        <v>675</v>
      </c>
    </row>
    <row r="138" spans="2:65" s="1" customFormat="1" ht="14.45" customHeight="1">
      <c r="B138" s="42"/>
      <c r="C138" s="193" t="s">
        <v>558</v>
      </c>
      <c r="D138" s="193" t="s">
        <v>182</v>
      </c>
      <c r="E138" s="194" t="s">
        <v>894</v>
      </c>
      <c r="F138" s="195" t="s">
        <v>5300</v>
      </c>
      <c r="G138" s="196" t="s">
        <v>769</v>
      </c>
      <c r="H138" s="197">
        <v>2</v>
      </c>
      <c r="I138" s="198"/>
      <c r="J138" s="199">
        <f t="shared" si="30"/>
        <v>0</v>
      </c>
      <c r="K138" s="195" t="s">
        <v>233</v>
      </c>
      <c r="L138" s="62"/>
      <c r="M138" s="200" t="s">
        <v>34</v>
      </c>
      <c r="N138" s="201" t="s">
        <v>49</v>
      </c>
      <c r="O138" s="43"/>
      <c r="P138" s="202">
        <f t="shared" si="31"/>
        <v>0</v>
      </c>
      <c r="Q138" s="202">
        <v>0</v>
      </c>
      <c r="R138" s="202">
        <f t="shared" si="32"/>
        <v>0</v>
      </c>
      <c r="S138" s="202">
        <v>0</v>
      </c>
      <c r="T138" s="203">
        <f t="shared" si="33"/>
        <v>0</v>
      </c>
      <c r="AR138" s="24" t="s">
        <v>187</v>
      </c>
      <c r="AT138" s="24" t="s">
        <v>182</v>
      </c>
      <c r="AU138" s="24" t="s">
        <v>88</v>
      </c>
      <c r="AY138" s="24" t="s">
        <v>179</v>
      </c>
      <c r="BE138" s="204">
        <f t="shared" si="34"/>
        <v>0</v>
      </c>
      <c r="BF138" s="204">
        <f t="shared" si="35"/>
        <v>0</v>
      </c>
      <c r="BG138" s="204">
        <f t="shared" si="36"/>
        <v>0</v>
      </c>
      <c r="BH138" s="204">
        <f t="shared" si="37"/>
        <v>0</v>
      </c>
      <c r="BI138" s="204">
        <f t="shared" si="38"/>
        <v>0</v>
      </c>
      <c r="BJ138" s="24" t="s">
        <v>86</v>
      </c>
      <c r="BK138" s="204">
        <f t="shared" si="39"/>
        <v>0</v>
      </c>
      <c r="BL138" s="24" t="s">
        <v>187</v>
      </c>
      <c r="BM138" s="24" t="s">
        <v>683</v>
      </c>
    </row>
    <row r="139" spans="2:65" s="1" customFormat="1" ht="45.6" customHeight="1">
      <c r="B139" s="42"/>
      <c r="C139" s="193" t="s">
        <v>565</v>
      </c>
      <c r="D139" s="193" t="s">
        <v>182</v>
      </c>
      <c r="E139" s="194" t="s">
        <v>912</v>
      </c>
      <c r="F139" s="195" t="s">
        <v>5301</v>
      </c>
      <c r="G139" s="196" t="s">
        <v>769</v>
      </c>
      <c r="H139" s="197">
        <v>2</v>
      </c>
      <c r="I139" s="198"/>
      <c r="J139" s="199">
        <f t="shared" si="30"/>
        <v>0</v>
      </c>
      <c r="K139" s="195" t="s">
        <v>233</v>
      </c>
      <c r="L139" s="62"/>
      <c r="M139" s="200" t="s">
        <v>34</v>
      </c>
      <c r="N139" s="201" t="s">
        <v>49</v>
      </c>
      <c r="O139" s="43"/>
      <c r="P139" s="202">
        <f t="shared" si="31"/>
        <v>0</v>
      </c>
      <c r="Q139" s="202">
        <v>0</v>
      </c>
      <c r="R139" s="202">
        <f t="shared" si="32"/>
        <v>0</v>
      </c>
      <c r="S139" s="202">
        <v>0</v>
      </c>
      <c r="T139" s="203">
        <f t="shared" si="33"/>
        <v>0</v>
      </c>
      <c r="AR139" s="24" t="s">
        <v>187</v>
      </c>
      <c r="AT139" s="24" t="s">
        <v>182</v>
      </c>
      <c r="AU139" s="24" t="s">
        <v>88</v>
      </c>
      <c r="AY139" s="24" t="s">
        <v>179</v>
      </c>
      <c r="BE139" s="204">
        <f t="shared" si="34"/>
        <v>0</v>
      </c>
      <c r="BF139" s="204">
        <f t="shared" si="35"/>
        <v>0</v>
      </c>
      <c r="BG139" s="204">
        <f t="shared" si="36"/>
        <v>0</v>
      </c>
      <c r="BH139" s="204">
        <f t="shared" si="37"/>
        <v>0</v>
      </c>
      <c r="BI139" s="204">
        <f t="shared" si="38"/>
        <v>0</v>
      </c>
      <c r="BJ139" s="24" t="s">
        <v>86</v>
      </c>
      <c r="BK139" s="204">
        <f t="shared" si="39"/>
        <v>0</v>
      </c>
      <c r="BL139" s="24" t="s">
        <v>187</v>
      </c>
      <c r="BM139" s="24" t="s">
        <v>698</v>
      </c>
    </row>
    <row r="140" spans="2:65" s="1" customFormat="1" ht="14.45" customHeight="1">
      <c r="B140" s="42"/>
      <c r="C140" s="193" t="s">
        <v>571</v>
      </c>
      <c r="D140" s="193" t="s">
        <v>182</v>
      </c>
      <c r="E140" s="194" t="s">
        <v>943</v>
      </c>
      <c r="F140" s="195" t="s">
        <v>5302</v>
      </c>
      <c r="G140" s="196" t="s">
        <v>769</v>
      </c>
      <c r="H140" s="197">
        <v>2</v>
      </c>
      <c r="I140" s="198"/>
      <c r="J140" s="199">
        <f t="shared" si="30"/>
        <v>0</v>
      </c>
      <c r="K140" s="195" t="s">
        <v>233</v>
      </c>
      <c r="L140" s="62"/>
      <c r="M140" s="200" t="s">
        <v>34</v>
      </c>
      <c r="N140" s="201" t="s">
        <v>49</v>
      </c>
      <c r="O140" s="43"/>
      <c r="P140" s="202">
        <f t="shared" si="31"/>
        <v>0</v>
      </c>
      <c r="Q140" s="202">
        <v>0</v>
      </c>
      <c r="R140" s="202">
        <f t="shared" si="32"/>
        <v>0</v>
      </c>
      <c r="S140" s="202">
        <v>0</v>
      </c>
      <c r="T140" s="203">
        <f t="shared" si="33"/>
        <v>0</v>
      </c>
      <c r="AR140" s="24" t="s">
        <v>187</v>
      </c>
      <c r="AT140" s="24" t="s">
        <v>182</v>
      </c>
      <c r="AU140" s="24" t="s">
        <v>88</v>
      </c>
      <c r="AY140" s="24" t="s">
        <v>179</v>
      </c>
      <c r="BE140" s="204">
        <f t="shared" si="34"/>
        <v>0</v>
      </c>
      <c r="BF140" s="204">
        <f t="shared" si="35"/>
        <v>0</v>
      </c>
      <c r="BG140" s="204">
        <f t="shared" si="36"/>
        <v>0</v>
      </c>
      <c r="BH140" s="204">
        <f t="shared" si="37"/>
        <v>0</v>
      </c>
      <c r="BI140" s="204">
        <f t="shared" si="38"/>
        <v>0</v>
      </c>
      <c r="BJ140" s="24" t="s">
        <v>86</v>
      </c>
      <c r="BK140" s="204">
        <f t="shared" si="39"/>
        <v>0</v>
      </c>
      <c r="BL140" s="24" t="s">
        <v>187</v>
      </c>
      <c r="BM140" s="24" t="s">
        <v>702</v>
      </c>
    </row>
    <row r="141" spans="2:65" s="1" customFormat="1" ht="14.45" customHeight="1">
      <c r="B141" s="42"/>
      <c r="C141" s="193" t="s">
        <v>578</v>
      </c>
      <c r="D141" s="193" t="s">
        <v>182</v>
      </c>
      <c r="E141" s="194" t="s">
        <v>954</v>
      </c>
      <c r="F141" s="195" t="s">
        <v>5299</v>
      </c>
      <c r="G141" s="196" t="s">
        <v>769</v>
      </c>
      <c r="H141" s="197">
        <v>4</v>
      </c>
      <c r="I141" s="198"/>
      <c r="J141" s="199">
        <f t="shared" si="30"/>
        <v>0</v>
      </c>
      <c r="K141" s="195" t="s">
        <v>233</v>
      </c>
      <c r="L141" s="62"/>
      <c r="M141" s="200" t="s">
        <v>34</v>
      </c>
      <c r="N141" s="201" t="s">
        <v>49</v>
      </c>
      <c r="O141" s="43"/>
      <c r="P141" s="202">
        <f t="shared" si="31"/>
        <v>0</v>
      </c>
      <c r="Q141" s="202">
        <v>0</v>
      </c>
      <c r="R141" s="202">
        <f t="shared" si="32"/>
        <v>0</v>
      </c>
      <c r="S141" s="202">
        <v>0</v>
      </c>
      <c r="T141" s="203">
        <f t="shared" si="33"/>
        <v>0</v>
      </c>
      <c r="AR141" s="24" t="s">
        <v>187</v>
      </c>
      <c r="AT141" s="24" t="s">
        <v>182</v>
      </c>
      <c r="AU141" s="24" t="s">
        <v>88</v>
      </c>
      <c r="AY141" s="24" t="s">
        <v>179</v>
      </c>
      <c r="BE141" s="204">
        <f t="shared" si="34"/>
        <v>0</v>
      </c>
      <c r="BF141" s="204">
        <f t="shared" si="35"/>
        <v>0</v>
      </c>
      <c r="BG141" s="204">
        <f t="shared" si="36"/>
        <v>0</v>
      </c>
      <c r="BH141" s="204">
        <f t="shared" si="37"/>
        <v>0</v>
      </c>
      <c r="BI141" s="204">
        <f t="shared" si="38"/>
        <v>0</v>
      </c>
      <c r="BJ141" s="24" t="s">
        <v>86</v>
      </c>
      <c r="BK141" s="204">
        <f t="shared" si="39"/>
        <v>0</v>
      </c>
      <c r="BL141" s="24" t="s">
        <v>187</v>
      </c>
      <c r="BM141" s="24" t="s">
        <v>711</v>
      </c>
    </row>
    <row r="142" spans="2:65" s="1" customFormat="1" ht="14.45" customHeight="1">
      <c r="B142" s="42"/>
      <c r="C142" s="193" t="s">
        <v>588</v>
      </c>
      <c r="D142" s="193" t="s">
        <v>182</v>
      </c>
      <c r="E142" s="194" t="s">
        <v>962</v>
      </c>
      <c r="F142" s="195" t="s">
        <v>5303</v>
      </c>
      <c r="G142" s="196" t="s">
        <v>769</v>
      </c>
      <c r="H142" s="197">
        <v>2</v>
      </c>
      <c r="I142" s="198"/>
      <c r="J142" s="199">
        <f t="shared" si="30"/>
        <v>0</v>
      </c>
      <c r="K142" s="195" t="s">
        <v>233</v>
      </c>
      <c r="L142" s="62"/>
      <c r="M142" s="200" t="s">
        <v>34</v>
      </c>
      <c r="N142" s="201" t="s">
        <v>49</v>
      </c>
      <c r="O142" s="43"/>
      <c r="P142" s="202">
        <f t="shared" si="31"/>
        <v>0</v>
      </c>
      <c r="Q142" s="202">
        <v>0</v>
      </c>
      <c r="R142" s="202">
        <f t="shared" si="32"/>
        <v>0</v>
      </c>
      <c r="S142" s="202">
        <v>0</v>
      </c>
      <c r="T142" s="203">
        <f t="shared" si="33"/>
        <v>0</v>
      </c>
      <c r="AR142" s="24" t="s">
        <v>187</v>
      </c>
      <c r="AT142" s="24" t="s">
        <v>182</v>
      </c>
      <c r="AU142" s="24" t="s">
        <v>88</v>
      </c>
      <c r="AY142" s="24" t="s">
        <v>179</v>
      </c>
      <c r="BE142" s="204">
        <f t="shared" si="34"/>
        <v>0</v>
      </c>
      <c r="BF142" s="204">
        <f t="shared" si="35"/>
        <v>0</v>
      </c>
      <c r="BG142" s="204">
        <f t="shared" si="36"/>
        <v>0</v>
      </c>
      <c r="BH142" s="204">
        <f t="shared" si="37"/>
        <v>0</v>
      </c>
      <c r="BI142" s="204">
        <f t="shared" si="38"/>
        <v>0</v>
      </c>
      <c r="BJ142" s="24" t="s">
        <v>86</v>
      </c>
      <c r="BK142" s="204">
        <f t="shared" si="39"/>
        <v>0</v>
      </c>
      <c r="BL142" s="24" t="s">
        <v>187</v>
      </c>
      <c r="BM142" s="24" t="s">
        <v>715</v>
      </c>
    </row>
    <row r="143" spans="2:65" s="1" customFormat="1" ht="22.9" customHeight="1">
      <c r="B143" s="42"/>
      <c r="C143" s="193" t="s">
        <v>593</v>
      </c>
      <c r="D143" s="193" t="s">
        <v>182</v>
      </c>
      <c r="E143" s="194" t="s">
        <v>970</v>
      </c>
      <c r="F143" s="195" t="s">
        <v>5304</v>
      </c>
      <c r="G143" s="196" t="s">
        <v>250</v>
      </c>
      <c r="H143" s="197">
        <v>300</v>
      </c>
      <c r="I143" s="198"/>
      <c r="J143" s="199">
        <f t="shared" si="30"/>
        <v>0</v>
      </c>
      <c r="K143" s="195" t="s">
        <v>233</v>
      </c>
      <c r="L143" s="62"/>
      <c r="M143" s="200" t="s">
        <v>34</v>
      </c>
      <c r="N143" s="201" t="s">
        <v>49</v>
      </c>
      <c r="O143" s="43"/>
      <c r="P143" s="202">
        <f t="shared" si="31"/>
        <v>0</v>
      </c>
      <c r="Q143" s="202">
        <v>0</v>
      </c>
      <c r="R143" s="202">
        <f t="shared" si="32"/>
        <v>0</v>
      </c>
      <c r="S143" s="202">
        <v>0</v>
      </c>
      <c r="T143" s="203">
        <f t="shared" si="33"/>
        <v>0</v>
      </c>
      <c r="AR143" s="24" t="s">
        <v>187</v>
      </c>
      <c r="AT143" s="24" t="s">
        <v>182</v>
      </c>
      <c r="AU143" s="24" t="s">
        <v>88</v>
      </c>
      <c r="AY143" s="24" t="s">
        <v>179</v>
      </c>
      <c r="BE143" s="204">
        <f t="shared" si="34"/>
        <v>0</v>
      </c>
      <c r="BF143" s="204">
        <f t="shared" si="35"/>
        <v>0</v>
      </c>
      <c r="BG143" s="204">
        <f t="shared" si="36"/>
        <v>0</v>
      </c>
      <c r="BH143" s="204">
        <f t="shared" si="37"/>
        <v>0</v>
      </c>
      <c r="BI143" s="204">
        <f t="shared" si="38"/>
        <v>0</v>
      </c>
      <c r="BJ143" s="24" t="s">
        <v>86</v>
      </c>
      <c r="BK143" s="204">
        <f t="shared" si="39"/>
        <v>0</v>
      </c>
      <c r="BL143" s="24" t="s">
        <v>187</v>
      </c>
      <c r="BM143" s="24" t="s">
        <v>727</v>
      </c>
    </row>
    <row r="144" spans="2:65" s="1" customFormat="1" ht="14.45" customHeight="1">
      <c r="B144" s="42"/>
      <c r="C144" s="193" t="s">
        <v>601</v>
      </c>
      <c r="D144" s="193" t="s">
        <v>182</v>
      </c>
      <c r="E144" s="194" t="s">
        <v>989</v>
      </c>
      <c r="F144" s="195" t="s">
        <v>5278</v>
      </c>
      <c r="G144" s="196" t="s">
        <v>769</v>
      </c>
      <c r="H144" s="197">
        <v>1</v>
      </c>
      <c r="I144" s="198"/>
      <c r="J144" s="199">
        <f t="shared" si="30"/>
        <v>0</v>
      </c>
      <c r="K144" s="195" t="s">
        <v>233</v>
      </c>
      <c r="L144" s="62"/>
      <c r="M144" s="200" t="s">
        <v>34</v>
      </c>
      <c r="N144" s="201" t="s">
        <v>49</v>
      </c>
      <c r="O144" s="43"/>
      <c r="P144" s="202">
        <f t="shared" si="31"/>
        <v>0</v>
      </c>
      <c r="Q144" s="202">
        <v>0</v>
      </c>
      <c r="R144" s="202">
        <f t="shared" si="32"/>
        <v>0</v>
      </c>
      <c r="S144" s="202">
        <v>0</v>
      </c>
      <c r="T144" s="203">
        <f t="shared" si="33"/>
        <v>0</v>
      </c>
      <c r="AR144" s="24" t="s">
        <v>187</v>
      </c>
      <c r="AT144" s="24" t="s">
        <v>182</v>
      </c>
      <c r="AU144" s="24" t="s">
        <v>88</v>
      </c>
      <c r="AY144" s="24" t="s">
        <v>179</v>
      </c>
      <c r="BE144" s="204">
        <f t="shared" si="34"/>
        <v>0</v>
      </c>
      <c r="BF144" s="204">
        <f t="shared" si="35"/>
        <v>0</v>
      </c>
      <c r="BG144" s="204">
        <f t="shared" si="36"/>
        <v>0</v>
      </c>
      <c r="BH144" s="204">
        <f t="shared" si="37"/>
        <v>0</v>
      </c>
      <c r="BI144" s="204">
        <f t="shared" si="38"/>
        <v>0</v>
      </c>
      <c r="BJ144" s="24" t="s">
        <v>86</v>
      </c>
      <c r="BK144" s="204">
        <f t="shared" si="39"/>
        <v>0</v>
      </c>
      <c r="BL144" s="24" t="s">
        <v>187</v>
      </c>
      <c r="BM144" s="24" t="s">
        <v>751</v>
      </c>
    </row>
    <row r="145" spans="2:65" s="10" customFormat="1" ht="29.85" customHeight="1">
      <c r="B145" s="177"/>
      <c r="C145" s="178"/>
      <c r="D145" s="179" t="s">
        <v>77</v>
      </c>
      <c r="E145" s="191" t="s">
        <v>1031</v>
      </c>
      <c r="F145" s="191" t="s">
        <v>5305</v>
      </c>
      <c r="G145" s="178"/>
      <c r="H145" s="178"/>
      <c r="I145" s="181"/>
      <c r="J145" s="192">
        <f>BK145</f>
        <v>0</v>
      </c>
      <c r="K145" s="178"/>
      <c r="L145" s="183"/>
      <c r="M145" s="184"/>
      <c r="N145" s="185"/>
      <c r="O145" s="185"/>
      <c r="P145" s="186">
        <f>SUM(P146:P155)</f>
        <v>0</v>
      </c>
      <c r="Q145" s="185"/>
      <c r="R145" s="186">
        <f>SUM(R146:R155)</f>
        <v>0</v>
      </c>
      <c r="S145" s="185"/>
      <c r="T145" s="187">
        <f>SUM(T146:T155)</f>
        <v>0</v>
      </c>
      <c r="AR145" s="188" t="s">
        <v>86</v>
      </c>
      <c r="AT145" s="189" t="s">
        <v>77</v>
      </c>
      <c r="AU145" s="189" t="s">
        <v>86</v>
      </c>
      <c r="AY145" s="188" t="s">
        <v>179</v>
      </c>
      <c r="BK145" s="190">
        <f>SUM(BK146:BK155)</f>
        <v>0</v>
      </c>
    </row>
    <row r="146" spans="2:65" s="1" customFormat="1" ht="14.45" customHeight="1">
      <c r="B146" s="42"/>
      <c r="C146" s="193" t="s">
        <v>606</v>
      </c>
      <c r="D146" s="193" t="s">
        <v>182</v>
      </c>
      <c r="E146" s="194" t="s">
        <v>1036</v>
      </c>
      <c r="F146" s="195" t="s">
        <v>5306</v>
      </c>
      <c r="G146" s="196" t="s">
        <v>769</v>
      </c>
      <c r="H146" s="197">
        <v>2</v>
      </c>
      <c r="I146" s="198"/>
      <c r="J146" s="199">
        <f t="shared" ref="J146:J155" si="40">ROUND(I146*H146,2)</f>
        <v>0</v>
      </c>
      <c r="K146" s="195" t="s">
        <v>233</v>
      </c>
      <c r="L146" s="62"/>
      <c r="M146" s="200" t="s">
        <v>34</v>
      </c>
      <c r="N146" s="201" t="s">
        <v>49</v>
      </c>
      <c r="O146" s="43"/>
      <c r="P146" s="202">
        <f t="shared" ref="P146:P155" si="41">O146*H146</f>
        <v>0</v>
      </c>
      <c r="Q146" s="202">
        <v>0</v>
      </c>
      <c r="R146" s="202">
        <f t="shared" ref="R146:R155" si="42">Q146*H146</f>
        <v>0</v>
      </c>
      <c r="S146" s="202">
        <v>0</v>
      </c>
      <c r="T146" s="203">
        <f t="shared" ref="T146:T155" si="43">S146*H146</f>
        <v>0</v>
      </c>
      <c r="AR146" s="24" t="s">
        <v>187</v>
      </c>
      <c r="AT146" s="24" t="s">
        <v>182</v>
      </c>
      <c r="AU146" s="24" t="s">
        <v>88</v>
      </c>
      <c r="AY146" s="24" t="s">
        <v>179</v>
      </c>
      <c r="BE146" s="204">
        <f t="shared" ref="BE146:BE155" si="44">IF(N146="základní",J146,0)</f>
        <v>0</v>
      </c>
      <c r="BF146" s="204">
        <f t="shared" ref="BF146:BF155" si="45">IF(N146="snížená",J146,0)</f>
        <v>0</v>
      </c>
      <c r="BG146" s="204">
        <f t="shared" ref="BG146:BG155" si="46">IF(N146="zákl. přenesená",J146,0)</f>
        <v>0</v>
      </c>
      <c r="BH146" s="204">
        <f t="shared" ref="BH146:BH155" si="47">IF(N146="sníž. přenesená",J146,0)</f>
        <v>0</v>
      </c>
      <c r="BI146" s="204">
        <f t="shared" ref="BI146:BI155" si="48">IF(N146="nulová",J146,0)</f>
        <v>0</v>
      </c>
      <c r="BJ146" s="24" t="s">
        <v>86</v>
      </c>
      <c r="BK146" s="204">
        <f t="shared" ref="BK146:BK155" si="49">ROUND(I146*H146,2)</f>
        <v>0</v>
      </c>
      <c r="BL146" s="24" t="s">
        <v>187</v>
      </c>
      <c r="BM146" s="24" t="s">
        <v>756</v>
      </c>
    </row>
    <row r="147" spans="2:65" s="1" customFormat="1" ht="14.45" customHeight="1">
      <c r="B147" s="42"/>
      <c r="C147" s="193" t="s">
        <v>615</v>
      </c>
      <c r="D147" s="193" t="s">
        <v>182</v>
      </c>
      <c r="E147" s="194" t="s">
        <v>1045</v>
      </c>
      <c r="F147" s="195" t="s">
        <v>5307</v>
      </c>
      <c r="G147" s="196" t="s">
        <v>769</v>
      </c>
      <c r="H147" s="197">
        <v>1</v>
      </c>
      <c r="I147" s="198"/>
      <c r="J147" s="199">
        <f t="shared" si="40"/>
        <v>0</v>
      </c>
      <c r="K147" s="195" t="s">
        <v>233</v>
      </c>
      <c r="L147" s="62"/>
      <c r="M147" s="200" t="s">
        <v>34</v>
      </c>
      <c r="N147" s="201" t="s">
        <v>49</v>
      </c>
      <c r="O147" s="43"/>
      <c r="P147" s="202">
        <f t="shared" si="41"/>
        <v>0</v>
      </c>
      <c r="Q147" s="202">
        <v>0</v>
      </c>
      <c r="R147" s="202">
        <f t="shared" si="42"/>
        <v>0</v>
      </c>
      <c r="S147" s="202">
        <v>0</v>
      </c>
      <c r="T147" s="203">
        <f t="shared" si="43"/>
        <v>0</v>
      </c>
      <c r="AR147" s="24" t="s">
        <v>187</v>
      </c>
      <c r="AT147" s="24" t="s">
        <v>182</v>
      </c>
      <c r="AU147" s="24" t="s">
        <v>88</v>
      </c>
      <c r="AY147" s="24" t="s">
        <v>179</v>
      </c>
      <c r="BE147" s="204">
        <f t="shared" si="44"/>
        <v>0</v>
      </c>
      <c r="BF147" s="204">
        <f t="shared" si="45"/>
        <v>0</v>
      </c>
      <c r="BG147" s="204">
        <f t="shared" si="46"/>
        <v>0</v>
      </c>
      <c r="BH147" s="204">
        <f t="shared" si="47"/>
        <v>0</v>
      </c>
      <c r="BI147" s="204">
        <f t="shared" si="48"/>
        <v>0</v>
      </c>
      <c r="BJ147" s="24" t="s">
        <v>86</v>
      </c>
      <c r="BK147" s="204">
        <f t="shared" si="49"/>
        <v>0</v>
      </c>
      <c r="BL147" s="24" t="s">
        <v>187</v>
      </c>
      <c r="BM147" s="24" t="s">
        <v>760</v>
      </c>
    </row>
    <row r="148" spans="2:65" s="1" customFormat="1" ht="14.45" customHeight="1">
      <c r="B148" s="42"/>
      <c r="C148" s="193" t="s">
        <v>621</v>
      </c>
      <c r="D148" s="193" t="s">
        <v>182</v>
      </c>
      <c r="E148" s="194" t="s">
        <v>1051</v>
      </c>
      <c r="F148" s="195" t="s">
        <v>5308</v>
      </c>
      <c r="G148" s="196" t="s">
        <v>769</v>
      </c>
      <c r="H148" s="197">
        <v>2</v>
      </c>
      <c r="I148" s="198"/>
      <c r="J148" s="199">
        <f t="shared" si="40"/>
        <v>0</v>
      </c>
      <c r="K148" s="195" t="s">
        <v>233</v>
      </c>
      <c r="L148" s="62"/>
      <c r="M148" s="200" t="s">
        <v>34</v>
      </c>
      <c r="N148" s="201" t="s">
        <v>49</v>
      </c>
      <c r="O148" s="43"/>
      <c r="P148" s="202">
        <f t="shared" si="41"/>
        <v>0</v>
      </c>
      <c r="Q148" s="202">
        <v>0</v>
      </c>
      <c r="R148" s="202">
        <f t="shared" si="42"/>
        <v>0</v>
      </c>
      <c r="S148" s="202">
        <v>0</v>
      </c>
      <c r="T148" s="203">
        <f t="shared" si="43"/>
        <v>0</v>
      </c>
      <c r="AR148" s="24" t="s">
        <v>187</v>
      </c>
      <c r="AT148" s="24" t="s">
        <v>182</v>
      </c>
      <c r="AU148" s="24" t="s">
        <v>88</v>
      </c>
      <c r="AY148" s="24" t="s">
        <v>179</v>
      </c>
      <c r="BE148" s="204">
        <f t="shared" si="44"/>
        <v>0</v>
      </c>
      <c r="BF148" s="204">
        <f t="shared" si="45"/>
        <v>0</v>
      </c>
      <c r="BG148" s="204">
        <f t="shared" si="46"/>
        <v>0</v>
      </c>
      <c r="BH148" s="204">
        <f t="shared" si="47"/>
        <v>0</v>
      </c>
      <c r="BI148" s="204">
        <f t="shared" si="48"/>
        <v>0</v>
      </c>
      <c r="BJ148" s="24" t="s">
        <v>86</v>
      </c>
      <c r="BK148" s="204">
        <f t="shared" si="49"/>
        <v>0</v>
      </c>
      <c r="BL148" s="24" t="s">
        <v>187</v>
      </c>
      <c r="BM148" s="24" t="s">
        <v>766</v>
      </c>
    </row>
    <row r="149" spans="2:65" s="1" customFormat="1" ht="22.9" customHeight="1">
      <c r="B149" s="42"/>
      <c r="C149" s="193" t="s">
        <v>630</v>
      </c>
      <c r="D149" s="193" t="s">
        <v>182</v>
      </c>
      <c r="E149" s="194" t="s">
        <v>1057</v>
      </c>
      <c r="F149" s="195" t="s">
        <v>5309</v>
      </c>
      <c r="G149" s="196" t="s">
        <v>769</v>
      </c>
      <c r="H149" s="197">
        <v>3</v>
      </c>
      <c r="I149" s="198"/>
      <c r="J149" s="199">
        <f t="shared" si="40"/>
        <v>0</v>
      </c>
      <c r="K149" s="195" t="s">
        <v>233</v>
      </c>
      <c r="L149" s="62"/>
      <c r="M149" s="200" t="s">
        <v>34</v>
      </c>
      <c r="N149" s="201" t="s">
        <v>49</v>
      </c>
      <c r="O149" s="43"/>
      <c r="P149" s="202">
        <f t="shared" si="41"/>
        <v>0</v>
      </c>
      <c r="Q149" s="202">
        <v>0</v>
      </c>
      <c r="R149" s="202">
        <f t="shared" si="42"/>
        <v>0</v>
      </c>
      <c r="S149" s="202">
        <v>0</v>
      </c>
      <c r="T149" s="203">
        <f t="shared" si="43"/>
        <v>0</v>
      </c>
      <c r="AR149" s="24" t="s">
        <v>187</v>
      </c>
      <c r="AT149" s="24" t="s">
        <v>182</v>
      </c>
      <c r="AU149" s="24" t="s">
        <v>88</v>
      </c>
      <c r="AY149" s="24" t="s">
        <v>179</v>
      </c>
      <c r="BE149" s="204">
        <f t="shared" si="44"/>
        <v>0</v>
      </c>
      <c r="BF149" s="204">
        <f t="shared" si="45"/>
        <v>0</v>
      </c>
      <c r="BG149" s="204">
        <f t="shared" si="46"/>
        <v>0</v>
      </c>
      <c r="BH149" s="204">
        <f t="shared" si="47"/>
        <v>0</v>
      </c>
      <c r="BI149" s="204">
        <f t="shared" si="48"/>
        <v>0</v>
      </c>
      <c r="BJ149" s="24" t="s">
        <v>86</v>
      </c>
      <c r="BK149" s="204">
        <f t="shared" si="49"/>
        <v>0</v>
      </c>
      <c r="BL149" s="24" t="s">
        <v>187</v>
      </c>
      <c r="BM149" s="24" t="s">
        <v>781</v>
      </c>
    </row>
    <row r="150" spans="2:65" s="1" customFormat="1" ht="14.45" customHeight="1">
      <c r="B150" s="42"/>
      <c r="C150" s="193" t="s">
        <v>635</v>
      </c>
      <c r="D150" s="193" t="s">
        <v>182</v>
      </c>
      <c r="E150" s="194" t="s">
        <v>1062</v>
      </c>
      <c r="F150" s="195" t="s">
        <v>5310</v>
      </c>
      <c r="G150" s="196" t="s">
        <v>769</v>
      </c>
      <c r="H150" s="197">
        <v>3</v>
      </c>
      <c r="I150" s="198"/>
      <c r="J150" s="199">
        <f t="shared" si="40"/>
        <v>0</v>
      </c>
      <c r="K150" s="195" t="s">
        <v>233</v>
      </c>
      <c r="L150" s="62"/>
      <c r="M150" s="200" t="s">
        <v>34</v>
      </c>
      <c r="N150" s="201" t="s">
        <v>49</v>
      </c>
      <c r="O150" s="43"/>
      <c r="P150" s="202">
        <f t="shared" si="41"/>
        <v>0</v>
      </c>
      <c r="Q150" s="202">
        <v>0</v>
      </c>
      <c r="R150" s="202">
        <f t="shared" si="42"/>
        <v>0</v>
      </c>
      <c r="S150" s="202">
        <v>0</v>
      </c>
      <c r="T150" s="203">
        <f t="shared" si="43"/>
        <v>0</v>
      </c>
      <c r="AR150" s="24" t="s">
        <v>187</v>
      </c>
      <c r="AT150" s="24" t="s">
        <v>182</v>
      </c>
      <c r="AU150" s="24" t="s">
        <v>88</v>
      </c>
      <c r="AY150" s="24" t="s">
        <v>179</v>
      </c>
      <c r="BE150" s="204">
        <f t="shared" si="44"/>
        <v>0</v>
      </c>
      <c r="BF150" s="204">
        <f t="shared" si="45"/>
        <v>0</v>
      </c>
      <c r="BG150" s="204">
        <f t="shared" si="46"/>
        <v>0</v>
      </c>
      <c r="BH150" s="204">
        <f t="shared" si="47"/>
        <v>0</v>
      </c>
      <c r="BI150" s="204">
        <f t="shared" si="48"/>
        <v>0</v>
      </c>
      <c r="BJ150" s="24" t="s">
        <v>86</v>
      </c>
      <c r="BK150" s="204">
        <f t="shared" si="49"/>
        <v>0</v>
      </c>
      <c r="BL150" s="24" t="s">
        <v>187</v>
      </c>
      <c r="BM150" s="24" t="s">
        <v>785</v>
      </c>
    </row>
    <row r="151" spans="2:65" s="1" customFormat="1" ht="14.45" customHeight="1">
      <c r="B151" s="42"/>
      <c r="C151" s="193" t="s">
        <v>640</v>
      </c>
      <c r="D151" s="193" t="s">
        <v>182</v>
      </c>
      <c r="E151" s="194" t="s">
        <v>1067</v>
      </c>
      <c r="F151" s="195" t="s">
        <v>5311</v>
      </c>
      <c r="G151" s="196" t="s">
        <v>769</v>
      </c>
      <c r="H151" s="197">
        <v>6</v>
      </c>
      <c r="I151" s="198"/>
      <c r="J151" s="199">
        <f t="shared" si="40"/>
        <v>0</v>
      </c>
      <c r="K151" s="195" t="s">
        <v>233</v>
      </c>
      <c r="L151" s="62"/>
      <c r="M151" s="200" t="s">
        <v>34</v>
      </c>
      <c r="N151" s="201" t="s">
        <v>49</v>
      </c>
      <c r="O151" s="43"/>
      <c r="P151" s="202">
        <f t="shared" si="41"/>
        <v>0</v>
      </c>
      <c r="Q151" s="202">
        <v>0</v>
      </c>
      <c r="R151" s="202">
        <f t="shared" si="42"/>
        <v>0</v>
      </c>
      <c r="S151" s="202">
        <v>0</v>
      </c>
      <c r="T151" s="203">
        <f t="shared" si="43"/>
        <v>0</v>
      </c>
      <c r="AR151" s="24" t="s">
        <v>187</v>
      </c>
      <c r="AT151" s="24" t="s">
        <v>182</v>
      </c>
      <c r="AU151" s="24" t="s">
        <v>88</v>
      </c>
      <c r="AY151" s="24" t="s">
        <v>179</v>
      </c>
      <c r="BE151" s="204">
        <f t="shared" si="44"/>
        <v>0</v>
      </c>
      <c r="BF151" s="204">
        <f t="shared" si="45"/>
        <v>0</v>
      </c>
      <c r="BG151" s="204">
        <f t="shared" si="46"/>
        <v>0</v>
      </c>
      <c r="BH151" s="204">
        <f t="shared" si="47"/>
        <v>0</v>
      </c>
      <c r="BI151" s="204">
        <f t="shared" si="48"/>
        <v>0</v>
      </c>
      <c r="BJ151" s="24" t="s">
        <v>86</v>
      </c>
      <c r="BK151" s="204">
        <f t="shared" si="49"/>
        <v>0</v>
      </c>
      <c r="BL151" s="24" t="s">
        <v>187</v>
      </c>
      <c r="BM151" s="24" t="s">
        <v>790</v>
      </c>
    </row>
    <row r="152" spans="2:65" s="1" customFormat="1" ht="14.45" customHeight="1">
      <c r="B152" s="42"/>
      <c r="C152" s="193" t="s">
        <v>646</v>
      </c>
      <c r="D152" s="193" t="s">
        <v>182</v>
      </c>
      <c r="E152" s="194" t="s">
        <v>1072</v>
      </c>
      <c r="F152" s="195" t="s">
        <v>5312</v>
      </c>
      <c r="G152" s="196" t="s">
        <v>769</v>
      </c>
      <c r="H152" s="197">
        <v>6</v>
      </c>
      <c r="I152" s="198"/>
      <c r="J152" s="199">
        <f t="shared" si="40"/>
        <v>0</v>
      </c>
      <c r="K152" s="195" t="s">
        <v>233</v>
      </c>
      <c r="L152" s="62"/>
      <c r="M152" s="200" t="s">
        <v>34</v>
      </c>
      <c r="N152" s="201" t="s">
        <v>49</v>
      </c>
      <c r="O152" s="43"/>
      <c r="P152" s="202">
        <f t="shared" si="41"/>
        <v>0</v>
      </c>
      <c r="Q152" s="202">
        <v>0</v>
      </c>
      <c r="R152" s="202">
        <f t="shared" si="42"/>
        <v>0</v>
      </c>
      <c r="S152" s="202">
        <v>0</v>
      </c>
      <c r="T152" s="203">
        <f t="shared" si="43"/>
        <v>0</v>
      </c>
      <c r="AR152" s="24" t="s">
        <v>187</v>
      </c>
      <c r="AT152" s="24" t="s">
        <v>182</v>
      </c>
      <c r="AU152" s="24" t="s">
        <v>88</v>
      </c>
      <c r="AY152" s="24" t="s">
        <v>179</v>
      </c>
      <c r="BE152" s="204">
        <f t="shared" si="44"/>
        <v>0</v>
      </c>
      <c r="BF152" s="204">
        <f t="shared" si="45"/>
        <v>0</v>
      </c>
      <c r="BG152" s="204">
        <f t="shared" si="46"/>
        <v>0</v>
      </c>
      <c r="BH152" s="204">
        <f t="shared" si="47"/>
        <v>0</v>
      </c>
      <c r="BI152" s="204">
        <f t="shared" si="48"/>
        <v>0</v>
      </c>
      <c r="BJ152" s="24" t="s">
        <v>86</v>
      </c>
      <c r="BK152" s="204">
        <f t="shared" si="49"/>
        <v>0</v>
      </c>
      <c r="BL152" s="24" t="s">
        <v>187</v>
      </c>
      <c r="BM152" s="24" t="s">
        <v>795</v>
      </c>
    </row>
    <row r="153" spans="2:65" s="1" customFormat="1" ht="22.9" customHeight="1">
      <c r="B153" s="42"/>
      <c r="C153" s="193" t="s">
        <v>651</v>
      </c>
      <c r="D153" s="193" t="s">
        <v>182</v>
      </c>
      <c r="E153" s="194" t="s">
        <v>1076</v>
      </c>
      <c r="F153" s="195" t="s">
        <v>5313</v>
      </c>
      <c r="G153" s="196" t="s">
        <v>250</v>
      </c>
      <c r="H153" s="197">
        <v>1000</v>
      </c>
      <c r="I153" s="198"/>
      <c r="J153" s="199">
        <f t="shared" si="40"/>
        <v>0</v>
      </c>
      <c r="K153" s="195" t="s">
        <v>233</v>
      </c>
      <c r="L153" s="62"/>
      <c r="M153" s="200" t="s">
        <v>34</v>
      </c>
      <c r="N153" s="201" t="s">
        <v>49</v>
      </c>
      <c r="O153" s="43"/>
      <c r="P153" s="202">
        <f t="shared" si="41"/>
        <v>0</v>
      </c>
      <c r="Q153" s="202">
        <v>0</v>
      </c>
      <c r="R153" s="202">
        <f t="shared" si="42"/>
        <v>0</v>
      </c>
      <c r="S153" s="202">
        <v>0</v>
      </c>
      <c r="T153" s="203">
        <f t="shared" si="43"/>
        <v>0</v>
      </c>
      <c r="AR153" s="24" t="s">
        <v>187</v>
      </c>
      <c r="AT153" s="24" t="s">
        <v>182</v>
      </c>
      <c r="AU153" s="24" t="s">
        <v>88</v>
      </c>
      <c r="AY153" s="24" t="s">
        <v>179</v>
      </c>
      <c r="BE153" s="204">
        <f t="shared" si="44"/>
        <v>0</v>
      </c>
      <c r="BF153" s="204">
        <f t="shared" si="45"/>
        <v>0</v>
      </c>
      <c r="BG153" s="204">
        <f t="shared" si="46"/>
        <v>0</v>
      </c>
      <c r="BH153" s="204">
        <f t="shared" si="47"/>
        <v>0</v>
      </c>
      <c r="BI153" s="204">
        <f t="shared" si="48"/>
        <v>0</v>
      </c>
      <c r="BJ153" s="24" t="s">
        <v>86</v>
      </c>
      <c r="BK153" s="204">
        <f t="shared" si="49"/>
        <v>0</v>
      </c>
      <c r="BL153" s="24" t="s">
        <v>187</v>
      </c>
      <c r="BM153" s="24" t="s">
        <v>799</v>
      </c>
    </row>
    <row r="154" spans="2:65" s="1" customFormat="1" ht="14.45" customHeight="1">
      <c r="B154" s="42"/>
      <c r="C154" s="193" t="s">
        <v>656</v>
      </c>
      <c r="D154" s="193" t="s">
        <v>182</v>
      </c>
      <c r="E154" s="194" t="s">
        <v>1083</v>
      </c>
      <c r="F154" s="195" t="s">
        <v>5314</v>
      </c>
      <c r="G154" s="196" t="s">
        <v>769</v>
      </c>
      <c r="H154" s="197">
        <v>20</v>
      </c>
      <c r="I154" s="198"/>
      <c r="J154" s="199">
        <f t="shared" si="40"/>
        <v>0</v>
      </c>
      <c r="K154" s="195" t="s">
        <v>233</v>
      </c>
      <c r="L154" s="62"/>
      <c r="M154" s="200" t="s">
        <v>34</v>
      </c>
      <c r="N154" s="201" t="s">
        <v>49</v>
      </c>
      <c r="O154" s="43"/>
      <c r="P154" s="202">
        <f t="shared" si="41"/>
        <v>0</v>
      </c>
      <c r="Q154" s="202">
        <v>0</v>
      </c>
      <c r="R154" s="202">
        <f t="shared" si="42"/>
        <v>0</v>
      </c>
      <c r="S154" s="202">
        <v>0</v>
      </c>
      <c r="T154" s="203">
        <f t="shared" si="43"/>
        <v>0</v>
      </c>
      <c r="AR154" s="24" t="s">
        <v>187</v>
      </c>
      <c r="AT154" s="24" t="s">
        <v>182</v>
      </c>
      <c r="AU154" s="24" t="s">
        <v>88</v>
      </c>
      <c r="AY154" s="24" t="s">
        <v>179</v>
      </c>
      <c r="BE154" s="204">
        <f t="shared" si="44"/>
        <v>0</v>
      </c>
      <c r="BF154" s="204">
        <f t="shared" si="45"/>
        <v>0</v>
      </c>
      <c r="BG154" s="204">
        <f t="shared" si="46"/>
        <v>0</v>
      </c>
      <c r="BH154" s="204">
        <f t="shared" si="47"/>
        <v>0</v>
      </c>
      <c r="BI154" s="204">
        <f t="shared" si="48"/>
        <v>0</v>
      </c>
      <c r="BJ154" s="24" t="s">
        <v>86</v>
      </c>
      <c r="BK154" s="204">
        <f t="shared" si="49"/>
        <v>0</v>
      </c>
      <c r="BL154" s="24" t="s">
        <v>187</v>
      </c>
      <c r="BM154" s="24" t="s">
        <v>803</v>
      </c>
    </row>
    <row r="155" spans="2:65" s="1" customFormat="1" ht="14.45" customHeight="1">
      <c r="B155" s="42"/>
      <c r="C155" s="193" t="s">
        <v>661</v>
      </c>
      <c r="D155" s="193" t="s">
        <v>182</v>
      </c>
      <c r="E155" s="194" t="s">
        <v>1088</v>
      </c>
      <c r="F155" s="195" t="s">
        <v>5315</v>
      </c>
      <c r="G155" s="196" t="s">
        <v>769</v>
      </c>
      <c r="H155" s="197">
        <v>1</v>
      </c>
      <c r="I155" s="198"/>
      <c r="J155" s="199">
        <f t="shared" si="40"/>
        <v>0</v>
      </c>
      <c r="K155" s="195" t="s">
        <v>233</v>
      </c>
      <c r="L155" s="62"/>
      <c r="M155" s="200" t="s">
        <v>34</v>
      </c>
      <c r="N155" s="201" t="s">
        <v>49</v>
      </c>
      <c r="O155" s="43"/>
      <c r="P155" s="202">
        <f t="shared" si="41"/>
        <v>0</v>
      </c>
      <c r="Q155" s="202">
        <v>0</v>
      </c>
      <c r="R155" s="202">
        <f t="shared" si="42"/>
        <v>0</v>
      </c>
      <c r="S155" s="202">
        <v>0</v>
      </c>
      <c r="T155" s="203">
        <f t="shared" si="43"/>
        <v>0</v>
      </c>
      <c r="AR155" s="24" t="s">
        <v>187</v>
      </c>
      <c r="AT155" s="24" t="s">
        <v>182</v>
      </c>
      <c r="AU155" s="24" t="s">
        <v>88</v>
      </c>
      <c r="AY155" s="24" t="s">
        <v>179</v>
      </c>
      <c r="BE155" s="204">
        <f t="shared" si="44"/>
        <v>0</v>
      </c>
      <c r="BF155" s="204">
        <f t="shared" si="45"/>
        <v>0</v>
      </c>
      <c r="BG155" s="204">
        <f t="shared" si="46"/>
        <v>0</v>
      </c>
      <c r="BH155" s="204">
        <f t="shared" si="47"/>
        <v>0</v>
      </c>
      <c r="BI155" s="204">
        <f t="shared" si="48"/>
        <v>0</v>
      </c>
      <c r="BJ155" s="24" t="s">
        <v>86</v>
      </c>
      <c r="BK155" s="204">
        <f t="shared" si="49"/>
        <v>0</v>
      </c>
      <c r="BL155" s="24" t="s">
        <v>187</v>
      </c>
      <c r="BM155" s="24" t="s">
        <v>807</v>
      </c>
    </row>
    <row r="156" spans="2:65" s="10" customFormat="1" ht="29.85" customHeight="1">
      <c r="B156" s="177"/>
      <c r="C156" s="178"/>
      <c r="D156" s="179" t="s">
        <v>77</v>
      </c>
      <c r="E156" s="191" t="s">
        <v>1136</v>
      </c>
      <c r="F156" s="191" t="s">
        <v>5316</v>
      </c>
      <c r="G156" s="178"/>
      <c r="H156" s="178"/>
      <c r="I156" s="181"/>
      <c r="J156" s="192">
        <f>BK156</f>
        <v>0</v>
      </c>
      <c r="K156" s="178"/>
      <c r="L156" s="183"/>
      <c r="M156" s="184"/>
      <c r="N156" s="185"/>
      <c r="O156" s="185"/>
      <c r="P156" s="186">
        <f>SUM(P157:P180)</f>
        <v>0</v>
      </c>
      <c r="Q156" s="185"/>
      <c r="R156" s="186">
        <f>SUM(R157:R180)</f>
        <v>0</v>
      </c>
      <c r="S156" s="185"/>
      <c r="T156" s="187">
        <f>SUM(T157:T180)</f>
        <v>0</v>
      </c>
      <c r="AR156" s="188" t="s">
        <v>86</v>
      </c>
      <c r="AT156" s="189" t="s">
        <v>77</v>
      </c>
      <c r="AU156" s="189" t="s">
        <v>86</v>
      </c>
      <c r="AY156" s="188" t="s">
        <v>179</v>
      </c>
      <c r="BK156" s="190">
        <f>SUM(BK157:BK180)</f>
        <v>0</v>
      </c>
    </row>
    <row r="157" spans="2:65" s="1" customFormat="1" ht="34.15" customHeight="1">
      <c r="B157" s="42"/>
      <c r="C157" s="193" t="s">
        <v>668</v>
      </c>
      <c r="D157" s="193" t="s">
        <v>182</v>
      </c>
      <c r="E157" s="194" t="s">
        <v>1141</v>
      </c>
      <c r="F157" s="195" t="s">
        <v>5317</v>
      </c>
      <c r="G157" s="196" t="s">
        <v>250</v>
      </c>
      <c r="H157" s="197">
        <v>21300</v>
      </c>
      <c r="I157" s="198"/>
      <c r="J157" s="199">
        <f t="shared" ref="J157:J180" si="50">ROUND(I157*H157,2)</f>
        <v>0</v>
      </c>
      <c r="K157" s="195" t="s">
        <v>233</v>
      </c>
      <c r="L157" s="62"/>
      <c r="M157" s="200" t="s">
        <v>34</v>
      </c>
      <c r="N157" s="201" t="s">
        <v>49</v>
      </c>
      <c r="O157" s="43"/>
      <c r="P157" s="202">
        <f t="shared" ref="P157:P180" si="51">O157*H157</f>
        <v>0</v>
      </c>
      <c r="Q157" s="202">
        <v>0</v>
      </c>
      <c r="R157" s="202">
        <f t="shared" ref="R157:R180" si="52">Q157*H157</f>
        <v>0</v>
      </c>
      <c r="S157" s="202">
        <v>0</v>
      </c>
      <c r="T157" s="203">
        <f t="shared" ref="T157:T180" si="53">S157*H157</f>
        <v>0</v>
      </c>
      <c r="AR157" s="24" t="s">
        <v>187</v>
      </c>
      <c r="AT157" s="24" t="s">
        <v>182</v>
      </c>
      <c r="AU157" s="24" t="s">
        <v>88</v>
      </c>
      <c r="AY157" s="24" t="s">
        <v>179</v>
      </c>
      <c r="BE157" s="204">
        <f t="shared" ref="BE157:BE180" si="54">IF(N157="základní",J157,0)</f>
        <v>0</v>
      </c>
      <c r="BF157" s="204">
        <f t="shared" ref="BF157:BF180" si="55">IF(N157="snížená",J157,0)</f>
        <v>0</v>
      </c>
      <c r="BG157" s="204">
        <f t="shared" ref="BG157:BG180" si="56">IF(N157="zákl. přenesená",J157,0)</f>
        <v>0</v>
      </c>
      <c r="BH157" s="204">
        <f t="shared" ref="BH157:BH180" si="57">IF(N157="sníž. přenesená",J157,0)</f>
        <v>0</v>
      </c>
      <c r="BI157" s="204">
        <f t="shared" ref="BI157:BI180" si="58">IF(N157="nulová",J157,0)</f>
        <v>0</v>
      </c>
      <c r="BJ157" s="24" t="s">
        <v>86</v>
      </c>
      <c r="BK157" s="204">
        <f t="shared" ref="BK157:BK180" si="59">ROUND(I157*H157,2)</f>
        <v>0</v>
      </c>
      <c r="BL157" s="24" t="s">
        <v>187</v>
      </c>
      <c r="BM157" s="24" t="s">
        <v>812</v>
      </c>
    </row>
    <row r="158" spans="2:65" s="1" customFormat="1" ht="34.15" customHeight="1">
      <c r="B158" s="42"/>
      <c r="C158" s="193" t="s">
        <v>675</v>
      </c>
      <c r="D158" s="193" t="s">
        <v>182</v>
      </c>
      <c r="E158" s="194" t="s">
        <v>1148</v>
      </c>
      <c r="F158" s="195" t="s">
        <v>5318</v>
      </c>
      <c r="G158" s="196" t="s">
        <v>250</v>
      </c>
      <c r="H158" s="197">
        <v>1000</v>
      </c>
      <c r="I158" s="198"/>
      <c r="J158" s="199">
        <f t="shared" si="50"/>
        <v>0</v>
      </c>
      <c r="K158" s="195" t="s">
        <v>233</v>
      </c>
      <c r="L158" s="62"/>
      <c r="M158" s="200" t="s">
        <v>34</v>
      </c>
      <c r="N158" s="201" t="s">
        <v>49</v>
      </c>
      <c r="O158" s="43"/>
      <c r="P158" s="202">
        <f t="shared" si="51"/>
        <v>0</v>
      </c>
      <c r="Q158" s="202">
        <v>0</v>
      </c>
      <c r="R158" s="202">
        <f t="shared" si="52"/>
        <v>0</v>
      </c>
      <c r="S158" s="202">
        <v>0</v>
      </c>
      <c r="T158" s="203">
        <f t="shared" si="53"/>
        <v>0</v>
      </c>
      <c r="AR158" s="24" t="s">
        <v>187</v>
      </c>
      <c r="AT158" s="24" t="s">
        <v>182</v>
      </c>
      <c r="AU158" s="24" t="s">
        <v>88</v>
      </c>
      <c r="AY158" s="24" t="s">
        <v>179</v>
      </c>
      <c r="BE158" s="204">
        <f t="shared" si="54"/>
        <v>0</v>
      </c>
      <c r="BF158" s="204">
        <f t="shared" si="55"/>
        <v>0</v>
      </c>
      <c r="BG158" s="204">
        <f t="shared" si="56"/>
        <v>0</v>
      </c>
      <c r="BH158" s="204">
        <f t="shared" si="57"/>
        <v>0</v>
      </c>
      <c r="BI158" s="204">
        <f t="shared" si="58"/>
        <v>0</v>
      </c>
      <c r="BJ158" s="24" t="s">
        <v>86</v>
      </c>
      <c r="BK158" s="204">
        <f t="shared" si="59"/>
        <v>0</v>
      </c>
      <c r="BL158" s="24" t="s">
        <v>187</v>
      </c>
      <c r="BM158" s="24" t="s">
        <v>823</v>
      </c>
    </row>
    <row r="159" spans="2:65" s="1" customFormat="1" ht="22.9" customHeight="1">
      <c r="B159" s="42"/>
      <c r="C159" s="193" t="s">
        <v>683</v>
      </c>
      <c r="D159" s="193" t="s">
        <v>182</v>
      </c>
      <c r="E159" s="194" t="s">
        <v>1153</v>
      </c>
      <c r="F159" s="195" t="s">
        <v>5319</v>
      </c>
      <c r="G159" s="196" t="s">
        <v>250</v>
      </c>
      <c r="H159" s="197">
        <v>750</v>
      </c>
      <c r="I159" s="198"/>
      <c r="J159" s="199">
        <f t="shared" si="50"/>
        <v>0</v>
      </c>
      <c r="K159" s="195" t="s">
        <v>233</v>
      </c>
      <c r="L159" s="62"/>
      <c r="M159" s="200" t="s">
        <v>34</v>
      </c>
      <c r="N159" s="201" t="s">
        <v>49</v>
      </c>
      <c r="O159" s="43"/>
      <c r="P159" s="202">
        <f t="shared" si="51"/>
        <v>0</v>
      </c>
      <c r="Q159" s="202">
        <v>0</v>
      </c>
      <c r="R159" s="202">
        <f t="shared" si="52"/>
        <v>0</v>
      </c>
      <c r="S159" s="202">
        <v>0</v>
      </c>
      <c r="T159" s="203">
        <f t="shared" si="53"/>
        <v>0</v>
      </c>
      <c r="AR159" s="24" t="s">
        <v>187</v>
      </c>
      <c r="AT159" s="24" t="s">
        <v>182</v>
      </c>
      <c r="AU159" s="24" t="s">
        <v>88</v>
      </c>
      <c r="AY159" s="24" t="s">
        <v>179</v>
      </c>
      <c r="BE159" s="204">
        <f t="shared" si="54"/>
        <v>0</v>
      </c>
      <c r="BF159" s="204">
        <f t="shared" si="55"/>
        <v>0</v>
      </c>
      <c r="BG159" s="204">
        <f t="shared" si="56"/>
        <v>0</v>
      </c>
      <c r="BH159" s="204">
        <f t="shared" si="57"/>
        <v>0</v>
      </c>
      <c r="BI159" s="204">
        <f t="shared" si="58"/>
        <v>0</v>
      </c>
      <c r="BJ159" s="24" t="s">
        <v>86</v>
      </c>
      <c r="BK159" s="204">
        <f t="shared" si="59"/>
        <v>0</v>
      </c>
      <c r="BL159" s="24" t="s">
        <v>187</v>
      </c>
      <c r="BM159" s="24" t="s">
        <v>827</v>
      </c>
    </row>
    <row r="160" spans="2:65" s="1" customFormat="1" ht="22.9" customHeight="1">
      <c r="B160" s="42"/>
      <c r="C160" s="193" t="s">
        <v>693</v>
      </c>
      <c r="D160" s="193" t="s">
        <v>182</v>
      </c>
      <c r="E160" s="194" t="s">
        <v>1159</v>
      </c>
      <c r="F160" s="195" t="s">
        <v>5320</v>
      </c>
      <c r="G160" s="196" t="s">
        <v>250</v>
      </c>
      <c r="H160" s="197">
        <v>400</v>
      </c>
      <c r="I160" s="198"/>
      <c r="J160" s="199">
        <f t="shared" si="50"/>
        <v>0</v>
      </c>
      <c r="K160" s="195" t="s">
        <v>233</v>
      </c>
      <c r="L160" s="62"/>
      <c r="M160" s="200" t="s">
        <v>34</v>
      </c>
      <c r="N160" s="201" t="s">
        <v>49</v>
      </c>
      <c r="O160" s="43"/>
      <c r="P160" s="202">
        <f t="shared" si="51"/>
        <v>0</v>
      </c>
      <c r="Q160" s="202">
        <v>0</v>
      </c>
      <c r="R160" s="202">
        <f t="shared" si="52"/>
        <v>0</v>
      </c>
      <c r="S160" s="202">
        <v>0</v>
      </c>
      <c r="T160" s="203">
        <f t="shared" si="53"/>
        <v>0</v>
      </c>
      <c r="AR160" s="24" t="s">
        <v>187</v>
      </c>
      <c r="AT160" s="24" t="s">
        <v>182</v>
      </c>
      <c r="AU160" s="24" t="s">
        <v>88</v>
      </c>
      <c r="AY160" s="24" t="s">
        <v>179</v>
      </c>
      <c r="BE160" s="204">
        <f t="shared" si="54"/>
        <v>0</v>
      </c>
      <c r="BF160" s="204">
        <f t="shared" si="55"/>
        <v>0</v>
      </c>
      <c r="BG160" s="204">
        <f t="shared" si="56"/>
        <v>0</v>
      </c>
      <c r="BH160" s="204">
        <f t="shared" si="57"/>
        <v>0</v>
      </c>
      <c r="BI160" s="204">
        <f t="shared" si="58"/>
        <v>0</v>
      </c>
      <c r="BJ160" s="24" t="s">
        <v>86</v>
      </c>
      <c r="BK160" s="204">
        <f t="shared" si="59"/>
        <v>0</v>
      </c>
      <c r="BL160" s="24" t="s">
        <v>187</v>
      </c>
      <c r="BM160" s="24" t="s">
        <v>832</v>
      </c>
    </row>
    <row r="161" spans="2:65" s="1" customFormat="1" ht="14.45" customHeight="1">
      <c r="B161" s="42"/>
      <c r="C161" s="193" t="s">
        <v>698</v>
      </c>
      <c r="D161" s="193" t="s">
        <v>182</v>
      </c>
      <c r="E161" s="194" t="s">
        <v>1177</v>
      </c>
      <c r="F161" s="195" t="s">
        <v>5321</v>
      </c>
      <c r="G161" s="196" t="s">
        <v>769</v>
      </c>
      <c r="H161" s="197">
        <v>1</v>
      </c>
      <c r="I161" s="198"/>
      <c r="J161" s="199">
        <f t="shared" si="50"/>
        <v>0</v>
      </c>
      <c r="K161" s="195" t="s">
        <v>233</v>
      </c>
      <c r="L161" s="62"/>
      <c r="M161" s="200" t="s">
        <v>34</v>
      </c>
      <c r="N161" s="201" t="s">
        <v>49</v>
      </c>
      <c r="O161" s="43"/>
      <c r="P161" s="202">
        <f t="shared" si="51"/>
        <v>0</v>
      </c>
      <c r="Q161" s="202">
        <v>0</v>
      </c>
      <c r="R161" s="202">
        <f t="shared" si="52"/>
        <v>0</v>
      </c>
      <c r="S161" s="202">
        <v>0</v>
      </c>
      <c r="T161" s="203">
        <f t="shared" si="53"/>
        <v>0</v>
      </c>
      <c r="AR161" s="24" t="s">
        <v>187</v>
      </c>
      <c r="AT161" s="24" t="s">
        <v>182</v>
      </c>
      <c r="AU161" s="24" t="s">
        <v>88</v>
      </c>
      <c r="AY161" s="24" t="s">
        <v>179</v>
      </c>
      <c r="BE161" s="204">
        <f t="shared" si="54"/>
        <v>0</v>
      </c>
      <c r="BF161" s="204">
        <f t="shared" si="55"/>
        <v>0</v>
      </c>
      <c r="BG161" s="204">
        <f t="shared" si="56"/>
        <v>0</v>
      </c>
      <c r="BH161" s="204">
        <f t="shared" si="57"/>
        <v>0</v>
      </c>
      <c r="BI161" s="204">
        <f t="shared" si="58"/>
        <v>0</v>
      </c>
      <c r="BJ161" s="24" t="s">
        <v>86</v>
      </c>
      <c r="BK161" s="204">
        <f t="shared" si="59"/>
        <v>0</v>
      </c>
      <c r="BL161" s="24" t="s">
        <v>187</v>
      </c>
      <c r="BM161" s="24" t="s">
        <v>840</v>
      </c>
    </row>
    <row r="162" spans="2:65" s="1" customFormat="1" ht="14.45" customHeight="1">
      <c r="B162" s="42"/>
      <c r="C162" s="193" t="s">
        <v>702</v>
      </c>
      <c r="D162" s="193" t="s">
        <v>182</v>
      </c>
      <c r="E162" s="194" t="s">
        <v>1183</v>
      </c>
      <c r="F162" s="195" t="s">
        <v>5322</v>
      </c>
      <c r="G162" s="196" t="s">
        <v>769</v>
      </c>
      <c r="H162" s="197">
        <v>73</v>
      </c>
      <c r="I162" s="198"/>
      <c r="J162" s="199">
        <f t="shared" si="50"/>
        <v>0</v>
      </c>
      <c r="K162" s="195" t="s">
        <v>233</v>
      </c>
      <c r="L162" s="62"/>
      <c r="M162" s="200" t="s">
        <v>34</v>
      </c>
      <c r="N162" s="201" t="s">
        <v>49</v>
      </c>
      <c r="O162" s="43"/>
      <c r="P162" s="202">
        <f t="shared" si="51"/>
        <v>0</v>
      </c>
      <c r="Q162" s="202">
        <v>0</v>
      </c>
      <c r="R162" s="202">
        <f t="shared" si="52"/>
        <v>0</v>
      </c>
      <c r="S162" s="202">
        <v>0</v>
      </c>
      <c r="T162" s="203">
        <f t="shared" si="53"/>
        <v>0</v>
      </c>
      <c r="AR162" s="24" t="s">
        <v>187</v>
      </c>
      <c r="AT162" s="24" t="s">
        <v>182</v>
      </c>
      <c r="AU162" s="24" t="s">
        <v>88</v>
      </c>
      <c r="AY162" s="24" t="s">
        <v>179</v>
      </c>
      <c r="BE162" s="204">
        <f t="shared" si="54"/>
        <v>0</v>
      </c>
      <c r="BF162" s="204">
        <f t="shared" si="55"/>
        <v>0</v>
      </c>
      <c r="BG162" s="204">
        <f t="shared" si="56"/>
        <v>0</v>
      </c>
      <c r="BH162" s="204">
        <f t="shared" si="57"/>
        <v>0</v>
      </c>
      <c r="BI162" s="204">
        <f t="shared" si="58"/>
        <v>0</v>
      </c>
      <c r="BJ162" s="24" t="s">
        <v>86</v>
      </c>
      <c r="BK162" s="204">
        <f t="shared" si="59"/>
        <v>0</v>
      </c>
      <c r="BL162" s="24" t="s">
        <v>187</v>
      </c>
      <c r="BM162" s="24" t="s">
        <v>844</v>
      </c>
    </row>
    <row r="163" spans="2:65" s="1" customFormat="1" ht="14.45" customHeight="1">
      <c r="B163" s="42"/>
      <c r="C163" s="193" t="s">
        <v>711</v>
      </c>
      <c r="D163" s="193" t="s">
        <v>182</v>
      </c>
      <c r="E163" s="194" t="s">
        <v>1188</v>
      </c>
      <c r="F163" s="195" t="s">
        <v>5323</v>
      </c>
      <c r="G163" s="196" t="s">
        <v>769</v>
      </c>
      <c r="H163" s="197">
        <v>39</v>
      </c>
      <c r="I163" s="198"/>
      <c r="J163" s="199">
        <f t="shared" si="50"/>
        <v>0</v>
      </c>
      <c r="K163" s="195" t="s">
        <v>233</v>
      </c>
      <c r="L163" s="62"/>
      <c r="M163" s="200" t="s">
        <v>34</v>
      </c>
      <c r="N163" s="201" t="s">
        <v>49</v>
      </c>
      <c r="O163" s="43"/>
      <c r="P163" s="202">
        <f t="shared" si="51"/>
        <v>0</v>
      </c>
      <c r="Q163" s="202">
        <v>0</v>
      </c>
      <c r="R163" s="202">
        <f t="shared" si="52"/>
        <v>0</v>
      </c>
      <c r="S163" s="202">
        <v>0</v>
      </c>
      <c r="T163" s="203">
        <f t="shared" si="53"/>
        <v>0</v>
      </c>
      <c r="AR163" s="24" t="s">
        <v>187</v>
      </c>
      <c r="AT163" s="24" t="s">
        <v>182</v>
      </c>
      <c r="AU163" s="24" t="s">
        <v>88</v>
      </c>
      <c r="AY163" s="24" t="s">
        <v>179</v>
      </c>
      <c r="BE163" s="204">
        <f t="shared" si="54"/>
        <v>0</v>
      </c>
      <c r="BF163" s="204">
        <f t="shared" si="55"/>
        <v>0</v>
      </c>
      <c r="BG163" s="204">
        <f t="shared" si="56"/>
        <v>0</v>
      </c>
      <c r="BH163" s="204">
        <f t="shared" si="57"/>
        <v>0</v>
      </c>
      <c r="BI163" s="204">
        <f t="shared" si="58"/>
        <v>0</v>
      </c>
      <c r="BJ163" s="24" t="s">
        <v>86</v>
      </c>
      <c r="BK163" s="204">
        <f t="shared" si="59"/>
        <v>0</v>
      </c>
      <c r="BL163" s="24" t="s">
        <v>187</v>
      </c>
      <c r="BM163" s="24" t="s">
        <v>848</v>
      </c>
    </row>
    <row r="164" spans="2:65" s="1" customFormat="1" ht="14.45" customHeight="1">
      <c r="B164" s="42"/>
      <c r="C164" s="193" t="s">
        <v>715</v>
      </c>
      <c r="D164" s="193" t="s">
        <v>182</v>
      </c>
      <c r="E164" s="194" t="s">
        <v>1192</v>
      </c>
      <c r="F164" s="195" t="s">
        <v>5324</v>
      </c>
      <c r="G164" s="196" t="s">
        <v>769</v>
      </c>
      <c r="H164" s="197">
        <v>1</v>
      </c>
      <c r="I164" s="198"/>
      <c r="J164" s="199">
        <f t="shared" si="50"/>
        <v>0</v>
      </c>
      <c r="K164" s="195" t="s">
        <v>233</v>
      </c>
      <c r="L164" s="62"/>
      <c r="M164" s="200" t="s">
        <v>34</v>
      </c>
      <c r="N164" s="201" t="s">
        <v>49</v>
      </c>
      <c r="O164" s="43"/>
      <c r="P164" s="202">
        <f t="shared" si="51"/>
        <v>0</v>
      </c>
      <c r="Q164" s="202">
        <v>0</v>
      </c>
      <c r="R164" s="202">
        <f t="shared" si="52"/>
        <v>0</v>
      </c>
      <c r="S164" s="202">
        <v>0</v>
      </c>
      <c r="T164" s="203">
        <f t="shared" si="53"/>
        <v>0</v>
      </c>
      <c r="AR164" s="24" t="s">
        <v>187</v>
      </c>
      <c r="AT164" s="24" t="s">
        <v>182</v>
      </c>
      <c r="AU164" s="24" t="s">
        <v>88</v>
      </c>
      <c r="AY164" s="24" t="s">
        <v>179</v>
      </c>
      <c r="BE164" s="204">
        <f t="shared" si="54"/>
        <v>0</v>
      </c>
      <c r="BF164" s="204">
        <f t="shared" si="55"/>
        <v>0</v>
      </c>
      <c r="BG164" s="204">
        <f t="shared" si="56"/>
        <v>0</v>
      </c>
      <c r="BH164" s="204">
        <f t="shared" si="57"/>
        <v>0</v>
      </c>
      <c r="BI164" s="204">
        <f t="shared" si="58"/>
        <v>0</v>
      </c>
      <c r="BJ164" s="24" t="s">
        <v>86</v>
      </c>
      <c r="BK164" s="204">
        <f t="shared" si="59"/>
        <v>0</v>
      </c>
      <c r="BL164" s="24" t="s">
        <v>187</v>
      </c>
      <c r="BM164" s="24" t="s">
        <v>853</v>
      </c>
    </row>
    <row r="165" spans="2:65" s="1" customFormat="1" ht="14.45" customHeight="1">
      <c r="B165" s="42"/>
      <c r="C165" s="193" t="s">
        <v>727</v>
      </c>
      <c r="D165" s="193" t="s">
        <v>182</v>
      </c>
      <c r="E165" s="194" t="s">
        <v>1199</v>
      </c>
      <c r="F165" s="195" t="s">
        <v>5325</v>
      </c>
      <c r="G165" s="196" t="s">
        <v>769</v>
      </c>
      <c r="H165" s="197">
        <v>7</v>
      </c>
      <c r="I165" s="198"/>
      <c r="J165" s="199">
        <f t="shared" si="50"/>
        <v>0</v>
      </c>
      <c r="K165" s="195" t="s">
        <v>233</v>
      </c>
      <c r="L165" s="62"/>
      <c r="M165" s="200" t="s">
        <v>34</v>
      </c>
      <c r="N165" s="201" t="s">
        <v>49</v>
      </c>
      <c r="O165" s="43"/>
      <c r="P165" s="202">
        <f t="shared" si="51"/>
        <v>0</v>
      </c>
      <c r="Q165" s="202">
        <v>0</v>
      </c>
      <c r="R165" s="202">
        <f t="shared" si="52"/>
        <v>0</v>
      </c>
      <c r="S165" s="202">
        <v>0</v>
      </c>
      <c r="T165" s="203">
        <f t="shared" si="53"/>
        <v>0</v>
      </c>
      <c r="AR165" s="24" t="s">
        <v>187</v>
      </c>
      <c r="AT165" s="24" t="s">
        <v>182</v>
      </c>
      <c r="AU165" s="24" t="s">
        <v>88</v>
      </c>
      <c r="AY165" s="24" t="s">
        <v>179</v>
      </c>
      <c r="BE165" s="204">
        <f t="shared" si="54"/>
        <v>0</v>
      </c>
      <c r="BF165" s="204">
        <f t="shared" si="55"/>
        <v>0</v>
      </c>
      <c r="BG165" s="204">
        <f t="shared" si="56"/>
        <v>0</v>
      </c>
      <c r="BH165" s="204">
        <f t="shared" si="57"/>
        <v>0</v>
      </c>
      <c r="BI165" s="204">
        <f t="shared" si="58"/>
        <v>0</v>
      </c>
      <c r="BJ165" s="24" t="s">
        <v>86</v>
      </c>
      <c r="BK165" s="204">
        <f t="shared" si="59"/>
        <v>0</v>
      </c>
      <c r="BL165" s="24" t="s">
        <v>187</v>
      </c>
      <c r="BM165" s="24" t="s">
        <v>858</v>
      </c>
    </row>
    <row r="166" spans="2:65" s="1" customFormat="1" ht="14.45" customHeight="1">
      <c r="B166" s="42"/>
      <c r="C166" s="193" t="s">
        <v>738</v>
      </c>
      <c r="D166" s="193" t="s">
        <v>182</v>
      </c>
      <c r="E166" s="194" t="s">
        <v>1208</v>
      </c>
      <c r="F166" s="195" t="s">
        <v>5326</v>
      </c>
      <c r="G166" s="196" t="s">
        <v>769</v>
      </c>
      <c r="H166" s="197">
        <v>112</v>
      </c>
      <c r="I166" s="198"/>
      <c r="J166" s="199">
        <f t="shared" si="50"/>
        <v>0</v>
      </c>
      <c r="K166" s="195" t="s">
        <v>233</v>
      </c>
      <c r="L166" s="62"/>
      <c r="M166" s="200" t="s">
        <v>34</v>
      </c>
      <c r="N166" s="201" t="s">
        <v>49</v>
      </c>
      <c r="O166" s="43"/>
      <c r="P166" s="202">
        <f t="shared" si="51"/>
        <v>0</v>
      </c>
      <c r="Q166" s="202">
        <v>0</v>
      </c>
      <c r="R166" s="202">
        <f t="shared" si="52"/>
        <v>0</v>
      </c>
      <c r="S166" s="202">
        <v>0</v>
      </c>
      <c r="T166" s="203">
        <f t="shared" si="53"/>
        <v>0</v>
      </c>
      <c r="AR166" s="24" t="s">
        <v>187</v>
      </c>
      <c r="AT166" s="24" t="s">
        <v>182</v>
      </c>
      <c r="AU166" s="24" t="s">
        <v>88</v>
      </c>
      <c r="AY166" s="24" t="s">
        <v>179</v>
      </c>
      <c r="BE166" s="204">
        <f t="shared" si="54"/>
        <v>0</v>
      </c>
      <c r="BF166" s="204">
        <f t="shared" si="55"/>
        <v>0</v>
      </c>
      <c r="BG166" s="204">
        <f t="shared" si="56"/>
        <v>0</v>
      </c>
      <c r="BH166" s="204">
        <f t="shared" si="57"/>
        <v>0</v>
      </c>
      <c r="BI166" s="204">
        <f t="shared" si="58"/>
        <v>0</v>
      </c>
      <c r="BJ166" s="24" t="s">
        <v>86</v>
      </c>
      <c r="BK166" s="204">
        <f t="shared" si="59"/>
        <v>0</v>
      </c>
      <c r="BL166" s="24" t="s">
        <v>187</v>
      </c>
      <c r="BM166" s="24" t="s">
        <v>863</v>
      </c>
    </row>
    <row r="167" spans="2:65" s="1" customFormat="1" ht="14.45" customHeight="1">
      <c r="B167" s="42"/>
      <c r="C167" s="193" t="s">
        <v>751</v>
      </c>
      <c r="D167" s="193" t="s">
        <v>182</v>
      </c>
      <c r="E167" s="194" t="s">
        <v>1214</v>
      </c>
      <c r="F167" s="195" t="s">
        <v>5327</v>
      </c>
      <c r="G167" s="196" t="s">
        <v>769</v>
      </c>
      <c r="H167" s="197">
        <v>120</v>
      </c>
      <c r="I167" s="198"/>
      <c r="J167" s="199">
        <f t="shared" si="50"/>
        <v>0</v>
      </c>
      <c r="K167" s="195" t="s">
        <v>233</v>
      </c>
      <c r="L167" s="62"/>
      <c r="M167" s="200" t="s">
        <v>34</v>
      </c>
      <c r="N167" s="201" t="s">
        <v>49</v>
      </c>
      <c r="O167" s="43"/>
      <c r="P167" s="202">
        <f t="shared" si="51"/>
        <v>0</v>
      </c>
      <c r="Q167" s="202">
        <v>0</v>
      </c>
      <c r="R167" s="202">
        <f t="shared" si="52"/>
        <v>0</v>
      </c>
      <c r="S167" s="202">
        <v>0</v>
      </c>
      <c r="T167" s="203">
        <f t="shared" si="53"/>
        <v>0</v>
      </c>
      <c r="AR167" s="24" t="s">
        <v>187</v>
      </c>
      <c r="AT167" s="24" t="s">
        <v>182</v>
      </c>
      <c r="AU167" s="24" t="s">
        <v>88</v>
      </c>
      <c r="AY167" s="24" t="s">
        <v>179</v>
      </c>
      <c r="BE167" s="204">
        <f t="shared" si="54"/>
        <v>0</v>
      </c>
      <c r="BF167" s="204">
        <f t="shared" si="55"/>
        <v>0</v>
      </c>
      <c r="BG167" s="204">
        <f t="shared" si="56"/>
        <v>0</v>
      </c>
      <c r="BH167" s="204">
        <f t="shared" si="57"/>
        <v>0</v>
      </c>
      <c r="BI167" s="204">
        <f t="shared" si="58"/>
        <v>0</v>
      </c>
      <c r="BJ167" s="24" t="s">
        <v>86</v>
      </c>
      <c r="BK167" s="204">
        <f t="shared" si="59"/>
        <v>0</v>
      </c>
      <c r="BL167" s="24" t="s">
        <v>187</v>
      </c>
      <c r="BM167" s="24" t="s">
        <v>868</v>
      </c>
    </row>
    <row r="168" spans="2:65" s="1" customFormat="1" ht="22.9" customHeight="1">
      <c r="B168" s="42"/>
      <c r="C168" s="193" t="s">
        <v>756</v>
      </c>
      <c r="D168" s="193" t="s">
        <v>182</v>
      </c>
      <c r="E168" s="194" t="s">
        <v>1220</v>
      </c>
      <c r="F168" s="195" t="s">
        <v>5328</v>
      </c>
      <c r="G168" s="196" t="s">
        <v>769</v>
      </c>
      <c r="H168" s="197">
        <v>1</v>
      </c>
      <c r="I168" s="198"/>
      <c r="J168" s="199">
        <f t="shared" si="50"/>
        <v>0</v>
      </c>
      <c r="K168" s="195" t="s">
        <v>233</v>
      </c>
      <c r="L168" s="62"/>
      <c r="M168" s="200" t="s">
        <v>34</v>
      </c>
      <c r="N168" s="201" t="s">
        <v>49</v>
      </c>
      <c r="O168" s="43"/>
      <c r="P168" s="202">
        <f t="shared" si="51"/>
        <v>0</v>
      </c>
      <c r="Q168" s="202">
        <v>0</v>
      </c>
      <c r="R168" s="202">
        <f t="shared" si="52"/>
        <v>0</v>
      </c>
      <c r="S168" s="202">
        <v>0</v>
      </c>
      <c r="T168" s="203">
        <f t="shared" si="53"/>
        <v>0</v>
      </c>
      <c r="AR168" s="24" t="s">
        <v>187</v>
      </c>
      <c r="AT168" s="24" t="s">
        <v>182</v>
      </c>
      <c r="AU168" s="24" t="s">
        <v>88</v>
      </c>
      <c r="AY168" s="24" t="s">
        <v>179</v>
      </c>
      <c r="BE168" s="204">
        <f t="shared" si="54"/>
        <v>0</v>
      </c>
      <c r="BF168" s="204">
        <f t="shared" si="55"/>
        <v>0</v>
      </c>
      <c r="BG168" s="204">
        <f t="shared" si="56"/>
        <v>0</v>
      </c>
      <c r="BH168" s="204">
        <f t="shared" si="57"/>
        <v>0</v>
      </c>
      <c r="BI168" s="204">
        <f t="shared" si="58"/>
        <v>0</v>
      </c>
      <c r="BJ168" s="24" t="s">
        <v>86</v>
      </c>
      <c r="BK168" s="204">
        <f t="shared" si="59"/>
        <v>0</v>
      </c>
      <c r="BL168" s="24" t="s">
        <v>187</v>
      </c>
      <c r="BM168" s="24" t="s">
        <v>872</v>
      </c>
    </row>
    <row r="169" spans="2:65" s="1" customFormat="1" ht="14.45" customHeight="1">
      <c r="B169" s="42"/>
      <c r="C169" s="193" t="s">
        <v>760</v>
      </c>
      <c r="D169" s="193" t="s">
        <v>182</v>
      </c>
      <c r="E169" s="194" t="s">
        <v>1224</v>
      </c>
      <c r="F169" s="195" t="s">
        <v>5329</v>
      </c>
      <c r="G169" s="196" t="s">
        <v>769</v>
      </c>
      <c r="H169" s="197">
        <v>300</v>
      </c>
      <c r="I169" s="198"/>
      <c r="J169" s="199">
        <f t="shared" si="50"/>
        <v>0</v>
      </c>
      <c r="K169" s="195" t="s">
        <v>233</v>
      </c>
      <c r="L169" s="62"/>
      <c r="M169" s="200" t="s">
        <v>34</v>
      </c>
      <c r="N169" s="201" t="s">
        <v>49</v>
      </c>
      <c r="O169" s="43"/>
      <c r="P169" s="202">
        <f t="shared" si="51"/>
        <v>0</v>
      </c>
      <c r="Q169" s="202">
        <v>0</v>
      </c>
      <c r="R169" s="202">
        <f t="shared" si="52"/>
        <v>0</v>
      </c>
      <c r="S169" s="202">
        <v>0</v>
      </c>
      <c r="T169" s="203">
        <f t="shared" si="53"/>
        <v>0</v>
      </c>
      <c r="AR169" s="24" t="s">
        <v>187</v>
      </c>
      <c r="AT169" s="24" t="s">
        <v>182</v>
      </c>
      <c r="AU169" s="24" t="s">
        <v>88</v>
      </c>
      <c r="AY169" s="24" t="s">
        <v>179</v>
      </c>
      <c r="BE169" s="204">
        <f t="shared" si="54"/>
        <v>0</v>
      </c>
      <c r="BF169" s="204">
        <f t="shared" si="55"/>
        <v>0</v>
      </c>
      <c r="BG169" s="204">
        <f t="shared" si="56"/>
        <v>0</v>
      </c>
      <c r="BH169" s="204">
        <f t="shared" si="57"/>
        <v>0</v>
      </c>
      <c r="BI169" s="204">
        <f t="shared" si="58"/>
        <v>0</v>
      </c>
      <c r="BJ169" s="24" t="s">
        <v>86</v>
      </c>
      <c r="BK169" s="204">
        <f t="shared" si="59"/>
        <v>0</v>
      </c>
      <c r="BL169" s="24" t="s">
        <v>187</v>
      </c>
      <c r="BM169" s="24" t="s">
        <v>878</v>
      </c>
    </row>
    <row r="170" spans="2:65" s="1" customFormat="1" ht="14.45" customHeight="1">
      <c r="B170" s="42"/>
      <c r="C170" s="193" t="s">
        <v>766</v>
      </c>
      <c r="D170" s="193" t="s">
        <v>182</v>
      </c>
      <c r="E170" s="194" t="s">
        <v>1242</v>
      </c>
      <c r="F170" s="195" t="s">
        <v>5330</v>
      </c>
      <c r="G170" s="196" t="s">
        <v>769</v>
      </c>
      <c r="H170" s="197">
        <v>1</v>
      </c>
      <c r="I170" s="198"/>
      <c r="J170" s="199">
        <f t="shared" si="50"/>
        <v>0</v>
      </c>
      <c r="K170" s="195" t="s">
        <v>233</v>
      </c>
      <c r="L170" s="62"/>
      <c r="M170" s="200" t="s">
        <v>34</v>
      </c>
      <c r="N170" s="201" t="s">
        <v>49</v>
      </c>
      <c r="O170" s="43"/>
      <c r="P170" s="202">
        <f t="shared" si="51"/>
        <v>0</v>
      </c>
      <c r="Q170" s="202">
        <v>0</v>
      </c>
      <c r="R170" s="202">
        <f t="shared" si="52"/>
        <v>0</v>
      </c>
      <c r="S170" s="202">
        <v>0</v>
      </c>
      <c r="T170" s="203">
        <f t="shared" si="53"/>
        <v>0</v>
      </c>
      <c r="AR170" s="24" t="s">
        <v>187</v>
      </c>
      <c r="AT170" s="24" t="s">
        <v>182</v>
      </c>
      <c r="AU170" s="24" t="s">
        <v>88</v>
      </c>
      <c r="AY170" s="24" t="s">
        <v>179</v>
      </c>
      <c r="BE170" s="204">
        <f t="shared" si="54"/>
        <v>0</v>
      </c>
      <c r="BF170" s="204">
        <f t="shared" si="55"/>
        <v>0</v>
      </c>
      <c r="BG170" s="204">
        <f t="shared" si="56"/>
        <v>0</v>
      </c>
      <c r="BH170" s="204">
        <f t="shared" si="57"/>
        <v>0</v>
      </c>
      <c r="BI170" s="204">
        <f t="shared" si="58"/>
        <v>0</v>
      </c>
      <c r="BJ170" s="24" t="s">
        <v>86</v>
      </c>
      <c r="BK170" s="204">
        <f t="shared" si="59"/>
        <v>0</v>
      </c>
      <c r="BL170" s="24" t="s">
        <v>187</v>
      </c>
      <c r="BM170" s="24" t="s">
        <v>883</v>
      </c>
    </row>
    <row r="171" spans="2:65" s="1" customFormat="1" ht="14.45" customHeight="1">
      <c r="B171" s="42"/>
      <c r="C171" s="193" t="s">
        <v>781</v>
      </c>
      <c r="D171" s="193" t="s">
        <v>182</v>
      </c>
      <c r="E171" s="194" t="s">
        <v>1248</v>
      </c>
      <c r="F171" s="195" t="s">
        <v>5331</v>
      </c>
      <c r="G171" s="196" t="s">
        <v>769</v>
      </c>
      <c r="H171" s="197">
        <v>1</v>
      </c>
      <c r="I171" s="198"/>
      <c r="J171" s="199">
        <f t="shared" si="50"/>
        <v>0</v>
      </c>
      <c r="K171" s="195" t="s">
        <v>233</v>
      </c>
      <c r="L171" s="62"/>
      <c r="M171" s="200" t="s">
        <v>34</v>
      </c>
      <c r="N171" s="201" t="s">
        <v>49</v>
      </c>
      <c r="O171" s="43"/>
      <c r="P171" s="202">
        <f t="shared" si="51"/>
        <v>0</v>
      </c>
      <c r="Q171" s="202">
        <v>0</v>
      </c>
      <c r="R171" s="202">
        <f t="shared" si="52"/>
        <v>0</v>
      </c>
      <c r="S171" s="202">
        <v>0</v>
      </c>
      <c r="T171" s="203">
        <f t="shared" si="53"/>
        <v>0</v>
      </c>
      <c r="AR171" s="24" t="s">
        <v>187</v>
      </c>
      <c r="AT171" s="24" t="s">
        <v>182</v>
      </c>
      <c r="AU171" s="24" t="s">
        <v>88</v>
      </c>
      <c r="AY171" s="24" t="s">
        <v>179</v>
      </c>
      <c r="BE171" s="204">
        <f t="shared" si="54"/>
        <v>0</v>
      </c>
      <c r="BF171" s="204">
        <f t="shared" si="55"/>
        <v>0</v>
      </c>
      <c r="BG171" s="204">
        <f t="shared" si="56"/>
        <v>0</v>
      </c>
      <c r="BH171" s="204">
        <f t="shared" si="57"/>
        <v>0</v>
      </c>
      <c r="BI171" s="204">
        <f t="shared" si="58"/>
        <v>0</v>
      </c>
      <c r="BJ171" s="24" t="s">
        <v>86</v>
      </c>
      <c r="BK171" s="204">
        <f t="shared" si="59"/>
        <v>0</v>
      </c>
      <c r="BL171" s="24" t="s">
        <v>187</v>
      </c>
      <c r="BM171" s="24" t="s">
        <v>888</v>
      </c>
    </row>
    <row r="172" spans="2:65" s="1" customFormat="1" ht="14.45" customHeight="1">
      <c r="B172" s="42"/>
      <c r="C172" s="193" t="s">
        <v>785</v>
      </c>
      <c r="D172" s="193" t="s">
        <v>182</v>
      </c>
      <c r="E172" s="194" t="s">
        <v>1258</v>
      </c>
      <c r="F172" s="195" t="s">
        <v>5239</v>
      </c>
      <c r="G172" s="196" t="s">
        <v>769</v>
      </c>
      <c r="H172" s="197">
        <v>1</v>
      </c>
      <c r="I172" s="198"/>
      <c r="J172" s="199">
        <f t="shared" si="50"/>
        <v>0</v>
      </c>
      <c r="K172" s="195" t="s">
        <v>233</v>
      </c>
      <c r="L172" s="62"/>
      <c r="M172" s="200" t="s">
        <v>34</v>
      </c>
      <c r="N172" s="201" t="s">
        <v>49</v>
      </c>
      <c r="O172" s="43"/>
      <c r="P172" s="202">
        <f t="shared" si="51"/>
        <v>0</v>
      </c>
      <c r="Q172" s="202">
        <v>0</v>
      </c>
      <c r="R172" s="202">
        <f t="shared" si="52"/>
        <v>0</v>
      </c>
      <c r="S172" s="202">
        <v>0</v>
      </c>
      <c r="T172" s="203">
        <f t="shared" si="53"/>
        <v>0</v>
      </c>
      <c r="AR172" s="24" t="s">
        <v>187</v>
      </c>
      <c r="AT172" s="24" t="s">
        <v>182</v>
      </c>
      <c r="AU172" s="24" t="s">
        <v>88</v>
      </c>
      <c r="AY172" s="24" t="s">
        <v>179</v>
      </c>
      <c r="BE172" s="204">
        <f t="shared" si="54"/>
        <v>0</v>
      </c>
      <c r="BF172" s="204">
        <f t="shared" si="55"/>
        <v>0</v>
      </c>
      <c r="BG172" s="204">
        <f t="shared" si="56"/>
        <v>0</v>
      </c>
      <c r="BH172" s="204">
        <f t="shared" si="57"/>
        <v>0</v>
      </c>
      <c r="BI172" s="204">
        <f t="shared" si="58"/>
        <v>0</v>
      </c>
      <c r="BJ172" s="24" t="s">
        <v>86</v>
      </c>
      <c r="BK172" s="204">
        <f t="shared" si="59"/>
        <v>0</v>
      </c>
      <c r="BL172" s="24" t="s">
        <v>187</v>
      </c>
      <c r="BM172" s="24" t="s">
        <v>894</v>
      </c>
    </row>
    <row r="173" spans="2:65" s="1" customFormat="1" ht="57" customHeight="1">
      <c r="B173" s="42"/>
      <c r="C173" s="193" t="s">
        <v>790</v>
      </c>
      <c r="D173" s="193" t="s">
        <v>182</v>
      </c>
      <c r="E173" s="194" t="s">
        <v>1263</v>
      </c>
      <c r="F173" s="195" t="s">
        <v>5213</v>
      </c>
      <c r="G173" s="196" t="s">
        <v>769</v>
      </c>
      <c r="H173" s="197">
        <v>1</v>
      </c>
      <c r="I173" s="198"/>
      <c r="J173" s="199">
        <f t="shared" si="50"/>
        <v>0</v>
      </c>
      <c r="K173" s="195" t="s">
        <v>233</v>
      </c>
      <c r="L173" s="62"/>
      <c r="M173" s="200" t="s">
        <v>34</v>
      </c>
      <c r="N173" s="201" t="s">
        <v>49</v>
      </c>
      <c r="O173" s="43"/>
      <c r="P173" s="202">
        <f t="shared" si="51"/>
        <v>0</v>
      </c>
      <c r="Q173" s="202">
        <v>0</v>
      </c>
      <c r="R173" s="202">
        <f t="shared" si="52"/>
        <v>0</v>
      </c>
      <c r="S173" s="202">
        <v>0</v>
      </c>
      <c r="T173" s="203">
        <f t="shared" si="53"/>
        <v>0</v>
      </c>
      <c r="AR173" s="24" t="s">
        <v>187</v>
      </c>
      <c r="AT173" s="24" t="s">
        <v>182</v>
      </c>
      <c r="AU173" s="24" t="s">
        <v>88</v>
      </c>
      <c r="AY173" s="24" t="s">
        <v>179</v>
      </c>
      <c r="BE173" s="204">
        <f t="shared" si="54"/>
        <v>0</v>
      </c>
      <c r="BF173" s="204">
        <f t="shared" si="55"/>
        <v>0</v>
      </c>
      <c r="BG173" s="204">
        <f t="shared" si="56"/>
        <v>0</v>
      </c>
      <c r="BH173" s="204">
        <f t="shared" si="57"/>
        <v>0</v>
      </c>
      <c r="BI173" s="204">
        <f t="shared" si="58"/>
        <v>0</v>
      </c>
      <c r="BJ173" s="24" t="s">
        <v>86</v>
      </c>
      <c r="BK173" s="204">
        <f t="shared" si="59"/>
        <v>0</v>
      </c>
      <c r="BL173" s="24" t="s">
        <v>187</v>
      </c>
      <c r="BM173" s="24" t="s">
        <v>901</v>
      </c>
    </row>
    <row r="174" spans="2:65" s="1" customFormat="1" ht="14.45" customHeight="1">
      <c r="B174" s="42"/>
      <c r="C174" s="193" t="s">
        <v>795</v>
      </c>
      <c r="D174" s="193" t="s">
        <v>182</v>
      </c>
      <c r="E174" s="194" t="s">
        <v>1268</v>
      </c>
      <c r="F174" s="195" t="s">
        <v>5332</v>
      </c>
      <c r="G174" s="196" t="s">
        <v>769</v>
      </c>
      <c r="H174" s="197">
        <v>1</v>
      </c>
      <c r="I174" s="198"/>
      <c r="J174" s="199">
        <f t="shared" si="50"/>
        <v>0</v>
      </c>
      <c r="K174" s="195" t="s">
        <v>233</v>
      </c>
      <c r="L174" s="62"/>
      <c r="M174" s="200" t="s">
        <v>34</v>
      </c>
      <c r="N174" s="201" t="s">
        <v>49</v>
      </c>
      <c r="O174" s="43"/>
      <c r="P174" s="202">
        <f t="shared" si="51"/>
        <v>0</v>
      </c>
      <c r="Q174" s="202">
        <v>0</v>
      </c>
      <c r="R174" s="202">
        <f t="shared" si="52"/>
        <v>0</v>
      </c>
      <c r="S174" s="202">
        <v>0</v>
      </c>
      <c r="T174" s="203">
        <f t="shared" si="53"/>
        <v>0</v>
      </c>
      <c r="AR174" s="24" t="s">
        <v>187</v>
      </c>
      <c r="AT174" s="24" t="s">
        <v>182</v>
      </c>
      <c r="AU174" s="24" t="s">
        <v>88</v>
      </c>
      <c r="AY174" s="24" t="s">
        <v>179</v>
      </c>
      <c r="BE174" s="204">
        <f t="shared" si="54"/>
        <v>0</v>
      </c>
      <c r="BF174" s="204">
        <f t="shared" si="55"/>
        <v>0</v>
      </c>
      <c r="BG174" s="204">
        <f t="shared" si="56"/>
        <v>0</v>
      </c>
      <c r="BH174" s="204">
        <f t="shared" si="57"/>
        <v>0</v>
      </c>
      <c r="BI174" s="204">
        <f t="shared" si="58"/>
        <v>0</v>
      </c>
      <c r="BJ174" s="24" t="s">
        <v>86</v>
      </c>
      <c r="BK174" s="204">
        <f t="shared" si="59"/>
        <v>0</v>
      </c>
      <c r="BL174" s="24" t="s">
        <v>187</v>
      </c>
      <c r="BM174" s="24" t="s">
        <v>912</v>
      </c>
    </row>
    <row r="175" spans="2:65" s="1" customFormat="1" ht="22.9" customHeight="1">
      <c r="B175" s="42"/>
      <c r="C175" s="193" t="s">
        <v>799</v>
      </c>
      <c r="D175" s="193" t="s">
        <v>182</v>
      </c>
      <c r="E175" s="194" t="s">
        <v>1273</v>
      </c>
      <c r="F175" s="195" t="s">
        <v>5333</v>
      </c>
      <c r="G175" s="196" t="s">
        <v>769</v>
      </c>
      <c r="H175" s="197">
        <v>2</v>
      </c>
      <c r="I175" s="198"/>
      <c r="J175" s="199">
        <f t="shared" si="50"/>
        <v>0</v>
      </c>
      <c r="K175" s="195" t="s">
        <v>233</v>
      </c>
      <c r="L175" s="62"/>
      <c r="M175" s="200" t="s">
        <v>34</v>
      </c>
      <c r="N175" s="201" t="s">
        <v>49</v>
      </c>
      <c r="O175" s="43"/>
      <c r="P175" s="202">
        <f t="shared" si="51"/>
        <v>0</v>
      </c>
      <c r="Q175" s="202">
        <v>0</v>
      </c>
      <c r="R175" s="202">
        <f t="shared" si="52"/>
        <v>0</v>
      </c>
      <c r="S175" s="202">
        <v>0</v>
      </c>
      <c r="T175" s="203">
        <f t="shared" si="53"/>
        <v>0</v>
      </c>
      <c r="AR175" s="24" t="s">
        <v>187</v>
      </c>
      <c r="AT175" s="24" t="s">
        <v>182</v>
      </c>
      <c r="AU175" s="24" t="s">
        <v>88</v>
      </c>
      <c r="AY175" s="24" t="s">
        <v>179</v>
      </c>
      <c r="BE175" s="204">
        <f t="shared" si="54"/>
        <v>0</v>
      </c>
      <c r="BF175" s="204">
        <f t="shared" si="55"/>
        <v>0</v>
      </c>
      <c r="BG175" s="204">
        <f t="shared" si="56"/>
        <v>0</v>
      </c>
      <c r="BH175" s="204">
        <f t="shared" si="57"/>
        <v>0</v>
      </c>
      <c r="BI175" s="204">
        <f t="shared" si="58"/>
        <v>0</v>
      </c>
      <c r="BJ175" s="24" t="s">
        <v>86</v>
      </c>
      <c r="BK175" s="204">
        <f t="shared" si="59"/>
        <v>0</v>
      </c>
      <c r="BL175" s="24" t="s">
        <v>187</v>
      </c>
      <c r="BM175" s="24" t="s">
        <v>943</v>
      </c>
    </row>
    <row r="176" spans="2:65" s="1" customFormat="1" ht="22.9" customHeight="1">
      <c r="B176" s="42"/>
      <c r="C176" s="193" t="s">
        <v>803</v>
      </c>
      <c r="D176" s="193" t="s">
        <v>182</v>
      </c>
      <c r="E176" s="194" t="s">
        <v>1278</v>
      </c>
      <c r="F176" s="195" t="s">
        <v>5334</v>
      </c>
      <c r="G176" s="196" t="s">
        <v>769</v>
      </c>
      <c r="H176" s="197">
        <v>2</v>
      </c>
      <c r="I176" s="198"/>
      <c r="J176" s="199">
        <f t="shared" si="50"/>
        <v>0</v>
      </c>
      <c r="K176" s="195" t="s">
        <v>233</v>
      </c>
      <c r="L176" s="62"/>
      <c r="M176" s="200" t="s">
        <v>34</v>
      </c>
      <c r="N176" s="201" t="s">
        <v>49</v>
      </c>
      <c r="O176" s="43"/>
      <c r="P176" s="202">
        <f t="shared" si="51"/>
        <v>0</v>
      </c>
      <c r="Q176" s="202">
        <v>0</v>
      </c>
      <c r="R176" s="202">
        <f t="shared" si="52"/>
        <v>0</v>
      </c>
      <c r="S176" s="202">
        <v>0</v>
      </c>
      <c r="T176" s="203">
        <f t="shared" si="53"/>
        <v>0</v>
      </c>
      <c r="AR176" s="24" t="s">
        <v>187</v>
      </c>
      <c r="AT176" s="24" t="s">
        <v>182</v>
      </c>
      <c r="AU176" s="24" t="s">
        <v>88</v>
      </c>
      <c r="AY176" s="24" t="s">
        <v>179</v>
      </c>
      <c r="BE176" s="204">
        <f t="shared" si="54"/>
        <v>0</v>
      </c>
      <c r="BF176" s="204">
        <f t="shared" si="55"/>
        <v>0</v>
      </c>
      <c r="BG176" s="204">
        <f t="shared" si="56"/>
        <v>0</v>
      </c>
      <c r="BH176" s="204">
        <f t="shared" si="57"/>
        <v>0</v>
      </c>
      <c r="BI176" s="204">
        <f t="shared" si="58"/>
        <v>0</v>
      </c>
      <c r="BJ176" s="24" t="s">
        <v>86</v>
      </c>
      <c r="BK176" s="204">
        <f t="shared" si="59"/>
        <v>0</v>
      </c>
      <c r="BL176" s="24" t="s">
        <v>187</v>
      </c>
      <c r="BM176" s="24" t="s">
        <v>954</v>
      </c>
    </row>
    <row r="177" spans="2:65" s="1" customFormat="1" ht="22.9" customHeight="1">
      <c r="B177" s="42"/>
      <c r="C177" s="193" t="s">
        <v>807</v>
      </c>
      <c r="D177" s="193" t="s">
        <v>182</v>
      </c>
      <c r="E177" s="194" t="s">
        <v>1283</v>
      </c>
      <c r="F177" s="195" t="s">
        <v>5335</v>
      </c>
      <c r="G177" s="196" t="s">
        <v>769</v>
      </c>
      <c r="H177" s="197">
        <v>2</v>
      </c>
      <c r="I177" s="198"/>
      <c r="J177" s="199">
        <f t="shared" si="50"/>
        <v>0</v>
      </c>
      <c r="K177" s="195" t="s">
        <v>233</v>
      </c>
      <c r="L177" s="62"/>
      <c r="M177" s="200" t="s">
        <v>34</v>
      </c>
      <c r="N177" s="201" t="s">
        <v>49</v>
      </c>
      <c r="O177" s="43"/>
      <c r="P177" s="202">
        <f t="shared" si="51"/>
        <v>0</v>
      </c>
      <c r="Q177" s="202">
        <v>0</v>
      </c>
      <c r="R177" s="202">
        <f t="shared" si="52"/>
        <v>0</v>
      </c>
      <c r="S177" s="202">
        <v>0</v>
      </c>
      <c r="T177" s="203">
        <f t="shared" si="53"/>
        <v>0</v>
      </c>
      <c r="AR177" s="24" t="s">
        <v>187</v>
      </c>
      <c r="AT177" s="24" t="s">
        <v>182</v>
      </c>
      <c r="AU177" s="24" t="s">
        <v>88</v>
      </c>
      <c r="AY177" s="24" t="s">
        <v>179</v>
      </c>
      <c r="BE177" s="204">
        <f t="shared" si="54"/>
        <v>0</v>
      </c>
      <c r="BF177" s="204">
        <f t="shared" si="55"/>
        <v>0</v>
      </c>
      <c r="BG177" s="204">
        <f t="shared" si="56"/>
        <v>0</v>
      </c>
      <c r="BH177" s="204">
        <f t="shared" si="57"/>
        <v>0</v>
      </c>
      <c r="BI177" s="204">
        <f t="shared" si="58"/>
        <v>0</v>
      </c>
      <c r="BJ177" s="24" t="s">
        <v>86</v>
      </c>
      <c r="BK177" s="204">
        <f t="shared" si="59"/>
        <v>0</v>
      </c>
      <c r="BL177" s="24" t="s">
        <v>187</v>
      </c>
      <c r="BM177" s="24" t="s">
        <v>962</v>
      </c>
    </row>
    <row r="178" spans="2:65" s="1" customFormat="1" ht="22.9" customHeight="1">
      <c r="B178" s="42"/>
      <c r="C178" s="193" t="s">
        <v>812</v>
      </c>
      <c r="D178" s="193" t="s">
        <v>182</v>
      </c>
      <c r="E178" s="194" t="s">
        <v>1291</v>
      </c>
      <c r="F178" s="195" t="s">
        <v>5336</v>
      </c>
      <c r="G178" s="196" t="s">
        <v>769</v>
      </c>
      <c r="H178" s="197">
        <v>2</v>
      </c>
      <c r="I178" s="198"/>
      <c r="J178" s="199">
        <f t="shared" si="50"/>
        <v>0</v>
      </c>
      <c r="K178" s="195" t="s">
        <v>233</v>
      </c>
      <c r="L178" s="62"/>
      <c r="M178" s="200" t="s">
        <v>34</v>
      </c>
      <c r="N178" s="201" t="s">
        <v>49</v>
      </c>
      <c r="O178" s="43"/>
      <c r="P178" s="202">
        <f t="shared" si="51"/>
        <v>0</v>
      </c>
      <c r="Q178" s="202">
        <v>0</v>
      </c>
      <c r="R178" s="202">
        <f t="shared" si="52"/>
        <v>0</v>
      </c>
      <c r="S178" s="202">
        <v>0</v>
      </c>
      <c r="T178" s="203">
        <f t="shared" si="53"/>
        <v>0</v>
      </c>
      <c r="AR178" s="24" t="s">
        <v>187</v>
      </c>
      <c r="AT178" s="24" t="s">
        <v>182</v>
      </c>
      <c r="AU178" s="24" t="s">
        <v>88</v>
      </c>
      <c r="AY178" s="24" t="s">
        <v>179</v>
      </c>
      <c r="BE178" s="204">
        <f t="shared" si="54"/>
        <v>0</v>
      </c>
      <c r="BF178" s="204">
        <f t="shared" si="55"/>
        <v>0</v>
      </c>
      <c r="BG178" s="204">
        <f t="shared" si="56"/>
        <v>0</v>
      </c>
      <c r="BH178" s="204">
        <f t="shared" si="57"/>
        <v>0</v>
      </c>
      <c r="BI178" s="204">
        <f t="shared" si="58"/>
        <v>0</v>
      </c>
      <c r="BJ178" s="24" t="s">
        <v>86</v>
      </c>
      <c r="BK178" s="204">
        <f t="shared" si="59"/>
        <v>0</v>
      </c>
      <c r="BL178" s="24" t="s">
        <v>187</v>
      </c>
      <c r="BM178" s="24" t="s">
        <v>970</v>
      </c>
    </row>
    <row r="179" spans="2:65" s="1" customFormat="1" ht="22.9" customHeight="1">
      <c r="B179" s="42"/>
      <c r="C179" s="193" t="s">
        <v>823</v>
      </c>
      <c r="D179" s="193" t="s">
        <v>182</v>
      </c>
      <c r="E179" s="194" t="s">
        <v>1297</v>
      </c>
      <c r="F179" s="195" t="s">
        <v>5337</v>
      </c>
      <c r="G179" s="196" t="s">
        <v>769</v>
      </c>
      <c r="H179" s="197">
        <v>1</v>
      </c>
      <c r="I179" s="198"/>
      <c r="J179" s="199">
        <f t="shared" si="50"/>
        <v>0</v>
      </c>
      <c r="K179" s="195" t="s">
        <v>233</v>
      </c>
      <c r="L179" s="62"/>
      <c r="M179" s="200" t="s">
        <v>34</v>
      </c>
      <c r="N179" s="201" t="s">
        <v>49</v>
      </c>
      <c r="O179" s="43"/>
      <c r="P179" s="202">
        <f t="shared" si="51"/>
        <v>0</v>
      </c>
      <c r="Q179" s="202">
        <v>0</v>
      </c>
      <c r="R179" s="202">
        <f t="shared" si="52"/>
        <v>0</v>
      </c>
      <c r="S179" s="202">
        <v>0</v>
      </c>
      <c r="T179" s="203">
        <f t="shared" si="53"/>
        <v>0</v>
      </c>
      <c r="AR179" s="24" t="s">
        <v>187</v>
      </c>
      <c r="AT179" s="24" t="s">
        <v>182</v>
      </c>
      <c r="AU179" s="24" t="s">
        <v>88</v>
      </c>
      <c r="AY179" s="24" t="s">
        <v>179</v>
      </c>
      <c r="BE179" s="204">
        <f t="shared" si="54"/>
        <v>0</v>
      </c>
      <c r="BF179" s="204">
        <f t="shared" si="55"/>
        <v>0</v>
      </c>
      <c r="BG179" s="204">
        <f t="shared" si="56"/>
        <v>0</v>
      </c>
      <c r="BH179" s="204">
        <f t="shared" si="57"/>
        <v>0</v>
      </c>
      <c r="BI179" s="204">
        <f t="shared" si="58"/>
        <v>0</v>
      </c>
      <c r="BJ179" s="24" t="s">
        <v>86</v>
      </c>
      <c r="BK179" s="204">
        <f t="shared" si="59"/>
        <v>0</v>
      </c>
      <c r="BL179" s="24" t="s">
        <v>187</v>
      </c>
      <c r="BM179" s="24" t="s">
        <v>980</v>
      </c>
    </row>
    <row r="180" spans="2:65" s="1" customFormat="1" ht="14.45" customHeight="1">
      <c r="B180" s="42"/>
      <c r="C180" s="193" t="s">
        <v>827</v>
      </c>
      <c r="D180" s="193" t="s">
        <v>182</v>
      </c>
      <c r="E180" s="194" t="s">
        <v>1302</v>
      </c>
      <c r="F180" s="195" t="s">
        <v>5219</v>
      </c>
      <c r="G180" s="196" t="s">
        <v>769</v>
      </c>
      <c r="H180" s="197">
        <v>1</v>
      </c>
      <c r="I180" s="198"/>
      <c r="J180" s="199">
        <f t="shared" si="50"/>
        <v>0</v>
      </c>
      <c r="K180" s="195" t="s">
        <v>233</v>
      </c>
      <c r="L180" s="62"/>
      <c r="M180" s="200" t="s">
        <v>34</v>
      </c>
      <c r="N180" s="264" t="s">
        <v>49</v>
      </c>
      <c r="O180" s="262"/>
      <c r="P180" s="265">
        <f t="shared" si="51"/>
        <v>0</v>
      </c>
      <c r="Q180" s="265">
        <v>0</v>
      </c>
      <c r="R180" s="265">
        <f t="shared" si="52"/>
        <v>0</v>
      </c>
      <c r="S180" s="265">
        <v>0</v>
      </c>
      <c r="T180" s="266">
        <f t="shared" si="53"/>
        <v>0</v>
      </c>
      <c r="AR180" s="24" t="s">
        <v>187</v>
      </c>
      <c r="AT180" s="24" t="s">
        <v>182</v>
      </c>
      <c r="AU180" s="24" t="s">
        <v>88</v>
      </c>
      <c r="AY180" s="24" t="s">
        <v>179</v>
      </c>
      <c r="BE180" s="204">
        <f t="shared" si="54"/>
        <v>0</v>
      </c>
      <c r="BF180" s="204">
        <f t="shared" si="55"/>
        <v>0</v>
      </c>
      <c r="BG180" s="204">
        <f t="shared" si="56"/>
        <v>0</v>
      </c>
      <c r="BH180" s="204">
        <f t="shared" si="57"/>
        <v>0</v>
      </c>
      <c r="BI180" s="204">
        <f t="shared" si="58"/>
        <v>0</v>
      </c>
      <c r="BJ180" s="24" t="s">
        <v>86</v>
      </c>
      <c r="BK180" s="204">
        <f t="shared" si="59"/>
        <v>0</v>
      </c>
      <c r="BL180" s="24" t="s">
        <v>187</v>
      </c>
      <c r="BM180" s="24" t="s">
        <v>989</v>
      </c>
    </row>
    <row r="181" spans="2:65" s="1" customFormat="1" ht="6.95" customHeight="1">
      <c r="B181" s="57"/>
      <c r="C181" s="58"/>
      <c r="D181" s="58"/>
      <c r="E181" s="58"/>
      <c r="F181" s="58"/>
      <c r="G181" s="58"/>
      <c r="H181" s="58"/>
      <c r="I181" s="140"/>
      <c r="J181" s="58"/>
      <c r="K181" s="58"/>
      <c r="L181" s="62"/>
    </row>
  </sheetData>
  <sheetProtection algorithmName="SHA-512" hashValue="lCNQ8NBn9J0fnvYSgVZv0IcQQrdI1zNy2gZK8FTLU+o5zNhCGMIpJRJKt6ZF+MeeA/Vq/pr0LFuSf4DQIEHKgg==" saltValue="lOfjXrZofxN7B23vsV9vtXkQPh0HKJH8e4QNntU03bAV0r6xwH4Z7kg9nwlR6Zgw2VzzK54VysqFO1KBm4SQ7Q==" spinCount="100000" sheet="1" objects="1" scenarios="1" formatColumns="0" formatRows="0" autoFilter="0"/>
  <autoFilter ref="C84:K180"/>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116</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5338</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ROUND(SUM(BE83:BE182), 2)</f>
        <v>0</v>
      </c>
      <c r="G30" s="43"/>
      <c r="H30" s="43"/>
      <c r="I30" s="132">
        <v>0.21</v>
      </c>
      <c r="J30" s="131">
        <f>ROUND(ROUND((SUM(BE83:BE182)), 2)*I30, 2)</f>
        <v>0</v>
      </c>
      <c r="K30" s="46"/>
    </row>
    <row r="31" spans="2:11" s="1" customFormat="1" ht="14.45" customHeight="1">
      <c r="B31" s="42"/>
      <c r="C31" s="43"/>
      <c r="D31" s="43"/>
      <c r="E31" s="50" t="s">
        <v>50</v>
      </c>
      <c r="F31" s="131">
        <f>ROUND(SUM(BF83:BF182), 2)</f>
        <v>0</v>
      </c>
      <c r="G31" s="43"/>
      <c r="H31" s="43"/>
      <c r="I31" s="132">
        <v>0.15</v>
      </c>
      <c r="J31" s="131">
        <f>ROUND(ROUND((SUM(BF83:BF182)), 2)*I31, 2)</f>
        <v>0</v>
      </c>
      <c r="K31" s="46"/>
    </row>
    <row r="32" spans="2:11" s="1" customFormat="1" ht="14.45" hidden="1" customHeight="1">
      <c r="B32" s="42"/>
      <c r="C32" s="43"/>
      <c r="D32" s="43"/>
      <c r="E32" s="50" t="s">
        <v>51</v>
      </c>
      <c r="F32" s="131">
        <f>ROUND(SUM(BG83:BG182), 2)</f>
        <v>0</v>
      </c>
      <c r="G32" s="43"/>
      <c r="H32" s="43"/>
      <c r="I32" s="132">
        <v>0.21</v>
      </c>
      <c r="J32" s="131">
        <v>0</v>
      </c>
      <c r="K32" s="46"/>
    </row>
    <row r="33" spans="2:11" s="1" customFormat="1" ht="14.45" hidden="1" customHeight="1">
      <c r="B33" s="42"/>
      <c r="C33" s="43"/>
      <c r="D33" s="43"/>
      <c r="E33" s="50" t="s">
        <v>52</v>
      </c>
      <c r="F33" s="131">
        <f>ROUND(SUM(BH83:BH182), 2)</f>
        <v>0</v>
      </c>
      <c r="G33" s="43"/>
      <c r="H33" s="43"/>
      <c r="I33" s="132">
        <v>0.15</v>
      </c>
      <c r="J33" s="131">
        <v>0</v>
      </c>
      <c r="K33" s="46"/>
    </row>
    <row r="34" spans="2:11" s="1" customFormat="1" ht="14.45" hidden="1" customHeight="1">
      <c r="B34" s="42"/>
      <c r="C34" s="43"/>
      <c r="D34" s="43"/>
      <c r="E34" s="50" t="s">
        <v>53</v>
      </c>
      <c r="F34" s="131">
        <f>ROUND(SUM(BI83:BI182),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MaR - Měření a regulace</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47" s="7" customFormat="1" ht="24.95" customHeight="1">
      <c r="B57" s="150"/>
      <c r="C57" s="151"/>
      <c r="D57" s="152" t="s">
        <v>5178</v>
      </c>
      <c r="E57" s="153"/>
      <c r="F57" s="153"/>
      <c r="G57" s="153"/>
      <c r="H57" s="153"/>
      <c r="I57" s="154"/>
      <c r="J57" s="155">
        <f>J84</f>
        <v>0</v>
      </c>
      <c r="K57" s="156"/>
    </row>
    <row r="58" spans="2:47" s="8" customFormat="1" ht="19.899999999999999" customHeight="1">
      <c r="B58" s="157"/>
      <c r="C58" s="158"/>
      <c r="D58" s="159" t="s">
        <v>5339</v>
      </c>
      <c r="E58" s="160"/>
      <c r="F58" s="160"/>
      <c r="G58" s="160"/>
      <c r="H58" s="160"/>
      <c r="I58" s="161"/>
      <c r="J58" s="162">
        <f>J85</f>
        <v>0</v>
      </c>
      <c r="K58" s="163"/>
    </row>
    <row r="59" spans="2:47" s="8" customFormat="1" ht="19.899999999999999" customHeight="1">
      <c r="B59" s="157"/>
      <c r="C59" s="158"/>
      <c r="D59" s="159" t="s">
        <v>5340</v>
      </c>
      <c r="E59" s="160"/>
      <c r="F59" s="160"/>
      <c r="G59" s="160"/>
      <c r="H59" s="160"/>
      <c r="I59" s="161"/>
      <c r="J59" s="162">
        <f>J121</f>
        <v>0</v>
      </c>
      <c r="K59" s="163"/>
    </row>
    <row r="60" spans="2:47" s="8" customFormat="1" ht="19.899999999999999" customHeight="1">
      <c r="B60" s="157"/>
      <c r="C60" s="158"/>
      <c r="D60" s="159" t="s">
        <v>5341</v>
      </c>
      <c r="E60" s="160"/>
      <c r="F60" s="160"/>
      <c r="G60" s="160"/>
      <c r="H60" s="160"/>
      <c r="I60" s="161"/>
      <c r="J60" s="162">
        <f>J129</f>
        <v>0</v>
      </c>
      <c r="K60" s="163"/>
    </row>
    <row r="61" spans="2:47" s="8" customFormat="1" ht="19.899999999999999" customHeight="1">
      <c r="B61" s="157"/>
      <c r="C61" s="158"/>
      <c r="D61" s="159" t="s">
        <v>5342</v>
      </c>
      <c r="E61" s="160"/>
      <c r="F61" s="160"/>
      <c r="G61" s="160"/>
      <c r="H61" s="160"/>
      <c r="I61" s="161"/>
      <c r="J61" s="162">
        <f>J132</f>
        <v>0</v>
      </c>
      <c r="K61" s="163"/>
    </row>
    <row r="62" spans="2:47" s="8" customFormat="1" ht="19.899999999999999" customHeight="1">
      <c r="B62" s="157"/>
      <c r="C62" s="158"/>
      <c r="D62" s="159" t="s">
        <v>5343</v>
      </c>
      <c r="E62" s="160"/>
      <c r="F62" s="160"/>
      <c r="G62" s="160"/>
      <c r="H62" s="160"/>
      <c r="I62" s="161"/>
      <c r="J62" s="162">
        <f>J134</f>
        <v>0</v>
      </c>
      <c r="K62" s="163"/>
    </row>
    <row r="63" spans="2:47" s="8" customFormat="1" ht="19.899999999999999" customHeight="1">
      <c r="B63" s="157"/>
      <c r="C63" s="158"/>
      <c r="D63" s="159" t="s">
        <v>5344</v>
      </c>
      <c r="E63" s="160"/>
      <c r="F63" s="160"/>
      <c r="G63" s="160"/>
      <c r="H63" s="160"/>
      <c r="I63" s="161"/>
      <c r="J63" s="162">
        <f>J171</f>
        <v>0</v>
      </c>
      <c r="K63" s="163"/>
    </row>
    <row r="64" spans="2:47" s="1" customFormat="1" ht="21.75" customHeight="1">
      <c r="B64" s="42"/>
      <c r="C64" s="43"/>
      <c r="D64" s="43"/>
      <c r="E64" s="43"/>
      <c r="F64" s="43"/>
      <c r="G64" s="43"/>
      <c r="H64" s="43"/>
      <c r="I64" s="119"/>
      <c r="J64" s="43"/>
      <c r="K64" s="46"/>
    </row>
    <row r="65" spans="2:12"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0000000000003"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49999999999999" customHeight="1">
      <c r="B75" s="42"/>
      <c r="C75" s="64"/>
      <c r="D75" s="64"/>
      <c r="E75" s="368" t="str">
        <f>E9</f>
        <v>MaR - Měření a regulace</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65" s="1" customFormat="1" ht="10.35" customHeight="1">
      <c r="B81" s="42"/>
      <c r="C81" s="64"/>
      <c r="D81" s="64"/>
      <c r="E81" s="64"/>
      <c r="F81" s="64"/>
      <c r="G81" s="64"/>
      <c r="H81" s="64"/>
      <c r="I81" s="164"/>
      <c r="J81" s="64"/>
      <c r="K81" s="64"/>
      <c r="L81" s="62"/>
    </row>
    <row r="82" spans="2:65"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5"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5" s="10" customFormat="1" ht="37.35" customHeight="1">
      <c r="B84" s="177"/>
      <c r="C84" s="178"/>
      <c r="D84" s="179" t="s">
        <v>77</v>
      </c>
      <c r="E84" s="180" t="s">
        <v>222</v>
      </c>
      <c r="F84" s="180" t="s">
        <v>5182</v>
      </c>
      <c r="G84" s="178"/>
      <c r="H84" s="178"/>
      <c r="I84" s="181"/>
      <c r="J84" s="182">
        <f>BK84</f>
        <v>0</v>
      </c>
      <c r="K84" s="178"/>
      <c r="L84" s="183"/>
      <c r="M84" s="184"/>
      <c r="N84" s="185"/>
      <c r="O84" s="185"/>
      <c r="P84" s="186">
        <f>P85+P121+P129+P132+P134+P171</f>
        <v>0</v>
      </c>
      <c r="Q84" s="185"/>
      <c r="R84" s="186">
        <f>R85+R121+R129+R132+R134+R171</f>
        <v>0</v>
      </c>
      <c r="S84" s="185"/>
      <c r="T84" s="187">
        <f>T85+T121+T129+T132+T134+T171</f>
        <v>0</v>
      </c>
      <c r="AR84" s="188" t="s">
        <v>180</v>
      </c>
      <c r="AT84" s="189" t="s">
        <v>77</v>
      </c>
      <c r="AU84" s="189" t="s">
        <v>78</v>
      </c>
      <c r="AY84" s="188" t="s">
        <v>179</v>
      </c>
      <c r="BK84" s="190">
        <f>BK85+BK121+BK129+BK132+BK134+BK171</f>
        <v>0</v>
      </c>
    </row>
    <row r="85" spans="2:65" s="10" customFormat="1" ht="19.899999999999999" customHeight="1">
      <c r="B85" s="177"/>
      <c r="C85" s="178"/>
      <c r="D85" s="179" t="s">
        <v>77</v>
      </c>
      <c r="E85" s="191" t="s">
        <v>88</v>
      </c>
      <c r="F85" s="191" t="s">
        <v>5345</v>
      </c>
      <c r="G85" s="178"/>
      <c r="H85" s="178"/>
      <c r="I85" s="181"/>
      <c r="J85" s="192">
        <f>BK85</f>
        <v>0</v>
      </c>
      <c r="K85" s="178"/>
      <c r="L85" s="183"/>
      <c r="M85" s="184"/>
      <c r="N85" s="185"/>
      <c r="O85" s="185"/>
      <c r="P85" s="186">
        <f>SUM(P86:P120)</f>
        <v>0</v>
      </c>
      <c r="Q85" s="185"/>
      <c r="R85" s="186">
        <f>SUM(R86:R120)</f>
        <v>0</v>
      </c>
      <c r="S85" s="185"/>
      <c r="T85" s="187">
        <f>SUM(T86:T120)</f>
        <v>0</v>
      </c>
      <c r="AR85" s="188" t="s">
        <v>86</v>
      </c>
      <c r="AT85" s="189" t="s">
        <v>77</v>
      </c>
      <c r="AU85" s="189" t="s">
        <v>86</v>
      </c>
      <c r="AY85" s="188" t="s">
        <v>179</v>
      </c>
      <c r="BK85" s="190">
        <f>SUM(BK86:BK120)</f>
        <v>0</v>
      </c>
    </row>
    <row r="86" spans="2:65" s="1" customFormat="1" ht="14.45" customHeight="1">
      <c r="B86" s="42"/>
      <c r="C86" s="193" t="s">
        <v>86</v>
      </c>
      <c r="D86" s="193" t="s">
        <v>182</v>
      </c>
      <c r="E86" s="194" t="s">
        <v>180</v>
      </c>
      <c r="F86" s="195" t="s">
        <v>5346</v>
      </c>
      <c r="G86" s="196" t="s">
        <v>769</v>
      </c>
      <c r="H86" s="197">
        <v>20</v>
      </c>
      <c r="I86" s="198"/>
      <c r="J86" s="199">
        <f>ROUND(I86*H86,2)</f>
        <v>0</v>
      </c>
      <c r="K86" s="195" t="s">
        <v>233</v>
      </c>
      <c r="L86" s="62"/>
      <c r="M86" s="200" t="s">
        <v>34</v>
      </c>
      <c r="N86" s="201" t="s">
        <v>49</v>
      </c>
      <c r="O86" s="43"/>
      <c r="P86" s="202">
        <f>O86*H86</f>
        <v>0</v>
      </c>
      <c r="Q86" s="202">
        <v>0</v>
      </c>
      <c r="R86" s="202">
        <f>Q86*H86</f>
        <v>0</v>
      </c>
      <c r="S86" s="202">
        <v>0</v>
      </c>
      <c r="T86" s="203">
        <f>S86*H86</f>
        <v>0</v>
      </c>
      <c r="AR86" s="24" t="s">
        <v>187</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187</v>
      </c>
      <c r="BM86" s="24" t="s">
        <v>86</v>
      </c>
    </row>
    <row r="87" spans="2:65" s="1" customFormat="1" ht="27">
      <c r="B87" s="42"/>
      <c r="C87" s="64"/>
      <c r="D87" s="205" t="s">
        <v>227</v>
      </c>
      <c r="E87" s="64"/>
      <c r="F87" s="206" t="s">
        <v>5347</v>
      </c>
      <c r="G87" s="64"/>
      <c r="H87" s="64"/>
      <c r="I87" s="164"/>
      <c r="J87" s="64"/>
      <c r="K87" s="64"/>
      <c r="L87" s="62"/>
      <c r="M87" s="207"/>
      <c r="N87" s="43"/>
      <c r="O87" s="43"/>
      <c r="P87" s="43"/>
      <c r="Q87" s="43"/>
      <c r="R87" s="43"/>
      <c r="S87" s="43"/>
      <c r="T87" s="79"/>
      <c r="AT87" s="24" t="s">
        <v>227</v>
      </c>
      <c r="AU87" s="24" t="s">
        <v>88</v>
      </c>
    </row>
    <row r="88" spans="2:65" s="1" customFormat="1" ht="14.45" customHeight="1">
      <c r="B88" s="42"/>
      <c r="C88" s="193" t="s">
        <v>88</v>
      </c>
      <c r="D88" s="193" t="s">
        <v>182</v>
      </c>
      <c r="E88" s="194" t="s">
        <v>187</v>
      </c>
      <c r="F88" s="195" t="s">
        <v>5346</v>
      </c>
      <c r="G88" s="196" t="s">
        <v>769</v>
      </c>
      <c r="H88" s="197">
        <v>26</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88</v>
      </c>
    </row>
    <row r="89" spans="2:65" s="1" customFormat="1" ht="27">
      <c r="B89" s="42"/>
      <c r="C89" s="64"/>
      <c r="D89" s="205" t="s">
        <v>227</v>
      </c>
      <c r="E89" s="64"/>
      <c r="F89" s="206" t="s">
        <v>5348</v>
      </c>
      <c r="G89" s="64"/>
      <c r="H89" s="64"/>
      <c r="I89" s="164"/>
      <c r="J89" s="64"/>
      <c r="K89" s="64"/>
      <c r="L89" s="62"/>
      <c r="M89" s="207"/>
      <c r="N89" s="43"/>
      <c r="O89" s="43"/>
      <c r="P89" s="43"/>
      <c r="Q89" s="43"/>
      <c r="R89" s="43"/>
      <c r="S89" s="43"/>
      <c r="T89" s="79"/>
      <c r="AT89" s="24" t="s">
        <v>227</v>
      </c>
      <c r="AU89" s="24" t="s">
        <v>88</v>
      </c>
    </row>
    <row r="90" spans="2:65" s="1" customFormat="1" ht="14.45" customHeight="1">
      <c r="B90" s="42"/>
      <c r="C90" s="193" t="s">
        <v>180</v>
      </c>
      <c r="D90" s="193" t="s">
        <v>182</v>
      </c>
      <c r="E90" s="194" t="s">
        <v>230</v>
      </c>
      <c r="F90" s="195" t="s">
        <v>5349</v>
      </c>
      <c r="G90" s="196" t="s">
        <v>769</v>
      </c>
      <c r="H90" s="197">
        <v>7</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180</v>
      </c>
    </row>
    <row r="91" spans="2:65" s="1" customFormat="1" ht="27">
      <c r="B91" s="42"/>
      <c r="C91" s="64"/>
      <c r="D91" s="205" t="s">
        <v>227</v>
      </c>
      <c r="E91" s="64"/>
      <c r="F91" s="206" t="s">
        <v>5348</v>
      </c>
      <c r="G91" s="64"/>
      <c r="H91" s="64"/>
      <c r="I91" s="164"/>
      <c r="J91" s="64"/>
      <c r="K91" s="64"/>
      <c r="L91" s="62"/>
      <c r="M91" s="207"/>
      <c r="N91" s="43"/>
      <c r="O91" s="43"/>
      <c r="P91" s="43"/>
      <c r="Q91" s="43"/>
      <c r="R91" s="43"/>
      <c r="S91" s="43"/>
      <c r="T91" s="79"/>
      <c r="AT91" s="24" t="s">
        <v>227</v>
      </c>
      <c r="AU91" s="24" t="s">
        <v>88</v>
      </c>
    </row>
    <row r="92" spans="2:65" s="1" customFormat="1" ht="14.45" customHeight="1">
      <c r="B92" s="42"/>
      <c r="C92" s="193" t="s">
        <v>187</v>
      </c>
      <c r="D92" s="193" t="s">
        <v>182</v>
      </c>
      <c r="E92" s="194" t="s">
        <v>236</v>
      </c>
      <c r="F92" s="195" t="s">
        <v>5350</v>
      </c>
      <c r="G92" s="196" t="s">
        <v>769</v>
      </c>
      <c r="H92" s="197">
        <v>6</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187</v>
      </c>
    </row>
    <row r="93" spans="2:65" s="1" customFormat="1" ht="27">
      <c r="B93" s="42"/>
      <c r="C93" s="64"/>
      <c r="D93" s="205" t="s">
        <v>227</v>
      </c>
      <c r="E93" s="64"/>
      <c r="F93" s="206" t="s">
        <v>5351</v>
      </c>
      <c r="G93" s="64"/>
      <c r="H93" s="64"/>
      <c r="I93" s="164"/>
      <c r="J93" s="64"/>
      <c r="K93" s="64"/>
      <c r="L93" s="62"/>
      <c r="M93" s="207"/>
      <c r="N93" s="43"/>
      <c r="O93" s="43"/>
      <c r="P93" s="43"/>
      <c r="Q93" s="43"/>
      <c r="R93" s="43"/>
      <c r="S93" s="43"/>
      <c r="T93" s="79"/>
      <c r="AT93" s="24" t="s">
        <v>227</v>
      </c>
      <c r="AU93" s="24" t="s">
        <v>88</v>
      </c>
    </row>
    <row r="94" spans="2:65" s="1" customFormat="1" ht="14.45" customHeight="1">
      <c r="B94" s="42"/>
      <c r="C94" s="193" t="s">
        <v>230</v>
      </c>
      <c r="D94" s="193" t="s">
        <v>182</v>
      </c>
      <c r="E94" s="194" t="s">
        <v>242</v>
      </c>
      <c r="F94" s="195" t="s">
        <v>5352</v>
      </c>
      <c r="G94" s="196" t="s">
        <v>769</v>
      </c>
      <c r="H94" s="197">
        <v>7</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230</v>
      </c>
    </row>
    <row r="95" spans="2:65" s="1" customFormat="1" ht="27">
      <c r="B95" s="42"/>
      <c r="C95" s="64"/>
      <c r="D95" s="205" t="s">
        <v>227</v>
      </c>
      <c r="E95" s="64"/>
      <c r="F95" s="206" t="s">
        <v>5353</v>
      </c>
      <c r="G95" s="64"/>
      <c r="H95" s="64"/>
      <c r="I95" s="164"/>
      <c r="J95" s="64"/>
      <c r="K95" s="64"/>
      <c r="L95" s="62"/>
      <c r="M95" s="207"/>
      <c r="N95" s="43"/>
      <c r="O95" s="43"/>
      <c r="P95" s="43"/>
      <c r="Q95" s="43"/>
      <c r="R95" s="43"/>
      <c r="S95" s="43"/>
      <c r="T95" s="79"/>
      <c r="AT95" s="24" t="s">
        <v>227</v>
      </c>
      <c r="AU95" s="24" t="s">
        <v>88</v>
      </c>
    </row>
    <row r="96" spans="2:65" s="1" customFormat="1" ht="14.45" customHeight="1">
      <c r="B96" s="42"/>
      <c r="C96" s="193" t="s">
        <v>236</v>
      </c>
      <c r="D96" s="193" t="s">
        <v>182</v>
      </c>
      <c r="E96" s="194" t="s">
        <v>225</v>
      </c>
      <c r="F96" s="195" t="s">
        <v>5354</v>
      </c>
      <c r="G96" s="196" t="s">
        <v>769</v>
      </c>
      <c r="H96" s="197">
        <v>14</v>
      </c>
      <c r="I96" s="198"/>
      <c r="J96" s="199">
        <f>ROUND(I96*H96,2)</f>
        <v>0</v>
      </c>
      <c r="K96" s="195" t="s">
        <v>233</v>
      </c>
      <c r="L96" s="62"/>
      <c r="M96" s="200" t="s">
        <v>34</v>
      </c>
      <c r="N96" s="201" t="s">
        <v>49</v>
      </c>
      <c r="O96" s="43"/>
      <c r="P96" s="202">
        <f>O96*H96</f>
        <v>0</v>
      </c>
      <c r="Q96" s="202">
        <v>0</v>
      </c>
      <c r="R96" s="202">
        <f>Q96*H96</f>
        <v>0</v>
      </c>
      <c r="S96" s="202">
        <v>0</v>
      </c>
      <c r="T96" s="203">
        <f>S96*H96</f>
        <v>0</v>
      </c>
      <c r="AR96" s="24" t="s">
        <v>187</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187</v>
      </c>
      <c r="BM96" s="24" t="s">
        <v>236</v>
      </c>
    </row>
    <row r="97" spans="2:65" s="1" customFormat="1" ht="27">
      <c r="B97" s="42"/>
      <c r="C97" s="64"/>
      <c r="D97" s="205" t="s">
        <v>227</v>
      </c>
      <c r="E97" s="64"/>
      <c r="F97" s="206" t="s">
        <v>5353</v>
      </c>
      <c r="G97" s="64"/>
      <c r="H97" s="64"/>
      <c r="I97" s="164"/>
      <c r="J97" s="64"/>
      <c r="K97" s="64"/>
      <c r="L97" s="62"/>
      <c r="M97" s="207"/>
      <c r="N97" s="43"/>
      <c r="O97" s="43"/>
      <c r="P97" s="43"/>
      <c r="Q97" s="43"/>
      <c r="R97" s="43"/>
      <c r="S97" s="43"/>
      <c r="T97" s="79"/>
      <c r="AT97" s="24" t="s">
        <v>227</v>
      </c>
      <c r="AU97" s="24" t="s">
        <v>88</v>
      </c>
    </row>
    <row r="98" spans="2:65" s="1" customFormat="1" ht="14.45" customHeight="1">
      <c r="B98" s="42"/>
      <c r="C98" s="193" t="s">
        <v>242</v>
      </c>
      <c r="D98" s="193" t="s">
        <v>182</v>
      </c>
      <c r="E98" s="194" t="s">
        <v>257</v>
      </c>
      <c r="F98" s="195" t="s">
        <v>5355</v>
      </c>
      <c r="G98" s="196" t="s">
        <v>769</v>
      </c>
      <c r="H98" s="197">
        <v>7</v>
      </c>
      <c r="I98" s="198"/>
      <c r="J98" s="199">
        <f>ROUND(I98*H98,2)</f>
        <v>0</v>
      </c>
      <c r="K98" s="195" t="s">
        <v>233</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242</v>
      </c>
    </row>
    <row r="99" spans="2:65" s="1" customFormat="1" ht="27">
      <c r="B99" s="42"/>
      <c r="C99" s="64"/>
      <c r="D99" s="205" t="s">
        <v>227</v>
      </c>
      <c r="E99" s="64"/>
      <c r="F99" s="206" t="s">
        <v>5356</v>
      </c>
      <c r="G99" s="64"/>
      <c r="H99" s="64"/>
      <c r="I99" s="164"/>
      <c r="J99" s="64"/>
      <c r="K99" s="64"/>
      <c r="L99" s="62"/>
      <c r="M99" s="207"/>
      <c r="N99" s="43"/>
      <c r="O99" s="43"/>
      <c r="P99" s="43"/>
      <c r="Q99" s="43"/>
      <c r="R99" s="43"/>
      <c r="S99" s="43"/>
      <c r="T99" s="79"/>
      <c r="AT99" s="24" t="s">
        <v>227</v>
      </c>
      <c r="AU99" s="24" t="s">
        <v>88</v>
      </c>
    </row>
    <row r="100" spans="2:65" s="1" customFormat="1" ht="14.45" customHeight="1">
      <c r="B100" s="42"/>
      <c r="C100" s="193" t="s">
        <v>225</v>
      </c>
      <c r="D100" s="193" t="s">
        <v>182</v>
      </c>
      <c r="E100" s="194" t="s">
        <v>264</v>
      </c>
      <c r="F100" s="195" t="s">
        <v>5357</v>
      </c>
      <c r="G100" s="196" t="s">
        <v>769</v>
      </c>
      <c r="H100" s="197">
        <v>10</v>
      </c>
      <c r="I100" s="198"/>
      <c r="J100" s="199">
        <f>ROUND(I100*H100,2)</f>
        <v>0</v>
      </c>
      <c r="K100" s="195" t="s">
        <v>233</v>
      </c>
      <c r="L100" s="62"/>
      <c r="M100" s="200" t="s">
        <v>34</v>
      </c>
      <c r="N100" s="201" t="s">
        <v>49</v>
      </c>
      <c r="O100" s="43"/>
      <c r="P100" s="202">
        <f>O100*H100</f>
        <v>0</v>
      </c>
      <c r="Q100" s="202">
        <v>0</v>
      </c>
      <c r="R100" s="202">
        <f>Q100*H100</f>
        <v>0</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225</v>
      </c>
    </row>
    <row r="101" spans="2:65" s="1" customFormat="1" ht="27">
      <c r="B101" s="42"/>
      <c r="C101" s="64"/>
      <c r="D101" s="205" t="s">
        <v>227</v>
      </c>
      <c r="E101" s="64"/>
      <c r="F101" s="206" t="s">
        <v>5358</v>
      </c>
      <c r="G101" s="64"/>
      <c r="H101" s="64"/>
      <c r="I101" s="164"/>
      <c r="J101" s="64"/>
      <c r="K101" s="64"/>
      <c r="L101" s="62"/>
      <c r="M101" s="207"/>
      <c r="N101" s="43"/>
      <c r="O101" s="43"/>
      <c r="P101" s="43"/>
      <c r="Q101" s="43"/>
      <c r="R101" s="43"/>
      <c r="S101" s="43"/>
      <c r="T101" s="79"/>
      <c r="AT101" s="24" t="s">
        <v>227</v>
      </c>
      <c r="AU101" s="24" t="s">
        <v>88</v>
      </c>
    </row>
    <row r="102" spans="2:65" s="1" customFormat="1" ht="14.45" customHeight="1">
      <c r="B102" s="42"/>
      <c r="C102" s="193" t="s">
        <v>257</v>
      </c>
      <c r="D102" s="193" t="s">
        <v>182</v>
      </c>
      <c r="E102" s="194" t="s">
        <v>269</v>
      </c>
      <c r="F102" s="195" t="s">
        <v>5359</v>
      </c>
      <c r="G102" s="196" t="s">
        <v>769</v>
      </c>
      <c r="H102" s="197">
        <v>57</v>
      </c>
      <c r="I102" s="198"/>
      <c r="J102" s="199">
        <f>ROUND(I102*H102,2)</f>
        <v>0</v>
      </c>
      <c r="K102" s="195" t="s">
        <v>233</v>
      </c>
      <c r="L102" s="62"/>
      <c r="M102" s="200" t="s">
        <v>34</v>
      </c>
      <c r="N102" s="201" t="s">
        <v>49</v>
      </c>
      <c r="O102" s="43"/>
      <c r="P102" s="202">
        <f>O102*H102</f>
        <v>0</v>
      </c>
      <c r="Q102" s="202">
        <v>0</v>
      </c>
      <c r="R102" s="202">
        <f>Q102*H102</f>
        <v>0</v>
      </c>
      <c r="S102" s="202">
        <v>0</v>
      </c>
      <c r="T102" s="203">
        <f>S102*H102</f>
        <v>0</v>
      </c>
      <c r="AR102" s="24" t="s">
        <v>187</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187</v>
      </c>
      <c r="BM102" s="24" t="s">
        <v>257</v>
      </c>
    </row>
    <row r="103" spans="2:65" s="1" customFormat="1" ht="27">
      <c r="B103" s="42"/>
      <c r="C103" s="64"/>
      <c r="D103" s="205" t="s">
        <v>227</v>
      </c>
      <c r="E103" s="64"/>
      <c r="F103" s="206" t="s">
        <v>5360</v>
      </c>
      <c r="G103" s="64"/>
      <c r="H103" s="64"/>
      <c r="I103" s="164"/>
      <c r="J103" s="64"/>
      <c r="K103" s="64"/>
      <c r="L103" s="62"/>
      <c r="M103" s="207"/>
      <c r="N103" s="43"/>
      <c r="O103" s="43"/>
      <c r="P103" s="43"/>
      <c r="Q103" s="43"/>
      <c r="R103" s="43"/>
      <c r="S103" s="43"/>
      <c r="T103" s="79"/>
      <c r="AT103" s="24" t="s">
        <v>227</v>
      </c>
      <c r="AU103" s="24" t="s">
        <v>88</v>
      </c>
    </row>
    <row r="104" spans="2:65" s="1" customFormat="1" ht="14.45" customHeight="1">
      <c r="B104" s="42"/>
      <c r="C104" s="193" t="s">
        <v>264</v>
      </c>
      <c r="D104" s="193" t="s">
        <v>182</v>
      </c>
      <c r="E104" s="194" t="s">
        <v>273</v>
      </c>
      <c r="F104" s="195" t="s">
        <v>5361</v>
      </c>
      <c r="G104" s="196" t="s">
        <v>769</v>
      </c>
      <c r="H104" s="197">
        <v>12</v>
      </c>
      <c r="I104" s="198"/>
      <c r="J104" s="199">
        <f>ROUND(I104*H104,2)</f>
        <v>0</v>
      </c>
      <c r="K104" s="195" t="s">
        <v>233</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264</v>
      </c>
    </row>
    <row r="105" spans="2:65" s="1" customFormat="1" ht="27">
      <c r="B105" s="42"/>
      <c r="C105" s="64"/>
      <c r="D105" s="205" t="s">
        <v>227</v>
      </c>
      <c r="E105" s="64"/>
      <c r="F105" s="206" t="s">
        <v>5362</v>
      </c>
      <c r="G105" s="64"/>
      <c r="H105" s="64"/>
      <c r="I105" s="164"/>
      <c r="J105" s="64"/>
      <c r="K105" s="64"/>
      <c r="L105" s="62"/>
      <c r="M105" s="207"/>
      <c r="N105" s="43"/>
      <c r="O105" s="43"/>
      <c r="P105" s="43"/>
      <c r="Q105" s="43"/>
      <c r="R105" s="43"/>
      <c r="S105" s="43"/>
      <c r="T105" s="79"/>
      <c r="AT105" s="24" t="s">
        <v>227</v>
      </c>
      <c r="AU105" s="24" t="s">
        <v>88</v>
      </c>
    </row>
    <row r="106" spans="2:65" s="1" customFormat="1" ht="14.45" customHeight="1">
      <c r="B106" s="42"/>
      <c r="C106" s="193" t="s">
        <v>269</v>
      </c>
      <c r="D106" s="193" t="s">
        <v>182</v>
      </c>
      <c r="E106" s="194" t="s">
        <v>279</v>
      </c>
      <c r="F106" s="195" t="s">
        <v>5363</v>
      </c>
      <c r="G106" s="196" t="s">
        <v>769</v>
      </c>
      <c r="H106" s="197">
        <v>11</v>
      </c>
      <c r="I106" s="198"/>
      <c r="J106" s="199">
        <f>ROUND(I106*H106,2)</f>
        <v>0</v>
      </c>
      <c r="K106" s="195" t="s">
        <v>233</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269</v>
      </c>
    </row>
    <row r="107" spans="2:65" s="1" customFormat="1" ht="27">
      <c r="B107" s="42"/>
      <c r="C107" s="64"/>
      <c r="D107" s="205" t="s">
        <v>227</v>
      </c>
      <c r="E107" s="64"/>
      <c r="F107" s="206" t="s">
        <v>5356</v>
      </c>
      <c r="G107" s="64"/>
      <c r="H107" s="64"/>
      <c r="I107" s="164"/>
      <c r="J107" s="64"/>
      <c r="K107" s="64"/>
      <c r="L107" s="62"/>
      <c r="M107" s="207"/>
      <c r="N107" s="43"/>
      <c r="O107" s="43"/>
      <c r="P107" s="43"/>
      <c r="Q107" s="43"/>
      <c r="R107" s="43"/>
      <c r="S107" s="43"/>
      <c r="T107" s="79"/>
      <c r="AT107" s="24" t="s">
        <v>227</v>
      </c>
      <c r="AU107" s="24" t="s">
        <v>88</v>
      </c>
    </row>
    <row r="108" spans="2:65" s="1" customFormat="1" ht="14.45" customHeight="1">
      <c r="B108" s="42"/>
      <c r="C108" s="193" t="s">
        <v>273</v>
      </c>
      <c r="D108" s="193" t="s">
        <v>182</v>
      </c>
      <c r="E108" s="194" t="s">
        <v>283</v>
      </c>
      <c r="F108" s="195" t="s">
        <v>5364</v>
      </c>
      <c r="G108" s="196" t="s">
        <v>769</v>
      </c>
      <c r="H108" s="197">
        <v>11</v>
      </c>
      <c r="I108" s="198"/>
      <c r="J108" s="199">
        <f>ROUND(I108*H108,2)</f>
        <v>0</v>
      </c>
      <c r="K108" s="195" t="s">
        <v>233</v>
      </c>
      <c r="L108" s="62"/>
      <c r="M108" s="200" t="s">
        <v>34</v>
      </c>
      <c r="N108" s="201" t="s">
        <v>49</v>
      </c>
      <c r="O108" s="43"/>
      <c r="P108" s="202">
        <f>O108*H108</f>
        <v>0</v>
      </c>
      <c r="Q108" s="202">
        <v>0</v>
      </c>
      <c r="R108" s="202">
        <f>Q108*H108</f>
        <v>0</v>
      </c>
      <c r="S108" s="202">
        <v>0</v>
      </c>
      <c r="T108" s="203">
        <f>S108*H108</f>
        <v>0</v>
      </c>
      <c r="AR108" s="24" t="s">
        <v>187</v>
      </c>
      <c r="AT108" s="24" t="s">
        <v>182</v>
      </c>
      <c r="AU108" s="24" t="s">
        <v>88</v>
      </c>
      <c r="AY108" s="24" t="s">
        <v>179</v>
      </c>
      <c r="BE108" s="204">
        <f>IF(N108="základní",J108,0)</f>
        <v>0</v>
      </c>
      <c r="BF108" s="204">
        <f>IF(N108="snížená",J108,0)</f>
        <v>0</v>
      </c>
      <c r="BG108" s="204">
        <f>IF(N108="zákl. přenesená",J108,0)</f>
        <v>0</v>
      </c>
      <c r="BH108" s="204">
        <f>IF(N108="sníž. přenesená",J108,0)</f>
        <v>0</v>
      </c>
      <c r="BI108" s="204">
        <f>IF(N108="nulová",J108,0)</f>
        <v>0</v>
      </c>
      <c r="BJ108" s="24" t="s">
        <v>86</v>
      </c>
      <c r="BK108" s="204">
        <f>ROUND(I108*H108,2)</f>
        <v>0</v>
      </c>
      <c r="BL108" s="24" t="s">
        <v>187</v>
      </c>
      <c r="BM108" s="24" t="s">
        <v>273</v>
      </c>
    </row>
    <row r="109" spans="2:65" s="1" customFormat="1" ht="27">
      <c r="B109" s="42"/>
      <c r="C109" s="64"/>
      <c r="D109" s="205" t="s">
        <v>227</v>
      </c>
      <c r="E109" s="64"/>
      <c r="F109" s="206" t="s">
        <v>5356</v>
      </c>
      <c r="G109" s="64"/>
      <c r="H109" s="64"/>
      <c r="I109" s="164"/>
      <c r="J109" s="64"/>
      <c r="K109" s="64"/>
      <c r="L109" s="62"/>
      <c r="M109" s="207"/>
      <c r="N109" s="43"/>
      <c r="O109" s="43"/>
      <c r="P109" s="43"/>
      <c r="Q109" s="43"/>
      <c r="R109" s="43"/>
      <c r="S109" s="43"/>
      <c r="T109" s="79"/>
      <c r="AT109" s="24" t="s">
        <v>227</v>
      </c>
      <c r="AU109" s="24" t="s">
        <v>88</v>
      </c>
    </row>
    <row r="110" spans="2:65" s="1" customFormat="1" ht="14.45" customHeight="1">
      <c r="B110" s="42"/>
      <c r="C110" s="193" t="s">
        <v>279</v>
      </c>
      <c r="D110" s="193" t="s">
        <v>182</v>
      </c>
      <c r="E110" s="194" t="s">
        <v>10</v>
      </c>
      <c r="F110" s="195" t="s">
        <v>5365</v>
      </c>
      <c r="G110" s="196" t="s">
        <v>769</v>
      </c>
      <c r="H110" s="197">
        <v>10</v>
      </c>
      <c r="I110" s="198"/>
      <c r="J110" s="199">
        <f>ROUND(I110*H110,2)</f>
        <v>0</v>
      </c>
      <c r="K110" s="195" t="s">
        <v>233</v>
      </c>
      <c r="L110" s="62"/>
      <c r="M110" s="200" t="s">
        <v>34</v>
      </c>
      <c r="N110" s="201" t="s">
        <v>49</v>
      </c>
      <c r="O110" s="43"/>
      <c r="P110" s="202">
        <f>O110*H110</f>
        <v>0</v>
      </c>
      <c r="Q110" s="202">
        <v>0</v>
      </c>
      <c r="R110" s="202">
        <f>Q110*H110</f>
        <v>0</v>
      </c>
      <c r="S110" s="202">
        <v>0</v>
      </c>
      <c r="T110" s="203">
        <f>S110*H110</f>
        <v>0</v>
      </c>
      <c r="AR110" s="24" t="s">
        <v>187</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187</v>
      </c>
      <c r="BM110" s="24" t="s">
        <v>279</v>
      </c>
    </row>
    <row r="111" spans="2:65" s="1" customFormat="1" ht="27">
      <c r="B111" s="42"/>
      <c r="C111" s="64"/>
      <c r="D111" s="205" t="s">
        <v>227</v>
      </c>
      <c r="E111" s="64"/>
      <c r="F111" s="206" t="s">
        <v>5362</v>
      </c>
      <c r="G111" s="64"/>
      <c r="H111" s="64"/>
      <c r="I111" s="164"/>
      <c r="J111" s="64"/>
      <c r="K111" s="64"/>
      <c r="L111" s="62"/>
      <c r="M111" s="207"/>
      <c r="N111" s="43"/>
      <c r="O111" s="43"/>
      <c r="P111" s="43"/>
      <c r="Q111" s="43"/>
      <c r="R111" s="43"/>
      <c r="S111" s="43"/>
      <c r="T111" s="79"/>
      <c r="AT111" s="24" t="s">
        <v>227</v>
      </c>
      <c r="AU111" s="24" t="s">
        <v>88</v>
      </c>
    </row>
    <row r="112" spans="2:65" s="1" customFormat="1" ht="14.45" customHeight="1">
      <c r="B112" s="42"/>
      <c r="C112" s="193" t="s">
        <v>283</v>
      </c>
      <c r="D112" s="193" t="s">
        <v>182</v>
      </c>
      <c r="E112" s="194" t="s">
        <v>301</v>
      </c>
      <c r="F112" s="195" t="s">
        <v>5366</v>
      </c>
      <c r="G112" s="196" t="s">
        <v>769</v>
      </c>
      <c r="H112" s="197">
        <v>6</v>
      </c>
      <c r="I112" s="198"/>
      <c r="J112" s="199">
        <f>ROUND(I112*H112,2)</f>
        <v>0</v>
      </c>
      <c r="K112" s="195" t="s">
        <v>233</v>
      </c>
      <c r="L112" s="62"/>
      <c r="M112" s="200" t="s">
        <v>34</v>
      </c>
      <c r="N112" s="201" t="s">
        <v>49</v>
      </c>
      <c r="O112" s="43"/>
      <c r="P112" s="202">
        <f>O112*H112</f>
        <v>0</v>
      </c>
      <c r="Q112" s="202">
        <v>0</v>
      </c>
      <c r="R112" s="202">
        <f>Q112*H112</f>
        <v>0</v>
      </c>
      <c r="S112" s="202">
        <v>0</v>
      </c>
      <c r="T112" s="203">
        <f>S112*H112</f>
        <v>0</v>
      </c>
      <c r="AR112" s="24" t="s">
        <v>187</v>
      </c>
      <c r="AT112" s="24" t="s">
        <v>182</v>
      </c>
      <c r="AU112" s="24" t="s">
        <v>88</v>
      </c>
      <c r="AY112" s="24" t="s">
        <v>179</v>
      </c>
      <c r="BE112" s="204">
        <f>IF(N112="základní",J112,0)</f>
        <v>0</v>
      </c>
      <c r="BF112" s="204">
        <f>IF(N112="snížená",J112,0)</f>
        <v>0</v>
      </c>
      <c r="BG112" s="204">
        <f>IF(N112="zákl. přenesená",J112,0)</f>
        <v>0</v>
      </c>
      <c r="BH112" s="204">
        <f>IF(N112="sníž. přenesená",J112,0)</f>
        <v>0</v>
      </c>
      <c r="BI112" s="204">
        <f>IF(N112="nulová",J112,0)</f>
        <v>0</v>
      </c>
      <c r="BJ112" s="24" t="s">
        <v>86</v>
      </c>
      <c r="BK112" s="204">
        <f>ROUND(I112*H112,2)</f>
        <v>0</v>
      </c>
      <c r="BL112" s="24" t="s">
        <v>187</v>
      </c>
      <c r="BM112" s="24" t="s">
        <v>283</v>
      </c>
    </row>
    <row r="113" spans="2:65" s="1" customFormat="1" ht="27">
      <c r="B113" s="42"/>
      <c r="C113" s="64"/>
      <c r="D113" s="205" t="s">
        <v>227</v>
      </c>
      <c r="E113" s="64"/>
      <c r="F113" s="206" t="s">
        <v>5362</v>
      </c>
      <c r="G113" s="64"/>
      <c r="H113" s="64"/>
      <c r="I113" s="164"/>
      <c r="J113" s="64"/>
      <c r="K113" s="64"/>
      <c r="L113" s="62"/>
      <c r="M113" s="207"/>
      <c r="N113" s="43"/>
      <c r="O113" s="43"/>
      <c r="P113" s="43"/>
      <c r="Q113" s="43"/>
      <c r="R113" s="43"/>
      <c r="S113" s="43"/>
      <c r="T113" s="79"/>
      <c r="AT113" s="24" t="s">
        <v>227</v>
      </c>
      <c r="AU113" s="24" t="s">
        <v>88</v>
      </c>
    </row>
    <row r="114" spans="2:65" s="1" customFormat="1" ht="14.45" customHeight="1">
      <c r="B114" s="42"/>
      <c r="C114" s="193" t="s">
        <v>10</v>
      </c>
      <c r="D114" s="193" t="s">
        <v>182</v>
      </c>
      <c r="E114" s="194" t="s">
        <v>327</v>
      </c>
      <c r="F114" s="195" t="s">
        <v>5367</v>
      </c>
      <c r="G114" s="196" t="s">
        <v>769</v>
      </c>
      <c r="H114" s="197">
        <v>10</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10</v>
      </c>
    </row>
    <row r="115" spans="2:65" s="1" customFormat="1" ht="27">
      <c r="B115" s="42"/>
      <c r="C115" s="64"/>
      <c r="D115" s="205" t="s">
        <v>227</v>
      </c>
      <c r="E115" s="64"/>
      <c r="F115" s="206" t="s">
        <v>5356</v>
      </c>
      <c r="G115" s="64"/>
      <c r="H115" s="64"/>
      <c r="I115" s="164"/>
      <c r="J115" s="64"/>
      <c r="K115" s="64"/>
      <c r="L115" s="62"/>
      <c r="M115" s="207"/>
      <c r="N115" s="43"/>
      <c r="O115" s="43"/>
      <c r="P115" s="43"/>
      <c r="Q115" s="43"/>
      <c r="R115" s="43"/>
      <c r="S115" s="43"/>
      <c r="T115" s="79"/>
      <c r="AT115" s="24" t="s">
        <v>227</v>
      </c>
      <c r="AU115" s="24" t="s">
        <v>88</v>
      </c>
    </row>
    <row r="116" spans="2:65" s="1" customFormat="1" ht="14.45" customHeight="1">
      <c r="B116" s="42"/>
      <c r="C116" s="193" t="s">
        <v>301</v>
      </c>
      <c r="D116" s="193" t="s">
        <v>182</v>
      </c>
      <c r="E116" s="194" t="s">
        <v>366</v>
      </c>
      <c r="F116" s="195" t="s">
        <v>5368</v>
      </c>
      <c r="G116" s="196" t="s">
        <v>769</v>
      </c>
      <c r="H116" s="197">
        <v>10</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301</v>
      </c>
    </row>
    <row r="117" spans="2:65" s="1" customFormat="1" ht="27">
      <c r="B117" s="42"/>
      <c r="C117" s="64"/>
      <c r="D117" s="205" t="s">
        <v>227</v>
      </c>
      <c r="E117" s="64"/>
      <c r="F117" s="206" t="s">
        <v>5362</v>
      </c>
      <c r="G117" s="64"/>
      <c r="H117" s="64"/>
      <c r="I117" s="164"/>
      <c r="J117" s="64"/>
      <c r="K117" s="64"/>
      <c r="L117" s="62"/>
      <c r="M117" s="207"/>
      <c r="N117" s="43"/>
      <c r="O117" s="43"/>
      <c r="P117" s="43"/>
      <c r="Q117" s="43"/>
      <c r="R117" s="43"/>
      <c r="S117" s="43"/>
      <c r="T117" s="79"/>
      <c r="AT117" s="24" t="s">
        <v>227</v>
      </c>
      <c r="AU117" s="24" t="s">
        <v>88</v>
      </c>
    </row>
    <row r="118" spans="2:65" s="1" customFormat="1" ht="14.45" customHeight="1">
      <c r="B118" s="42"/>
      <c r="C118" s="193" t="s">
        <v>327</v>
      </c>
      <c r="D118" s="193" t="s">
        <v>182</v>
      </c>
      <c r="E118" s="194" t="s">
        <v>384</v>
      </c>
      <c r="F118" s="195" t="s">
        <v>5369</v>
      </c>
      <c r="G118" s="196" t="s">
        <v>769</v>
      </c>
      <c r="H118" s="197">
        <v>7</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327</v>
      </c>
    </row>
    <row r="119" spans="2:65" s="1" customFormat="1" ht="27">
      <c r="B119" s="42"/>
      <c r="C119" s="64"/>
      <c r="D119" s="205" t="s">
        <v>227</v>
      </c>
      <c r="E119" s="64"/>
      <c r="F119" s="206" t="s">
        <v>5356</v>
      </c>
      <c r="G119" s="64"/>
      <c r="H119" s="64"/>
      <c r="I119" s="164"/>
      <c r="J119" s="64"/>
      <c r="K119" s="64"/>
      <c r="L119" s="62"/>
      <c r="M119" s="207"/>
      <c r="N119" s="43"/>
      <c r="O119" s="43"/>
      <c r="P119" s="43"/>
      <c r="Q119" s="43"/>
      <c r="R119" s="43"/>
      <c r="S119" s="43"/>
      <c r="T119" s="79"/>
      <c r="AT119" s="24" t="s">
        <v>227</v>
      </c>
      <c r="AU119" s="24" t="s">
        <v>88</v>
      </c>
    </row>
    <row r="120" spans="2:65" s="1" customFormat="1" ht="34.15" customHeight="1">
      <c r="B120" s="42"/>
      <c r="C120" s="193" t="s">
        <v>366</v>
      </c>
      <c r="D120" s="193" t="s">
        <v>182</v>
      </c>
      <c r="E120" s="194" t="s">
        <v>391</v>
      </c>
      <c r="F120" s="195" t="s">
        <v>5370</v>
      </c>
      <c r="G120" s="196" t="s">
        <v>769</v>
      </c>
      <c r="H120" s="197">
        <v>9</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366</v>
      </c>
    </row>
    <row r="121" spans="2:65" s="10" customFormat="1" ht="29.85" customHeight="1">
      <c r="B121" s="177"/>
      <c r="C121" s="178"/>
      <c r="D121" s="179" t="s">
        <v>77</v>
      </c>
      <c r="E121" s="191" t="s">
        <v>1477</v>
      </c>
      <c r="F121" s="191" t="s">
        <v>5371</v>
      </c>
      <c r="G121" s="178"/>
      <c r="H121" s="178"/>
      <c r="I121" s="181"/>
      <c r="J121" s="192">
        <f>BK121</f>
        <v>0</v>
      </c>
      <c r="K121" s="178"/>
      <c r="L121" s="183"/>
      <c r="M121" s="184"/>
      <c r="N121" s="185"/>
      <c r="O121" s="185"/>
      <c r="P121" s="186">
        <f>SUM(P122:P128)</f>
        <v>0</v>
      </c>
      <c r="Q121" s="185"/>
      <c r="R121" s="186">
        <f>SUM(R122:R128)</f>
        <v>0</v>
      </c>
      <c r="S121" s="185"/>
      <c r="T121" s="187">
        <f>SUM(T122:T128)</f>
        <v>0</v>
      </c>
      <c r="AR121" s="188" t="s">
        <v>86</v>
      </c>
      <c r="AT121" s="189" t="s">
        <v>77</v>
      </c>
      <c r="AU121" s="189" t="s">
        <v>86</v>
      </c>
      <c r="AY121" s="188" t="s">
        <v>179</v>
      </c>
      <c r="BK121" s="190">
        <f>SUM(BK122:BK128)</f>
        <v>0</v>
      </c>
    </row>
    <row r="122" spans="2:65" s="1" customFormat="1" ht="14.45" customHeight="1">
      <c r="B122" s="42"/>
      <c r="C122" s="193" t="s">
        <v>384</v>
      </c>
      <c r="D122" s="193" t="s">
        <v>182</v>
      </c>
      <c r="E122" s="194" t="s">
        <v>1484</v>
      </c>
      <c r="F122" s="195" t="s">
        <v>5372</v>
      </c>
      <c r="G122" s="196" t="s">
        <v>769</v>
      </c>
      <c r="H122" s="197">
        <v>1</v>
      </c>
      <c r="I122" s="198"/>
      <c r="J122" s="199">
        <f>ROUND(I122*H122,2)</f>
        <v>0</v>
      </c>
      <c r="K122" s="195" t="s">
        <v>233</v>
      </c>
      <c r="L122" s="62"/>
      <c r="M122" s="200" t="s">
        <v>34</v>
      </c>
      <c r="N122" s="201" t="s">
        <v>49</v>
      </c>
      <c r="O122" s="43"/>
      <c r="P122" s="202">
        <f>O122*H122</f>
        <v>0</v>
      </c>
      <c r="Q122" s="202">
        <v>0</v>
      </c>
      <c r="R122" s="202">
        <f>Q122*H122</f>
        <v>0</v>
      </c>
      <c r="S122" s="202">
        <v>0</v>
      </c>
      <c r="T122" s="203">
        <f>S122*H122</f>
        <v>0</v>
      </c>
      <c r="AR122" s="24" t="s">
        <v>187</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187</v>
      </c>
      <c r="BM122" s="24" t="s">
        <v>1291</v>
      </c>
    </row>
    <row r="123" spans="2:65" s="1" customFormat="1" ht="27">
      <c r="B123" s="42"/>
      <c r="C123" s="64"/>
      <c r="D123" s="205" t="s">
        <v>227</v>
      </c>
      <c r="E123" s="64"/>
      <c r="F123" s="206" t="s">
        <v>5348</v>
      </c>
      <c r="G123" s="64"/>
      <c r="H123" s="64"/>
      <c r="I123" s="164"/>
      <c r="J123" s="64"/>
      <c r="K123" s="64"/>
      <c r="L123" s="62"/>
      <c r="M123" s="207"/>
      <c r="N123" s="43"/>
      <c r="O123" s="43"/>
      <c r="P123" s="43"/>
      <c r="Q123" s="43"/>
      <c r="R123" s="43"/>
      <c r="S123" s="43"/>
      <c r="T123" s="79"/>
      <c r="AT123" s="24" t="s">
        <v>227</v>
      </c>
      <c r="AU123" s="24" t="s">
        <v>88</v>
      </c>
    </row>
    <row r="124" spans="2:65" s="1" customFormat="1" ht="57" customHeight="1">
      <c r="B124" s="42"/>
      <c r="C124" s="193" t="s">
        <v>391</v>
      </c>
      <c r="D124" s="193" t="s">
        <v>182</v>
      </c>
      <c r="E124" s="194" t="s">
        <v>1514</v>
      </c>
      <c r="F124" s="195" t="s">
        <v>5373</v>
      </c>
      <c r="G124" s="196" t="s">
        <v>769</v>
      </c>
      <c r="H124" s="197">
        <v>1</v>
      </c>
      <c r="I124" s="198"/>
      <c r="J124" s="199">
        <f>ROUND(I124*H124,2)</f>
        <v>0</v>
      </c>
      <c r="K124" s="195" t="s">
        <v>233</v>
      </c>
      <c r="L124" s="62"/>
      <c r="M124" s="200" t="s">
        <v>34</v>
      </c>
      <c r="N124" s="201" t="s">
        <v>49</v>
      </c>
      <c r="O124" s="43"/>
      <c r="P124" s="202">
        <f>O124*H124</f>
        <v>0</v>
      </c>
      <c r="Q124" s="202">
        <v>0</v>
      </c>
      <c r="R124" s="202">
        <f>Q124*H124</f>
        <v>0</v>
      </c>
      <c r="S124" s="202">
        <v>0</v>
      </c>
      <c r="T124" s="203">
        <f>S124*H124</f>
        <v>0</v>
      </c>
      <c r="AR124" s="24" t="s">
        <v>187</v>
      </c>
      <c r="AT124" s="24" t="s">
        <v>182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187</v>
      </c>
      <c r="BM124" s="24" t="s">
        <v>1309</v>
      </c>
    </row>
    <row r="125" spans="2:65" s="1" customFormat="1" ht="14.45" customHeight="1">
      <c r="B125" s="42"/>
      <c r="C125" s="193" t="s">
        <v>9</v>
      </c>
      <c r="D125" s="193" t="s">
        <v>182</v>
      </c>
      <c r="E125" s="194" t="s">
        <v>1531</v>
      </c>
      <c r="F125" s="195" t="s">
        <v>5374</v>
      </c>
      <c r="G125" s="196" t="s">
        <v>769</v>
      </c>
      <c r="H125" s="197">
        <v>1</v>
      </c>
      <c r="I125" s="198"/>
      <c r="J125" s="199">
        <f>ROUND(I125*H125,2)</f>
        <v>0</v>
      </c>
      <c r="K125" s="195" t="s">
        <v>233</v>
      </c>
      <c r="L125" s="62"/>
      <c r="M125" s="200" t="s">
        <v>34</v>
      </c>
      <c r="N125" s="201" t="s">
        <v>49</v>
      </c>
      <c r="O125" s="43"/>
      <c r="P125" s="202">
        <f>O125*H125</f>
        <v>0</v>
      </c>
      <c r="Q125" s="202">
        <v>0</v>
      </c>
      <c r="R125" s="202">
        <f>Q125*H125</f>
        <v>0</v>
      </c>
      <c r="S125" s="202">
        <v>0</v>
      </c>
      <c r="T125" s="203">
        <f>S125*H125</f>
        <v>0</v>
      </c>
      <c r="AR125" s="24" t="s">
        <v>187</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187</v>
      </c>
      <c r="BM125" s="24" t="s">
        <v>1314</v>
      </c>
    </row>
    <row r="126" spans="2:65" s="1" customFormat="1" ht="27">
      <c r="B126" s="42"/>
      <c r="C126" s="64"/>
      <c r="D126" s="205" t="s">
        <v>227</v>
      </c>
      <c r="E126" s="64"/>
      <c r="F126" s="206" t="s">
        <v>5375</v>
      </c>
      <c r="G126" s="64"/>
      <c r="H126" s="64"/>
      <c r="I126" s="164"/>
      <c r="J126" s="64"/>
      <c r="K126" s="64"/>
      <c r="L126" s="62"/>
      <c r="M126" s="207"/>
      <c r="N126" s="43"/>
      <c r="O126" s="43"/>
      <c r="P126" s="43"/>
      <c r="Q126" s="43"/>
      <c r="R126" s="43"/>
      <c r="S126" s="43"/>
      <c r="T126" s="79"/>
      <c r="AT126" s="24" t="s">
        <v>227</v>
      </c>
      <c r="AU126" s="24" t="s">
        <v>88</v>
      </c>
    </row>
    <row r="127" spans="2:65" s="1" customFormat="1" ht="14.45" customHeight="1">
      <c r="B127" s="42"/>
      <c r="C127" s="193" t="s">
        <v>404</v>
      </c>
      <c r="D127" s="193" t="s">
        <v>182</v>
      </c>
      <c r="E127" s="194" t="s">
        <v>1539</v>
      </c>
      <c r="F127" s="195" t="s">
        <v>5376</v>
      </c>
      <c r="G127" s="196" t="s">
        <v>769</v>
      </c>
      <c r="H127" s="197">
        <v>2</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1319</v>
      </c>
    </row>
    <row r="128" spans="2:65" s="1" customFormat="1" ht="27">
      <c r="B128" s="42"/>
      <c r="C128" s="64"/>
      <c r="D128" s="205" t="s">
        <v>227</v>
      </c>
      <c r="E128" s="64"/>
      <c r="F128" s="206" t="s">
        <v>5377</v>
      </c>
      <c r="G128" s="64"/>
      <c r="H128" s="64"/>
      <c r="I128" s="164"/>
      <c r="J128" s="64"/>
      <c r="K128" s="64"/>
      <c r="L128" s="62"/>
      <c r="M128" s="207"/>
      <c r="N128" s="43"/>
      <c r="O128" s="43"/>
      <c r="P128" s="43"/>
      <c r="Q128" s="43"/>
      <c r="R128" s="43"/>
      <c r="S128" s="43"/>
      <c r="T128" s="79"/>
      <c r="AT128" s="24" t="s">
        <v>227</v>
      </c>
      <c r="AU128" s="24" t="s">
        <v>88</v>
      </c>
    </row>
    <row r="129" spans="2:65" s="10" customFormat="1" ht="29.85" customHeight="1">
      <c r="B129" s="177"/>
      <c r="C129" s="178"/>
      <c r="D129" s="179" t="s">
        <v>77</v>
      </c>
      <c r="E129" s="191" t="s">
        <v>1558</v>
      </c>
      <c r="F129" s="191" t="s">
        <v>5378</v>
      </c>
      <c r="G129" s="178"/>
      <c r="H129" s="178"/>
      <c r="I129" s="181"/>
      <c r="J129" s="192">
        <f>BK129</f>
        <v>0</v>
      </c>
      <c r="K129" s="178"/>
      <c r="L129" s="183"/>
      <c r="M129" s="184"/>
      <c r="N129" s="185"/>
      <c r="O129" s="185"/>
      <c r="P129" s="186">
        <f>SUM(P130:P131)</f>
        <v>0</v>
      </c>
      <c r="Q129" s="185"/>
      <c r="R129" s="186">
        <f>SUM(R130:R131)</f>
        <v>0</v>
      </c>
      <c r="S129" s="185"/>
      <c r="T129" s="187">
        <f>SUM(T130:T131)</f>
        <v>0</v>
      </c>
      <c r="AR129" s="188" t="s">
        <v>86</v>
      </c>
      <c r="AT129" s="189" t="s">
        <v>77</v>
      </c>
      <c r="AU129" s="189" t="s">
        <v>86</v>
      </c>
      <c r="AY129" s="188" t="s">
        <v>179</v>
      </c>
      <c r="BK129" s="190">
        <f>SUM(BK130:BK131)</f>
        <v>0</v>
      </c>
    </row>
    <row r="130" spans="2:65" s="1" customFormat="1" ht="171" customHeight="1">
      <c r="B130" s="42"/>
      <c r="C130" s="193" t="s">
        <v>415</v>
      </c>
      <c r="D130" s="193" t="s">
        <v>182</v>
      </c>
      <c r="E130" s="194" t="s">
        <v>1562</v>
      </c>
      <c r="F130" s="195" t="s">
        <v>5379</v>
      </c>
      <c r="G130" s="196" t="s">
        <v>769</v>
      </c>
      <c r="H130" s="197">
        <v>1</v>
      </c>
      <c r="I130" s="198"/>
      <c r="J130" s="199">
        <f>ROUND(I130*H130,2)</f>
        <v>0</v>
      </c>
      <c r="K130" s="195" t="s">
        <v>233</v>
      </c>
      <c r="L130" s="62"/>
      <c r="M130" s="200" t="s">
        <v>34</v>
      </c>
      <c r="N130" s="201" t="s">
        <v>49</v>
      </c>
      <c r="O130" s="43"/>
      <c r="P130" s="202">
        <f>O130*H130</f>
        <v>0</v>
      </c>
      <c r="Q130" s="202">
        <v>0</v>
      </c>
      <c r="R130" s="202">
        <f>Q130*H130</f>
        <v>0</v>
      </c>
      <c r="S130" s="202">
        <v>0</v>
      </c>
      <c r="T130" s="203">
        <f>S130*H130</f>
        <v>0</v>
      </c>
      <c r="AR130" s="24" t="s">
        <v>187</v>
      </c>
      <c r="AT130" s="24" t="s">
        <v>182</v>
      </c>
      <c r="AU130" s="24" t="s">
        <v>88</v>
      </c>
      <c r="AY130" s="24" t="s">
        <v>179</v>
      </c>
      <c r="BE130" s="204">
        <f>IF(N130="základní",J130,0)</f>
        <v>0</v>
      </c>
      <c r="BF130" s="204">
        <f>IF(N130="snížená",J130,0)</f>
        <v>0</v>
      </c>
      <c r="BG130" s="204">
        <f>IF(N130="zákl. přenesená",J130,0)</f>
        <v>0</v>
      </c>
      <c r="BH130" s="204">
        <f>IF(N130="sníž. přenesená",J130,0)</f>
        <v>0</v>
      </c>
      <c r="BI130" s="204">
        <f>IF(N130="nulová",J130,0)</f>
        <v>0</v>
      </c>
      <c r="BJ130" s="24" t="s">
        <v>86</v>
      </c>
      <c r="BK130" s="204">
        <f>ROUND(I130*H130,2)</f>
        <v>0</v>
      </c>
      <c r="BL130" s="24" t="s">
        <v>187</v>
      </c>
      <c r="BM130" s="24" t="s">
        <v>1324</v>
      </c>
    </row>
    <row r="131" spans="2:65" s="1" customFormat="1" ht="67.5">
      <c r="B131" s="42"/>
      <c r="C131" s="64"/>
      <c r="D131" s="205" t="s">
        <v>227</v>
      </c>
      <c r="E131" s="64"/>
      <c r="F131" s="206" t="s">
        <v>5380</v>
      </c>
      <c r="G131" s="64"/>
      <c r="H131" s="64"/>
      <c r="I131" s="164"/>
      <c r="J131" s="64"/>
      <c r="K131" s="64"/>
      <c r="L131" s="62"/>
      <c r="M131" s="207"/>
      <c r="N131" s="43"/>
      <c r="O131" s="43"/>
      <c r="P131" s="43"/>
      <c r="Q131" s="43"/>
      <c r="R131" s="43"/>
      <c r="S131" s="43"/>
      <c r="T131" s="79"/>
      <c r="AT131" s="24" t="s">
        <v>227</v>
      </c>
      <c r="AU131" s="24" t="s">
        <v>88</v>
      </c>
    </row>
    <row r="132" spans="2:65" s="10" customFormat="1" ht="29.85" customHeight="1">
      <c r="B132" s="177"/>
      <c r="C132" s="178"/>
      <c r="D132" s="179" t="s">
        <v>77</v>
      </c>
      <c r="E132" s="191" t="s">
        <v>1595</v>
      </c>
      <c r="F132" s="191" t="s">
        <v>5381</v>
      </c>
      <c r="G132" s="178"/>
      <c r="H132" s="178"/>
      <c r="I132" s="181"/>
      <c r="J132" s="192">
        <f>BK132</f>
        <v>0</v>
      </c>
      <c r="K132" s="178"/>
      <c r="L132" s="183"/>
      <c r="M132" s="184"/>
      <c r="N132" s="185"/>
      <c r="O132" s="185"/>
      <c r="P132" s="186">
        <f>P133</f>
        <v>0</v>
      </c>
      <c r="Q132" s="185"/>
      <c r="R132" s="186">
        <f>R133</f>
        <v>0</v>
      </c>
      <c r="S132" s="185"/>
      <c r="T132" s="187">
        <f>T133</f>
        <v>0</v>
      </c>
      <c r="AR132" s="188" t="s">
        <v>86</v>
      </c>
      <c r="AT132" s="189" t="s">
        <v>77</v>
      </c>
      <c r="AU132" s="189" t="s">
        <v>86</v>
      </c>
      <c r="AY132" s="188" t="s">
        <v>179</v>
      </c>
      <c r="BK132" s="190">
        <f>BK133</f>
        <v>0</v>
      </c>
    </row>
    <row r="133" spans="2:65" s="1" customFormat="1" ht="14.45" customHeight="1">
      <c r="B133" s="42"/>
      <c r="C133" s="193" t="s">
        <v>426</v>
      </c>
      <c r="D133" s="193" t="s">
        <v>182</v>
      </c>
      <c r="E133" s="194" t="s">
        <v>1601</v>
      </c>
      <c r="F133" s="195" t="s">
        <v>5382</v>
      </c>
      <c r="G133" s="196" t="s">
        <v>769</v>
      </c>
      <c r="H133" s="197">
        <v>1</v>
      </c>
      <c r="I133" s="198"/>
      <c r="J133" s="199">
        <f>ROUND(I133*H133,2)</f>
        <v>0</v>
      </c>
      <c r="K133" s="195" t="s">
        <v>233</v>
      </c>
      <c r="L133" s="62"/>
      <c r="M133" s="200" t="s">
        <v>34</v>
      </c>
      <c r="N133" s="201" t="s">
        <v>49</v>
      </c>
      <c r="O133" s="43"/>
      <c r="P133" s="202">
        <f>O133*H133</f>
        <v>0</v>
      </c>
      <c r="Q133" s="202">
        <v>0</v>
      </c>
      <c r="R133" s="202">
        <f>Q133*H133</f>
        <v>0</v>
      </c>
      <c r="S133" s="202">
        <v>0</v>
      </c>
      <c r="T133" s="203">
        <f>S133*H133</f>
        <v>0</v>
      </c>
      <c r="AR133" s="24" t="s">
        <v>187</v>
      </c>
      <c r="AT133" s="24" t="s">
        <v>182</v>
      </c>
      <c r="AU133" s="24" t="s">
        <v>88</v>
      </c>
      <c r="AY133" s="24" t="s">
        <v>179</v>
      </c>
      <c r="BE133" s="204">
        <f>IF(N133="základní",J133,0)</f>
        <v>0</v>
      </c>
      <c r="BF133" s="204">
        <f>IF(N133="snížená",J133,0)</f>
        <v>0</v>
      </c>
      <c r="BG133" s="204">
        <f>IF(N133="zákl. přenesená",J133,0)</f>
        <v>0</v>
      </c>
      <c r="BH133" s="204">
        <f>IF(N133="sníž. přenesená",J133,0)</f>
        <v>0</v>
      </c>
      <c r="BI133" s="204">
        <f>IF(N133="nulová",J133,0)</f>
        <v>0</v>
      </c>
      <c r="BJ133" s="24" t="s">
        <v>86</v>
      </c>
      <c r="BK133" s="204">
        <f>ROUND(I133*H133,2)</f>
        <v>0</v>
      </c>
      <c r="BL133" s="24" t="s">
        <v>187</v>
      </c>
      <c r="BM133" s="24" t="s">
        <v>1413</v>
      </c>
    </row>
    <row r="134" spans="2:65" s="10" customFormat="1" ht="29.85" customHeight="1">
      <c r="B134" s="177"/>
      <c r="C134" s="178"/>
      <c r="D134" s="179" t="s">
        <v>77</v>
      </c>
      <c r="E134" s="191" t="s">
        <v>1645</v>
      </c>
      <c r="F134" s="191" t="s">
        <v>5383</v>
      </c>
      <c r="G134" s="178"/>
      <c r="H134" s="178"/>
      <c r="I134" s="181"/>
      <c r="J134" s="192">
        <f>BK134</f>
        <v>0</v>
      </c>
      <c r="K134" s="178"/>
      <c r="L134" s="183"/>
      <c r="M134" s="184"/>
      <c r="N134" s="185"/>
      <c r="O134" s="185"/>
      <c r="P134" s="186">
        <f>SUM(P135:P170)</f>
        <v>0</v>
      </c>
      <c r="Q134" s="185"/>
      <c r="R134" s="186">
        <f>SUM(R135:R170)</f>
        <v>0</v>
      </c>
      <c r="S134" s="185"/>
      <c r="T134" s="187">
        <f>SUM(T135:T170)</f>
        <v>0</v>
      </c>
      <c r="AR134" s="188" t="s">
        <v>86</v>
      </c>
      <c r="AT134" s="189" t="s">
        <v>77</v>
      </c>
      <c r="AU134" s="189" t="s">
        <v>86</v>
      </c>
      <c r="AY134" s="188" t="s">
        <v>179</v>
      </c>
      <c r="BK134" s="190">
        <f>SUM(BK135:BK170)</f>
        <v>0</v>
      </c>
    </row>
    <row r="135" spans="2:65" s="1" customFormat="1" ht="14.45" customHeight="1">
      <c r="B135" s="42"/>
      <c r="C135" s="193" t="s">
        <v>430</v>
      </c>
      <c r="D135" s="193" t="s">
        <v>182</v>
      </c>
      <c r="E135" s="194" t="s">
        <v>1652</v>
      </c>
      <c r="F135" s="195" t="s">
        <v>5384</v>
      </c>
      <c r="G135" s="196" t="s">
        <v>250</v>
      </c>
      <c r="H135" s="197">
        <v>100</v>
      </c>
      <c r="I135" s="198"/>
      <c r="J135" s="199">
        <f>ROUND(I135*H135,2)</f>
        <v>0</v>
      </c>
      <c r="K135" s="195" t="s">
        <v>233</v>
      </c>
      <c r="L135" s="62"/>
      <c r="M135" s="200" t="s">
        <v>34</v>
      </c>
      <c r="N135" s="201" t="s">
        <v>49</v>
      </c>
      <c r="O135" s="43"/>
      <c r="P135" s="202">
        <f>O135*H135</f>
        <v>0</v>
      </c>
      <c r="Q135" s="202">
        <v>0</v>
      </c>
      <c r="R135" s="202">
        <f>Q135*H135</f>
        <v>0</v>
      </c>
      <c r="S135" s="202">
        <v>0</v>
      </c>
      <c r="T135" s="203">
        <f>S135*H135</f>
        <v>0</v>
      </c>
      <c r="AR135" s="24" t="s">
        <v>187</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1417</v>
      </c>
    </row>
    <row r="136" spans="2:65" s="1" customFormat="1" ht="27">
      <c r="B136" s="42"/>
      <c r="C136" s="64"/>
      <c r="D136" s="205" t="s">
        <v>227</v>
      </c>
      <c r="E136" s="64"/>
      <c r="F136" s="206" t="s">
        <v>5385</v>
      </c>
      <c r="G136" s="64"/>
      <c r="H136" s="64"/>
      <c r="I136" s="164"/>
      <c r="J136" s="64"/>
      <c r="K136" s="64"/>
      <c r="L136" s="62"/>
      <c r="M136" s="207"/>
      <c r="N136" s="43"/>
      <c r="O136" s="43"/>
      <c r="P136" s="43"/>
      <c r="Q136" s="43"/>
      <c r="R136" s="43"/>
      <c r="S136" s="43"/>
      <c r="T136" s="79"/>
      <c r="AT136" s="24" t="s">
        <v>227</v>
      </c>
      <c r="AU136" s="24" t="s">
        <v>88</v>
      </c>
    </row>
    <row r="137" spans="2:65" s="1" customFormat="1" ht="22.9" customHeight="1">
      <c r="B137" s="42"/>
      <c r="C137" s="193" t="s">
        <v>440</v>
      </c>
      <c r="D137" s="193" t="s">
        <v>182</v>
      </c>
      <c r="E137" s="194" t="s">
        <v>1657</v>
      </c>
      <c r="F137" s="195" t="s">
        <v>5386</v>
      </c>
      <c r="G137" s="196" t="s">
        <v>250</v>
      </c>
      <c r="H137" s="197">
        <v>100</v>
      </c>
      <c r="I137" s="198"/>
      <c r="J137" s="199">
        <f>ROUND(I137*H137,2)</f>
        <v>0</v>
      </c>
      <c r="K137" s="195" t="s">
        <v>233</v>
      </c>
      <c r="L137" s="62"/>
      <c r="M137" s="200" t="s">
        <v>34</v>
      </c>
      <c r="N137" s="201" t="s">
        <v>49</v>
      </c>
      <c r="O137" s="43"/>
      <c r="P137" s="202">
        <f>O137*H137</f>
        <v>0</v>
      </c>
      <c r="Q137" s="202">
        <v>0</v>
      </c>
      <c r="R137" s="202">
        <f>Q137*H137</f>
        <v>0</v>
      </c>
      <c r="S137" s="202">
        <v>0</v>
      </c>
      <c r="T137" s="203">
        <f>S137*H137</f>
        <v>0</v>
      </c>
      <c r="AR137" s="24" t="s">
        <v>187</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187</v>
      </c>
      <c r="BM137" s="24" t="s">
        <v>1420</v>
      </c>
    </row>
    <row r="138" spans="2:65" s="1" customFormat="1" ht="27">
      <c r="B138" s="42"/>
      <c r="C138" s="64"/>
      <c r="D138" s="205" t="s">
        <v>227</v>
      </c>
      <c r="E138" s="64"/>
      <c r="F138" s="206" t="s">
        <v>5387</v>
      </c>
      <c r="G138" s="64"/>
      <c r="H138" s="64"/>
      <c r="I138" s="164"/>
      <c r="J138" s="64"/>
      <c r="K138" s="64"/>
      <c r="L138" s="62"/>
      <c r="M138" s="207"/>
      <c r="N138" s="43"/>
      <c r="O138" s="43"/>
      <c r="P138" s="43"/>
      <c r="Q138" s="43"/>
      <c r="R138" s="43"/>
      <c r="S138" s="43"/>
      <c r="T138" s="79"/>
      <c r="AT138" s="24" t="s">
        <v>227</v>
      </c>
      <c r="AU138" s="24" t="s">
        <v>88</v>
      </c>
    </row>
    <row r="139" spans="2:65" s="1" customFormat="1" ht="14.45" customHeight="1">
      <c r="B139" s="42"/>
      <c r="C139" s="193" t="s">
        <v>446</v>
      </c>
      <c r="D139" s="193" t="s">
        <v>182</v>
      </c>
      <c r="E139" s="194" t="s">
        <v>1661</v>
      </c>
      <c r="F139" s="195" t="s">
        <v>5388</v>
      </c>
      <c r="G139" s="196" t="s">
        <v>250</v>
      </c>
      <c r="H139" s="197">
        <v>100</v>
      </c>
      <c r="I139" s="198"/>
      <c r="J139" s="199">
        <f>ROUND(I139*H139,2)</f>
        <v>0</v>
      </c>
      <c r="K139" s="195" t="s">
        <v>233</v>
      </c>
      <c r="L139" s="62"/>
      <c r="M139" s="200" t="s">
        <v>34</v>
      </c>
      <c r="N139" s="201" t="s">
        <v>49</v>
      </c>
      <c r="O139" s="43"/>
      <c r="P139" s="202">
        <f>O139*H139</f>
        <v>0</v>
      </c>
      <c r="Q139" s="202">
        <v>0</v>
      </c>
      <c r="R139" s="202">
        <f>Q139*H139</f>
        <v>0</v>
      </c>
      <c r="S139" s="202">
        <v>0</v>
      </c>
      <c r="T139" s="203">
        <f>S139*H139</f>
        <v>0</v>
      </c>
      <c r="AR139" s="24" t="s">
        <v>187</v>
      </c>
      <c r="AT139" s="24" t="s">
        <v>182</v>
      </c>
      <c r="AU139" s="24" t="s">
        <v>88</v>
      </c>
      <c r="AY139" s="24" t="s">
        <v>179</v>
      </c>
      <c r="BE139" s="204">
        <f>IF(N139="základní",J139,0)</f>
        <v>0</v>
      </c>
      <c r="BF139" s="204">
        <f>IF(N139="snížená",J139,0)</f>
        <v>0</v>
      </c>
      <c r="BG139" s="204">
        <f>IF(N139="zákl. přenesená",J139,0)</f>
        <v>0</v>
      </c>
      <c r="BH139" s="204">
        <f>IF(N139="sníž. přenesená",J139,0)</f>
        <v>0</v>
      </c>
      <c r="BI139" s="204">
        <f>IF(N139="nulová",J139,0)</f>
        <v>0</v>
      </c>
      <c r="BJ139" s="24" t="s">
        <v>86</v>
      </c>
      <c r="BK139" s="204">
        <f>ROUND(I139*H139,2)</f>
        <v>0</v>
      </c>
      <c r="BL139" s="24" t="s">
        <v>187</v>
      </c>
      <c r="BM139" s="24" t="s">
        <v>1425</v>
      </c>
    </row>
    <row r="140" spans="2:65" s="1" customFormat="1" ht="27">
      <c r="B140" s="42"/>
      <c r="C140" s="64"/>
      <c r="D140" s="205" t="s">
        <v>227</v>
      </c>
      <c r="E140" s="64"/>
      <c r="F140" s="206" t="s">
        <v>5389</v>
      </c>
      <c r="G140" s="64"/>
      <c r="H140" s="64"/>
      <c r="I140" s="164"/>
      <c r="J140" s="64"/>
      <c r="K140" s="64"/>
      <c r="L140" s="62"/>
      <c r="M140" s="207"/>
      <c r="N140" s="43"/>
      <c r="O140" s="43"/>
      <c r="P140" s="43"/>
      <c r="Q140" s="43"/>
      <c r="R140" s="43"/>
      <c r="S140" s="43"/>
      <c r="T140" s="79"/>
      <c r="AT140" s="24" t="s">
        <v>227</v>
      </c>
      <c r="AU140" s="24" t="s">
        <v>88</v>
      </c>
    </row>
    <row r="141" spans="2:65" s="1" customFormat="1" ht="14.45" customHeight="1">
      <c r="B141" s="42"/>
      <c r="C141" s="193" t="s">
        <v>451</v>
      </c>
      <c r="D141" s="193" t="s">
        <v>182</v>
      </c>
      <c r="E141" s="194" t="s">
        <v>1665</v>
      </c>
      <c r="F141" s="195" t="s">
        <v>5388</v>
      </c>
      <c r="G141" s="196" t="s">
        <v>250</v>
      </c>
      <c r="H141" s="197">
        <v>100</v>
      </c>
      <c r="I141" s="198"/>
      <c r="J141" s="199">
        <f>ROUND(I141*H141,2)</f>
        <v>0</v>
      </c>
      <c r="K141" s="195" t="s">
        <v>233</v>
      </c>
      <c r="L141" s="62"/>
      <c r="M141" s="200" t="s">
        <v>34</v>
      </c>
      <c r="N141" s="201" t="s">
        <v>49</v>
      </c>
      <c r="O141" s="43"/>
      <c r="P141" s="202">
        <f>O141*H141</f>
        <v>0</v>
      </c>
      <c r="Q141" s="202">
        <v>0</v>
      </c>
      <c r="R141" s="202">
        <f>Q141*H141</f>
        <v>0</v>
      </c>
      <c r="S141" s="202">
        <v>0</v>
      </c>
      <c r="T141" s="203">
        <f>S141*H141</f>
        <v>0</v>
      </c>
      <c r="AR141" s="24" t="s">
        <v>187</v>
      </c>
      <c r="AT141" s="24" t="s">
        <v>182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1438</v>
      </c>
    </row>
    <row r="142" spans="2:65" s="1" customFormat="1" ht="27">
      <c r="B142" s="42"/>
      <c r="C142" s="64"/>
      <c r="D142" s="205" t="s">
        <v>227</v>
      </c>
      <c r="E142" s="64"/>
      <c r="F142" s="206" t="s">
        <v>5390</v>
      </c>
      <c r="G142" s="64"/>
      <c r="H142" s="64"/>
      <c r="I142" s="164"/>
      <c r="J142" s="64"/>
      <c r="K142" s="64"/>
      <c r="L142" s="62"/>
      <c r="M142" s="207"/>
      <c r="N142" s="43"/>
      <c r="O142" s="43"/>
      <c r="P142" s="43"/>
      <c r="Q142" s="43"/>
      <c r="R142" s="43"/>
      <c r="S142" s="43"/>
      <c r="T142" s="79"/>
      <c r="AT142" s="24" t="s">
        <v>227</v>
      </c>
      <c r="AU142" s="24" t="s">
        <v>88</v>
      </c>
    </row>
    <row r="143" spans="2:65" s="1" customFormat="1" ht="14.45" customHeight="1">
      <c r="B143" s="42"/>
      <c r="C143" s="193" t="s">
        <v>457</v>
      </c>
      <c r="D143" s="193" t="s">
        <v>182</v>
      </c>
      <c r="E143" s="194" t="s">
        <v>1669</v>
      </c>
      <c r="F143" s="195" t="s">
        <v>5388</v>
      </c>
      <c r="G143" s="196" t="s">
        <v>250</v>
      </c>
      <c r="H143" s="197">
        <v>500</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1446</v>
      </c>
    </row>
    <row r="144" spans="2:65" s="1" customFormat="1" ht="27">
      <c r="B144" s="42"/>
      <c r="C144" s="64"/>
      <c r="D144" s="205" t="s">
        <v>227</v>
      </c>
      <c r="E144" s="64"/>
      <c r="F144" s="206" t="s">
        <v>5391</v>
      </c>
      <c r="G144" s="64"/>
      <c r="H144" s="64"/>
      <c r="I144" s="164"/>
      <c r="J144" s="64"/>
      <c r="K144" s="64"/>
      <c r="L144" s="62"/>
      <c r="M144" s="207"/>
      <c r="N144" s="43"/>
      <c r="O144" s="43"/>
      <c r="P144" s="43"/>
      <c r="Q144" s="43"/>
      <c r="R144" s="43"/>
      <c r="S144" s="43"/>
      <c r="T144" s="79"/>
      <c r="AT144" s="24" t="s">
        <v>227</v>
      </c>
      <c r="AU144" s="24" t="s">
        <v>88</v>
      </c>
    </row>
    <row r="145" spans="2:65" s="1" customFormat="1" ht="22.9" customHeight="1">
      <c r="B145" s="42"/>
      <c r="C145" s="193" t="s">
        <v>464</v>
      </c>
      <c r="D145" s="193" t="s">
        <v>182</v>
      </c>
      <c r="E145" s="194" t="s">
        <v>1680</v>
      </c>
      <c r="F145" s="195" t="s">
        <v>5392</v>
      </c>
      <c r="G145" s="196" t="s">
        <v>250</v>
      </c>
      <c r="H145" s="197">
        <v>600</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1450</v>
      </c>
    </row>
    <row r="146" spans="2:65" s="1" customFormat="1" ht="27">
      <c r="B146" s="42"/>
      <c r="C146" s="64"/>
      <c r="D146" s="205" t="s">
        <v>227</v>
      </c>
      <c r="E146" s="64"/>
      <c r="F146" s="206" t="s">
        <v>5393</v>
      </c>
      <c r="G146" s="64"/>
      <c r="H146" s="64"/>
      <c r="I146" s="164"/>
      <c r="J146" s="64"/>
      <c r="K146" s="64"/>
      <c r="L146" s="62"/>
      <c r="M146" s="207"/>
      <c r="N146" s="43"/>
      <c r="O146" s="43"/>
      <c r="P146" s="43"/>
      <c r="Q146" s="43"/>
      <c r="R146" s="43"/>
      <c r="S146" s="43"/>
      <c r="T146" s="79"/>
      <c r="AT146" s="24" t="s">
        <v>227</v>
      </c>
      <c r="AU146" s="24" t="s">
        <v>88</v>
      </c>
    </row>
    <row r="147" spans="2:65" s="1" customFormat="1" ht="22.9" customHeight="1">
      <c r="B147" s="42"/>
      <c r="C147" s="193" t="s">
        <v>469</v>
      </c>
      <c r="D147" s="193" t="s">
        <v>182</v>
      </c>
      <c r="E147" s="194" t="s">
        <v>1685</v>
      </c>
      <c r="F147" s="195" t="s">
        <v>5394</v>
      </c>
      <c r="G147" s="196" t="s">
        <v>250</v>
      </c>
      <c r="H147" s="197">
        <v>600</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1458</v>
      </c>
    </row>
    <row r="148" spans="2:65" s="1" customFormat="1" ht="27">
      <c r="B148" s="42"/>
      <c r="C148" s="64"/>
      <c r="D148" s="205" t="s">
        <v>227</v>
      </c>
      <c r="E148" s="64"/>
      <c r="F148" s="206" t="s">
        <v>5395</v>
      </c>
      <c r="G148" s="64"/>
      <c r="H148" s="64"/>
      <c r="I148" s="164"/>
      <c r="J148" s="64"/>
      <c r="K148" s="64"/>
      <c r="L148" s="62"/>
      <c r="M148" s="207"/>
      <c r="N148" s="43"/>
      <c r="O148" s="43"/>
      <c r="P148" s="43"/>
      <c r="Q148" s="43"/>
      <c r="R148" s="43"/>
      <c r="S148" s="43"/>
      <c r="T148" s="79"/>
      <c r="AT148" s="24" t="s">
        <v>227</v>
      </c>
      <c r="AU148" s="24" t="s">
        <v>88</v>
      </c>
    </row>
    <row r="149" spans="2:65" s="1" customFormat="1" ht="22.9" customHeight="1">
      <c r="B149" s="42"/>
      <c r="C149" s="193" t="s">
        <v>473</v>
      </c>
      <c r="D149" s="193" t="s">
        <v>182</v>
      </c>
      <c r="E149" s="194" t="s">
        <v>1690</v>
      </c>
      <c r="F149" s="195" t="s">
        <v>5396</v>
      </c>
      <c r="G149" s="196" t="s">
        <v>250</v>
      </c>
      <c r="H149" s="197">
        <v>600</v>
      </c>
      <c r="I149" s="198"/>
      <c r="J149" s="199">
        <f>ROUND(I149*H149,2)</f>
        <v>0</v>
      </c>
      <c r="K149" s="195" t="s">
        <v>233</v>
      </c>
      <c r="L149" s="62"/>
      <c r="M149" s="200" t="s">
        <v>34</v>
      </c>
      <c r="N149" s="201" t="s">
        <v>49</v>
      </c>
      <c r="O149" s="43"/>
      <c r="P149" s="202">
        <f>O149*H149</f>
        <v>0</v>
      </c>
      <c r="Q149" s="202">
        <v>0</v>
      </c>
      <c r="R149" s="202">
        <f>Q149*H149</f>
        <v>0</v>
      </c>
      <c r="S149" s="202">
        <v>0</v>
      </c>
      <c r="T149" s="203">
        <f>S149*H149</f>
        <v>0</v>
      </c>
      <c r="AR149" s="24" t="s">
        <v>187</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187</v>
      </c>
      <c r="BM149" s="24" t="s">
        <v>1462</v>
      </c>
    </row>
    <row r="150" spans="2:65" s="1" customFormat="1" ht="27">
      <c r="B150" s="42"/>
      <c r="C150" s="64"/>
      <c r="D150" s="205" t="s">
        <v>227</v>
      </c>
      <c r="E150" s="64"/>
      <c r="F150" s="206" t="s">
        <v>5397</v>
      </c>
      <c r="G150" s="64"/>
      <c r="H150" s="64"/>
      <c r="I150" s="164"/>
      <c r="J150" s="64"/>
      <c r="K150" s="64"/>
      <c r="L150" s="62"/>
      <c r="M150" s="207"/>
      <c r="N150" s="43"/>
      <c r="O150" s="43"/>
      <c r="P150" s="43"/>
      <c r="Q150" s="43"/>
      <c r="R150" s="43"/>
      <c r="S150" s="43"/>
      <c r="T150" s="79"/>
      <c r="AT150" s="24" t="s">
        <v>227</v>
      </c>
      <c r="AU150" s="24" t="s">
        <v>88</v>
      </c>
    </row>
    <row r="151" spans="2:65" s="1" customFormat="1" ht="14.45" customHeight="1">
      <c r="B151" s="42"/>
      <c r="C151" s="193" t="s">
        <v>481</v>
      </c>
      <c r="D151" s="193" t="s">
        <v>182</v>
      </c>
      <c r="E151" s="194" t="s">
        <v>1695</v>
      </c>
      <c r="F151" s="195" t="s">
        <v>5398</v>
      </c>
      <c r="G151" s="196" t="s">
        <v>250</v>
      </c>
      <c r="H151" s="197">
        <v>900</v>
      </c>
      <c r="I151" s="198"/>
      <c r="J151" s="199">
        <f>ROUND(I151*H151,2)</f>
        <v>0</v>
      </c>
      <c r="K151" s="195" t="s">
        <v>233</v>
      </c>
      <c r="L151" s="62"/>
      <c r="M151" s="200" t="s">
        <v>34</v>
      </c>
      <c r="N151" s="201" t="s">
        <v>49</v>
      </c>
      <c r="O151" s="43"/>
      <c r="P151" s="202">
        <f>O151*H151</f>
        <v>0</v>
      </c>
      <c r="Q151" s="202">
        <v>0</v>
      </c>
      <c r="R151" s="202">
        <f>Q151*H151</f>
        <v>0</v>
      </c>
      <c r="S151" s="202">
        <v>0</v>
      </c>
      <c r="T151" s="203">
        <f>S151*H151</f>
        <v>0</v>
      </c>
      <c r="AR151" s="24" t="s">
        <v>187</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187</v>
      </c>
      <c r="BM151" s="24" t="s">
        <v>1466</v>
      </c>
    </row>
    <row r="152" spans="2:65" s="1" customFormat="1" ht="27">
      <c r="B152" s="42"/>
      <c r="C152" s="64"/>
      <c r="D152" s="205" t="s">
        <v>227</v>
      </c>
      <c r="E152" s="64"/>
      <c r="F152" s="206" t="s">
        <v>5399</v>
      </c>
      <c r="G152" s="64"/>
      <c r="H152" s="64"/>
      <c r="I152" s="164"/>
      <c r="J152" s="64"/>
      <c r="K152" s="64"/>
      <c r="L152" s="62"/>
      <c r="M152" s="207"/>
      <c r="N152" s="43"/>
      <c r="O152" s="43"/>
      <c r="P152" s="43"/>
      <c r="Q152" s="43"/>
      <c r="R152" s="43"/>
      <c r="S152" s="43"/>
      <c r="T152" s="79"/>
      <c r="AT152" s="24" t="s">
        <v>227</v>
      </c>
      <c r="AU152" s="24" t="s">
        <v>88</v>
      </c>
    </row>
    <row r="153" spans="2:65" s="1" customFormat="1" ht="14.45" customHeight="1">
      <c r="B153" s="42"/>
      <c r="C153" s="193" t="s">
        <v>486</v>
      </c>
      <c r="D153" s="193" t="s">
        <v>182</v>
      </c>
      <c r="E153" s="194" t="s">
        <v>1703</v>
      </c>
      <c r="F153" s="195" t="s">
        <v>5398</v>
      </c>
      <c r="G153" s="196" t="s">
        <v>250</v>
      </c>
      <c r="H153" s="197">
        <v>1200</v>
      </c>
      <c r="I153" s="198"/>
      <c r="J153" s="199">
        <f>ROUND(I153*H153,2)</f>
        <v>0</v>
      </c>
      <c r="K153" s="195" t="s">
        <v>233</v>
      </c>
      <c r="L153" s="62"/>
      <c r="M153" s="200" t="s">
        <v>34</v>
      </c>
      <c r="N153" s="201" t="s">
        <v>49</v>
      </c>
      <c r="O153" s="43"/>
      <c r="P153" s="202">
        <f>O153*H153</f>
        <v>0</v>
      </c>
      <c r="Q153" s="202">
        <v>0</v>
      </c>
      <c r="R153" s="202">
        <f>Q153*H153</f>
        <v>0</v>
      </c>
      <c r="S153" s="202">
        <v>0</v>
      </c>
      <c r="T153" s="203">
        <f>S153*H153</f>
        <v>0</v>
      </c>
      <c r="AR153" s="24" t="s">
        <v>187</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187</v>
      </c>
      <c r="BM153" s="24" t="s">
        <v>1470</v>
      </c>
    </row>
    <row r="154" spans="2:65" s="1" customFormat="1" ht="27">
      <c r="B154" s="42"/>
      <c r="C154" s="64"/>
      <c r="D154" s="205" t="s">
        <v>227</v>
      </c>
      <c r="E154" s="64"/>
      <c r="F154" s="206" t="s">
        <v>5400</v>
      </c>
      <c r="G154" s="64"/>
      <c r="H154" s="64"/>
      <c r="I154" s="164"/>
      <c r="J154" s="64"/>
      <c r="K154" s="64"/>
      <c r="L154" s="62"/>
      <c r="M154" s="207"/>
      <c r="N154" s="43"/>
      <c r="O154" s="43"/>
      <c r="P154" s="43"/>
      <c r="Q154" s="43"/>
      <c r="R154" s="43"/>
      <c r="S154" s="43"/>
      <c r="T154" s="79"/>
      <c r="AT154" s="24" t="s">
        <v>227</v>
      </c>
      <c r="AU154" s="24" t="s">
        <v>88</v>
      </c>
    </row>
    <row r="155" spans="2:65" s="1" customFormat="1" ht="14.45" customHeight="1">
      <c r="B155" s="42"/>
      <c r="C155" s="193" t="s">
        <v>491</v>
      </c>
      <c r="D155" s="193" t="s">
        <v>182</v>
      </c>
      <c r="E155" s="194" t="s">
        <v>1710</v>
      </c>
      <c r="F155" s="195" t="s">
        <v>5398</v>
      </c>
      <c r="G155" s="196" t="s">
        <v>250</v>
      </c>
      <c r="H155" s="197">
        <v>800</v>
      </c>
      <c r="I155" s="198"/>
      <c r="J155" s="199">
        <f>ROUND(I155*H155,2)</f>
        <v>0</v>
      </c>
      <c r="K155" s="195" t="s">
        <v>233</v>
      </c>
      <c r="L155" s="62"/>
      <c r="M155" s="200" t="s">
        <v>34</v>
      </c>
      <c r="N155" s="201" t="s">
        <v>49</v>
      </c>
      <c r="O155" s="43"/>
      <c r="P155" s="202">
        <f>O155*H155</f>
        <v>0</v>
      </c>
      <c r="Q155" s="202">
        <v>0</v>
      </c>
      <c r="R155" s="202">
        <f>Q155*H155</f>
        <v>0</v>
      </c>
      <c r="S155" s="202">
        <v>0</v>
      </c>
      <c r="T155" s="203">
        <f>S155*H155</f>
        <v>0</v>
      </c>
      <c r="AR155" s="24" t="s">
        <v>187</v>
      </c>
      <c r="AT155" s="24" t="s">
        <v>182</v>
      </c>
      <c r="AU155" s="24" t="s">
        <v>88</v>
      </c>
      <c r="AY155" s="24" t="s">
        <v>179</v>
      </c>
      <c r="BE155" s="204">
        <f>IF(N155="základní",J155,0)</f>
        <v>0</v>
      </c>
      <c r="BF155" s="204">
        <f>IF(N155="snížená",J155,0)</f>
        <v>0</v>
      </c>
      <c r="BG155" s="204">
        <f>IF(N155="zákl. přenesená",J155,0)</f>
        <v>0</v>
      </c>
      <c r="BH155" s="204">
        <f>IF(N155="sníž. přenesená",J155,0)</f>
        <v>0</v>
      </c>
      <c r="BI155" s="204">
        <f>IF(N155="nulová",J155,0)</f>
        <v>0</v>
      </c>
      <c r="BJ155" s="24" t="s">
        <v>86</v>
      </c>
      <c r="BK155" s="204">
        <f>ROUND(I155*H155,2)</f>
        <v>0</v>
      </c>
      <c r="BL155" s="24" t="s">
        <v>187</v>
      </c>
      <c r="BM155" s="24" t="s">
        <v>1477</v>
      </c>
    </row>
    <row r="156" spans="2:65" s="1" customFormat="1" ht="27">
      <c r="B156" s="42"/>
      <c r="C156" s="64"/>
      <c r="D156" s="205" t="s">
        <v>227</v>
      </c>
      <c r="E156" s="64"/>
      <c r="F156" s="206" t="s">
        <v>5401</v>
      </c>
      <c r="G156" s="64"/>
      <c r="H156" s="64"/>
      <c r="I156" s="164"/>
      <c r="J156" s="64"/>
      <c r="K156" s="64"/>
      <c r="L156" s="62"/>
      <c r="M156" s="207"/>
      <c r="N156" s="43"/>
      <c r="O156" s="43"/>
      <c r="P156" s="43"/>
      <c r="Q156" s="43"/>
      <c r="R156" s="43"/>
      <c r="S156" s="43"/>
      <c r="T156" s="79"/>
      <c r="AT156" s="24" t="s">
        <v>227</v>
      </c>
      <c r="AU156" s="24" t="s">
        <v>88</v>
      </c>
    </row>
    <row r="157" spans="2:65" s="1" customFormat="1" ht="14.45" customHeight="1">
      <c r="B157" s="42"/>
      <c r="C157" s="193" t="s">
        <v>495</v>
      </c>
      <c r="D157" s="193" t="s">
        <v>182</v>
      </c>
      <c r="E157" s="194" t="s">
        <v>1716</v>
      </c>
      <c r="F157" s="195" t="s">
        <v>5402</v>
      </c>
      <c r="G157" s="196" t="s">
        <v>250</v>
      </c>
      <c r="H157" s="197">
        <v>400</v>
      </c>
      <c r="I157" s="198"/>
      <c r="J157" s="199">
        <f>ROUND(I157*H157,2)</f>
        <v>0</v>
      </c>
      <c r="K157" s="195" t="s">
        <v>233</v>
      </c>
      <c r="L157" s="62"/>
      <c r="M157" s="200" t="s">
        <v>34</v>
      </c>
      <c r="N157" s="201" t="s">
        <v>49</v>
      </c>
      <c r="O157" s="43"/>
      <c r="P157" s="202">
        <f>O157*H157</f>
        <v>0</v>
      </c>
      <c r="Q157" s="202">
        <v>0</v>
      </c>
      <c r="R157" s="202">
        <f>Q157*H157</f>
        <v>0</v>
      </c>
      <c r="S157" s="202">
        <v>0</v>
      </c>
      <c r="T157" s="203">
        <f>S157*H157</f>
        <v>0</v>
      </c>
      <c r="AR157" s="24" t="s">
        <v>187</v>
      </c>
      <c r="AT157" s="24" t="s">
        <v>182</v>
      </c>
      <c r="AU157" s="24" t="s">
        <v>88</v>
      </c>
      <c r="AY157" s="24" t="s">
        <v>179</v>
      </c>
      <c r="BE157" s="204">
        <f>IF(N157="základní",J157,0)</f>
        <v>0</v>
      </c>
      <c r="BF157" s="204">
        <f>IF(N157="snížená",J157,0)</f>
        <v>0</v>
      </c>
      <c r="BG157" s="204">
        <f>IF(N157="zákl. přenesená",J157,0)</f>
        <v>0</v>
      </c>
      <c r="BH157" s="204">
        <f>IF(N157="sníž. přenesená",J157,0)</f>
        <v>0</v>
      </c>
      <c r="BI157" s="204">
        <f>IF(N157="nulová",J157,0)</f>
        <v>0</v>
      </c>
      <c r="BJ157" s="24" t="s">
        <v>86</v>
      </c>
      <c r="BK157" s="204">
        <f>ROUND(I157*H157,2)</f>
        <v>0</v>
      </c>
      <c r="BL157" s="24" t="s">
        <v>187</v>
      </c>
      <c r="BM157" s="24" t="s">
        <v>1484</v>
      </c>
    </row>
    <row r="158" spans="2:65" s="1" customFormat="1" ht="27">
      <c r="B158" s="42"/>
      <c r="C158" s="64"/>
      <c r="D158" s="205" t="s">
        <v>227</v>
      </c>
      <c r="E158" s="64"/>
      <c r="F158" s="206" t="s">
        <v>5403</v>
      </c>
      <c r="G158" s="64"/>
      <c r="H158" s="64"/>
      <c r="I158" s="164"/>
      <c r="J158" s="64"/>
      <c r="K158" s="64"/>
      <c r="L158" s="62"/>
      <c r="M158" s="207"/>
      <c r="N158" s="43"/>
      <c r="O158" s="43"/>
      <c r="P158" s="43"/>
      <c r="Q158" s="43"/>
      <c r="R158" s="43"/>
      <c r="S158" s="43"/>
      <c r="T158" s="79"/>
      <c r="AT158" s="24" t="s">
        <v>227</v>
      </c>
      <c r="AU158" s="24" t="s">
        <v>88</v>
      </c>
    </row>
    <row r="159" spans="2:65" s="1" customFormat="1" ht="22.9" customHeight="1">
      <c r="B159" s="42"/>
      <c r="C159" s="193" t="s">
        <v>503</v>
      </c>
      <c r="D159" s="193" t="s">
        <v>182</v>
      </c>
      <c r="E159" s="194" t="s">
        <v>1722</v>
      </c>
      <c r="F159" s="195" t="s">
        <v>5404</v>
      </c>
      <c r="G159" s="196" t="s">
        <v>250</v>
      </c>
      <c r="H159" s="197">
        <v>10</v>
      </c>
      <c r="I159" s="198"/>
      <c r="J159" s="199">
        <f>ROUND(I159*H159,2)</f>
        <v>0</v>
      </c>
      <c r="K159" s="195" t="s">
        <v>233</v>
      </c>
      <c r="L159" s="62"/>
      <c r="M159" s="200" t="s">
        <v>34</v>
      </c>
      <c r="N159" s="201" t="s">
        <v>49</v>
      </c>
      <c r="O159" s="43"/>
      <c r="P159" s="202">
        <f>O159*H159</f>
        <v>0</v>
      </c>
      <c r="Q159" s="202">
        <v>0</v>
      </c>
      <c r="R159" s="202">
        <f>Q159*H159</f>
        <v>0</v>
      </c>
      <c r="S159" s="202">
        <v>0</v>
      </c>
      <c r="T159" s="203">
        <f>S159*H159</f>
        <v>0</v>
      </c>
      <c r="AR159" s="24" t="s">
        <v>187</v>
      </c>
      <c r="AT159" s="24" t="s">
        <v>182</v>
      </c>
      <c r="AU159" s="24" t="s">
        <v>88</v>
      </c>
      <c r="AY159" s="24" t="s">
        <v>179</v>
      </c>
      <c r="BE159" s="204">
        <f>IF(N159="základní",J159,0)</f>
        <v>0</v>
      </c>
      <c r="BF159" s="204">
        <f>IF(N159="snížená",J159,0)</f>
        <v>0</v>
      </c>
      <c r="BG159" s="204">
        <f>IF(N159="zákl. přenesená",J159,0)</f>
        <v>0</v>
      </c>
      <c r="BH159" s="204">
        <f>IF(N159="sníž. přenesená",J159,0)</f>
        <v>0</v>
      </c>
      <c r="BI159" s="204">
        <f>IF(N159="nulová",J159,0)</f>
        <v>0</v>
      </c>
      <c r="BJ159" s="24" t="s">
        <v>86</v>
      </c>
      <c r="BK159" s="204">
        <f>ROUND(I159*H159,2)</f>
        <v>0</v>
      </c>
      <c r="BL159" s="24" t="s">
        <v>187</v>
      </c>
      <c r="BM159" s="24" t="s">
        <v>1493</v>
      </c>
    </row>
    <row r="160" spans="2:65" s="1" customFormat="1" ht="27">
      <c r="B160" s="42"/>
      <c r="C160" s="64"/>
      <c r="D160" s="205" t="s">
        <v>227</v>
      </c>
      <c r="E160" s="64"/>
      <c r="F160" s="206" t="s">
        <v>5405</v>
      </c>
      <c r="G160" s="64"/>
      <c r="H160" s="64"/>
      <c r="I160" s="164"/>
      <c r="J160" s="64"/>
      <c r="K160" s="64"/>
      <c r="L160" s="62"/>
      <c r="M160" s="207"/>
      <c r="N160" s="43"/>
      <c r="O160" s="43"/>
      <c r="P160" s="43"/>
      <c r="Q160" s="43"/>
      <c r="R160" s="43"/>
      <c r="S160" s="43"/>
      <c r="T160" s="79"/>
      <c r="AT160" s="24" t="s">
        <v>227</v>
      </c>
      <c r="AU160" s="24" t="s">
        <v>88</v>
      </c>
    </row>
    <row r="161" spans="2:65" s="1" customFormat="1" ht="22.9" customHeight="1">
      <c r="B161" s="42"/>
      <c r="C161" s="193" t="s">
        <v>508</v>
      </c>
      <c r="D161" s="193" t="s">
        <v>182</v>
      </c>
      <c r="E161" s="194" t="s">
        <v>1728</v>
      </c>
      <c r="F161" s="195" t="s">
        <v>5406</v>
      </c>
      <c r="G161" s="196" t="s">
        <v>250</v>
      </c>
      <c r="H161" s="197">
        <v>360</v>
      </c>
      <c r="I161" s="198"/>
      <c r="J161" s="199">
        <f>ROUND(I161*H161,2)</f>
        <v>0</v>
      </c>
      <c r="K161" s="195" t="s">
        <v>233</v>
      </c>
      <c r="L161" s="62"/>
      <c r="M161" s="200" t="s">
        <v>34</v>
      </c>
      <c r="N161" s="201" t="s">
        <v>49</v>
      </c>
      <c r="O161" s="43"/>
      <c r="P161" s="202">
        <f>O161*H161</f>
        <v>0</v>
      </c>
      <c r="Q161" s="202">
        <v>0</v>
      </c>
      <c r="R161" s="202">
        <f>Q161*H161</f>
        <v>0</v>
      </c>
      <c r="S161" s="202">
        <v>0</v>
      </c>
      <c r="T161" s="203">
        <f>S161*H161</f>
        <v>0</v>
      </c>
      <c r="AR161" s="24" t="s">
        <v>187</v>
      </c>
      <c r="AT161" s="24" t="s">
        <v>182</v>
      </c>
      <c r="AU161" s="24" t="s">
        <v>88</v>
      </c>
      <c r="AY161" s="24" t="s">
        <v>179</v>
      </c>
      <c r="BE161" s="204">
        <f>IF(N161="základní",J161,0)</f>
        <v>0</v>
      </c>
      <c r="BF161" s="204">
        <f>IF(N161="snížená",J161,0)</f>
        <v>0</v>
      </c>
      <c r="BG161" s="204">
        <f>IF(N161="zákl. přenesená",J161,0)</f>
        <v>0</v>
      </c>
      <c r="BH161" s="204">
        <f>IF(N161="sníž. přenesená",J161,0)</f>
        <v>0</v>
      </c>
      <c r="BI161" s="204">
        <f>IF(N161="nulová",J161,0)</f>
        <v>0</v>
      </c>
      <c r="BJ161" s="24" t="s">
        <v>86</v>
      </c>
      <c r="BK161" s="204">
        <f>ROUND(I161*H161,2)</f>
        <v>0</v>
      </c>
      <c r="BL161" s="24" t="s">
        <v>187</v>
      </c>
      <c r="BM161" s="24" t="s">
        <v>1499</v>
      </c>
    </row>
    <row r="162" spans="2:65" s="1" customFormat="1" ht="27">
      <c r="B162" s="42"/>
      <c r="C162" s="64"/>
      <c r="D162" s="205" t="s">
        <v>227</v>
      </c>
      <c r="E162" s="64"/>
      <c r="F162" s="206" t="s">
        <v>5407</v>
      </c>
      <c r="G162" s="64"/>
      <c r="H162" s="64"/>
      <c r="I162" s="164"/>
      <c r="J162" s="64"/>
      <c r="K162" s="64"/>
      <c r="L162" s="62"/>
      <c r="M162" s="207"/>
      <c r="N162" s="43"/>
      <c r="O162" s="43"/>
      <c r="P162" s="43"/>
      <c r="Q162" s="43"/>
      <c r="R162" s="43"/>
      <c r="S162" s="43"/>
      <c r="T162" s="79"/>
      <c r="AT162" s="24" t="s">
        <v>227</v>
      </c>
      <c r="AU162" s="24" t="s">
        <v>88</v>
      </c>
    </row>
    <row r="163" spans="2:65" s="1" customFormat="1" ht="22.9" customHeight="1">
      <c r="B163" s="42"/>
      <c r="C163" s="193" t="s">
        <v>512</v>
      </c>
      <c r="D163" s="193" t="s">
        <v>182</v>
      </c>
      <c r="E163" s="194" t="s">
        <v>1733</v>
      </c>
      <c r="F163" s="195" t="s">
        <v>5408</v>
      </c>
      <c r="G163" s="196" t="s">
        <v>250</v>
      </c>
      <c r="H163" s="197">
        <v>450</v>
      </c>
      <c r="I163" s="198"/>
      <c r="J163" s="199">
        <f>ROUND(I163*H163,2)</f>
        <v>0</v>
      </c>
      <c r="K163" s="195" t="s">
        <v>233</v>
      </c>
      <c r="L163" s="62"/>
      <c r="M163" s="200" t="s">
        <v>34</v>
      </c>
      <c r="N163" s="201" t="s">
        <v>49</v>
      </c>
      <c r="O163" s="43"/>
      <c r="P163" s="202">
        <f>O163*H163</f>
        <v>0</v>
      </c>
      <c r="Q163" s="202">
        <v>0</v>
      </c>
      <c r="R163" s="202">
        <f>Q163*H163</f>
        <v>0</v>
      </c>
      <c r="S163" s="202">
        <v>0</v>
      </c>
      <c r="T163" s="203">
        <f>S163*H163</f>
        <v>0</v>
      </c>
      <c r="AR163" s="24" t="s">
        <v>187</v>
      </c>
      <c r="AT163" s="24" t="s">
        <v>182</v>
      </c>
      <c r="AU163" s="24" t="s">
        <v>88</v>
      </c>
      <c r="AY163" s="24" t="s">
        <v>179</v>
      </c>
      <c r="BE163" s="204">
        <f>IF(N163="základní",J163,0)</f>
        <v>0</v>
      </c>
      <c r="BF163" s="204">
        <f>IF(N163="snížená",J163,0)</f>
        <v>0</v>
      </c>
      <c r="BG163" s="204">
        <f>IF(N163="zákl. přenesená",J163,0)</f>
        <v>0</v>
      </c>
      <c r="BH163" s="204">
        <f>IF(N163="sníž. přenesená",J163,0)</f>
        <v>0</v>
      </c>
      <c r="BI163" s="204">
        <f>IF(N163="nulová",J163,0)</f>
        <v>0</v>
      </c>
      <c r="BJ163" s="24" t="s">
        <v>86</v>
      </c>
      <c r="BK163" s="204">
        <f>ROUND(I163*H163,2)</f>
        <v>0</v>
      </c>
      <c r="BL163" s="24" t="s">
        <v>187</v>
      </c>
      <c r="BM163" s="24" t="s">
        <v>1514</v>
      </c>
    </row>
    <row r="164" spans="2:65" s="1" customFormat="1" ht="27">
      <c r="B164" s="42"/>
      <c r="C164" s="64"/>
      <c r="D164" s="205" t="s">
        <v>227</v>
      </c>
      <c r="E164" s="64"/>
      <c r="F164" s="206" t="s">
        <v>5409</v>
      </c>
      <c r="G164" s="64"/>
      <c r="H164" s="64"/>
      <c r="I164" s="164"/>
      <c r="J164" s="64"/>
      <c r="K164" s="64"/>
      <c r="L164" s="62"/>
      <c r="M164" s="207"/>
      <c r="N164" s="43"/>
      <c r="O164" s="43"/>
      <c r="P164" s="43"/>
      <c r="Q164" s="43"/>
      <c r="R164" s="43"/>
      <c r="S164" s="43"/>
      <c r="T164" s="79"/>
      <c r="AT164" s="24" t="s">
        <v>227</v>
      </c>
      <c r="AU164" s="24" t="s">
        <v>88</v>
      </c>
    </row>
    <row r="165" spans="2:65" s="1" customFormat="1" ht="22.9" customHeight="1">
      <c r="B165" s="42"/>
      <c r="C165" s="193" t="s">
        <v>517</v>
      </c>
      <c r="D165" s="193" t="s">
        <v>182</v>
      </c>
      <c r="E165" s="194" t="s">
        <v>1740</v>
      </c>
      <c r="F165" s="195" t="s">
        <v>5410</v>
      </c>
      <c r="G165" s="196" t="s">
        <v>250</v>
      </c>
      <c r="H165" s="197">
        <v>100</v>
      </c>
      <c r="I165" s="198"/>
      <c r="J165" s="199">
        <f>ROUND(I165*H165,2)</f>
        <v>0</v>
      </c>
      <c r="K165" s="195" t="s">
        <v>233</v>
      </c>
      <c r="L165" s="62"/>
      <c r="M165" s="200" t="s">
        <v>34</v>
      </c>
      <c r="N165" s="201" t="s">
        <v>49</v>
      </c>
      <c r="O165" s="43"/>
      <c r="P165" s="202">
        <f>O165*H165</f>
        <v>0</v>
      </c>
      <c r="Q165" s="202">
        <v>0</v>
      </c>
      <c r="R165" s="202">
        <f>Q165*H165</f>
        <v>0</v>
      </c>
      <c r="S165" s="202">
        <v>0</v>
      </c>
      <c r="T165" s="203">
        <f>S165*H165</f>
        <v>0</v>
      </c>
      <c r="AR165" s="24" t="s">
        <v>187</v>
      </c>
      <c r="AT165" s="24" t="s">
        <v>182</v>
      </c>
      <c r="AU165" s="24" t="s">
        <v>88</v>
      </c>
      <c r="AY165" s="24" t="s">
        <v>179</v>
      </c>
      <c r="BE165" s="204">
        <f>IF(N165="základní",J165,0)</f>
        <v>0</v>
      </c>
      <c r="BF165" s="204">
        <f>IF(N165="snížená",J165,0)</f>
        <v>0</v>
      </c>
      <c r="BG165" s="204">
        <f>IF(N165="zákl. přenesená",J165,0)</f>
        <v>0</v>
      </c>
      <c r="BH165" s="204">
        <f>IF(N165="sníž. přenesená",J165,0)</f>
        <v>0</v>
      </c>
      <c r="BI165" s="204">
        <f>IF(N165="nulová",J165,0)</f>
        <v>0</v>
      </c>
      <c r="BJ165" s="24" t="s">
        <v>86</v>
      </c>
      <c r="BK165" s="204">
        <f>ROUND(I165*H165,2)</f>
        <v>0</v>
      </c>
      <c r="BL165" s="24" t="s">
        <v>187</v>
      </c>
      <c r="BM165" s="24" t="s">
        <v>1531</v>
      </c>
    </row>
    <row r="166" spans="2:65" s="1" customFormat="1" ht="27">
      <c r="B166" s="42"/>
      <c r="C166" s="64"/>
      <c r="D166" s="205" t="s">
        <v>227</v>
      </c>
      <c r="E166" s="64"/>
      <c r="F166" s="206" t="s">
        <v>5411</v>
      </c>
      <c r="G166" s="64"/>
      <c r="H166" s="64"/>
      <c r="I166" s="164"/>
      <c r="J166" s="64"/>
      <c r="K166" s="64"/>
      <c r="L166" s="62"/>
      <c r="M166" s="207"/>
      <c r="N166" s="43"/>
      <c r="O166" s="43"/>
      <c r="P166" s="43"/>
      <c r="Q166" s="43"/>
      <c r="R166" s="43"/>
      <c r="S166" s="43"/>
      <c r="T166" s="79"/>
      <c r="AT166" s="24" t="s">
        <v>227</v>
      </c>
      <c r="AU166" s="24" t="s">
        <v>88</v>
      </c>
    </row>
    <row r="167" spans="2:65" s="1" customFormat="1" ht="22.9" customHeight="1">
      <c r="B167" s="42"/>
      <c r="C167" s="193" t="s">
        <v>523</v>
      </c>
      <c r="D167" s="193" t="s">
        <v>182</v>
      </c>
      <c r="E167" s="194" t="s">
        <v>1746</v>
      </c>
      <c r="F167" s="195" t="s">
        <v>5410</v>
      </c>
      <c r="G167" s="196" t="s">
        <v>250</v>
      </c>
      <c r="H167" s="197">
        <v>100</v>
      </c>
      <c r="I167" s="198"/>
      <c r="J167" s="199">
        <f>ROUND(I167*H167,2)</f>
        <v>0</v>
      </c>
      <c r="K167" s="195" t="s">
        <v>233</v>
      </c>
      <c r="L167" s="62"/>
      <c r="M167" s="200" t="s">
        <v>34</v>
      </c>
      <c r="N167" s="201" t="s">
        <v>49</v>
      </c>
      <c r="O167" s="43"/>
      <c r="P167" s="202">
        <f>O167*H167</f>
        <v>0</v>
      </c>
      <c r="Q167" s="202">
        <v>0</v>
      </c>
      <c r="R167" s="202">
        <f>Q167*H167</f>
        <v>0</v>
      </c>
      <c r="S167" s="202">
        <v>0</v>
      </c>
      <c r="T167" s="203">
        <f>S167*H167</f>
        <v>0</v>
      </c>
      <c r="AR167" s="24" t="s">
        <v>187</v>
      </c>
      <c r="AT167" s="24" t="s">
        <v>182</v>
      </c>
      <c r="AU167" s="24" t="s">
        <v>88</v>
      </c>
      <c r="AY167" s="24" t="s">
        <v>179</v>
      </c>
      <c r="BE167" s="204">
        <f>IF(N167="základní",J167,0)</f>
        <v>0</v>
      </c>
      <c r="BF167" s="204">
        <f>IF(N167="snížená",J167,0)</f>
        <v>0</v>
      </c>
      <c r="BG167" s="204">
        <f>IF(N167="zákl. přenesená",J167,0)</f>
        <v>0</v>
      </c>
      <c r="BH167" s="204">
        <f>IF(N167="sníž. přenesená",J167,0)</f>
        <v>0</v>
      </c>
      <c r="BI167" s="204">
        <f>IF(N167="nulová",J167,0)</f>
        <v>0</v>
      </c>
      <c r="BJ167" s="24" t="s">
        <v>86</v>
      </c>
      <c r="BK167" s="204">
        <f>ROUND(I167*H167,2)</f>
        <v>0</v>
      </c>
      <c r="BL167" s="24" t="s">
        <v>187</v>
      </c>
      <c r="BM167" s="24" t="s">
        <v>1539</v>
      </c>
    </row>
    <row r="168" spans="2:65" s="1" customFormat="1" ht="27">
      <c r="B168" s="42"/>
      <c r="C168" s="64"/>
      <c r="D168" s="205" t="s">
        <v>227</v>
      </c>
      <c r="E168" s="64"/>
      <c r="F168" s="206" t="s">
        <v>5412</v>
      </c>
      <c r="G168" s="64"/>
      <c r="H168" s="64"/>
      <c r="I168" s="164"/>
      <c r="J168" s="64"/>
      <c r="K168" s="64"/>
      <c r="L168" s="62"/>
      <c r="M168" s="207"/>
      <c r="N168" s="43"/>
      <c r="O168" s="43"/>
      <c r="P168" s="43"/>
      <c r="Q168" s="43"/>
      <c r="R168" s="43"/>
      <c r="S168" s="43"/>
      <c r="T168" s="79"/>
      <c r="AT168" s="24" t="s">
        <v>227</v>
      </c>
      <c r="AU168" s="24" t="s">
        <v>88</v>
      </c>
    </row>
    <row r="169" spans="2:65" s="1" customFormat="1" ht="14.45" customHeight="1">
      <c r="B169" s="42"/>
      <c r="C169" s="193" t="s">
        <v>528</v>
      </c>
      <c r="D169" s="193" t="s">
        <v>182</v>
      </c>
      <c r="E169" s="194" t="s">
        <v>1752</v>
      </c>
      <c r="F169" s="195" t="s">
        <v>5413</v>
      </c>
      <c r="G169" s="196" t="s">
        <v>454</v>
      </c>
      <c r="H169" s="197">
        <v>1</v>
      </c>
      <c r="I169" s="198"/>
      <c r="J169" s="199">
        <f>ROUND(I169*H169,2)</f>
        <v>0</v>
      </c>
      <c r="K169" s="195" t="s">
        <v>233</v>
      </c>
      <c r="L169" s="62"/>
      <c r="M169" s="200" t="s">
        <v>34</v>
      </c>
      <c r="N169" s="201" t="s">
        <v>49</v>
      </c>
      <c r="O169" s="43"/>
      <c r="P169" s="202">
        <f>O169*H169</f>
        <v>0</v>
      </c>
      <c r="Q169" s="202">
        <v>0</v>
      </c>
      <c r="R169" s="202">
        <f>Q169*H169</f>
        <v>0</v>
      </c>
      <c r="S169" s="202">
        <v>0</v>
      </c>
      <c r="T169" s="203">
        <f>S169*H169</f>
        <v>0</v>
      </c>
      <c r="AR169" s="24" t="s">
        <v>187</v>
      </c>
      <c r="AT169" s="24" t="s">
        <v>182</v>
      </c>
      <c r="AU169" s="24" t="s">
        <v>88</v>
      </c>
      <c r="AY169" s="24" t="s">
        <v>179</v>
      </c>
      <c r="BE169" s="204">
        <f>IF(N169="základní",J169,0)</f>
        <v>0</v>
      </c>
      <c r="BF169" s="204">
        <f>IF(N169="snížená",J169,0)</f>
        <v>0</v>
      </c>
      <c r="BG169" s="204">
        <f>IF(N169="zákl. přenesená",J169,0)</f>
        <v>0</v>
      </c>
      <c r="BH169" s="204">
        <f>IF(N169="sníž. přenesená",J169,0)</f>
        <v>0</v>
      </c>
      <c r="BI169" s="204">
        <f>IF(N169="nulová",J169,0)</f>
        <v>0</v>
      </c>
      <c r="BJ169" s="24" t="s">
        <v>86</v>
      </c>
      <c r="BK169" s="204">
        <f>ROUND(I169*H169,2)</f>
        <v>0</v>
      </c>
      <c r="BL169" s="24" t="s">
        <v>187</v>
      </c>
      <c r="BM169" s="24" t="s">
        <v>1548</v>
      </c>
    </row>
    <row r="170" spans="2:65" s="1" customFormat="1" ht="14.45" customHeight="1">
      <c r="B170" s="42"/>
      <c r="C170" s="193" t="s">
        <v>538</v>
      </c>
      <c r="D170" s="193" t="s">
        <v>182</v>
      </c>
      <c r="E170" s="194" t="s">
        <v>1756</v>
      </c>
      <c r="F170" s="195" t="s">
        <v>5414</v>
      </c>
      <c r="G170" s="196" t="s">
        <v>769</v>
      </c>
      <c r="H170" s="197">
        <v>12</v>
      </c>
      <c r="I170" s="198"/>
      <c r="J170" s="199">
        <f>ROUND(I170*H170,2)</f>
        <v>0</v>
      </c>
      <c r="K170" s="195" t="s">
        <v>233</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1554</v>
      </c>
    </row>
    <row r="171" spans="2:65" s="10" customFormat="1" ht="29.85" customHeight="1">
      <c r="B171" s="177"/>
      <c r="C171" s="178"/>
      <c r="D171" s="179" t="s">
        <v>77</v>
      </c>
      <c r="E171" s="191" t="s">
        <v>1765</v>
      </c>
      <c r="F171" s="191" t="s">
        <v>5415</v>
      </c>
      <c r="G171" s="178"/>
      <c r="H171" s="178"/>
      <c r="I171" s="181"/>
      <c r="J171" s="192">
        <f>BK171</f>
        <v>0</v>
      </c>
      <c r="K171" s="178"/>
      <c r="L171" s="183"/>
      <c r="M171" s="184"/>
      <c r="N171" s="185"/>
      <c r="O171" s="185"/>
      <c r="P171" s="186">
        <f>SUM(P172:P182)</f>
        <v>0</v>
      </c>
      <c r="Q171" s="185"/>
      <c r="R171" s="186">
        <f>SUM(R172:R182)</f>
        <v>0</v>
      </c>
      <c r="S171" s="185"/>
      <c r="T171" s="187">
        <f>SUM(T172:T182)</f>
        <v>0</v>
      </c>
      <c r="AR171" s="188" t="s">
        <v>86</v>
      </c>
      <c r="AT171" s="189" t="s">
        <v>77</v>
      </c>
      <c r="AU171" s="189" t="s">
        <v>86</v>
      </c>
      <c r="AY171" s="188" t="s">
        <v>179</v>
      </c>
      <c r="BK171" s="190">
        <f>SUM(BK172:BK182)</f>
        <v>0</v>
      </c>
    </row>
    <row r="172" spans="2:65" s="1" customFormat="1" ht="14.45" customHeight="1">
      <c r="B172" s="42"/>
      <c r="C172" s="193" t="s">
        <v>547</v>
      </c>
      <c r="D172" s="193" t="s">
        <v>182</v>
      </c>
      <c r="E172" s="194" t="s">
        <v>1771</v>
      </c>
      <c r="F172" s="195" t="s">
        <v>5416</v>
      </c>
      <c r="G172" s="196" t="s">
        <v>454</v>
      </c>
      <c r="H172" s="197">
        <v>10</v>
      </c>
      <c r="I172" s="198"/>
      <c r="J172" s="199">
        <f t="shared" ref="J172:J182" si="0">ROUND(I172*H172,2)</f>
        <v>0</v>
      </c>
      <c r="K172" s="195" t="s">
        <v>233</v>
      </c>
      <c r="L172" s="62"/>
      <c r="M172" s="200" t="s">
        <v>34</v>
      </c>
      <c r="N172" s="201" t="s">
        <v>49</v>
      </c>
      <c r="O172" s="43"/>
      <c r="P172" s="202">
        <f t="shared" ref="P172:P182" si="1">O172*H172</f>
        <v>0</v>
      </c>
      <c r="Q172" s="202">
        <v>0</v>
      </c>
      <c r="R172" s="202">
        <f t="shared" ref="R172:R182" si="2">Q172*H172</f>
        <v>0</v>
      </c>
      <c r="S172" s="202">
        <v>0</v>
      </c>
      <c r="T172" s="203">
        <f t="shared" ref="T172:T182" si="3">S172*H172</f>
        <v>0</v>
      </c>
      <c r="AR172" s="24" t="s">
        <v>187</v>
      </c>
      <c r="AT172" s="24" t="s">
        <v>182</v>
      </c>
      <c r="AU172" s="24" t="s">
        <v>88</v>
      </c>
      <c r="AY172" s="24" t="s">
        <v>179</v>
      </c>
      <c r="BE172" s="204">
        <f t="shared" ref="BE172:BE182" si="4">IF(N172="základní",J172,0)</f>
        <v>0</v>
      </c>
      <c r="BF172" s="204">
        <f t="shared" ref="BF172:BF182" si="5">IF(N172="snížená",J172,0)</f>
        <v>0</v>
      </c>
      <c r="BG172" s="204">
        <f t="shared" ref="BG172:BG182" si="6">IF(N172="zákl. přenesená",J172,0)</f>
        <v>0</v>
      </c>
      <c r="BH172" s="204">
        <f t="shared" ref="BH172:BH182" si="7">IF(N172="sníž. přenesená",J172,0)</f>
        <v>0</v>
      </c>
      <c r="BI172" s="204">
        <f t="shared" ref="BI172:BI182" si="8">IF(N172="nulová",J172,0)</f>
        <v>0</v>
      </c>
      <c r="BJ172" s="24" t="s">
        <v>86</v>
      </c>
      <c r="BK172" s="204">
        <f t="shared" ref="BK172:BK182" si="9">ROUND(I172*H172,2)</f>
        <v>0</v>
      </c>
      <c r="BL172" s="24" t="s">
        <v>187</v>
      </c>
      <c r="BM172" s="24" t="s">
        <v>1558</v>
      </c>
    </row>
    <row r="173" spans="2:65" s="1" customFormat="1" ht="14.45" customHeight="1">
      <c r="B173" s="42"/>
      <c r="C173" s="193" t="s">
        <v>553</v>
      </c>
      <c r="D173" s="193" t="s">
        <v>182</v>
      </c>
      <c r="E173" s="194" t="s">
        <v>1776</v>
      </c>
      <c r="F173" s="195" t="s">
        <v>5417</v>
      </c>
      <c r="G173" s="196" t="s">
        <v>454</v>
      </c>
      <c r="H173" s="197">
        <v>11</v>
      </c>
      <c r="I173" s="198"/>
      <c r="J173" s="199">
        <f t="shared" si="0"/>
        <v>0</v>
      </c>
      <c r="K173" s="195" t="s">
        <v>233</v>
      </c>
      <c r="L173" s="62"/>
      <c r="M173" s="200" t="s">
        <v>34</v>
      </c>
      <c r="N173" s="201" t="s">
        <v>49</v>
      </c>
      <c r="O173" s="43"/>
      <c r="P173" s="202">
        <f t="shared" si="1"/>
        <v>0</v>
      </c>
      <c r="Q173" s="202">
        <v>0</v>
      </c>
      <c r="R173" s="202">
        <f t="shared" si="2"/>
        <v>0</v>
      </c>
      <c r="S173" s="202">
        <v>0</v>
      </c>
      <c r="T173" s="203">
        <f t="shared" si="3"/>
        <v>0</v>
      </c>
      <c r="AR173" s="24" t="s">
        <v>187</v>
      </c>
      <c r="AT173" s="24" t="s">
        <v>182</v>
      </c>
      <c r="AU173" s="24" t="s">
        <v>88</v>
      </c>
      <c r="AY173" s="24" t="s">
        <v>179</v>
      </c>
      <c r="BE173" s="204">
        <f t="shared" si="4"/>
        <v>0</v>
      </c>
      <c r="BF173" s="204">
        <f t="shared" si="5"/>
        <v>0</v>
      </c>
      <c r="BG173" s="204">
        <f t="shared" si="6"/>
        <v>0</v>
      </c>
      <c r="BH173" s="204">
        <f t="shared" si="7"/>
        <v>0</v>
      </c>
      <c r="BI173" s="204">
        <f t="shared" si="8"/>
        <v>0</v>
      </c>
      <c r="BJ173" s="24" t="s">
        <v>86</v>
      </c>
      <c r="BK173" s="204">
        <f t="shared" si="9"/>
        <v>0</v>
      </c>
      <c r="BL173" s="24" t="s">
        <v>187</v>
      </c>
      <c r="BM173" s="24" t="s">
        <v>1562</v>
      </c>
    </row>
    <row r="174" spans="2:65" s="1" customFormat="1" ht="14.45" customHeight="1">
      <c r="B174" s="42"/>
      <c r="C174" s="193" t="s">
        <v>558</v>
      </c>
      <c r="D174" s="193" t="s">
        <v>182</v>
      </c>
      <c r="E174" s="194" t="s">
        <v>1785</v>
      </c>
      <c r="F174" s="195" t="s">
        <v>5418</v>
      </c>
      <c r="G174" s="196" t="s">
        <v>454</v>
      </c>
      <c r="H174" s="197">
        <v>11</v>
      </c>
      <c r="I174" s="198"/>
      <c r="J174" s="199">
        <f t="shared" si="0"/>
        <v>0</v>
      </c>
      <c r="K174" s="195" t="s">
        <v>233</v>
      </c>
      <c r="L174" s="62"/>
      <c r="M174" s="200" t="s">
        <v>34</v>
      </c>
      <c r="N174" s="201" t="s">
        <v>49</v>
      </c>
      <c r="O174" s="43"/>
      <c r="P174" s="202">
        <f t="shared" si="1"/>
        <v>0</v>
      </c>
      <c r="Q174" s="202">
        <v>0</v>
      </c>
      <c r="R174" s="202">
        <f t="shared" si="2"/>
        <v>0</v>
      </c>
      <c r="S174" s="202">
        <v>0</v>
      </c>
      <c r="T174" s="203">
        <f t="shared" si="3"/>
        <v>0</v>
      </c>
      <c r="AR174" s="24" t="s">
        <v>187</v>
      </c>
      <c r="AT174" s="24" t="s">
        <v>182</v>
      </c>
      <c r="AU174" s="24" t="s">
        <v>88</v>
      </c>
      <c r="AY174" s="24" t="s">
        <v>179</v>
      </c>
      <c r="BE174" s="204">
        <f t="shared" si="4"/>
        <v>0</v>
      </c>
      <c r="BF174" s="204">
        <f t="shared" si="5"/>
        <v>0</v>
      </c>
      <c r="BG174" s="204">
        <f t="shared" si="6"/>
        <v>0</v>
      </c>
      <c r="BH174" s="204">
        <f t="shared" si="7"/>
        <v>0</v>
      </c>
      <c r="BI174" s="204">
        <f t="shared" si="8"/>
        <v>0</v>
      </c>
      <c r="BJ174" s="24" t="s">
        <v>86</v>
      </c>
      <c r="BK174" s="204">
        <f t="shared" si="9"/>
        <v>0</v>
      </c>
      <c r="BL174" s="24" t="s">
        <v>187</v>
      </c>
      <c r="BM174" s="24" t="s">
        <v>1567</v>
      </c>
    </row>
    <row r="175" spans="2:65" s="1" customFormat="1" ht="14.45" customHeight="1">
      <c r="B175" s="42"/>
      <c r="C175" s="193" t="s">
        <v>565</v>
      </c>
      <c r="D175" s="193" t="s">
        <v>182</v>
      </c>
      <c r="E175" s="194" t="s">
        <v>1792</v>
      </c>
      <c r="F175" s="195" t="s">
        <v>5419</v>
      </c>
      <c r="G175" s="196" t="s">
        <v>454</v>
      </c>
      <c r="H175" s="197">
        <v>1</v>
      </c>
      <c r="I175" s="198"/>
      <c r="J175" s="199">
        <f t="shared" si="0"/>
        <v>0</v>
      </c>
      <c r="K175" s="195" t="s">
        <v>233</v>
      </c>
      <c r="L175" s="62"/>
      <c r="M175" s="200" t="s">
        <v>34</v>
      </c>
      <c r="N175" s="201" t="s">
        <v>49</v>
      </c>
      <c r="O175" s="43"/>
      <c r="P175" s="202">
        <f t="shared" si="1"/>
        <v>0</v>
      </c>
      <c r="Q175" s="202">
        <v>0</v>
      </c>
      <c r="R175" s="202">
        <f t="shared" si="2"/>
        <v>0</v>
      </c>
      <c r="S175" s="202">
        <v>0</v>
      </c>
      <c r="T175" s="203">
        <f t="shared" si="3"/>
        <v>0</v>
      </c>
      <c r="AR175" s="24" t="s">
        <v>187</v>
      </c>
      <c r="AT175" s="24" t="s">
        <v>182</v>
      </c>
      <c r="AU175" s="24" t="s">
        <v>88</v>
      </c>
      <c r="AY175" s="24" t="s">
        <v>179</v>
      </c>
      <c r="BE175" s="204">
        <f t="shared" si="4"/>
        <v>0</v>
      </c>
      <c r="BF175" s="204">
        <f t="shared" si="5"/>
        <v>0</v>
      </c>
      <c r="BG175" s="204">
        <f t="shared" si="6"/>
        <v>0</v>
      </c>
      <c r="BH175" s="204">
        <f t="shared" si="7"/>
        <v>0</v>
      </c>
      <c r="BI175" s="204">
        <f t="shared" si="8"/>
        <v>0</v>
      </c>
      <c r="BJ175" s="24" t="s">
        <v>86</v>
      </c>
      <c r="BK175" s="204">
        <f t="shared" si="9"/>
        <v>0</v>
      </c>
      <c r="BL175" s="24" t="s">
        <v>187</v>
      </c>
      <c r="BM175" s="24" t="s">
        <v>1572</v>
      </c>
    </row>
    <row r="176" spans="2:65" s="1" customFormat="1" ht="14.45" customHeight="1">
      <c r="B176" s="42"/>
      <c r="C176" s="193" t="s">
        <v>571</v>
      </c>
      <c r="D176" s="193" t="s">
        <v>182</v>
      </c>
      <c r="E176" s="194" t="s">
        <v>1797</v>
      </c>
      <c r="F176" s="195" t="s">
        <v>5420</v>
      </c>
      <c r="G176" s="196" t="s">
        <v>454</v>
      </c>
      <c r="H176" s="197">
        <v>1</v>
      </c>
      <c r="I176" s="198"/>
      <c r="J176" s="199">
        <f t="shared" si="0"/>
        <v>0</v>
      </c>
      <c r="K176" s="195" t="s">
        <v>233</v>
      </c>
      <c r="L176" s="62"/>
      <c r="M176" s="200" t="s">
        <v>34</v>
      </c>
      <c r="N176" s="201" t="s">
        <v>49</v>
      </c>
      <c r="O176" s="43"/>
      <c r="P176" s="202">
        <f t="shared" si="1"/>
        <v>0</v>
      </c>
      <c r="Q176" s="202">
        <v>0</v>
      </c>
      <c r="R176" s="202">
        <f t="shared" si="2"/>
        <v>0</v>
      </c>
      <c r="S176" s="202">
        <v>0</v>
      </c>
      <c r="T176" s="203">
        <f t="shared" si="3"/>
        <v>0</v>
      </c>
      <c r="AR176" s="24" t="s">
        <v>187</v>
      </c>
      <c r="AT176" s="24" t="s">
        <v>182</v>
      </c>
      <c r="AU176" s="24" t="s">
        <v>88</v>
      </c>
      <c r="AY176" s="24" t="s">
        <v>179</v>
      </c>
      <c r="BE176" s="204">
        <f t="shared" si="4"/>
        <v>0</v>
      </c>
      <c r="BF176" s="204">
        <f t="shared" si="5"/>
        <v>0</v>
      </c>
      <c r="BG176" s="204">
        <f t="shared" si="6"/>
        <v>0</v>
      </c>
      <c r="BH176" s="204">
        <f t="shared" si="7"/>
        <v>0</v>
      </c>
      <c r="BI176" s="204">
        <f t="shared" si="8"/>
        <v>0</v>
      </c>
      <c r="BJ176" s="24" t="s">
        <v>86</v>
      </c>
      <c r="BK176" s="204">
        <f t="shared" si="9"/>
        <v>0</v>
      </c>
      <c r="BL176" s="24" t="s">
        <v>187</v>
      </c>
      <c r="BM176" s="24" t="s">
        <v>1581</v>
      </c>
    </row>
    <row r="177" spans="2:65" s="1" customFormat="1" ht="14.45" customHeight="1">
      <c r="B177" s="42"/>
      <c r="C177" s="193" t="s">
        <v>578</v>
      </c>
      <c r="D177" s="193" t="s">
        <v>182</v>
      </c>
      <c r="E177" s="194" t="s">
        <v>1804</v>
      </c>
      <c r="F177" s="195" t="s">
        <v>5421</v>
      </c>
      <c r="G177" s="196" t="s">
        <v>454</v>
      </c>
      <c r="H177" s="197">
        <v>1</v>
      </c>
      <c r="I177" s="198"/>
      <c r="J177" s="199">
        <f t="shared" si="0"/>
        <v>0</v>
      </c>
      <c r="K177" s="195" t="s">
        <v>233</v>
      </c>
      <c r="L177" s="62"/>
      <c r="M177" s="200" t="s">
        <v>34</v>
      </c>
      <c r="N177" s="201" t="s">
        <v>49</v>
      </c>
      <c r="O177" s="43"/>
      <c r="P177" s="202">
        <f t="shared" si="1"/>
        <v>0</v>
      </c>
      <c r="Q177" s="202">
        <v>0</v>
      </c>
      <c r="R177" s="202">
        <f t="shared" si="2"/>
        <v>0</v>
      </c>
      <c r="S177" s="202">
        <v>0</v>
      </c>
      <c r="T177" s="203">
        <f t="shared" si="3"/>
        <v>0</v>
      </c>
      <c r="AR177" s="24" t="s">
        <v>187</v>
      </c>
      <c r="AT177" s="24" t="s">
        <v>182</v>
      </c>
      <c r="AU177" s="24" t="s">
        <v>88</v>
      </c>
      <c r="AY177" s="24" t="s">
        <v>179</v>
      </c>
      <c r="BE177" s="204">
        <f t="shared" si="4"/>
        <v>0</v>
      </c>
      <c r="BF177" s="204">
        <f t="shared" si="5"/>
        <v>0</v>
      </c>
      <c r="BG177" s="204">
        <f t="shared" si="6"/>
        <v>0</v>
      </c>
      <c r="BH177" s="204">
        <f t="shared" si="7"/>
        <v>0</v>
      </c>
      <c r="BI177" s="204">
        <f t="shared" si="8"/>
        <v>0</v>
      </c>
      <c r="BJ177" s="24" t="s">
        <v>86</v>
      </c>
      <c r="BK177" s="204">
        <f t="shared" si="9"/>
        <v>0</v>
      </c>
      <c r="BL177" s="24" t="s">
        <v>187</v>
      </c>
      <c r="BM177" s="24" t="s">
        <v>1586</v>
      </c>
    </row>
    <row r="178" spans="2:65" s="1" customFormat="1" ht="14.45" customHeight="1">
      <c r="B178" s="42"/>
      <c r="C178" s="193" t="s">
        <v>588</v>
      </c>
      <c r="D178" s="193" t="s">
        <v>182</v>
      </c>
      <c r="E178" s="194" t="s">
        <v>1810</v>
      </c>
      <c r="F178" s="195" t="s">
        <v>5422</v>
      </c>
      <c r="G178" s="196" t="s">
        <v>454</v>
      </c>
      <c r="H178" s="197">
        <v>1</v>
      </c>
      <c r="I178" s="198"/>
      <c r="J178" s="199">
        <f t="shared" si="0"/>
        <v>0</v>
      </c>
      <c r="K178" s="195" t="s">
        <v>233</v>
      </c>
      <c r="L178" s="62"/>
      <c r="M178" s="200" t="s">
        <v>34</v>
      </c>
      <c r="N178" s="201" t="s">
        <v>49</v>
      </c>
      <c r="O178" s="43"/>
      <c r="P178" s="202">
        <f t="shared" si="1"/>
        <v>0</v>
      </c>
      <c r="Q178" s="202">
        <v>0</v>
      </c>
      <c r="R178" s="202">
        <f t="shared" si="2"/>
        <v>0</v>
      </c>
      <c r="S178" s="202">
        <v>0</v>
      </c>
      <c r="T178" s="203">
        <f t="shared" si="3"/>
        <v>0</v>
      </c>
      <c r="AR178" s="24" t="s">
        <v>187</v>
      </c>
      <c r="AT178" s="24" t="s">
        <v>182</v>
      </c>
      <c r="AU178" s="24" t="s">
        <v>88</v>
      </c>
      <c r="AY178" s="24" t="s">
        <v>179</v>
      </c>
      <c r="BE178" s="204">
        <f t="shared" si="4"/>
        <v>0</v>
      </c>
      <c r="BF178" s="204">
        <f t="shared" si="5"/>
        <v>0</v>
      </c>
      <c r="BG178" s="204">
        <f t="shared" si="6"/>
        <v>0</v>
      </c>
      <c r="BH178" s="204">
        <f t="shared" si="7"/>
        <v>0</v>
      </c>
      <c r="BI178" s="204">
        <f t="shared" si="8"/>
        <v>0</v>
      </c>
      <c r="BJ178" s="24" t="s">
        <v>86</v>
      </c>
      <c r="BK178" s="204">
        <f t="shared" si="9"/>
        <v>0</v>
      </c>
      <c r="BL178" s="24" t="s">
        <v>187</v>
      </c>
      <c r="BM178" s="24" t="s">
        <v>1595</v>
      </c>
    </row>
    <row r="179" spans="2:65" s="1" customFormat="1" ht="14.45" customHeight="1">
      <c r="B179" s="42"/>
      <c r="C179" s="193" t="s">
        <v>593</v>
      </c>
      <c r="D179" s="193" t="s">
        <v>182</v>
      </c>
      <c r="E179" s="194" t="s">
        <v>1818</v>
      </c>
      <c r="F179" s="195" t="s">
        <v>5423</v>
      </c>
      <c r="G179" s="196" t="s">
        <v>454</v>
      </c>
      <c r="H179" s="197">
        <v>1</v>
      </c>
      <c r="I179" s="198"/>
      <c r="J179" s="199">
        <f t="shared" si="0"/>
        <v>0</v>
      </c>
      <c r="K179" s="195" t="s">
        <v>233</v>
      </c>
      <c r="L179" s="62"/>
      <c r="M179" s="200" t="s">
        <v>34</v>
      </c>
      <c r="N179" s="201" t="s">
        <v>49</v>
      </c>
      <c r="O179" s="43"/>
      <c r="P179" s="202">
        <f t="shared" si="1"/>
        <v>0</v>
      </c>
      <c r="Q179" s="202">
        <v>0</v>
      </c>
      <c r="R179" s="202">
        <f t="shared" si="2"/>
        <v>0</v>
      </c>
      <c r="S179" s="202">
        <v>0</v>
      </c>
      <c r="T179" s="203">
        <f t="shared" si="3"/>
        <v>0</v>
      </c>
      <c r="AR179" s="24" t="s">
        <v>187</v>
      </c>
      <c r="AT179" s="24" t="s">
        <v>182</v>
      </c>
      <c r="AU179" s="24" t="s">
        <v>88</v>
      </c>
      <c r="AY179" s="24" t="s">
        <v>179</v>
      </c>
      <c r="BE179" s="204">
        <f t="shared" si="4"/>
        <v>0</v>
      </c>
      <c r="BF179" s="204">
        <f t="shared" si="5"/>
        <v>0</v>
      </c>
      <c r="BG179" s="204">
        <f t="shared" si="6"/>
        <v>0</v>
      </c>
      <c r="BH179" s="204">
        <f t="shared" si="7"/>
        <v>0</v>
      </c>
      <c r="BI179" s="204">
        <f t="shared" si="8"/>
        <v>0</v>
      </c>
      <c r="BJ179" s="24" t="s">
        <v>86</v>
      </c>
      <c r="BK179" s="204">
        <f t="shared" si="9"/>
        <v>0</v>
      </c>
      <c r="BL179" s="24" t="s">
        <v>187</v>
      </c>
      <c r="BM179" s="24" t="s">
        <v>1601</v>
      </c>
    </row>
    <row r="180" spans="2:65" s="1" customFormat="1" ht="14.45" customHeight="1">
      <c r="B180" s="42"/>
      <c r="C180" s="193" t="s">
        <v>601</v>
      </c>
      <c r="D180" s="193" t="s">
        <v>182</v>
      </c>
      <c r="E180" s="194" t="s">
        <v>1824</v>
      </c>
      <c r="F180" s="195" t="s">
        <v>5424</v>
      </c>
      <c r="G180" s="196" t="s">
        <v>454</v>
      </c>
      <c r="H180" s="197">
        <v>1</v>
      </c>
      <c r="I180" s="198"/>
      <c r="J180" s="199">
        <f t="shared" si="0"/>
        <v>0</v>
      </c>
      <c r="K180" s="195" t="s">
        <v>233</v>
      </c>
      <c r="L180" s="62"/>
      <c r="M180" s="200" t="s">
        <v>34</v>
      </c>
      <c r="N180" s="201" t="s">
        <v>49</v>
      </c>
      <c r="O180" s="43"/>
      <c r="P180" s="202">
        <f t="shared" si="1"/>
        <v>0</v>
      </c>
      <c r="Q180" s="202">
        <v>0</v>
      </c>
      <c r="R180" s="202">
        <f t="shared" si="2"/>
        <v>0</v>
      </c>
      <c r="S180" s="202">
        <v>0</v>
      </c>
      <c r="T180" s="203">
        <f t="shared" si="3"/>
        <v>0</v>
      </c>
      <c r="AR180" s="24" t="s">
        <v>187</v>
      </c>
      <c r="AT180" s="24" t="s">
        <v>182</v>
      </c>
      <c r="AU180" s="24" t="s">
        <v>88</v>
      </c>
      <c r="AY180" s="24" t="s">
        <v>179</v>
      </c>
      <c r="BE180" s="204">
        <f t="shared" si="4"/>
        <v>0</v>
      </c>
      <c r="BF180" s="204">
        <f t="shared" si="5"/>
        <v>0</v>
      </c>
      <c r="BG180" s="204">
        <f t="shared" si="6"/>
        <v>0</v>
      </c>
      <c r="BH180" s="204">
        <f t="shared" si="7"/>
        <v>0</v>
      </c>
      <c r="BI180" s="204">
        <f t="shared" si="8"/>
        <v>0</v>
      </c>
      <c r="BJ180" s="24" t="s">
        <v>86</v>
      </c>
      <c r="BK180" s="204">
        <f t="shared" si="9"/>
        <v>0</v>
      </c>
      <c r="BL180" s="24" t="s">
        <v>187</v>
      </c>
      <c r="BM180" s="24" t="s">
        <v>1639</v>
      </c>
    </row>
    <row r="181" spans="2:65" s="1" customFormat="1" ht="14.45" customHeight="1">
      <c r="B181" s="42"/>
      <c r="C181" s="193" t="s">
        <v>606</v>
      </c>
      <c r="D181" s="193" t="s">
        <v>182</v>
      </c>
      <c r="E181" s="194" t="s">
        <v>1828</v>
      </c>
      <c r="F181" s="195" t="s">
        <v>5425</v>
      </c>
      <c r="G181" s="196" t="s">
        <v>454</v>
      </c>
      <c r="H181" s="197">
        <v>1</v>
      </c>
      <c r="I181" s="198"/>
      <c r="J181" s="199">
        <f t="shared" si="0"/>
        <v>0</v>
      </c>
      <c r="K181" s="195" t="s">
        <v>233</v>
      </c>
      <c r="L181" s="62"/>
      <c r="M181" s="200" t="s">
        <v>34</v>
      </c>
      <c r="N181" s="201" t="s">
        <v>49</v>
      </c>
      <c r="O181" s="43"/>
      <c r="P181" s="202">
        <f t="shared" si="1"/>
        <v>0</v>
      </c>
      <c r="Q181" s="202">
        <v>0</v>
      </c>
      <c r="R181" s="202">
        <f t="shared" si="2"/>
        <v>0</v>
      </c>
      <c r="S181" s="202">
        <v>0</v>
      </c>
      <c r="T181" s="203">
        <f t="shared" si="3"/>
        <v>0</v>
      </c>
      <c r="AR181" s="24" t="s">
        <v>187</v>
      </c>
      <c r="AT181" s="24" t="s">
        <v>182</v>
      </c>
      <c r="AU181" s="24" t="s">
        <v>88</v>
      </c>
      <c r="AY181" s="24" t="s">
        <v>179</v>
      </c>
      <c r="BE181" s="204">
        <f t="shared" si="4"/>
        <v>0</v>
      </c>
      <c r="BF181" s="204">
        <f t="shared" si="5"/>
        <v>0</v>
      </c>
      <c r="BG181" s="204">
        <f t="shared" si="6"/>
        <v>0</v>
      </c>
      <c r="BH181" s="204">
        <f t="shared" si="7"/>
        <v>0</v>
      </c>
      <c r="BI181" s="204">
        <f t="shared" si="8"/>
        <v>0</v>
      </c>
      <c r="BJ181" s="24" t="s">
        <v>86</v>
      </c>
      <c r="BK181" s="204">
        <f t="shared" si="9"/>
        <v>0</v>
      </c>
      <c r="BL181" s="24" t="s">
        <v>187</v>
      </c>
      <c r="BM181" s="24" t="s">
        <v>1645</v>
      </c>
    </row>
    <row r="182" spans="2:65" s="1" customFormat="1" ht="14.45" customHeight="1">
      <c r="B182" s="42"/>
      <c r="C182" s="193" t="s">
        <v>615</v>
      </c>
      <c r="D182" s="193" t="s">
        <v>182</v>
      </c>
      <c r="E182" s="194" t="s">
        <v>1833</v>
      </c>
      <c r="F182" s="195" t="s">
        <v>5426</v>
      </c>
      <c r="G182" s="196" t="s">
        <v>454</v>
      </c>
      <c r="H182" s="197">
        <v>1</v>
      </c>
      <c r="I182" s="198"/>
      <c r="J182" s="199">
        <f t="shared" si="0"/>
        <v>0</v>
      </c>
      <c r="K182" s="195" t="s">
        <v>233</v>
      </c>
      <c r="L182" s="62"/>
      <c r="M182" s="200" t="s">
        <v>34</v>
      </c>
      <c r="N182" s="264" t="s">
        <v>49</v>
      </c>
      <c r="O182" s="262"/>
      <c r="P182" s="265">
        <f t="shared" si="1"/>
        <v>0</v>
      </c>
      <c r="Q182" s="265">
        <v>0</v>
      </c>
      <c r="R182" s="265">
        <f t="shared" si="2"/>
        <v>0</v>
      </c>
      <c r="S182" s="265">
        <v>0</v>
      </c>
      <c r="T182" s="266">
        <f t="shared" si="3"/>
        <v>0</v>
      </c>
      <c r="AR182" s="24" t="s">
        <v>187</v>
      </c>
      <c r="AT182" s="24" t="s">
        <v>182</v>
      </c>
      <c r="AU182" s="24" t="s">
        <v>88</v>
      </c>
      <c r="AY182" s="24" t="s">
        <v>179</v>
      </c>
      <c r="BE182" s="204">
        <f t="shared" si="4"/>
        <v>0</v>
      </c>
      <c r="BF182" s="204">
        <f t="shared" si="5"/>
        <v>0</v>
      </c>
      <c r="BG182" s="204">
        <f t="shared" si="6"/>
        <v>0</v>
      </c>
      <c r="BH182" s="204">
        <f t="shared" si="7"/>
        <v>0</v>
      </c>
      <c r="BI182" s="204">
        <f t="shared" si="8"/>
        <v>0</v>
      </c>
      <c r="BJ182" s="24" t="s">
        <v>86</v>
      </c>
      <c r="BK182" s="204">
        <f t="shared" si="9"/>
        <v>0</v>
      </c>
      <c r="BL182" s="24" t="s">
        <v>187</v>
      </c>
      <c r="BM182" s="24" t="s">
        <v>1652</v>
      </c>
    </row>
    <row r="183" spans="2:65" s="1" customFormat="1" ht="6.95" customHeight="1">
      <c r="B183" s="57"/>
      <c r="C183" s="58"/>
      <c r="D183" s="58"/>
      <c r="E183" s="58"/>
      <c r="F183" s="58"/>
      <c r="G183" s="58"/>
      <c r="H183" s="58"/>
      <c r="I183" s="140"/>
      <c r="J183" s="58"/>
      <c r="K183" s="58"/>
      <c r="L183" s="62"/>
    </row>
  </sheetData>
  <sheetProtection algorithmName="SHA-512" hashValue="j8vc8XUte9VGy9vOiela8bJKQXEvB/E3JHReNeGEZ1S8GupkDOGp8H9ub9QpKKCbA7K7M+o9J2ukbP335epdTg==" saltValue="RxfhvXDL6oRRmmOl3D6uamfH4RoIuRWnDga1EiBmJ8UNTkw/aIMUqE6PdOdhe0WaX0GMrzg9QVPkVVOQ4LXVlA==" spinCount="100000" sheet="1" objects="1" scenarios="1" formatColumns="0" formatRows="0" autoFilter="0"/>
  <autoFilter ref="C82:K182"/>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119</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5427</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ROUND(SUM(BE83:BE173), 2)</f>
        <v>0</v>
      </c>
      <c r="G30" s="43"/>
      <c r="H30" s="43"/>
      <c r="I30" s="132">
        <v>0.21</v>
      </c>
      <c r="J30" s="131">
        <f>ROUND(ROUND((SUM(BE83:BE173)), 2)*I30, 2)</f>
        <v>0</v>
      </c>
      <c r="K30" s="46"/>
    </row>
    <row r="31" spans="2:11" s="1" customFormat="1" ht="14.45" customHeight="1">
      <c r="B31" s="42"/>
      <c r="C31" s="43"/>
      <c r="D31" s="43"/>
      <c r="E31" s="50" t="s">
        <v>50</v>
      </c>
      <c r="F31" s="131">
        <f>ROUND(SUM(BF83:BF173), 2)</f>
        <v>0</v>
      </c>
      <c r="G31" s="43"/>
      <c r="H31" s="43"/>
      <c r="I31" s="132">
        <v>0.15</v>
      </c>
      <c r="J31" s="131">
        <f>ROUND(ROUND((SUM(BF83:BF173)), 2)*I31, 2)</f>
        <v>0</v>
      </c>
      <c r="K31" s="46"/>
    </row>
    <row r="32" spans="2:11" s="1" customFormat="1" ht="14.45" hidden="1" customHeight="1">
      <c r="B32" s="42"/>
      <c r="C32" s="43"/>
      <c r="D32" s="43"/>
      <c r="E32" s="50" t="s">
        <v>51</v>
      </c>
      <c r="F32" s="131">
        <f>ROUND(SUM(BG83:BG173), 2)</f>
        <v>0</v>
      </c>
      <c r="G32" s="43"/>
      <c r="H32" s="43"/>
      <c r="I32" s="132">
        <v>0.21</v>
      </c>
      <c r="J32" s="131">
        <v>0</v>
      </c>
      <c r="K32" s="46"/>
    </row>
    <row r="33" spans="2:11" s="1" customFormat="1" ht="14.45" hidden="1" customHeight="1">
      <c r="B33" s="42"/>
      <c r="C33" s="43"/>
      <c r="D33" s="43"/>
      <c r="E33" s="50" t="s">
        <v>52</v>
      </c>
      <c r="F33" s="131">
        <f>ROUND(SUM(BH83:BH173), 2)</f>
        <v>0</v>
      </c>
      <c r="G33" s="43"/>
      <c r="H33" s="43"/>
      <c r="I33" s="132">
        <v>0.15</v>
      </c>
      <c r="J33" s="131">
        <v>0</v>
      </c>
      <c r="K33" s="46"/>
    </row>
    <row r="34" spans="2:11" s="1" customFormat="1" ht="14.45" hidden="1" customHeight="1">
      <c r="B34" s="42"/>
      <c r="C34" s="43"/>
      <c r="D34" s="43"/>
      <c r="E34" s="50" t="s">
        <v>53</v>
      </c>
      <c r="F34" s="131">
        <f>ROUND(SUM(BI83:BI173),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MP - Medicinální plyny</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47" s="7" customFormat="1" ht="24.95" customHeight="1">
      <c r="B57" s="150"/>
      <c r="C57" s="151"/>
      <c r="D57" s="152" t="s">
        <v>149</v>
      </c>
      <c r="E57" s="153"/>
      <c r="F57" s="153"/>
      <c r="G57" s="153"/>
      <c r="H57" s="153"/>
      <c r="I57" s="154"/>
      <c r="J57" s="155">
        <f>J84</f>
        <v>0</v>
      </c>
      <c r="K57" s="156"/>
    </row>
    <row r="58" spans="2:47" s="8" customFormat="1" ht="19.899999999999999" customHeight="1">
      <c r="B58" s="157"/>
      <c r="C58" s="158"/>
      <c r="D58" s="159" t="s">
        <v>5428</v>
      </c>
      <c r="E58" s="160"/>
      <c r="F58" s="160"/>
      <c r="G58" s="160"/>
      <c r="H58" s="160"/>
      <c r="I58" s="161"/>
      <c r="J58" s="162">
        <f>J85</f>
        <v>0</v>
      </c>
      <c r="K58" s="163"/>
    </row>
    <row r="59" spans="2:47" s="8" customFormat="1" ht="19.899999999999999" customHeight="1">
      <c r="B59" s="157"/>
      <c r="C59" s="158"/>
      <c r="D59" s="159" t="s">
        <v>5429</v>
      </c>
      <c r="E59" s="160"/>
      <c r="F59" s="160"/>
      <c r="G59" s="160"/>
      <c r="H59" s="160"/>
      <c r="I59" s="161"/>
      <c r="J59" s="162">
        <f>J116</f>
        <v>0</v>
      </c>
      <c r="K59" s="163"/>
    </row>
    <row r="60" spans="2:47" s="8" customFormat="1" ht="19.899999999999999" customHeight="1">
      <c r="B60" s="157"/>
      <c r="C60" s="158"/>
      <c r="D60" s="159" t="s">
        <v>5430</v>
      </c>
      <c r="E60" s="160"/>
      <c r="F60" s="160"/>
      <c r="G60" s="160"/>
      <c r="H60" s="160"/>
      <c r="I60" s="161"/>
      <c r="J60" s="162">
        <f>J123</f>
        <v>0</v>
      </c>
      <c r="K60" s="163"/>
    </row>
    <row r="61" spans="2:47" s="8" customFormat="1" ht="19.899999999999999" customHeight="1">
      <c r="B61" s="157"/>
      <c r="C61" s="158"/>
      <c r="D61" s="159" t="s">
        <v>5431</v>
      </c>
      <c r="E61" s="160"/>
      <c r="F61" s="160"/>
      <c r="G61" s="160"/>
      <c r="H61" s="160"/>
      <c r="I61" s="161"/>
      <c r="J61" s="162">
        <f>J131</f>
        <v>0</v>
      </c>
      <c r="K61" s="163"/>
    </row>
    <row r="62" spans="2:47" s="8" customFormat="1" ht="19.899999999999999" customHeight="1">
      <c r="B62" s="157"/>
      <c r="C62" s="158"/>
      <c r="D62" s="159" t="s">
        <v>5432</v>
      </c>
      <c r="E62" s="160"/>
      <c r="F62" s="160"/>
      <c r="G62" s="160"/>
      <c r="H62" s="160"/>
      <c r="I62" s="161"/>
      <c r="J62" s="162">
        <f>J150</f>
        <v>0</v>
      </c>
      <c r="K62" s="163"/>
    </row>
    <row r="63" spans="2:47" s="8" customFormat="1" ht="19.899999999999999" customHeight="1">
      <c r="B63" s="157"/>
      <c r="C63" s="158"/>
      <c r="D63" s="159" t="s">
        <v>5433</v>
      </c>
      <c r="E63" s="160"/>
      <c r="F63" s="160"/>
      <c r="G63" s="160"/>
      <c r="H63" s="160"/>
      <c r="I63" s="161"/>
      <c r="J63" s="162">
        <f>J169</f>
        <v>0</v>
      </c>
      <c r="K63" s="163"/>
    </row>
    <row r="64" spans="2:47" s="1" customFormat="1" ht="21.75" customHeight="1">
      <c r="B64" s="42"/>
      <c r="C64" s="43"/>
      <c r="D64" s="43"/>
      <c r="E64" s="43"/>
      <c r="F64" s="43"/>
      <c r="G64" s="43"/>
      <c r="H64" s="43"/>
      <c r="I64" s="119"/>
      <c r="J64" s="43"/>
      <c r="K64" s="46"/>
    </row>
    <row r="65" spans="2:12"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0000000000003"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49999999999999" customHeight="1">
      <c r="B75" s="42"/>
      <c r="C75" s="64"/>
      <c r="D75" s="64"/>
      <c r="E75" s="368" t="str">
        <f>E9</f>
        <v>MP - Medicinální plyny</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65" s="1" customFormat="1" ht="10.35" customHeight="1">
      <c r="B81" s="42"/>
      <c r="C81" s="64"/>
      <c r="D81" s="64"/>
      <c r="E81" s="64"/>
      <c r="F81" s="64"/>
      <c r="G81" s="64"/>
      <c r="H81" s="64"/>
      <c r="I81" s="164"/>
      <c r="J81" s="64"/>
      <c r="K81" s="64"/>
      <c r="L81" s="62"/>
    </row>
    <row r="82" spans="2:65"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5"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5" s="10" customFormat="1" ht="37.35" customHeight="1">
      <c r="B84" s="177"/>
      <c r="C84" s="178"/>
      <c r="D84" s="179" t="s">
        <v>77</v>
      </c>
      <c r="E84" s="180" t="s">
        <v>1204</v>
      </c>
      <c r="F84" s="180" t="s">
        <v>1205</v>
      </c>
      <c r="G84" s="178"/>
      <c r="H84" s="178"/>
      <c r="I84" s="181"/>
      <c r="J84" s="182">
        <f>BK84</f>
        <v>0</v>
      </c>
      <c r="K84" s="178"/>
      <c r="L84" s="183"/>
      <c r="M84" s="184"/>
      <c r="N84" s="185"/>
      <c r="O84" s="185"/>
      <c r="P84" s="186">
        <f>P85+P116+P123+P131+P150+P169</f>
        <v>0</v>
      </c>
      <c r="Q84" s="185"/>
      <c r="R84" s="186">
        <f>R85+R116+R123+R131+R150+R169</f>
        <v>0</v>
      </c>
      <c r="S84" s="185"/>
      <c r="T84" s="187">
        <f>T85+T116+T123+T131+T150+T169</f>
        <v>0</v>
      </c>
      <c r="AR84" s="188" t="s">
        <v>88</v>
      </c>
      <c r="AT84" s="189" t="s">
        <v>77</v>
      </c>
      <c r="AU84" s="189" t="s">
        <v>78</v>
      </c>
      <c r="AY84" s="188" t="s">
        <v>179</v>
      </c>
      <c r="BK84" s="190">
        <f>BK85+BK116+BK123+BK131+BK150+BK169</f>
        <v>0</v>
      </c>
    </row>
    <row r="85" spans="2:65" s="10" customFormat="1" ht="19.899999999999999" customHeight="1">
      <c r="B85" s="177"/>
      <c r="C85" s="178"/>
      <c r="D85" s="179" t="s">
        <v>77</v>
      </c>
      <c r="E85" s="191" t="s">
        <v>3390</v>
      </c>
      <c r="F85" s="191" t="s">
        <v>5434</v>
      </c>
      <c r="G85" s="178"/>
      <c r="H85" s="178"/>
      <c r="I85" s="181"/>
      <c r="J85" s="192">
        <f>BK85</f>
        <v>0</v>
      </c>
      <c r="K85" s="178"/>
      <c r="L85" s="183"/>
      <c r="M85" s="184"/>
      <c r="N85" s="185"/>
      <c r="O85" s="185"/>
      <c r="P85" s="186">
        <f>SUM(P86:P115)</f>
        <v>0</v>
      </c>
      <c r="Q85" s="185"/>
      <c r="R85" s="186">
        <f>SUM(R86:R115)</f>
        <v>0</v>
      </c>
      <c r="S85" s="185"/>
      <c r="T85" s="187">
        <f>SUM(T86:T115)</f>
        <v>0</v>
      </c>
      <c r="AR85" s="188" t="s">
        <v>86</v>
      </c>
      <c r="AT85" s="189" t="s">
        <v>77</v>
      </c>
      <c r="AU85" s="189" t="s">
        <v>86</v>
      </c>
      <c r="AY85" s="188" t="s">
        <v>179</v>
      </c>
      <c r="BK85" s="190">
        <f>SUM(BK86:BK115)</f>
        <v>0</v>
      </c>
    </row>
    <row r="86" spans="2:65" s="1" customFormat="1" ht="14.45" customHeight="1">
      <c r="B86" s="42"/>
      <c r="C86" s="193" t="s">
        <v>86</v>
      </c>
      <c r="D86" s="193" t="s">
        <v>182</v>
      </c>
      <c r="E86" s="194" t="s">
        <v>5435</v>
      </c>
      <c r="F86" s="195" t="s">
        <v>5436</v>
      </c>
      <c r="G86" s="196" t="s">
        <v>250</v>
      </c>
      <c r="H86" s="197">
        <v>393</v>
      </c>
      <c r="I86" s="198"/>
      <c r="J86" s="199">
        <f t="shared" ref="J86:J115" si="0">ROUND(I86*H86,2)</f>
        <v>0</v>
      </c>
      <c r="K86" s="195" t="s">
        <v>233</v>
      </c>
      <c r="L86" s="62"/>
      <c r="M86" s="200" t="s">
        <v>34</v>
      </c>
      <c r="N86" s="201" t="s">
        <v>49</v>
      </c>
      <c r="O86" s="43"/>
      <c r="P86" s="202">
        <f t="shared" ref="P86:P115" si="1">O86*H86</f>
        <v>0</v>
      </c>
      <c r="Q86" s="202">
        <v>0</v>
      </c>
      <c r="R86" s="202">
        <f t="shared" ref="R86:R115" si="2">Q86*H86</f>
        <v>0</v>
      </c>
      <c r="S86" s="202">
        <v>0</v>
      </c>
      <c r="T86" s="203">
        <f t="shared" ref="T86:T115" si="3">S86*H86</f>
        <v>0</v>
      </c>
      <c r="AR86" s="24" t="s">
        <v>187</v>
      </c>
      <c r="AT86" s="24" t="s">
        <v>182</v>
      </c>
      <c r="AU86" s="24" t="s">
        <v>88</v>
      </c>
      <c r="AY86" s="24" t="s">
        <v>179</v>
      </c>
      <c r="BE86" s="204">
        <f t="shared" ref="BE86:BE115" si="4">IF(N86="základní",J86,0)</f>
        <v>0</v>
      </c>
      <c r="BF86" s="204">
        <f t="shared" ref="BF86:BF115" si="5">IF(N86="snížená",J86,0)</f>
        <v>0</v>
      </c>
      <c r="BG86" s="204">
        <f t="shared" ref="BG86:BG115" si="6">IF(N86="zákl. přenesená",J86,0)</f>
        <v>0</v>
      </c>
      <c r="BH86" s="204">
        <f t="shared" ref="BH86:BH115" si="7">IF(N86="sníž. přenesená",J86,0)</f>
        <v>0</v>
      </c>
      <c r="BI86" s="204">
        <f t="shared" ref="BI86:BI115" si="8">IF(N86="nulová",J86,0)</f>
        <v>0</v>
      </c>
      <c r="BJ86" s="24" t="s">
        <v>86</v>
      </c>
      <c r="BK86" s="204">
        <f t="shared" ref="BK86:BK115" si="9">ROUND(I86*H86,2)</f>
        <v>0</v>
      </c>
      <c r="BL86" s="24" t="s">
        <v>187</v>
      </c>
      <c r="BM86" s="24" t="s">
        <v>86</v>
      </c>
    </row>
    <row r="87" spans="2:65" s="1" customFormat="1" ht="14.45" customHeight="1">
      <c r="B87" s="42"/>
      <c r="C87" s="193" t="s">
        <v>88</v>
      </c>
      <c r="D87" s="193" t="s">
        <v>182</v>
      </c>
      <c r="E87" s="194" t="s">
        <v>5437</v>
      </c>
      <c r="F87" s="195" t="s">
        <v>5438</v>
      </c>
      <c r="G87" s="196" t="s">
        <v>250</v>
      </c>
      <c r="H87" s="197">
        <v>421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88</v>
      </c>
    </row>
    <row r="88" spans="2:65" s="1" customFormat="1" ht="14.45" customHeight="1">
      <c r="B88" s="42"/>
      <c r="C88" s="193" t="s">
        <v>180</v>
      </c>
      <c r="D88" s="193" t="s">
        <v>182</v>
      </c>
      <c r="E88" s="194" t="s">
        <v>5439</v>
      </c>
      <c r="F88" s="195" t="s">
        <v>5440</v>
      </c>
      <c r="G88" s="196" t="s">
        <v>250</v>
      </c>
      <c r="H88" s="197">
        <v>518</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180</v>
      </c>
    </row>
    <row r="89" spans="2:65" s="1" customFormat="1" ht="14.45" customHeight="1">
      <c r="B89" s="42"/>
      <c r="C89" s="193" t="s">
        <v>187</v>
      </c>
      <c r="D89" s="193" t="s">
        <v>182</v>
      </c>
      <c r="E89" s="194" t="s">
        <v>5441</v>
      </c>
      <c r="F89" s="195" t="s">
        <v>5442</v>
      </c>
      <c r="G89" s="196" t="s">
        <v>250</v>
      </c>
      <c r="H89" s="197">
        <v>221</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187</v>
      </c>
    </row>
    <row r="90" spans="2:65" s="1" customFormat="1" ht="14.45" customHeight="1">
      <c r="B90" s="42"/>
      <c r="C90" s="193" t="s">
        <v>230</v>
      </c>
      <c r="D90" s="193" t="s">
        <v>182</v>
      </c>
      <c r="E90" s="194" t="s">
        <v>5443</v>
      </c>
      <c r="F90" s="195" t="s">
        <v>5444</v>
      </c>
      <c r="G90" s="196" t="s">
        <v>250</v>
      </c>
      <c r="H90" s="197">
        <v>249</v>
      </c>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230</v>
      </c>
    </row>
    <row r="91" spans="2:65" s="1" customFormat="1" ht="14.45" customHeight="1">
      <c r="B91" s="42"/>
      <c r="C91" s="193" t="s">
        <v>236</v>
      </c>
      <c r="D91" s="193" t="s">
        <v>182</v>
      </c>
      <c r="E91" s="194" t="s">
        <v>5445</v>
      </c>
      <c r="F91" s="195" t="s">
        <v>5446</v>
      </c>
      <c r="G91" s="196" t="s">
        <v>250</v>
      </c>
      <c r="H91" s="197">
        <v>159</v>
      </c>
      <c r="I91" s="198"/>
      <c r="J91" s="199">
        <f t="shared" si="0"/>
        <v>0</v>
      </c>
      <c r="K91" s="195" t="s">
        <v>233</v>
      </c>
      <c r="L91" s="62"/>
      <c r="M91" s="200" t="s">
        <v>34</v>
      </c>
      <c r="N91" s="201" t="s">
        <v>49</v>
      </c>
      <c r="O91" s="43"/>
      <c r="P91" s="202">
        <f t="shared" si="1"/>
        <v>0</v>
      </c>
      <c r="Q91" s="202">
        <v>0</v>
      </c>
      <c r="R91" s="202">
        <f t="shared" si="2"/>
        <v>0</v>
      </c>
      <c r="S91" s="202">
        <v>0</v>
      </c>
      <c r="T91" s="203">
        <f t="shared" si="3"/>
        <v>0</v>
      </c>
      <c r="AR91" s="24" t="s">
        <v>187</v>
      </c>
      <c r="AT91" s="24" t="s">
        <v>182</v>
      </c>
      <c r="AU91" s="24" t="s">
        <v>88</v>
      </c>
      <c r="AY91" s="24" t="s">
        <v>179</v>
      </c>
      <c r="BE91" s="204">
        <f t="shared" si="4"/>
        <v>0</v>
      </c>
      <c r="BF91" s="204">
        <f t="shared" si="5"/>
        <v>0</v>
      </c>
      <c r="BG91" s="204">
        <f t="shared" si="6"/>
        <v>0</v>
      </c>
      <c r="BH91" s="204">
        <f t="shared" si="7"/>
        <v>0</v>
      </c>
      <c r="BI91" s="204">
        <f t="shared" si="8"/>
        <v>0</v>
      </c>
      <c r="BJ91" s="24" t="s">
        <v>86</v>
      </c>
      <c r="BK91" s="204">
        <f t="shared" si="9"/>
        <v>0</v>
      </c>
      <c r="BL91" s="24" t="s">
        <v>187</v>
      </c>
      <c r="BM91" s="24" t="s">
        <v>236</v>
      </c>
    </row>
    <row r="92" spans="2:65" s="1" customFormat="1" ht="14.45" customHeight="1">
      <c r="B92" s="42"/>
      <c r="C92" s="193" t="s">
        <v>242</v>
      </c>
      <c r="D92" s="193" t="s">
        <v>182</v>
      </c>
      <c r="E92" s="194" t="s">
        <v>5447</v>
      </c>
      <c r="F92" s="195" t="s">
        <v>5448</v>
      </c>
      <c r="G92" s="196" t="s">
        <v>769</v>
      </c>
      <c r="H92" s="197">
        <v>172</v>
      </c>
      <c r="I92" s="198"/>
      <c r="J92" s="199">
        <f t="shared" si="0"/>
        <v>0</v>
      </c>
      <c r="K92" s="195" t="s">
        <v>233</v>
      </c>
      <c r="L92" s="62"/>
      <c r="M92" s="200" t="s">
        <v>34</v>
      </c>
      <c r="N92" s="201" t="s">
        <v>49</v>
      </c>
      <c r="O92" s="43"/>
      <c r="P92" s="202">
        <f t="shared" si="1"/>
        <v>0</v>
      </c>
      <c r="Q92" s="202">
        <v>0</v>
      </c>
      <c r="R92" s="202">
        <f t="shared" si="2"/>
        <v>0</v>
      </c>
      <c r="S92" s="202">
        <v>0</v>
      </c>
      <c r="T92" s="203">
        <f t="shared" si="3"/>
        <v>0</v>
      </c>
      <c r="AR92" s="24" t="s">
        <v>187</v>
      </c>
      <c r="AT92" s="24" t="s">
        <v>182</v>
      </c>
      <c r="AU92" s="24" t="s">
        <v>88</v>
      </c>
      <c r="AY92" s="24" t="s">
        <v>179</v>
      </c>
      <c r="BE92" s="204">
        <f t="shared" si="4"/>
        <v>0</v>
      </c>
      <c r="BF92" s="204">
        <f t="shared" si="5"/>
        <v>0</v>
      </c>
      <c r="BG92" s="204">
        <f t="shared" si="6"/>
        <v>0</v>
      </c>
      <c r="BH92" s="204">
        <f t="shared" si="7"/>
        <v>0</v>
      </c>
      <c r="BI92" s="204">
        <f t="shared" si="8"/>
        <v>0</v>
      </c>
      <c r="BJ92" s="24" t="s">
        <v>86</v>
      </c>
      <c r="BK92" s="204">
        <f t="shared" si="9"/>
        <v>0</v>
      </c>
      <c r="BL92" s="24" t="s">
        <v>187</v>
      </c>
      <c r="BM92" s="24" t="s">
        <v>242</v>
      </c>
    </row>
    <row r="93" spans="2:65" s="1" customFormat="1" ht="14.45" customHeight="1">
      <c r="B93" s="42"/>
      <c r="C93" s="193" t="s">
        <v>225</v>
      </c>
      <c r="D93" s="193" t="s">
        <v>182</v>
      </c>
      <c r="E93" s="194" t="s">
        <v>5449</v>
      </c>
      <c r="F93" s="195" t="s">
        <v>5450</v>
      </c>
      <c r="G93" s="196" t="s">
        <v>769</v>
      </c>
      <c r="H93" s="197">
        <v>118</v>
      </c>
      <c r="I93" s="198"/>
      <c r="J93" s="199">
        <f t="shared" si="0"/>
        <v>0</v>
      </c>
      <c r="K93" s="195" t="s">
        <v>233</v>
      </c>
      <c r="L93" s="62"/>
      <c r="M93" s="200" t="s">
        <v>34</v>
      </c>
      <c r="N93" s="201" t="s">
        <v>49</v>
      </c>
      <c r="O93" s="43"/>
      <c r="P93" s="202">
        <f t="shared" si="1"/>
        <v>0</v>
      </c>
      <c r="Q93" s="202">
        <v>0</v>
      </c>
      <c r="R93" s="202">
        <f t="shared" si="2"/>
        <v>0</v>
      </c>
      <c r="S93" s="202">
        <v>0</v>
      </c>
      <c r="T93" s="203">
        <f t="shared" si="3"/>
        <v>0</v>
      </c>
      <c r="AR93" s="24" t="s">
        <v>187</v>
      </c>
      <c r="AT93" s="24" t="s">
        <v>182</v>
      </c>
      <c r="AU93" s="24" t="s">
        <v>88</v>
      </c>
      <c r="AY93" s="24" t="s">
        <v>179</v>
      </c>
      <c r="BE93" s="204">
        <f t="shared" si="4"/>
        <v>0</v>
      </c>
      <c r="BF93" s="204">
        <f t="shared" si="5"/>
        <v>0</v>
      </c>
      <c r="BG93" s="204">
        <f t="shared" si="6"/>
        <v>0</v>
      </c>
      <c r="BH93" s="204">
        <f t="shared" si="7"/>
        <v>0</v>
      </c>
      <c r="BI93" s="204">
        <f t="shared" si="8"/>
        <v>0</v>
      </c>
      <c r="BJ93" s="24" t="s">
        <v>86</v>
      </c>
      <c r="BK93" s="204">
        <f t="shared" si="9"/>
        <v>0</v>
      </c>
      <c r="BL93" s="24" t="s">
        <v>187</v>
      </c>
      <c r="BM93" s="24" t="s">
        <v>225</v>
      </c>
    </row>
    <row r="94" spans="2:65" s="1" customFormat="1" ht="14.45" customHeight="1">
      <c r="B94" s="42"/>
      <c r="C94" s="193" t="s">
        <v>257</v>
      </c>
      <c r="D94" s="193" t="s">
        <v>182</v>
      </c>
      <c r="E94" s="194" t="s">
        <v>5451</v>
      </c>
      <c r="F94" s="195" t="s">
        <v>5452</v>
      </c>
      <c r="G94" s="196" t="s">
        <v>769</v>
      </c>
      <c r="H94" s="197">
        <v>48</v>
      </c>
      <c r="I94" s="198"/>
      <c r="J94" s="199">
        <f t="shared" si="0"/>
        <v>0</v>
      </c>
      <c r="K94" s="195" t="s">
        <v>233</v>
      </c>
      <c r="L94" s="62"/>
      <c r="M94" s="200" t="s">
        <v>34</v>
      </c>
      <c r="N94" s="201" t="s">
        <v>49</v>
      </c>
      <c r="O94" s="43"/>
      <c r="P94" s="202">
        <f t="shared" si="1"/>
        <v>0</v>
      </c>
      <c r="Q94" s="202">
        <v>0</v>
      </c>
      <c r="R94" s="202">
        <f t="shared" si="2"/>
        <v>0</v>
      </c>
      <c r="S94" s="202">
        <v>0</v>
      </c>
      <c r="T94" s="203">
        <f t="shared" si="3"/>
        <v>0</v>
      </c>
      <c r="AR94" s="24" t="s">
        <v>187</v>
      </c>
      <c r="AT94" s="24" t="s">
        <v>182</v>
      </c>
      <c r="AU94" s="24" t="s">
        <v>88</v>
      </c>
      <c r="AY94" s="24" t="s">
        <v>179</v>
      </c>
      <c r="BE94" s="204">
        <f t="shared" si="4"/>
        <v>0</v>
      </c>
      <c r="BF94" s="204">
        <f t="shared" si="5"/>
        <v>0</v>
      </c>
      <c r="BG94" s="204">
        <f t="shared" si="6"/>
        <v>0</v>
      </c>
      <c r="BH94" s="204">
        <f t="shared" si="7"/>
        <v>0</v>
      </c>
      <c r="BI94" s="204">
        <f t="shared" si="8"/>
        <v>0</v>
      </c>
      <c r="BJ94" s="24" t="s">
        <v>86</v>
      </c>
      <c r="BK94" s="204">
        <f t="shared" si="9"/>
        <v>0</v>
      </c>
      <c r="BL94" s="24" t="s">
        <v>187</v>
      </c>
      <c r="BM94" s="24" t="s">
        <v>257</v>
      </c>
    </row>
    <row r="95" spans="2:65" s="1" customFormat="1" ht="14.45" customHeight="1">
      <c r="B95" s="42"/>
      <c r="C95" s="193" t="s">
        <v>264</v>
      </c>
      <c r="D95" s="193" t="s">
        <v>182</v>
      </c>
      <c r="E95" s="194" t="s">
        <v>5453</v>
      </c>
      <c r="F95" s="195" t="s">
        <v>5454</v>
      </c>
      <c r="G95" s="196" t="s">
        <v>454</v>
      </c>
      <c r="H95" s="197">
        <v>4.8</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264</v>
      </c>
    </row>
    <row r="96" spans="2:65" s="1" customFormat="1" ht="14.45" customHeight="1">
      <c r="B96" s="42"/>
      <c r="C96" s="193" t="s">
        <v>269</v>
      </c>
      <c r="D96" s="193" t="s">
        <v>182</v>
      </c>
      <c r="E96" s="194" t="s">
        <v>5455</v>
      </c>
      <c r="F96" s="195" t="s">
        <v>5456</v>
      </c>
      <c r="G96" s="196" t="s">
        <v>250</v>
      </c>
      <c r="H96" s="197">
        <v>18</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269</v>
      </c>
    </row>
    <row r="97" spans="2:65" s="1" customFormat="1" ht="14.45" customHeight="1">
      <c r="B97" s="42"/>
      <c r="C97" s="193" t="s">
        <v>273</v>
      </c>
      <c r="D97" s="193" t="s">
        <v>182</v>
      </c>
      <c r="E97" s="194" t="s">
        <v>5457</v>
      </c>
      <c r="F97" s="195" t="s">
        <v>5458</v>
      </c>
      <c r="G97" s="196" t="s">
        <v>250</v>
      </c>
      <c r="H97" s="197">
        <v>14</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273</v>
      </c>
    </row>
    <row r="98" spans="2:65" s="1" customFormat="1" ht="14.45" customHeight="1">
      <c r="B98" s="42"/>
      <c r="C98" s="193" t="s">
        <v>279</v>
      </c>
      <c r="D98" s="193" t="s">
        <v>182</v>
      </c>
      <c r="E98" s="194" t="s">
        <v>5459</v>
      </c>
      <c r="F98" s="195" t="s">
        <v>5460</v>
      </c>
      <c r="G98" s="196" t="s">
        <v>250</v>
      </c>
      <c r="H98" s="197">
        <v>8</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279</v>
      </c>
    </row>
    <row r="99" spans="2:65" s="1" customFormat="1" ht="14.45" customHeight="1">
      <c r="B99" s="42"/>
      <c r="C99" s="193" t="s">
        <v>283</v>
      </c>
      <c r="D99" s="193" t="s">
        <v>182</v>
      </c>
      <c r="E99" s="194" t="s">
        <v>5461</v>
      </c>
      <c r="F99" s="195" t="s">
        <v>5462</v>
      </c>
      <c r="G99" s="196" t="s">
        <v>250</v>
      </c>
      <c r="H99" s="197">
        <v>8</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283</v>
      </c>
    </row>
    <row r="100" spans="2:65" s="1" customFormat="1" ht="14.45" customHeight="1">
      <c r="B100" s="42"/>
      <c r="C100" s="193" t="s">
        <v>10</v>
      </c>
      <c r="D100" s="193" t="s">
        <v>182</v>
      </c>
      <c r="E100" s="194" t="s">
        <v>5463</v>
      </c>
      <c r="F100" s="195" t="s">
        <v>5464</v>
      </c>
      <c r="G100" s="196" t="s">
        <v>250</v>
      </c>
      <c r="H100" s="197">
        <v>8</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10</v>
      </c>
    </row>
    <row r="101" spans="2:65" s="1" customFormat="1" ht="14.45" customHeight="1">
      <c r="B101" s="42"/>
      <c r="C101" s="193" t="s">
        <v>301</v>
      </c>
      <c r="D101" s="193" t="s">
        <v>182</v>
      </c>
      <c r="E101" s="194" t="s">
        <v>5465</v>
      </c>
      <c r="F101" s="195" t="s">
        <v>5466</v>
      </c>
      <c r="G101" s="196" t="s">
        <v>769</v>
      </c>
      <c r="H101" s="197">
        <v>68</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301</v>
      </c>
    </row>
    <row r="102" spans="2:65" s="1" customFormat="1" ht="14.45" customHeight="1">
      <c r="B102" s="42"/>
      <c r="C102" s="193" t="s">
        <v>327</v>
      </c>
      <c r="D102" s="193" t="s">
        <v>182</v>
      </c>
      <c r="E102" s="194" t="s">
        <v>5467</v>
      </c>
      <c r="F102" s="195" t="s">
        <v>5468</v>
      </c>
      <c r="G102" s="196" t="s">
        <v>769</v>
      </c>
      <c r="H102" s="197">
        <v>105</v>
      </c>
      <c r="I102" s="198"/>
      <c r="J102" s="199">
        <f t="shared" si="0"/>
        <v>0</v>
      </c>
      <c r="K102" s="195" t="s">
        <v>233</v>
      </c>
      <c r="L102" s="62"/>
      <c r="M102" s="200" t="s">
        <v>34</v>
      </c>
      <c r="N102" s="201" t="s">
        <v>49</v>
      </c>
      <c r="O102" s="43"/>
      <c r="P102" s="202">
        <f t="shared" si="1"/>
        <v>0</v>
      </c>
      <c r="Q102" s="202">
        <v>0</v>
      </c>
      <c r="R102" s="202">
        <f t="shared" si="2"/>
        <v>0</v>
      </c>
      <c r="S102" s="202">
        <v>0</v>
      </c>
      <c r="T102" s="203">
        <f t="shared" si="3"/>
        <v>0</v>
      </c>
      <c r="AR102" s="24" t="s">
        <v>187</v>
      </c>
      <c r="AT102" s="24" t="s">
        <v>182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187</v>
      </c>
      <c r="BM102" s="24" t="s">
        <v>327</v>
      </c>
    </row>
    <row r="103" spans="2:65" s="1" customFormat="1" ht="14.45" customHeight="1">
      <c r="B103" s="42"/>
      <c r="C103" s="193" t="s">
        <v>366</v>
      </c>
      <c r="D103" s="193" t="s">
        <v>182</v>
      </c>
      <c r="E103" s="194" t="s">
        <v>5469</v>
      </c>
      <c r="F103" s="195" t="s">
        <v>5470</v>
      </c>
      <c r="G103" s="196" t="s">
        <v>769</v>
      </c>
      <c r="H103" s="197">
        <v>12</v>
      </c>
      <c r="I103" s="198"/>
      <c r="J103" s="199">
        <f t="shared" si="0"/>
        <v>0</v>
      </c>
      <c r="K103" s="195" t="s">
        <v>233</v>
      </c>
      <c r="L103" s="62"/>
      <c r="M103" s="200" t="s">
        <v>34</v>
      </c>
      <c r="N103" s="201" t="s">
        <v>49</v>
      </c>
      <c r="O103" s="43"/>
      <c r="P103" s="202">
        <f t="shared" si="1"/>
        <v>0</v>
      </c>
      <c r="Q103" s="202">
        <v>0</v>
      </c>
      <c r="R103" s="202">
        <f t="shared" si="2"/>
        <v>0</v>
      </c>
      <c r="S103" s="202">
        <v>0</v>
      </c>
      <c r="T103" s="203">
        <f t="shared" si="3"/>
        <v>0</v>
      </c>
      <c r="AR103" s="24" t="s">
        <v>187</v>
      </c>
      <c r="AT103" s="24" t="s">
        <v>182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187</v>
      </c>
      <c r="BM103" s="24" t="s">
        <v>366</v>
      </c>
    </row>
    <row r="104" spans="2:65" s="1" customFormat="1" ht="14.45" customHeight="1">
      <c r="B104" s="42"/>
      <c r="C104" s="193" t="s">
        <v>384</v>
      </c>
      <c r="D104" s="193" t="s">
        <v>182</v>
      </c>
      <c r="E104" s="194" t="s">
        <v>5471</v>
      </c>
      <c r="F104" s="195" t="s">
        <v>5472</v>
      </c>
      <c r="G104" s="196" t="s">
        <v>769</v>
      </c>
      <c r="H104" s="197">
        <v>38</v>
      </c>
      <c r="I104" s="198"/>
      <c r="J104" s="199">
        <f t="shared" si="0"/>
        <v>0</v>
      </c>
      <c r="K104" s="195" t="s">
        <v>233</v>
      </c>
      <c r="L104" s="62"/>
      <c r="M104" s="200" t="s">
        <v>34</v>
      </c>
      <c r="N104" s="201" t="s">
        <v>49</v>
      </c>
      <c r="O104" s="43"/>
      <c r="P104" s="202">
        <f t="shared" si="1"/>
        <v>0</v>
      </c>
      <c r="Q104" s="202">
        <v>0</v>
      </c>
      <c r="R104" s="202">
        <f t="shared" si="2"/>
        <v>0</v>
      </c>
      <c r="S104" s="202">
        <v>0</v>
      </c>
      <c r="T104" s="203">
        <f t="shared" si="3"/>
        <v>0</v>
      </c>
      <c r="AR104" s="24" t="s">
        <v>187</v>
      </c>
      <c r="AT104" s="24" t="s">
        <v>182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187</v>
      </c>
      <c r="BM104" s="24" t="s">
        <v>384</v>
      </c>
    </row>
    <row r="105" spans="2:65" s="1" customFormat="1" ht="14.45" customHeight="1">
      <c r="B105" s="42"/>
      <c r="C105" s="193" t="s">
        <v>391</v>
      </c>
      <c r="D105" s="193" t="s">
        <v>182</v>
      </c>
      <c r="E105" s="194" t="s">
        <v>5473</v>
      </c>
      <c r="F105" s="195" t="s">
        <v>5474</v>
      </c>
      <c r="G105" s="196" t="s">
        <v>769</v>
      </c>
      <c r="H105" s="197">
        <v>7</v>
      </c>
      <c r="I105" s="198"/>
      <c r="J105" s="199">
        <f t="shared" si="0"/>
        <v>0</v>
      </c>
      <c r="K105" s="195" t="s">
        <v>233</v>
      </c>
      <c r="L105" s="62"/>
      <c r="M105" s="200" t="s">
        <v>34</v>
      </c>
      <c r="N105" s="201" t="s">
        <v>49</v>
      </c>
      <c r="O105" s="43"/>
      <c r="P105" s="202">
        <f t="shared" si="1"/>
        <v>0</v>
      </c>
      <c r="Q105" s="202">
        <v>0</v>
      </c>
      <c r="R105" s="202">
        <f t="shared" si="2"/>
        <v>0</v>
      </c>
      <c r="S105" s="202">
        <v>0</v>
      </c>
      <c r="T105" s="203">
        <f t="shared" si="3"/>
        <v>0</v>
      </c>
      <c r="AR105" s="24" t="s">
        <v>187</v>
      </c>
      <c r="AT105" s="24" t="s">
        <v>182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187</v>
      </c>
      <c r="BM105" s="24" t="s">
        <v>391</v>
      </c>
    </row>
    <row r="106" spans="2:65" s="1" customFormat="1" ht="14.45" customHeight="1">
      <c r="B106" s="42"/>
      <c r="C106" s="193" t="s">
        <v>9</v>
      </c>
      <c r="D106" s="193" t="s">
        <v>182</v>
      </c>
      <c r="E106" s="194" t="s">
        <v>5475</v>
      </c>
      <c r="F106" s="195" t="s">
        <v>5476</v>
      </c>
      <c r="G106" s="196" t="s">
        <v>769</v>
      </c>
      <c r="H106" s="197">
        <v>2</v>
      </c>
      <c r="I106" s="198"/>
      <c r="J106" s="199">
        <f t="shared" si="0"/>
        <v>0</v>
      </c>
      <c r="K106" s="195" t="s">
        <v>233</v>
      </c>
      <c r="L106" s="62"/>
      <c r="M106" s="200" t="s">
        <v>34</v>
      </c>
      <c r="N106" s="201" t="s">
        <v>49</v>
      </c>
      <c r="O106" s="43"/>
      <c r="P106" s="202">
        <f t="shared" si="1"/>
        <v>0</v>
      </c>
      <c r="Q106" s="202">
        <v>0</v>
      </c>
      <c r="R106" s="202">
        <f t="shared" si="2"/>
        <v>0</v>
      </c>
      <c r="S106" s="202">
        <v>0</v>
      </c>
      <c r="T106" s="203">
        <f t="shared" si="3"/>
        <v>0</v>
      </c>
      <c r="AR106" s="24" t="s">
        <v>187</v>
      </c>
      <c r="AT106" s="24" t="s">
        <v>182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187</v>
      </c>
      <c r="BM106" s="24" t="s">
        <v>9</v>
      </c>
    </row>
    <row r="107" spans="2:65" s="1" customFormat="1" ht="22.9" customHeight="1">
      <c r="B107" s="42"/>
      <c r="C107" s="193" t="s">
        <v>404</v>
      </c>
      <c r="D107" s="193" t="s">
        <v>182</v>
      </c>
      <c r="E107" s="194" t="s">
        <v>5477</v>
      </c>
      <c r="F107" s="195" t="s">
        <v>5478</v>
      </c>
      <c r="G107" s="196" t="s">
        <v>769</v>
      </c>
      <c r="H107" s="197">
        <v>6</v>
      </c>
      <c r="I107" s="198"/>
      <c r="J107" s="199">
        <f t="shared" si="0"/>
        <v>0</v>
      </c>
      <c r="K107" s="195" t="s">
        <v>233</v>
      </c>
      <c r="L107" s="62"/>
      <c r="M107" s="200" t="s">
        <v>34</v>
      </c>
      <c r="N107" s="201" t="s">
        <v>49</v>
      </c>
      <c r="O107" s="43"/>
      <c r="P107" s="202">
        <f t="shared" si="1"/>
        <v>0</v>
      </c>
      <c r="Q107" s="202">
        <v>0</v>
      </c>
      <c r="R107" s="202">
        <f t="shared" si="2"/>
        <v>0</v>
      </c>
      <c r="S107" s="202">
        <v>0</v>
      </c>
      <c r="T107" s="203">
        <f t="shared" si="3"/>
        <v>0</v>
      </c>
      <c r="AR107" s="24" t="s">
        <v>187</v>
      </c>
      <c r="AT107" s="24" t="s">
        <v>182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187</v>
      </c>
      <c r="BM107" s="24" t="s">
        <v>404</v>
      </c>
    </row>
    <row r="108" spans="2:65" s="1" customFormat="1" ht="22.9" customHeight="1">
      <c r="B108" s="42"/>
      <c r="C108" s="193" t="s">
        <v>415</v>
      </c>
      <c r="D108" s="193" t="s">
        <v>182</v>
      </c>
      <c r="E108" s="194" t="s">
        <v>5479</v>
      </c>
      <c r="F108" s="195" t="s">
        <v>5480</v>
      </c>
      <c r="G108" s="196" t="s">
        <v>769</v>
      </c>
      <c r="H108" s="197">
        <v>7</v>
      </c>
      <c r="I108" s="198"/>
      <c r="J108" s="199">
        <f t="shared" si="0"/>
        <v>0</v>
      </c>
      <c r="K108" s="195" t="s">
        <v>233</v>
      </c>
      <c r="L108" s="62"/>
      <c r="M108" s="200" t="s">
        <v>34</v>
      </c>
      <c r="N108" s="201" t="s">
        <v>49</v>
      </c>
      <c r="O108" s="43"/>
      <c r="P108" s="202">
        <f t="shared" si="1"/>
        <v>0</v>
      </c>
      <c r="Q108" s="202">
        <v>0</v>
      </c>
      <c r="R108" s="202">
        <f t="shared" si="2"/>
        <v>0</v>
      </c>
      <c r="S108" s="202">
        <v>0</v>
      </c>
      <c r="T108" s="203">
        <f t="shared" si="3"/>
        <v>0</v>
      </c>
      <c r="AR108" s="24" t="s">
        <v>187</v>
      </c>
      <c r="AT108" s="24" t="s">
        <v>182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187</v>
      </c>
      <c r="BM108" s="24" t="s">
        <v>415</v>
      </c>
    </row>
    <row r="109" spans="2:65" s="1" customFormat="1" ht="14.45" customHeight="1">
      <c r="B109" s="42"/>
      <c r="C109" s="193" t="s">
        <v>426</v>
      </c>
      <c r="D109" s="193" t="s">
        <v>182</v>
      </c>
      <c r="E109" s="194" t="s">
        <v>5481</v>
      </c>
      <c r="F109" s="195" t="s">
        <v>5482</v>
      </c>
      <c r="G109" s="196" t="s">
        <v>250</v>
      </c>
      <c r="H109" s="197">
        <v>1961</v>
      </c>
      <c r="I109" s="198"/>
      <c r="J109" s="199">
        <f t="shared" si="0"/>
        <v>0</v>
      </c>
      <c r="K109" s="195" t="s">
        <v>233</v>
      </c>
      <c r="L109" s="62"/>
      <c r="M109" s="200" t="s">
        <v>34</v>
      </c>
      <c r="N109" s="201" t="s">
        <v>49</v>
      </c>
      <c r="O109" s="43"/>
      <c r="P109" s="202">
        <f t="shared" si="1"/>
        <v>0</v>
      </c>
      <c r="Q109" s="202">
        <v>0</v>
      </c>
      <c r="R109" s="202">
        <f t="shared" si="2"/>
        <v>0</v>
      </c>
      <c r="S109" s="202">
        <v>0</v>
      </c>
      <c r="T109" s="203">
        <f t="shared" si="3"/>
        <v>0</v>
      </c>
      <c r="AR109" s="24" t="s">
        <v>187</v>
      </c>
      <c r="AT109" s="24" t="s">
        <v>182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187</v>
      </c>
      <c r="BM109" s="24" t="s">
        <v>426</v>
      </c>
    </row>
    <row r="110" spans="2:65" s="1" customFormat="1" ht="14.45" customHeight="1">
      <c r="B110" s="42"/>
      <c r="C110" s="193" t="s">
        <v>430</v>
      </c>
      <c r="D110" s="193" t="s">
        <v>182</v>
      </c>
      <c r="E110" s="194" t="s">
        <v>5483</v>
      </c>
      <c r="F110" s="195" t="s">
        <v>5484</v>
      </c>
      <c r="G110" s="196" t="s">
        <v>454</v>
      </c>
      <c r="H110" s="197">
        <v>36</v>
      </c>
      <c r="I110" s="198"/>
      <c r="J110" s="199">
        <f t="shared" si="0"/>
        <v>0</v>
      </c>
      <c r="K110" s="195" t="s">
        <v>233</v>
      </c>
      <c r="L110" s="62"/>
      <c r="M110" s="200" t="s">
        <v>34</v>
      </c>
      <c r="N110" s="201" t="s">
        <v>49</v>
      </c>
      <c r="O110" s="43"/>
      <c r="P110" s="202">
        <f t="shared" si="1"/>
        <v>0</v>
      </c>
      <c r="Q110" s="202">
        <v>0</v>
      </c>
      <c r="R110" s="202">
        <f t="shared" si="2"/>
        <v>0</v>
      </c>
      <c r="S110" s="202">
        <v>0</v>
      </c>
      <c r="T110" s="203">
        <f t="shared" si="3"/>
        <v>0</v>
      </c>
      <c r="AR110" s="24" t="s">
        <v>187</v>
      </c>
      <c r="AT110" s="24" t="s">
        <v>182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187</v>
      </c>
      <c r="BM110" s="24" t="s">
        <v>430</v>
      </c>
    </row>
    <row r="111" spans="2:65" s="1" customFormat="1" ht="14.45" customHeight="1">
      <c r="B111" s="42"/>
      <c r="C111" s="193" t="s">
        <v>440</v>
      </c>
      <c r="D111" s="193" t="s">
        <v>182</v>
      </c>
      <c r="E111" s="194" t="s">
        <v>5485</v>
      </c>
      <c r="F111" s="195" t="s">
        <v>5486</v>
      </c>
      <c r="G111" s="196" t="s">
        <v>454</v>
      </c>
      <c r="H111" s="197">
        <v>36</v>
      </c>
      <c r="I111" s="198"/>
      <c r="J111" s="199">
        <f t="shared" si="0"/>
        <v>0</v>
      </c>
      <c r="K111" s="195" t="s">
        <v>233</v>
      </c>
      <c r="L111" s="62"/>
      <c r="M111" s="200" t="s">
        <v>34</v>
      </c>
      <c r="N111" s="201" t="s">
        <v>49</v>
      </c>
      <c r="O111" s="43"/>
      <c r="P111" s="202">
        <f t="shared" si="1"/>
        <v>0</v>
      </c>
      <c r="Q111" s="202">
        <v>0</v>
      </c>
      <c r="R111" s="202">
        <f t="shared" si="2"/>
        <v>0</v>
      </c>
      <c r="S111" s="202">
        <v>0</v>
      </c>
      <c r="T111" s="203">
        <f t="shared" si="3"/>
        <v>0</v>
      </c>
      <c r="AR111" s="24" t="s">
        <v>187</v>
      </c>
      <c r="AT111" s="24" t="s">
        <v>182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187</v>
      </c>
      <c r="BM111" s="24" t="s">
        <v>440</v>
      </c>
    </row>
    <row r="112" spans="2:65" s="1" customFormat="1" ht="14.45" customHeight="1">
      <c r="B112" s="42"/>
      <c r="C112" s="193" t="s">
        <v>446</v>
      </c>
      <c r="D112" s="193" t="s">
        <v>182</v>
      </c>
      <c r="E112" s="194" t="s">
        <v>5487</v>
      </c>
      <c r="F112" s="195" t="s">
        <v>5488</v>
      </c>
      <c r="G112" s="196" t="s">
        <v>454</v>
      </c>
      <c r="H112" s="197">
        <v>1</v>
      </c>
      <c r="I112" s="198"/>
      <c r="J112" s="199">
        <f t="shared" si="0"/>
        <v>0</v>
      </c>
      <c r="K112" s="195" t="s">
        <v>233</v>
      </c>
      <c r="L112" s="62"/>
      <c r="M112" s="200" t="s">
        <v>34</v>
      </c>
      <c r="N112" s="201" t="s">
        <v>49</v>
      </c>
      <c r="O112" s="43"/>
      <c r="P112" s="202">
        <f t="shared" si="1"/>
        <v>0</v>
      </c>
      <c r="Q112" s="202">
        <v>0</v>
      </c>
      <c r="R112" s="202">
        <f t="shared" si="2"/>
        <v>0</v>
      </c>
      <c r="S112" s="202">
        <v>0</v>
      </c>
      <c r="T112" s="203">
        <f t="shared" si="3"/>
        <v>0</v>
      </c>
      <c r="AR112" s="24" t="s">
        <v>187</v>
      </c>
      <c r="AT112" s="24" t="s">
        <v>182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187</v>
      </c>
      <c r="BM112" s="24" t="s">
        <v>446</v>
      </c>
    </row>
    <row r="113" spans="2:65" s="1" customFormat="1" ht="14.45" customHeight="1">
      <c r="B113" s="42"/>
      <c r="C113" s="193" t="s">
        <v>451</v>
      </c>
      <c r="D113" s="193" t="s">
        <v>182</v>
      </c>
      <c r="E113" s="194" t="s">
        <v>5489</v>
      </c>
      <c r="F113" s="195" t="s">
        <v>5490</v>
      </c>
      <c r="G113" s="196" t="s">
        <v>250</v>
      </c>
      <c r="H113" s="197">
        <v>1961</v>
      </c>
      <c r="I113" s="198"/>
      <c r="J113" s="199">
        <f t="shared" si="0"/>
        <v>0</v>
      </c>
      <c r="K113" s="195" t="s">
        <v>233</v>
      </c>
      <c r="L113" s="62"/>
      <c r="M113" s="200" t="s">
        <v>34</v>
      </c>
      <c r="N113" s="201" t="s">
        <v>49</v>
      </c>
      <c r="O113" s="43"/>
      <c r="P113" s="202">
        <f t="shared" si="1"/>
        <v>0</v>
      </c>
      <c r="Q113" s="202">
        <v>0</v>
      </c>
      <c r="R113" s="202">
        <f t="shared" si="2"/>
        <v>0</v>
      </c>
      <c r="S113" s="202">
        <v>0</v>
      </c>
      <c r="T113" s="203">
        <f t="shared" si="3"/>
        <v>0</v>
      </c>
      <c r="AR113" s="24" t="s">
        <v>187</v>
      </c>
      <c r="AT113" s="24" t="s">
        <v>182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187</v>
      </c>
      <c r="BM113" s="24" t="s">
        <v>451</v>
      </c>
    </row>
    <row r="114" spans="2:65" s="1" customFormat="1" ht="14.45" customHeight="1">
      <c r="B114" s="42"/>
      <c r="C114" s="193" t="s">
        <v>457</v>
      </c>
      <c r="D114" s="193" t="s">
        <v>182</v>
      </c>
      <c r="E114" s="194" t="s">
        <v>5491</v>
      </c>
      <c r="F114" s="195" t="s">
        <v>5492</v>
      </c>
      <c r="G114" s="196" t="s">
        <v>250</v>
      </c>
      <c r="H114" s="197">
        <v>1961</v>
      </c>
      <c r="I114" s="198"/>
      <c r="J114" s="199">
        <f t="shared" si="0"/>
        <v>0</v>
      </c>
      <c r="K114" s="195" t="s">
        <v>5493</v>
      </c>
      <c r="L114" s="62"/>
      <c r="M114" s="200" t="s">
        <v>34</v>
      </c>
      <c r="N114" s="201" t="s">
        <v>49</v>
      </c>
      <c r="O114" s="43"/>
      <c r="P114" s="202">
        <f t="shared" si="1"/>
        <v>0</v>
      </c>
      <c r="Q114" s="202">
        <v>0</v>
      </c>
      <c r="R114" s="202">
        <f t="shared" si="2"/>
        <v>0</v>
      </c>
      <c r="S114" s="202">
        <v>0</v>
      </c>
      <c r="T114" s="203">
        <f t="shared" si="3"/>
        <v>0</v>
      </c>
      <c r="AR114" s="24" t="s">
        <v>187</v>
      </c>
      <c r="AT114" s="24" t="s">
        <v>182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187</v>
      </c>
      <c r="BM114" s="24" t="s">
        <v>457</v>
      </c>
    </row>
    <row r="115" spans="2:65" s="1" customFormat="1" ht="22.9" customHeight="1">
      <c r="B115" s="42"/>
      <c r="C115" s="193" t="s">
        <v>464</v>
      </c>
      <c r="D115" s="193" t="s">
        <v>182</v>
      </c>
      <c r="E115" s="194" t="s">
        <v>5494</v>
      </c>
      <c r="F115" s="195" t="s">
        <v>5495</v>
      </c>
      <c r="G115" s="196" t="s">
        <v>454</v>
      </c>
      <c r="H115" s="197">
        <v>1</v>
      </c>
      <c r="I115" s="198"/>
      <c r="J115" s="199">
        <f t="shared" si="0"/>
        <v>0</v>
      </c>
      <c r="K115" s="195" t="s">
        <v>5493</v>
      </c>
      <c r="L115" s="62"/>
      <c r="M115" s="200" t="s">
        <v>34</v>
      </c>
      <c r="N115" s="201" t="s">
        <v>49</v>
      </c>
      <c r="O115" s="43"/>
      <c r="P115" s="202">
        <f t="shared" si="1"/>
        <v>0</v>
      </c>
      <c r="Q115" s="202">
        <v>0</v>
      </c>
      <c r="R115" s="202">
        <f t="shared" si="2"/>
        <v>0</v>
      </c>
      <c r="S115" s="202">
        <v>0</v>
      </c>
      <c r="T115" s="203">
        <f t="shared" si="3"/>
        <v>0</v>
      </c>
      <c r="AR115" s="24" t="s">
        <v>187</v>
      </c>
      <c r="AT115" s="24" t="s">
        <v>182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187</v>
      </c>
      <c r="BM115" s="24" t="s">
        <v>5496</v>
      </c>
    </row>
    <row r="116" spans="2:65" s="10" customFormat="1" ht="29.85" customHeight="1">
      <c r="B116" s="177"/>
      <c r="C116" s="178"/>
      <c r="D116" s="179" t="s">
        <v>77</v>
      </c>
      <c r="E116" s="191" t="s">
        <v>3439</v>
      </c>
      <c r="F116" s="191" t="s">
        <v>5497</v>
      </c>
      <c r="G116" s="178"/>
      <c r="H116" s="178"/>
      <c r="I116" s="181"/>
      <c r="J116" s="192">
        <f>BK116</f>
        <v>0</v>
      </c>
      <c r="K116" s="178"/>
      <c r="L116" s="183"/>
      <c r="M116" s="184"/>
      <c r="N116" s="185"/>
      <c r="O116" s="185"/>
      <c r="P116" s="186">
        <f>SUM(P117:P122)</f>
        <v>0</v>
      </c>
      <c r="Q116" s="185"/>
      <c r="R116" s="186">
        <f>SUM(R117:R122)</f>
        <v>0</v>
      </c>
      <c r="S116" s="185"/>
      <c r="T116" s="187">
        <f>SUM(T117:T122)</f>
        <v>0</v>
      </c>
      <c r="AR116" s="188" t="s">
        <v>86</v>
      </c>
      <c r="AT116" s="189" t="s">
        <v>77</v>
      </c>
      <c r="AU116" s="189" t="s">
        <v>86</v>
      </c>
      <c r="AY116" s="188" t="s">
        <v>179</v>
      </c>
      <c r="BK116" s="190">
        <f>SUM(BK117:BK122)</f>
        <v>0</v>
      </c>
    </row>
    <row r="117" spans="2:65" s="1" customFormat="1" ht="14.45" customHeight="1">
      <c r="B117" s="42"/>
      <c r="C117" s="193" t="s">
        <v>469</v>
      </c>
      <c r="D117" s="193" t="s">
        <v>182</v>
      </c>
      <c r="E117" s="194" t="s">
        <v>5498</v>
      </c>
      <c r="F117" s="195" t="s">
        <v>5499</v>
      </c>
      <c r="G117" s="196" t="s">
        <v>454</v>
      </c>
      <c r="H117" s="197">
        <v>1</v>
      </c>
      <c r="I117" s="198"/>
      <c r="J117" s="199">
        <f t="shared" ref="J117:J122" si="10">ROUND(I117*H117,2)</f>
        <v>0</v>
      </c>
      <c r="K117" s="195" t="s">
        <v>233</v>
      </c>
      <c r="L117" s="62"/>
      <c r="M117" s="200" t="s">
        <v>34</v>
      </c>
      <c r="N117" s="201" t="s">
        <v>49</v>
      </c>
      <c r="O117" s="43"/>
      <c r="P117" s="202">
        <f t="shared" ref="P117:P122" si="11">O117*H117</f>
        <v>0</v>
      </c>
      <c r="Q117" s="202">
        <v>0</v>
      </c>
      <c r="R117" s="202">
        <f t="shared" ref="R117:R122" si="12">Q117*H117</f>
        <v>0</v>
      </c>
      <c r="S117" s="202">
        <v>0</v>
      </c>
      <c r="T117" s="203">
        <f t="shared" ref="T117:T122" si="13">S117*H117</f>
        <v>0</v>
      </c>
      <c r="AR117" s="24" t="s">
        <v>187</v>
      </c>
      <c r="AT117" s="24" t="s">
        <v>182</v>
      </c>
      <c r="AU117" s="24" t="s">
        <v>88</v>
      </c>
      <c r="AY117" s="24" t="s">
        <v>179</v>
      </c>
      <c r="BE117" s="204">
        <f t="shared" ref="BE117:BE122" si="14">IF(N117="základní",J117,0)</f>
        <v>0</v>
      </c>
      <c r="BF117" s="204">
        <f t="shared" ref="BF117:BF122" si="15">IF(N117="snížená",J117,0)</f>
        <v>0</v>
      </c>
      <c r="BG117" s="204">
        <f t="shared" ref="BG117:BG122" si="16">IF(N117="zákl. přenesená",J117,0)</f>
        <v>0</v>
      </c>
      <c r="BH117" s="204">
        <f t="shared" ref="BH117:BH122" si="17">IF(N117="sníž. přenesená",J117,0)</f>
        <v>0</v>
      </c>
      <c r="BI117" s="204">
        <f t="shared" ref="BI117:BI122" si="18">IF(N117="nulová",J117,0)</f>
        <v>0</v>
      </c>
      <c r="BJ117" s="24" t="s">
        <v>86</v>
      </c>
      <c r="BK117" s="204">
        <f t="shared" ref="BK117:BK122" si="19">ROUND(I117*H117,2)</f>
        <v>0</v>
      </c>
      <c r="BL117" s="24" t="s">
        <v>187</v>
      </c>
      <c r="BM117" s="24" t="s">
        <v>464</v>
      </c>
    </row>
    <row r="118" spans="2:65" s="1" customFormat="1" ht="14.45" customHeight="1">
      <c r="B118" s="42"/>
      <c r="C118" s="193" t="s">
        <v>473</v>
      </c>
      <c r="D118" s="193" t="s">
        <v>182</v>
      </c>
      <c r="E118" s="194" t="s">
        <v>5500</v>
      </c>
      <c r="F118" s="195" t="s">
        <v>5501</v>
      </c>
      <c r="G118" s="196" t="s">
        <v>454</v>
      </c>
      <c r="H118" s="197">
        <v>6</v>
      </c>
      <c r="I118" s="198"/>
      <c r="J118" s="199">
        <f t="shared" si="10"/>
        <v>0</v>
      </c>
      <c r="K118" s="195" t="s">
        <v>233</v>
      </c>
      <c r="L118" s="62"/>
      <c r="M118" s="200" t="s">
        <v>34</v>
      </c>
      <c r="N118" s="201" t="s">
        <v>49</v>
      </c>
      <c r="O118" s="43"/>
      <c r="P118" s="202">
        <f t="shared" si="11"/>
        <v>0</v>
      </c>
      <c r="Q118" s="202">
        <v>0</v>
      </c>
      <c r="R118" s="202">
        <f t="shared" si="12"/>
        <v>0</v>
      </c>
      <c r="S118" s="202">
        <v>0</v>
      </c>
      <c r="T118" s="203">
        <f t="shared" si="13"/>
        <v>0</v>
      </c>
      <c r="AR118" s="24" t="s">
        <v>187</v>
      </c>
      <c r="AT118" s="24" t="s">
        <v>182</v>
      </c>
      <c r="AU118" s="24" t="s">
        <v>88</v>
      </c>
      <c r="AY118" s="24" t="s">
        <v>179</v>
      </c>
      <c r="BE118" s="204">
        <f t="shared" si="14"/>
        <v>0</v>
      </c>
      <c r="BF118" s="204">
        <f t="shared" si="15"/>
        <v>0</v>
      </c>
      <c r="BG118" s="204">
        <f t="shared" si="16"/>
        <v>0</v>
      </c>
      <c r="BH118" s="204">
        <f t="shared" si="17"/>
        <v>0</v>
      </c>
      <c r="BI118" s="204">
        <f t="shared" si="18"/>
        <v>0</v>
      </c>
      <c r="BJ118" s="24" t="s">
        <v>86</v>
      </c>
      <c r="BK118" s="204">
        <f t="shared" si="19"/>
        <v>0</v>
      </c>
      <c r="BL118" s="24" t="s">
        <v>187</v>
      </c>
      <c r="BM118" s="24" t="s">
        <v>469</v>
      </c>
    </row>
    <row r="119" spans="2:65" s="1" customFormat="1" ht="14.45" customHeight="1">
      <c r="B119" s="42"/>
      <c r="C119" s="193" t="s">
        <v>481</v>
      </c>
      <c r="D119" s="193" t="s">
        <v>182</v>
      </c>
      <c r="E119" s="194" t="s">
        <v>5502</v>
      </c>
      <c r="F119" s="195" t="s">
        <v>5503</v>
      </c>
      <c r="G119" s="196" t="s">
        <v>769</v>
      </c>
      <c r="H119" s="197">
        <v>1</v>
      </c>
      <c r="I119" s="198"/>
      <c r="J119" s="199">
        <f t="shared" si="10"/>
        <v>0</v>
      </c>
      <c r="K119" s="195" t="s">
        <v>233</v>
      </c>
      <c r="L119" s="62"/>
      <c r="M119" s="200" t="s">
        <v>34</v>
      </c>
      <c r="N119" s="201" t="s">
        <v>49</v>
      </c>
      <c r="O119" s="43"/>
      <c r="P119" s="202">
        <f t="shared" si="11"/>
        <v>0</v>
      </c>
      <c r="Q119" s="202">
        <v>0</v>
      </c>
      <c r="R119" s="202">
        <f t="shared" si="12"/>
        <v>0</v>
      </c>
      <c r="S119" s="202">
        <v>0</v>
      </c>
      <c r="T119" s="203">
        <f t="shared" si="13"/>
        <v>0</v>
      </c>
      <c r="AR119" s="24" t="s">
        <v>187</v>
      </c>
      <c r="AT119" s="24" t="s">
        <v>182</v>
      </c>
      <c r="AU119" s="24" t="s">
        <v>88</v>
      </c>
      <c r="AY119" s="24" t="s">
        <v>179</v>
      </c>
      <c r="BE119" s="204">
        <f t="shared" si="14"/>
        <v>0</v>
      </c>
      <c r="BF119" s="204">
        <f t="shared" si="15"/>
        <v>0</v>
      </c>
      <c r="BG119" s="204">
        <f t="shared" si="16"/>
        <v>0</v>
      </c>
      <c r="BH119" s="204">
        <f t="shared" si="17"/>
        <v>0</v>
      </c>
      <c r="BI119" s="204">
        <f t="shared" si="18"/>
        <v>0</v>
      </c>
      <c r="BJ119" s="24" t="s">
        <v>86</v>
      </c>
      <c r="BK119" s="204">
        <f t="shared" si="19"/>
        <v>0</v>
      </c>
      <c r="BL119" s="24" t="s">
        <v>187</v>
      </c>
      <c r="BM119" s="24" t="s">
        <v>473</v>
      </c>
    </row>
    <row r="120" spans="2:65" s="1" customFormat="1" ht="14.45" customHeight="1">
      <c r="B120" s="42"/>
      <c r="C120" s="193" t="s">
        <v>486</v>
      </c>
      <c r="D120" s="193" t="s">
        <v>182</v>
      </c>
      <c r="E120" s="194" t="s">
        <v>5504</v>
      </c>
      <c r="F120" s="195" t="s">
        <v>5505</v>
      </c>
      <c r="G120" s="196" t="s">
        <v>769</v>
      </c>
      <c r="H120" s="197">
        <v>5</v>
      </c>
      <c r="I120" s="198"/>
      <c r="J120" s="199">
        <f t="shared" si="10"/>
        <v>0</v>
      </c>
      <c r="K120" s="195" t="s">
        <v>233</v>
      </c>
      <c r="L120" s="62"/>
      <c r="M120" s="200" t="s">
        <v>34</v>
      </c>
      <c r="N120" s="201" t="s">
        <v>49</v>
      </c>
      <c r="O120" s="43"/>
      <c r="P120" s="202">
        <f t="shared" si="11"/>
        <v>0</v>
      </c>
      <c r="Q120" s="202">
        <v>0</v>
      </c>
      <c r="R120" s="202">
        <f t="shared" si="12"/>
        <v>0</v>
      </c>
      <c r="S120" s="202">
        <v>0</v>
      </c>
      <c r="T120" s="203">
        <f t="shared" si="13"/>
        <v>0</v>
      </c>
      <c r="AR120" s="24" t="s">
        <v>187</v>
      </c>
      <c r="AT120" s="24" t="s">
        <v>182</v>
      </c>
      <c r="AU120" s="24" t="s">
        <v>88</v>
      </c>
      <c r="AY120" s="24" t="s">
        <v>179</v>
      </c>
      <c r="BE120" s="204">
        <f t="shared" si="14"/>
        <v>0</v>
      </c>
      <c r="BF120" s="204">
        <f t="shared" si="15"/>
        <v>0</v>
      </c>
      <c r="BG120" s="204">
        <f t="shared" si="16"/>
        <v>0</v>
      </c>
      <c r="BH120" s="204">
        <f t="shared" si="17"/>
        <v>0</v>
      </c>
      <c r="BI120" s="204">
        <f t="shared" si="18"/>
        <v>0</v>
      </c>
      <c r="BJ120" s="24" t="s">
        <v>86</v>
      </c>
      <c r="BK120" s="204">
        <f t="shared" si="19"/>
        <v>0</v>
      </c>
      <c r="BL120" s="24" t="s">
        <v>187</v>
      </c>
      <c r="BM120" s="24" t="s">
        <v>481</v>
      </c>
    </row>
    <row r="121" spans="2:65" s="1" customFormat="1" ht="14.45" customHeight="1">
      <c r="B121" s="42"/>
      <c r="C121" s="193" t="s">
        <v>491</v>
      </c>
      <c r="D121" s="193" t="s">
        <v>182</v>
      </c>
      <c r="E121" s="194" t="s">
        <v>5506</v>
      </c>
      <c r="F121" s="195" t="s">
        <v>5507</v>
      </c>
      <c r="G121" s="196" t="s">
        <v>769</v>
      </c>
      <c r="H121" s="197">
        <v>3</v>
      </c>
      <c r="I121" s="198"/>
      <c r="J121" s="199">
        <f t="shared" si="10"/>
        <v>0</v>
      </c>
      <c r="K121" s="195" t="s">
        <v>233</v>
      </c>
      <c r="L121" s="62"/>
      <c r="M121" s="200" t="s">
        <v>34</v>
      </c>
      <c r="N121" s="201" t="s">
        <v>49</v>
      </c>
      <c r="O121" s="43"/>
      <c r="P121" s="202">
        <f t="shared" si="11"/>
        <v>0</v>
      </c>
      <c r="Q121" s="202">
        <v>0</v>
      </c>
      <c r="R121" s="202">
        <f t="shared" si="12"/>
        <v>0</v>
      </c>
      <c r="S121" s="202">
        <v>0</v>
      </c>
      <c r="T121" s="203">
        <f t="shared" si="13"/>
        <v>0</v>
      </c>
      <c r="AR121" s="24" t="s">
        <v>187</v>
      </c>
      <c r="AT121" s="24" t="s">
        <v>182</v>
      </c>
      <c r="AU121" s="24" t="s">
        <v>88</v>
      </c>
      <c r="AY121" s="24" t="s">
        <v>179</v>
      </c>
      <c r="BE121" s="204">
        <f t="shared" si="14"/>
        <v>0</v>
      </c>
      <c r="BF121" s="204">
        <f t="shared" si="15"/>
        <v>0</v>
      </c>
      <c r="BG121" s="204">
        <f t="shared" si="16"/>
        <v>0</v>
      </c>
      <c r="BH121" s="204">
        <f t="shared" si="17"/>
        <v>0</v>
      </c>
      <c r="BI121" s="204">
        <f t="shared" si="18"/>
        <v>0</v>
      </c>
      <c r="BJ121" s="24" t="s">
        <v>86</v>
      </c>
      <c r="BK121" s="204">
        <f t="shared" si="19"/>
        <v>0</v>
      </c>
      <c r="BL121" s="24" t="s">
        <v>187</v>
      </c>
      <c r="BM121" s="24" t="s">
        <v>486</v>
      </c>
    </row>
    <row r="122" spans="2:65" s="1" customFormat="1" ht="14.45" customHeight="1">
      <c r="B122" s="42"/>
      <c r="C122" s="193" t="s">
        <v>495</v>
      </c>
      <c r="D122" s="193" t="s">
        <v>182</v>
      </c>
      <c r="E122" s="194" t="s">
        <v>5508</v>
      </c>
      <c r="F122" s="195" t="s">
        <v>5509</v>
      </c>
      <c r="G122" s="196" t="s">
        <v>769</v>
      </c>
      <c r="H122" s="197">
        <v>7</v>
      </c>
      <c r="I122" s="198"/>
      <c r="J122" s="199">
        <f t="shared" si="10"/>
        <v>0</v>
      </c>
      <c r="K122" s="195" t="s">
        <v>233</v>
      </c>
      <c r="L122" s="62"/>
      <c r="M122" s="200" t="s">
        <v>34</v>
      </c>
      <c r="N122" s="201" t="s">
        <v>49</v>
      </c>
      <c r="O122" s="43"/>
      <c r="P122" s="202">
        <f t="shared" si="11"/>
        <v>0</v>
      </c>
      <c r="Q122" s="202">
        <v>0</v>
      </c>
      <c r="R122" s="202">
        <f t="shared" si="12"/>
        <v>0</v>
      </c>
      <c r="S122" s="202">
        <v>0</v>
      </c>
      <c r="T122" s="203">
        <f t="shared" si="13"/>
        <v>0</v>
      </c>
      <c r="AR122" s="24" t="s">
        <v>187</v>
      </c>
      <c r="AT122" s="24" t="s">
        <v>182</v>
      </c>
      <c r="AU122" s="24" t="s">
        <v>88</v>
      </c>
      <c r="AY122" s="24" t="s">
        <v>179</v>
      </c>
      <c r="BE122" s="204">
        <f t="shared" si="14"/>
        <v>0</v>
      </c>
      <c r="BF122" s="204">
        <f t="shared" si="15"/>
        <v>0</v>
      </c>
      <c r="BG122" s="204">
        <f t="shared" si="16"/>
        <v>0</v>
      </c>
      <c r="BH122" s="204">
        <f t="shared" si="17"/>
        <v>0</v>
      </c>
      <c r="BI122" s="204">
        <f t="shared" si="18"/>
        <v>0</v>
      </c>
      <c r="BJ122" s="24" t="s">
        <v>86</v>
      </c>
      <c r="BK122" s="204">
        <f t="shared" si="19"/>
        <v>0</v>
      </c>
      <c r="BL122" s="24" t="s">
        <v>187</v>
      </c>
      <c r="BM122" s="24" t="s">
        <v>491</v>
      </c>
    </row>
    <row r="123" spans="2:65" s="10" customFormat="1" ht="29.85" customHeight="1">
      <c r="B123" s="177"/>
      <c r="C123" s="178"/>
      <c r="D123" s="179" t="s">
        <v>77</v>
      </c>
      <c r="E123" s="191" t="s">
        <v>3525</v>
      </c>
      <c r="F123" s="191" t="s">
        <v>5510</v>
      </c>
      <c r="G123" s="178"/>
      <c r="H123" s="178"/>
      <c r="I123" s="181"/>
      <c r="J123" s="192">
        <f>BK123</f>
        <v>0</v>
      </c>
      <c r="K123" s="178"/>
      <c r="L123" s="183"/>
      <c r="M123" s="184"/>
      <c r="N123" s="185"/>
      <c r="O123" s="185"/>
      <c r="P123" s="186">
        <f>SUM(P124:P130)</f>
        <v>0</v>
      </c>
      <c r="Q123" s="185"/>
      <c r="R123" s="186">
        <f>SUM(R124:R130)</f>
        <v>0</v>
      </c>
      <c r="S123" s="185"/>
      <c r="T123" s="187">
        <f>SUM(T124:T130)</f>
        <v>0</v>
      </c>
      <c r="AR123" s="188" t="s">
        <v>86</v>
      </c>
      <c r="AT123" s="189" t="s">
        <v>77</v>
      </c>
      <c r="AU123" s="189" t="s">
        <v>86</v>
      </c>
      <c r="AY123" s="188" t="s">
        <v>179</v>
      </c>
      <c r="BK123" s="190">
        <f>SUM(BK124:BK130)</f>
        <v>0</v>
      </c>
    </row>
    <row r="124" spans="2:65" s="1" customFormat="1" ht="136.9" customHeight="1">
      <c r="B124" s="42"/>
      <c r="C124" s="193" t="s">
        <v>503</v>
      </c>
      <c r="D124" s="193" t="s">
        <v>182</v>
      </c>
      <c r="E124" s="194" t="s">
        <v>5511</v>
      </c>
      <c r="F124" s="195" t="s">
        <v>5512</v>
      </c>
      <c r="G124" s="196" t="s">
        <v>454</v>
      </c>
      <c r="H124" s="197">
        <v>1</v>
      </c>
      <c r="I124" s="198"/>
      <c r="J124" s="199">
        <f t="shared" ref="J124:J130" si="20">ROUND(I124*H124,2)</f>
        <v>0</v>
      </c>
      <c r="K124" s="195" t="s">
        <v>233</v>
      </c>
      <c r="L124" s="62"/>
      <c r="M124" s="200" t="s">
        <v>34</v>
      </c>
      <c r="N124" s="201" t="s">
        <v>49</v>
      </c>
      <c r="O124" s="43"/>
      <c r="P124" s="202">
        <f t="shared" ref="P124:P130" si="21">O124*H124</f>
        <v>0</v>
      </c>
      <c r="Q124" s="202">
        <v>0</v>
      </c>
      <c r="R124" s="202">
        <f t="shared" ref="R124:R130" si="22">Q124*H124</f>
        <v>0</v>
      </c>
      <c r="S124" s="202">
        <v>0</v>
      </c>
      <c r="T124" s="203">
        <f t="shared" ref="T124:T130" si="23">S124*H124</f>
        <v>0</v>
      </c>
      <c r="AR124" s="24" t="s">
        <v>187</v>
      </c>
      <c r="AT124" s="24" t="s">
        <v>182</v>
      </c>
      <c r="AU124" s="24" t="s">
        <v>88</v>
      </c>
      <c r="AY124" s="24" t="s">
        <v>179</v>
      </c>
      <c r="BE124" s="204">
        <f t="shared" ref="BE124:BE130" si="24">IF(N124="základní",J124,0)</f>
        <v>0</v>
      </c>
      <c r="BF124" s="204">
        <f t="shared" ref="BF124:BF130" si="25">IF(N124="snížená",J124,0)</f>
        <v>0</v>
      </c>
      <c r="BG124" s="204">
        <f t="shared" ref="BG124:BG130" si="26">IF(N124="zákl. přenesená",J124,0)</f>
        <v>0</v>
      </c>
      <c r="BH124" s="204">
        <f t="shared" ref="BH124:BH130" si="27">IF(N124="sníž. přenesená",J124,0)</f>
        <v>0</v>
      </c>
      <c r="BI124" s="204">
        <f t="shared" ref="BI124:BI130" si="28">IF(N124="nulová",J124,0)</f>
        <v>0</v>
      </c>
      <c r="BJ124" s="24" t="s">
        <v>86</v>
      </c>
      <c r="BK124" s="204">
        <f t="shared" ref="BK124:BK130" si="29">ROUND(I124*H124,2)</f>
        <v>0</v>
      </c>
      <c r="BL124" s="24" t="s">
        <v>187</v>
      </c>
      <c r="BM124" s="24" t="s">
        <v>495</v>
      </c>
    </row>
    <row r="125" spans="2:65" s="1" customFormat="1" ht="136.9" customHeight="1">
      <c r="B125" s="42"/>
      <c r="C125" s="193" t="s">
        <v>508</v>
      </c>
      <c r="D125" s="193" t="s">
        <v>182</v>
      </c>
      <c r="E125" s="194" t="s">
        <v>5513</v>
      </c>
      <c r="F125" s="195" t="s">
        <v>5514</v>
      </c>
      <c r="G125" s="196" t="s">
        <v>454</v>
      </c>
      <c r="H125" s="197">
        <v>1</v>
      </c>
      <c r="I125" s="198"/>
      <c r="J125" s="199">
        <f t="shared" si="20"/>
        <v>0</v>
      </c>
      <c r="K125" s="195" t="s">
        <v>233</v>
      </c>
      <c r="L125" s="62"/>
      <c r="M125" s="200" t="s">
        <v>34</v>
      </c>
      <c r="N125" s="201" t="s">
        <v>49</v>
      </c>
      <c r="O125" s="43"/>
      <c r="P125" s="202">
        <f t="shared" si="21"/>
        <v>0</v>
      </c>
      <c r="Q125" s="202">
        <v>0</v>
      </c>
      <c r="R125" s="202">
        <f t="shared" si="22"/>
        <v>0</v>
      </c>
      <c r="S125" s="202">
        <v>0</v>
      </c>
      <c r="T125" s="203">
        <f t="shared" si="23"/>
        <v>0</v>
      </c>
      <c r="AR125" s="24" t="s">
        <v>187</v>
      </c>
      <c r="AT125" s="24" t="s">
        <v>182</v>
      </c>
      <c r="AU125" s="24" t="s">
        <v>88</v>
      </c>
      <c r="AY125" s="24" t="s">
        <v>179</v>
      </c>
      <c r="BE125" s="204">
        <f t="shared" si="24"/>
        <v>0</v>
      </c>
      <c r="BF125" s="204">
        <f t="shared" si="25"/>
        <v>0</v>
      </c>
      <c r="BG125" s="204">
        <f t="shared" si="26"/>
        <v>0</v>
      </c>
      <c r="BH125" s="204">
        <f t="shared" si="27"/>
        <v>0</v>
      </c>
      <c r="BI125" s="204">
        <f t="shared" si="28"/>
        <v>0</v>
      </c>
      <c r="BJ125" s="24" t="s">
        <v>86</v>
      </c>
      <c r="BK125" s="204">
        <f t="shared" si="29"/>
        <v>0</v>
      </c>
      <c r="BL125" s="24" t="s">
        <v>187</v>
      </c>
      <c r="BM125" s="24" t="s">
        <v>503</v>
      </c>
    </row>
    <row r="126" spans="2:65" s="1" customFormat="1" ht="136.9" customHeight="1">
      <c r="B126" s="42"/>
      <c r="C126" s="193" t="s">
        <v>512</v>
      </c>
      <c r="D126" s="193" t="s">
        <v>182</v>
      </c>
      <c r="E126" s="194" t="s">
        <v>5515</v>
      </c>
      <c r="F126" s="195" t="s">
        <v>5516</v>
      </c>
      <c r="G126" s="196" t="s">
        <v>454</v>
      </c>
      <c r="H126" s="197">
        <v>1</v>
      </c>
      <c r="I126" s="198"/>
      <c r="J126" s="199">
        <f t="shared" si="20"/>
        <v>0</v>
      </c>
      <c r="K126" s="195" t="s">
        <v>233</v>
      </c>
      <c r="L126" s="62"/>
      <c r="M126" s="200" t="s">
        <v>34</v>
      </c>
      <c r="N126" s="201" t="s">
        <v>49</v>
      </c>
      <c r="O126" s="43"/>
      <c r="P126" s="202">
        <f t="shared" si="21"/>
        <v>0</v>
      </c>
      <c r="Q126" s="202">
        <v>0</v>
      </c>
      <c r="R126" s="202">
        <f t="shared" si="22"/>
        <v>0</v>
      </c>
      <c r="S126" s="202">
        <v>0</v>
      </c>
      <c r="T126" s="203">
        <f t="shared" si="23"/>
        <v>0</v>
      </c>
      <c r="AR126" s="24" t="s">
        <v>187</v>
      </c>
      <c r="AT126" s="24" t="s">
        <v>182</v>
      </c>
      <c r="AU126" s="24" t="s">
        <v>88</v>
      </c>
      <c r="AY126" s="24" t="s">
        <v>179</v>
      </c>
      <c r="BE126" s="204">
        <f t="shared" si="24"/>
        <v>0</v>
      </c>
      <c r="BF126" s="204">
        <f t="shared" si="25"/>
        <v>0</v>
      </c>
      <c r="BG126" s="204">
        <f t="shared" si="26"/>
        <v>0</v>
      </c>
      <c r="BH126" s="204">
        <f t="shared" si="27"/>
        <v>0</v>
      </c>
      <c r="BI126" s="204">
        <f t="shared" si="28"/>
        <v>0</v>
      </c>
      <c r="BJ126" s="24" t="s">
        <v>86</v>
      </c>
      <c r="BK126" s="204">
        <f t="shared" si="29"/>
        <v>0</v>
      </c>
      <c r="BL126" s="24" t="s">
        <v>187</v>
      </c>
      <c r="BM126" s="24" t="s">
        <v>508</v>
      </c>
    </row>
    <row r="127" spans="2:65" s="1" customFormat="1" ht="14.45" customHeight="1">
      <c r="B127" s="42"/>
      <c r="C127" s="193" t="s">
        <v>517</v>
      </c>
      <c r="D127" s="193" t="s">
        <v>182</v>
      </c>
      <c r="E127" s="194" t="s">
        <v>5517</v>
      </c>
      <c r="F127" s="195" t="s">
        <v>5518</v>
      </c>
      <c r="G127" s="196" t="s">
        <v>5519</v>
      </c>
      <c r="H127" s="197">
        <v>34</v>
      </c>
      <c r="I127" s="198"/>
      <c r="J127" s="199">
        <f t="shared" si="20"/>
        <v>0</v>
      </c>
      <c r="K127" s="195" t="s">
        <v>233</v>
      </c>
      <c r="L127" s="62"/>
      <c r="M127" s="200" t="s">
        <v>34</v>
      </c>
      <c r="N127" s="201" t="s">
        <v>49</v>
      </c>
      <c r="O127" s="43"/>
      <c r="P127" s="202">
        <f t="shared" si="21"/>
        <v>0</v>
      </c>
      <c r="Q127" s="202">
        <v>0</v>
      </c>
      <c r="R127" s="202">
        <f t="shared" si="22"/>
        <v>0</v>
      </c>
      <c r="S127" s="202">
        <v>0</v>
      </c>
      <c r="T127" s="203">
        <f t="shared" si="23"/>
        <v>0</v>
      </c>
      <c r="AR127" s="24" t="s">
        <v>187</v>
      </c>
      <c r="AT127" s="24" t="s">
        <v>182</v>
      </c>
      <c r="AU127" s="24" t="s">
        <v>88</v>
      </c>
      <c r="AY127" s="24" t="s">
        <v>179</v>
      </c>
      <c r="BE127" s="204">
        <f t="shared" si="24"/>
        <v>0</v>
      </c>
      <c r="BF127" s="204">
        <f t="shared" si="25"/>
        <v>0</v>
      </c>
      <c r="BG127" s="204">
        <f t="shared" si="26"/>
        <v>0</v>
      </c>
      <c r="BH127" s="204">
        <f t="shared" si="27"/>
        <v>0</v>
      </c>
      <c r="BI127" s="204">
        <f t="shared" si="28"/>
        <v>0</v>
      </c>
      <c r="BJ127" s="24" t="s">
        <v>86</v>
      </c>
      <c r="BK127" s="204">
        <f t="shared" si="29"/>
        <v>0</v>
      </c>
      <c r="BL127" s="24" t="s">
        <v>187</v>
      </c>
      <c r="BM127" s="24" t="s">
        <v>512</v>
      </c>
    </row>
    <row r="128" spans="2:65" s="1" customFormat="1" ht="125.45" customHeight="1">
      <c r="B128" s="42"/>
      <c r="C128" s="193" t="s">
        <v>523</v>
      </c>
      <c r="D128" s="193" t="s">
        <v>182</v>
      </c>
      <c r="E128" s="194" t="s">
        <v>5520</v>
      </c>
      <c r="F128" s="195" t="s">
        <v>5521</v>
      </c>
      <c r="G128" s="196" t="s">
        <v>454</v>
      </c>
      <c r="H128" s="197">
        <v>6</v>
      </c>
      <c r="I128" s="198"/>
      <c r="J128" s="199">
        <f t="shared" si="20"/>
        <v>0</v>
      </c>
      <c r="K128" s="195" t="s">
        <v>233</v>
      </c>
      <c r="L128" s="62"/>
      <c r="M128" s="200" t="s">
        <v>34</v>
      </c>
      <c r="N128" s="201" t="s">
        <v>49</v>
      </c>
      <c r="O128" s="43"/>
      <c r="P128" s="202">
        <f t="shared" si="21"/>
        <v>0</v>
      </c>
      <c r="Q128" s="202">
        <v>0</v>
      </c>
      <c r="R128" s="202">
        <f t="shared" si="22"/>
        <v>0</v>
      </c>
      <c r="S128" s="202">
        <v>0</v>
      </c>
      <c r="T128" s="203">
        <f t="shared" si="23"/>
        <v>0</v>
      </c>
      <c r="AR128" s="24" t="s">
        <v>187</v>
      </c>
      <c r="AT128" s="24" t="s">
        <v>182</v>
      </c>
      <c r="AU128" s="24" t="s">
        <v>88</v>
      </c>
      <c r="AY128" s="24" t="s">
        <v>179</v>
      </c>
      <c r="BE128" s="204">
        <f t="shared" si="24"/>
        <v>0</v>
      </c>
      <c r="BF128" s="204">
        <f t="shared" si="25"/>
        <v>0</v>
      </c>
      <c r="BG128" s="204">
        <f t="shared" si="26"/>
        <v>0</v>
      </c>
      <c r="BH128" s="204">
        <f t="shared" si="27"/>
        <v>0</v>
      </c>
      <c r="BI128" s="204">
        <f t="shared" si="28"/>
        <v>0</v>
      </c>
      <c r="BJ128" s="24" t="s">
        <v>86</v>
      </c>
      <c r="BK128" s="204">
        <f t="shared" si="29"/>
        <v>0</v>
      </c>
      <c r="BL128" s="24" t="s">
        <v>187</v>
      </c>
      <c r="BM128" s="24" t="s">
        <v>517</v>
      </c>
    </row>
    <row r="129" spans="2:65" s="1" customFormat="1" ht="148.15" customHeight="1">
      <c r="B129" s="42"/>
      <c r="C129" s="193" t="s">
        <v>528</v>
      </c>
      <c r="D129" s="193" t="s">
        <v>182</v>
      </c>
      <c r="E129" s="194" t="s">
        <v>5522</v>
      </c>
      <c r="F129" s="195" t="s">
        <v>5523</v>
      </c>
      <c r="G129" s="196" t="s">
        <v>454</v>
      </c>
      <c r="H129" s="197">
        <v>6</v>
      </c>
      <c r="I129" s="198"/>
      <c r="J129" s="199">
        <f t="shared" si="20"/>
        <v>0</v>
      </c>
      <c r="K129" s="195" t="s">
        <v>233</v>
      </c>
      <c r="L129" s="62"/>
      <c r="M129" s="200" t="s">
        <v>34</v>
      </c>
      <c r="N129" s="201" t="s">
        <v>49</v>
      </c>
      <c r="O129" s="43"/>
      <c r="P129" s="202">
        <f t="shared" si="21"/>
        <v>0</v>
      </c>
      <c r="Q129" s="202">
        <v>0</v>
      </c>
      <c r="R129" s="202">
        <f t="shared" si="22"/>
        <v>0</v>
      </c>
      <c r="S129" s="202">
        <v>0</v>
      </c>
      <c r="T129" s="203">
        <f t="shared" si="23"/>
        <v>0</v>
      </c>
      <c r="AR129" s="24" t="s">
        <v>187</v>
      </c>
      <c r="AT129" s="24" t="s">
        <v>182</v>
      </c>
      <c r="AU129" s="24" t="s">
        <v>88</v>
      </c>
      <c r="AY129" s="24" t="s">
        <v>179</v>
      </c>
      <c r="BE129" s="204">
        <f t="shared" si="24"/>
        <v>0</v>
      </c>
      <c r="BF129" s="204">
        <f t="shared" si="25"/>
        <v>0</v>
      </c>
      <c r="BG129" s="204">
        <f t="shared" si="26"/>
        <v>0</v>
      </c>
      <c r="BH129" s="204">
        <f t="shared" si="27"/>
        <v>0</v>
      </c>
      <c r="BI129" s="204">
        <f t="shared" si="28"/>
        <v>0</v>
      </c>
      <c r="BJ129" s="24" t="s">
        <v>86</v>
      </c>
      <c r="BK129" s="204">
        <f t="shared" si="29"/>
        <v>0</v>
      </c>
      <c r="BL129" s="24" t="s">
        <v>187</v>
      </c>
      <c r="BM129" s="24" t="s">
        <v>523</v>
      </c>
    </row>
    <row r="130" spans="2:65" s="1" customFormat="1" ht="79.900000000000006" customHeight="1">
      <c r="B130" s="42"/>
      <c r="C130" s="193" t="s">
        <v>538</v>
      </c>
      <c r="D130" s="193" t="s">
        <v>182</v>
      </c>
      <c r="E130" s="194" t="s">
        <v>5524</v>
      </c>
      <c r="F130" s="195" t="s">
        <v>5525</v>
      </c>
      <c r="G130" s="196" t="s">
        <v>454</v>
      </c>
      <c r="H130" s="197">
        <v>1</v>
      </c>
      <c r="I130" s="198"/>
      <c r="J130" s="199">
        <f t="shared" si="20"/>
        <v>0</v>
      </c>
      <c r="K130" s="195" t="s">
        <v>233</v>
      </c>
      <c r="L130" s="62"/>
      <c r="M130" s="200" t="s">
        <v>34</v>
      </c>
      <c r="N130" s="201" t="s">
        <v>49</v>
      </c>
      <c r="O130" s="43"/>
      <c r="P130" s="202">
        <f t="shared" si="21"/>
        <v>0</v>
      </c>
      <c r="Q130" s="202">
        <v>0</v>
      </c>
      <c r="R130" s="202">
        <f t="shared" si="22"/>
        <v>0</v>
      </c>
      <c r="S130" s="202">
        <v>0</v>
      </c>
      <c r="T130" s="203">
        <f t="shared" si="23"/>
        <v>0</v>
      </c>
      <c r="AR130" s="24" t="s">
        <v>187</v>
      </c>
      <c r="AT130" s="24" t="s">
        <v>182</v>
      </c>
      <c r="AU130" s="24" t="s">
        <v>88</v>
      </c>
      <c r="AY130" s="24" t="s">
        <v>179</v>
      </c>
      <c r="BE130" s="204">
        <f t="shared" si="24"/>
        <v>0</v>
      </c>
      <c r="BF130" s="204">
        <f t="shared" si="25"/>
        <v>0</v>
      </c>
      <c r="BG130" s="204">
        <f t="shared" si="26"/>
        <v>0</v>
      </c>
      <c r="BH130" s="204">
        <f t="shared" si="27"/>
        <v>0</v>
      </c>
      <c r="BI130" s="204">
        <f t="shared" si="28"/>
        <v>0</v>
      </c>
      <c r="BJ130" s="24" t="s">
        <v>86</v>
      </c>
      <c r="BK130" s="204">
        <f t="shared" si="29"/>
        <v>0</v>
      </c>
      <c r="BL130" s="24" t="s">
        <v>187</v>
      </c>
      <c r="BM130" s="24" t="s">
        <v>528</v>
      </c>
    </row>
    <row r="131" spans="2:65" s="10" customFormat="1" ht="29.85" customHeight="1">
      <c r="B131" s="177"/>
      <c r="C131" s="178"/>
      <c r="D131" s="179" t="s">
        <v>77</v>
      </c>
      <c r="E131" s="191" t="s">
        <v>3613</v>
      </c>
      <c r="F131" s="191" t="s">
        <v>5526</v>
      </c>
      <c r="G131" s="178"/>
      <c r="H131" s="178"/>
      <c r="I131" s="181"/>
      <c r="J131" s="192">
        <f>BK131</f>
        <v>0</v>
      </c>
      <c r="K131" s="178"/>
      <c r="L131" s="183"/>
      <c r="M131" s="184"/>
      <c r="N131" s="185"/>
      <c r="O131" s="185"/>
      <c r="P131" s="186">
        <f>SUM(P132:P149)</f>
        <v>0</v>
      </c>
      <c r="Q131" s="185"/>
      <c r="R131" s="186">
        <f>SUM(R132:R149)</f>
        <v>0</v>
      </c>
      <c r="S131" s="185"/>
      <c r="T131" s="187">
        <f>SUM(T132:T149)</f>
        <v>0</v>
      </c>
      <c r="AR131" s="188" t="s">
        <v>86</v>
      </c>
      <c r="AT131" s="189" t="s">
        <v>77</v>
      </c>
      <c r="AU131" s="189" t="s">
        <v>86</v>
      </c>
      <c r="AY131" s="188" t="s">
        <v>179</v>
      </c>
      <c r="BK131" s="190">
        <f>SUM(BK132:BK149)</f>
        <v>0</v>
      </c>
    </row>
    <row r="132" spans="2:65" s="1" customFormat="1" ht="14.45" customHeight="1">
      <c r="B132" s="42"/>
      <c r="C132" s="193" t="s">
        <v>547</v>
      </c>
      <c r="D132" s="193" t="s">
        <v>182</v>
      </c>
      <c r="E132" s="194" t="s">
        <v>5445</v>
      </c>
      <c r="F132" s="195" t="s">
        <v>5446</v>
      </c>
      <c r="G132" s="196" t="s">
        <v>250</v>
      </c>
      <c r="H132" s="197">
        <v>25</v>
      </c>
      <c r="I132" s="198"/>
      <c r="J132" s="199">
        <f t="shared" ref="J132:J149" si="30">ROUND(I132*H132,2)</f>
        <v>0</v>
      </c>
      <c r="K132" s="195" t="s">
        <v>233</v>
      </c>
      <c r="L132" s="62"/>
      <c r="M132" s="200" t="s">
        <v>34</v>
      </c>
      <c r="N132" s="201" t="s">
        <v>49</v>
      </c>
      <c r="O132" s="43"/>
      <c r="P132" s="202">
        <f t="shared" ref="P132:P149" si="31">O132*H132</f>
        <v>0</v>
      </c>
      <c r="Q132" s="202">
        <v>0</v>
      </c>
      <c r="R132" s="202">
        <f t="shared" ref="R132:R149" si="32">Q132*H132</f>
        <v>0</v>
      </c>
      <c r="S132" s="202">
        <v>0</v>
      </c>
      <c r="T132" s="203">
        <f t="shared" ref="T132:T149" si="33">S132*H132</f>
        <v>0</v>
      </c>
      <c r="AR132" s="24" t="s">
        <v>187</v>
      </c>
      <c r="AT132" s="24" t="s">
        <v>182</v>
      </c>
      <c r="AU132" s="24" t="s">
        <v>88</v>
      </c>
      <c r="AY132" s="24" t="s">
        <v>179</v>
      </c>
      <c r="BE132" s="204">
        <f t="shared" ref="BE132:BE149" si="34">IF(N132="základní",J132,0)</f>
        <v>0</v>
      </c>
      <c r="BF132" s="204">
        <f t="shared" ref="BF132:BF149" si="35">IF(N132="snížená",J132,0)</f>
        <v>0</v>
      </c>
      <c r="BG132" s="204">
        <f t="shared" ref="BG132:BG149" si="36">IF(N132="zákl. přenesená",J132,0)</f>
        <v>0</v>
      </c>
      <c r="BH132" s="204">
        <f t="shared" ref="BH132:BH149" si="37">IF(N132="sníž. přenesená",J132,0)</f>
        <v>0</v>
      </c>
      <c r="BI132" s="204">
        <f t="shared" ref="BI132:BI149" si="38">IF(N132="nulová",J132,0)</f>
        <v>0</v>
      </c>
      <c r="BJ132" s="24" t="s">
        <v>86</v>
      </c>
      <c r="BK132" s="204">
        <f t="shared" ref="BK132:BK149" si="39">ROUND(I132*H132,2)</f>
        <v>0</v>
      </c>
      <c r="BL132" s="24" t="s">
        <v>187</v>
      </c>
      <c r="BM132" s="24" t="s">
        <v>588</v>
      </c>
    </row>
    <row r="133" spans="2:65" s="1" customFormat="1" ht="14.45" customHeight="1">
      <c r="B133" s="42"/>
      <c r="C133" s="193" t="s">
        <v>553</v>
      </c>
      <c r="D133" s="193" t="s">
        <v>182</v>
      </c>
      <c r="E133" s="194" t="s">
        <v>5451</v>
      </c>
      <c r="F133" s="195" t="s">
        <v>5452</v>
      </c>
      <c r="G133" s="196" t="s">
        <v>769</v>
      </c>
      <c r="H133" s="197">
        <v>30</v>
      </c>
      <c r="I133" s="198"/>
      <c r="J133" s="199">
        <f t="shared" si="30"/>
        <v>0</v>
      </c>
      <c r="K133" s="195" t="s">
        <v>233</v>
      </c>
      <c r="L133" s="62"/>
      <c r="M133" s="200" t="s">
        <v>34</v>
      </c>
      <c r="N133" s="201" t="s">
        <v>49</v>
      </c>
      <c r="O133" s="43"/>
      <c r="P133" s="202">
        <f t="shared" si="31"/>
        <v>0</v>
      </c>
      <c r="Q133" s="202">
        <v>0</v>
      </c>
      <c r="R133" s="202">
        <f t="shared" si="32"/>
        <v>0</v>
      </c>
      <c r="S133" s="202">
        <v>0</v>
      </c>
      <c r="T133" s="203">
        <f t="shared" si="33"/>
        <v>0</v>
      </c>
      <c r="AR133" s="24" t="s">
        <v>187</v>
      </c>
      <c r="AT133" s="24" t="s">
        <v>182</v>
      </c>
      <c r="AU133" s="24" t="s">
        <v>88</v>
      </c>
      <c r="AY133" s="24" t="s">
        <v>179</v>
      </c>
      <c r="BE133" s="204">
        <f t="shared" si="34"/>
        <v>0</v>
      </c>
      <c r="BF133" s="204">
        <f t="shared" si="35"/>
        <v>0</v>
      </c>
      <c r="BG133" s="204">
        <f t="shared" si="36"/>
        <v>0</v>
      </c>
      <c r="BH133" s="204">
        <f t="shared" si="37"/>
        <v>0</v>
      </c>
      <c r="BI133" s="204">
        <f t="shared" si="38"/>
        <v>0</v>
      </c>
      <c r="BJ133" s="24" t="s">
        <v>86</v>
      </c>
      <c r="BK133" s="204">
        <f t="shared" si="39"/>
        <v>0</v>
      </c>
      <c r="BL133" s="24" t="s">
        <v>187</v>
      </c>
      <c r="BM133" s="24" t="s">
        <v>593</v>
      </c>
    </row>
    <row r="134" spans="2:65" s="1" customFormat="1" ht="14.45" customHeight="1">
      <c r="B134" s="42"/>
      <c r="C134" s="193" t="s">
        <v>558</v>
      </c>
      <c r="D134" s="193" t="s">
        <v>182</v>
      </c>
      <c r="E134" s="194" t="s">
        <v>5527</v>
      </c>
      <c r="F134" s="195" t="s">
        <v>5454</v>
      </c>
      <c r="G134" s="196" t="s">
        <v>454</v>
      </c>
      <c r="H134" s="197">
        <v>0.6</v>
      </c>
      <c r="I134" s="198"/>
      <c r="J134" s="199">
        <f t="shared" si="30"/>
        <v>0</v>
      </c>
      <c r="K134" s="195" t="s">
        <v>233</v>
      </c>
      <c r="L134" s="62"/>
      <c r="M134" s="200" t="s">
        <v>34</v>
      </c>
      <c r="N134" s="201" t="s">
        <v>49</v>
      </c>
      <c r="O134" s="43"/>
      <c r="P134" s="202">
        <f t="shared" si="31"/>
        <v>0</v>
      </c>
      <c r="Q134" s="202">
        <v>0</v>
      </c>
      <c r="R134" s="202">
        <f t="shared" si="32"/>
        <v>0</v>
      </c>
      <c r="S134" s="202">
        <v>0</v>
      </c>
      <c r="T134" s="203">
        <f t="shared" si="33"/>
        <v>0</v>
      </c>
      <c r="AR134" s="24" t="s">
        <v>187</v>
      </c>
      <c r="AT134" s="24" t="s">
        <v>182</v>
      </c>
      <c r="AU134" s="24" t="s">
        <v>88</v>
      </c>
      <c r="AY134" s="24" t="s">
        <v>179</v>
      </c>
      <c r="BE134" s="204">
        <f t="shared" si="34"/>
        <v>0</v>
      </c>
      <c r="BF134" s="204">
        <f t="shared" si="35"/>
        <v>0</v>
      </c>
      <c r="BG134" s="204">
        <f t="shared" si="36"/>
        <v>0</v>
      </c>
      <c r="BH134" s="204">
        <f t="shared" si="37"/>
        <v>0</v>
      </c>
      <c r="BI134" s="204">
        <f t="shared" si="38"/>
        <v>0</v>
      </c>
      <c r="BJ134" s="24" t="s">
        <v>86</v>
      </c>
      <c r="BK134" s="204">
        <f t="shared" si="39"/>
        <v>0</v>
      </c>
      <c r="BL134" s="24" t="s">
        <v>187</v>
      </c>
      <c r="BM134" s="24" t="s">
        <v>601</v>
      </c>
    </row>
    <row r="135" spans="2:65" s="1" customFormat="1" ht="14.45" customHeight="1">
      <c r="B135" s="42"/>
      <c r="C135" s="193" t="s">
        <v>565</v>
      </c>
      <c r="D135" s="193" t="s">
        <v>182</v>
      </c>
      <c r="E135" s="194" t="s">
        <v>5528</v>
      </c>
      <c r="F135" s="195" t="s">
        <v>5476</v>
      </c>
      <c r="G135" s="196" t="s">
        <v>769</v>
      </c>
      <c r="H135" s="197">
        <v>18</v>
      </c>
      <c r="I135" s="198"/>
      <c r="J135" s="199">
        <f t="shared" si="30"/>
        <v>0</v>
      </c>
      <c r="K135" s="195" t="s">
        <v>233</v>
      </c>
      <c r="L135" s="62"/>
      <c r="M135" s="200" t="s">
        <v>34</v>
      </c>
      <c r="N135" s="201" t="s">
        <v>49</v>
      </c>
      <c r="O135" s="43"/>
      <c r="P135" s="202">
        <f t="shared" si="31"/>
        <v>0</v>
      </c>
      <c r="Q135" s="202">
        <v>0</v>
      </c>
      <c r="R135" s="202">
        <f t="shared" si="32"/>
        <v>0</v>
      </c>
      <c r="S135" s="202">
        <v>0</v>
      </c>
      <c r="T135" s="203">
        <f t="shared" si="33"/>
        <v>0</v>
      </c>
      <c r="AR135" s="24" t="s">
        <v>187</v>
      </c>
      <c r="AT135" s="24" t="s">
        <v>182</v>
      </c>
      <c r="AU135" s="24" t="s">
        <v>88</v>
      </c>
      <c r="AY135" s="24" t="s">
        <v>179</v>
      </c>
      <c r="BE135" s="204">
        <f t="shared" si="34"/>
        <v>0</v>
      </c>
      <c r="BF135" s="204">
        <f t="shared" si="35"/>
        <v>0</v>
      </c>
      <c r="BG135" s="204">
        <f t="shared" si="36"/>
        <v>0</v>
      </c>
      <c r="BH135" s="204">
        <f t="shared" si="37"/>
        <v>0</v>
      </c>
      <c r="BI135" s="204">
        <f t="shared" si="38"/>
        <v>0</v>
      </c>
      <c r="BJ135" s="24" t="s">
        <v>86</v>
      </c>
      <c r="BK135" s="204">
        <f t="shared" si="39"/>
        <v>0</v>
      </c>
      <c r="BL135" s="24" t="s">
        <v>187</v>
      </c>
      <c r="BM135" s="24" t="s">
        <v>606</v>
      </c>
    </row>
    <row r="136" spans="2:65" s="1" customFormat="1" ht="14.45" customHeight="1">
      <c r="B136" s="42"/>
      <c r="C136" s="193" t="s">
        <v>571</v>
      </c>
      <c r="D136" s="193" t="s">
        <v>182</v>
      </c>
      <c r="E136" s="194" t="s">
        <v>5529</v>
      </c>
      <c r="F136" s="195" t="s">
        <v>5530</v>
      </c>
      <c r="G136" s="196" t="s">
        <v>769</v>
      </c>
      <c r="H136" s="197">
        <v>3</v>
      </c>
      <c r="I136" s="198"/>
      <c r="J136" s="199">
        <f t="shared" si="30"/>
        <v>0</v>
      </c>
      <c r="K136" s="195" t="s">
        <v>233</v>
      </c>
      <c r="L136" s="62"/>
      <c r="M136" s="200" t="s">
        <v>34</v>
      </c>
      <c r="N136" s="201" t="s">
        <v>49</v>
      </c>
      <c r="O136" s="43"/>
      <c r="P136" s="202">
        <f t="shared" si="31"/>
        <v>0</v>
      </c>
      <c r="Q136" s="202">
        <v>0</v>
      </c>
      <c r="R136" s="202">
        <f t="shared" si="32"/>
        <v>0</v>
      </c>
      <c r="S136" s="202">
        <v>0</v>
      </c>
      <c r="T136" s="203">
        <f t="shared" si="33"/>
        <v>0</v>
      </c>
      <c r="AR136" s="24" t="s">
        <v>187</v>
      </c>
      <c r="AT136" s="24" t="s">
        <v>182</v>
      </c>
      <c r="AU136" s="24" t="s">
        <v>88</v>
      </c>
      <c r="AY136" s="24" t="s">
        <v>179</v>
      </c>
      <c r="BE136" s="204">
        <f t="shared" si="34"/>
        <v>0</v>
      </c>
      <c r="BF136" s="204">
        <f t="shared" si="35"/>
        <v>0</v>
      </c>
      <c r="BG136" s="204">
        <f t="shared" si="36"/>
        <v>0</v>
      </c>
      <c r="BH136" s="204">
        <f t="shared" si="37"/>
        <v>0</v>
      </c>
      <c r="BI136" s="204">
        <f t="shared" si="38"/>
        <v>0</v>
      </c>
      <c r="BJ136" s="24" t="s">
        <v>86</v>
      </c>
      <c r="BK136" s="204">
        <f t="shared" si="39"/>
        <v>0</v>
      </c>
      <c r="BL136" s="24" t="s">
        <v>187</v>
      </c>
      <c r="BM136" s="24" t="s">
        <v>615</v>
      </c>
    </row>
    <row r="137" spans="2:65" s="1" customFormat="1" ht="14.45" customHeight="1">
      <c r="B137" s="42"/>
      <c r="C137" s="193" t="s">
        <v>578</v>
      </c>
      <c r="D137" s="193" t="s">
        <v>182</v>
      </c>
      <c r="E137" s="194" t="s">
        <v>5531</v>
      </c>
      <c r="F137" s="195" t="s">
        <v>5532</v>
      </c>
      <c r="G137" s="196" t="s">
        <v>769</v>
      </c>
      <c r="H137" s="197">
        <v>1</v>
      </c>
      <c r="I137" s="198"/>
      <c r="J137" s="199">
        <f t="shared" si="30"/>
        <v>0</v>
      </c>
      <c r="K137" s="195" t="s">
        <v>233</v>
      </c>
      <c r="L137" s="62"/>
      <c r="M137" s="200" t="s">
        <v>34</v>
      </c>
      <c r="N137" s="201" t="s">
        <v>49</v>
      </c>
      <c r="O137" s="43"/>
      <c r="P137" s="202">
        <f t="shared" si="31"/>
        <v>0</v>
      </c>
      <c r="Q137" s="202">
        <v>0</v>
      </c>
      <c r="R137" s="202">
        <f t="shared" si="32"/>
        <v>0</v>
      </c>
      <c r="S137" s="202">
        <v>0</v>
      </c>
      <c r="T137" s="203">
        <f t="shared" si="33"/>
        <v>0</v>
      </c>
      <c r="AR137" s="24" t="s">
        <v>187</v>
      </c>
      <c r="AT137" s="24" t="s">
        <v>182</v>
      </c>
      <c r="AU137" s="24" t="s">
        <v>88</v>
      </c>
      <c r="AY137" s="24" t="s">
        <v>179</v>
      </c>
      <c r="BE137" s="204">
        <f t="shared" si="34"/>
        <v>0</v>
      </c>
      <c r="BF137" s="204">
        <f t="shared" si="35"/>
        <v>0</v>
      </c>
      <c r="BG137" s="204">
        <f t="shared" si="36"/>
        <v>0</v>
      </c>
      <c r="BH137" s="204">
        <f t="shared" si="37"/>
        <v>0</v>
      </c>
      <c r="BI137" s="204">
        <f t="shared" si="38"/>
        <v>0</v>
      </c>
      <c r="BJ137" s="24" t="s">
        <v>86</v>
      </c>
      <c r="BK137" s="204">
        <f t="shared" si="39"/>
        <v>0</v>
      </c>
      <c r="BL137" s="24" t="s">
        <v>187</v>
      </c>
      <c r="BM137" s="24" t="s">
        <v>621</v>
      </c>
    </row>
    <row r="138" spans="2:65" s="1" customFormat="1" ht="22.9" customHeight="1">
      <c r="B138" s="42"/>
      <c r="C138" s="193" t="s">
        <v>588</v>
      </c>
      <c r="D138" s="193" t="s">
        <v>182</v>
      </c>
      <c r="E138" s="194" t="s">
        <v>5533</v>
      </c>
      <c r="F138" s="195" t="s">
        <v>5534</v>
      </c>
      <c r="G138" s="196" t="s">
        <v>769</v>
      </c>
      <c r="H138" s="197">
        <v>1</v>
      </c>
      <c r="I138" s="198"/>
      <c r="J138" s="199">
        <f t="shared" si="30"/>
        <v>0</v>
      </c>
      <c r="K138" s="195" t="s">
        <v>233</v>
      </c>
      <c r="L138" s="62"/>
      <c r="M138" s="200" t="s">
        <v>34</v>
      </c>
      <c r="N138" s="201" t="s">
        <v>49</v>
      </c>
      <c r="O138" s="43"/>
      <c r="P138" s="202">
        <f t="shared" si="31"/>
        <v>0</v>
      </c>
      <c r="Q138" s="202">
        <v>0</v>
      </c>
      <c r="R138" s="202">
        <f t="shared" si="32"/>
        <v>0</v>
      </c>
      <c r="S138" s="202">
        <v>0</v>
      </c>
      <c r="T138" s="203">
        <f t="shared" si="33"/>
        <v>0</v>
      </c>
      <c r="AR138" s="24" t="s">
        <v>187</v>
      </c>
      <c r="AT138" s="24" t="s">
        <v>182</v>
      </c>
      <c r="AU138" s="24" t="s">
        <v>88</v>
      </c>
      <c r="AY138" s="24" t="s">
        <v>179</v>
      </c>
      <c r="BE138" s="204">
        <f t="shared" si="34"/>
        <v>0</v>
      </c>
      <c r="BF138" s="204">
        <f t="shared" si="35"/>
        <v>0</v>
      </c>
      <c r="BG138" s="204">
        <f t="shared" si="36"/>
        <v>0</v>
      </c>
      <c r="BH138" s="204">
        <f t="shared" si="37"/>
        <v>0</v>
      </c>
      <c r="BI138" s="204">
        <f t="shared" si="38"/>
        <v>0</v>
      </c>
      <c r="BJ138" s="24" t="s">
        <v>86</v>
      </c>
      <c r="BK138" s="204">
        <f t="shared" si="39"/>
        <v>0</v>
      </c>
      <c r="BL138" s="24" t="s">
        <v>187</v>
      </c>
      <c r="BM138" s="24" t="s">
        <v>630</v>
      </c>
    </row>
    <row r="139" spans="2:65" s="1" customFormat="1" ht="22.9" customHeight="1">
      <c r="B139" s="42"/>
      <c r="C139" s="193" t="s">
        <v>593</v>
      </c>
      <c r="D139" s="193" t="s">
        <v>182</v>
      </c>
      <c r="E139" s="194" t="s">
        <v>5535</v>
      </c>
      <c r="F139" s="195" t="s">
        <v>5536</v>
      </c>
      <c r="G139" s="196" t="s">
        <v>769</v>
      </c>
      <c r="H139" s="197">
        <v>2</v>
      </c>
      <c r="I139" s="198"/>
      <c r="J139" s="199">
        <f t="shared" si="30"/>
        <v>0</v>
      </c>
      <c r="K139" s="195" t="s">
        <v>233</v>
      </c>
      <c r="L139" s="62"/>
      <c r="M139" s="200" t="s">
        <v>34</v>
      </c>
      <c r="N139" s="201" t="s">
        <v>49</v>
      </c>
      <c r="O139" s="43"/>
      <c r="P139" s="202">
        <f t="shared" si="31"/>
        <v>0</v>
      </c>
      <c r="Q139" s="202">
        <v>0</v>
      </c>
      <c r="R139" s="202">
        <f t="shared" si="32"/>
        <v>0</v>
      </c>
      <c r="S139" s="202">
        <v>0</v>
      </c>
      <c r="T139" s="203">
        <f t="shared" si="33"/>
        <v>0</v>
      </c>
      <c r="AR139" s="24" t="s">
        <v>187</v>
      </c>
      <c r="AT139" s="24" t="s">
        <v>182</v>
      </c>
      <c r="AU139" s="24" t="s">
        <v>88</v>
      </c>
      <c r="AY139" s="24" t="s">
        <v>179</v>
      </c>
      <c r="BE139" s="204">
        <f t="shared" si="34"/>
        <v>0</v>
      </c>
      <c r="BF139" s="204">
        <f t="shared" si="35"/>
        <v>0</v>
      </c>
      <c r="BG139" s="204">
        <f t="shared" si="36"/>
        <v>0</v>
      </c>
      <c r="BH139" s="204">
        <f t="shared" si="37"/>
        <v>0</v>
      </c>
      <c r="BI139" s="204">
        <f t="shared" si="38"/>
        <v>0</v>
      </c>
      <c r="BJ139" s="24" t="s">
        <v>86</v>
      </c>
      <c r="BK139" s="204">
        <f t="shared" si="39"/>
        <v>0</v>
      </c>
      <c r="BL139" s="24" t="s">
        <v>187</v>
      </c>
      <c r="BM139" s="24" t="s">
        <v>635</v>
      </c>
    </row>
    <row r="140" spans="2:65" s="1" customFormat="1" ht="14.45" customHeight="1">
      <c r="B140" s="42"/>
      <c r="C140" s="193" t="s">
        <v>601</v>
      </c>
      <c r="D140" s="193" t="s">
        <v>182</v>
      </c>
      <c r="E140" s="194" t="s">
        <v>5537</v>
      </c>
      <c r="F140" s="195" t="s">
        <v>5538</v>
      </c>
      <c r="G140" s="196" t="s">
        <v>769</v>
      </c>
      <c r="H140" s="197">
        <v>1</v>
      </c>
      <c r="I140" s="198"/>
      <c r="J140" s="199">
        <f t="shared" si="30"/>
        <v>0</v>
      </c>
      <c r="K140" s="195" t="s">
        <v>233</v>
      </c>
      <c r="L140" s="62"/>
      <c r="M140" s="200" t="s">
        <v>34</v>
      </c>
      <c r="N140" s="201" t="s">
        <v>49</v>
      </c>
      <c r="O140" s="43"/>
      <c r="P140" s="202">
        <f t="shared" si="31"/>
        <v>0</v>
      </c>
      <c r="Q140" s="202">
        <v>0</v>
      </c>
      <c r="R140" s="202">
        <f t="shared" si="32"/>
        <v>0</v>
      </c>
      <c r="S140" s="202">
        <v>0</v>
      </c>
      <c r="T140" s="203">
        <f t="shared" si="33"/>
        <v>0</v>
      </c>
      <c r="AR140" s="24" t="s">
        <v>187</v>
      </c>
      <c r="AT140" s="24" t="s">
        <v>182</v>
      </c>
      <c r="AU140" s="24" t="s">
        <v>88</v>
      </c>
      <c r="AY140" s="24" t="s">
        <v>179</v>
      </c>
      <c r="BE140" s="204">
        <f t="shared" si="34"/>
        <v>0</v>
      </c>
      <c r="BF140" s="204">
        <f t="shared" si="35"/>
        <v>0</v>
      </c>
      <c r="BG140" s="204">
        <f t="shared" si="36"/>
        <v>0</v>
      </c>
      <c r="BH140" s="204">
        <f t="shared" si="37"/>
        <v>0</v>
      </c>
      <c r="BI140" s="204">
        <f t="shared" si="38"/>
        <v>0</v>
      </c>
      <c r="BJ140" s="24" t="s">
        <v>86</v>
      </c>
      <c r="BK140" s="204">
        <f t="shared" si="39"/>
        <v>0</v>
      </c>
      <c r="BL140" s="24" t="s">
        <v>187</v>
      </c>
      <c r="BM140" s="24" t="s">
        <v>640</v>
      </c>
    </row>
    <row r="141" spans="2:65" s="1" customFormat="1" ht="14.45" customHeight="1">
      <c r="B141" s="42"/>
      <c r="C141" s="193" t="s">
        <v>606</v>
      </c>
      <c r="D141" s="193" t="s">
        <v>182</v>
      </c>
      <c r="E141" s="194" t="s">
        <v>5539</v>
      </c>
      <c r="F141" s="195" t="s">
        <v>5540</v>
      </c>
      <c r="G141" s="196" t="s">
        <v>769</v>
      </c>
      <c r="H141" s="197">
        <v>3</v>
      </c>
      <c r="I141" s="198"/>
      <c r="J141" s="199">
        <f t="shared" si="30"/>
        <v>0</v>
      </c>
      <c r="K141" s="195" t="s">
        <v>233</v>
      </c>
      <c r="L141" s="62"/>
      <c r="M141" s="200" t="s">
        <v>34</v>
      </c>
      <c r="N141" s="201" t="s">
        <v>49</v>
      </c>
      <c r="O141" s="43"/>
      <c r="P141" s="202">
        <f t="shared" si="31"/>
        <v>0</v>
      </c>
      <c r="Q141" s="202">
        <v>0</v>
      </c>
      <c r="R141" s="202">
        <f t="shared" si="32"/>
        <v>0</v>
      </c>
      <c r="S141" s="202">
        <v>0</v>
      </c>
      <c r="T141" s="203">
        <f t="shared" si="33"/>
        <v>0</v>
      </c>
      <c r="AR141" s="24" t="s">
        <v>187</v>
      </c>
      <c r="AT141" s="24" t="s">
        <v>182</v>
      </c>
      <c r="AU141" s="24" t="s">
        <v>88</v>
      </c>
      <c r="AY141" s="24" t="s">
        <v>179</v>
      </c>
      <c r="BE141" s="204">
        <f t="shared" si="34"/>
        <v>0</v>
      </c>
      <c r="BF141" s="204">
        <f t="shared" si="35"/>
        <v>0</v>
      </c>
      <c r="BG141" s="204">
        <f t="shared" si="36"/>
        <v>0</v>
      </c>
      <c r="BH141" s="204">
        <f t="shared" si="37"/>
        <v>0</v>
      </c>
      <c r="BI141" s="204">
        <f t="shared" si="38"/>
        <v>0</v>
      </c>
      <c r="BJ141" s="24" t="s">
        <v>86</v>
      </c>
      <c r="BK141" s="204">
        <f t="shared" si="39"/>
        <v>0</v>
      </c>
      <c r="BL141" s="24" t="s">
        <v>187</v>
      </c>
      <c r="BM141" s="24" t="s">
        <v>646</v>
      </c>
    </row>
    <row r="142" spans="2:65" s="1" customFormat="1" ht="14.45" customHeight="1">
      <c r="B142" s="42"/>
      <c r="C142" s="193" t="s">
        <v>615</v>
      </c>
      <c r="D142" s="193" t="s">
        <v>182</v>
      </c>
      <c r="E142" s="194" t="s">
        <v>5541</v>
      </c>
      <c r="F142" s="195" t="s">
        <v>5542</v>
      </c>
      <c r="G142" s="196" t="s">
        <v>769</v>
      </c>
      <c r="H142" s="197">
        <v>1</v>
      </c>
      <c r="I142" s="198"/>
      <c r="J142" s="199">
        <f t="shared" si="30"/>
        <v>0</v>
      </c>
      <c r="K142" s="195" t="s">
        <v>233</v>
      </c>
      <c r="L142" s="62"/>
      <c r="M142" s="200" t="s">
        <v>34</v>
      </c>
      <c r="N142" s="201" t="s">
        <v>49</v>
      </c>
      <c r="O142" s="43"/>
      <c r="P142" s="202">
        <f t="shared" si="31"/>
        <v>0</v>
      </c>
      <c r="Q142" s="202">
        <v>0</v>
      </c>
      <c r="R142" s="202">
        <f t="shared" si="32"/>
        <v>0</v>
      </c>
      <c r="S142" s="202">
        <v>0</v>
      </c>
      <c r="T142" s="203">
        <f t="shared" si="33"/>
        <v>0</v>
      </c>
      <c r="AR142" s="24" t="s">
        <v>187</v>
      </c>
      <c r="AT142" s="24" t="s">
        <v>182</v>
      </c>
      <c r="AU142" s="24" t="s">
        <v>88</v>
      </c>
      <c r="AY142" s="24" t="s">
        <v>179</v>
      </c>
      <c r="BE142" s="204">
        <f t="shared" si="34"/>
        <v>0</v>
      </c>
      <c r="BF142" s="204">
        <f t="shared" si="35"/>
        <v>0</v>
      </c>
      <c r="BG142" s="204">
        <f t="shared" si="36"/>
        <v>0</v>
      </c>
      <c r="BH142" s="204">
        <f t="shared" si="37"/>
        <v>0</v>
      </c>
      <c r="BI142" s="204">
        <f t="shared" si="38"/>
        <v>0</v>
      </c>
      <c r="BJ142" s="24" t="s">
        <v>86</v>
      </c>
      <c r="BK142" s="204">
        <f t="shared" si="39"/>
        <v>0</v>
      </c>
      <c r="BL142" s="24" t="s">
        <v>187</v>
      </c>
      <c r="BM142" s="24" t="s">
        <v>651</v>
      </c>
    </row>
    <row r="143" spans="2:65" s="1" customFormat="1" ht="14.45" customHeight="1">
      <c r="B143" s="42"/>
      <c r="C143" s="193" t="s">
        <v>621</v>
      </c>
      <c r="D143" s="193" t="s">
        <v>182</v>
      </c>
      <c r="E143" s="194" t="s">
        <v>5481</v>
      </c>
      <c r="F143" s="195" t="s">
        <v>5482</v>
      </c>
      <c r="G143" s="196" t="s">
        <v>250</v>
      </c>
      <c r="H143" s="197">
        <v>25</v>
      </c>
      <c r="I143" s="198"/>
      <c r="J143" s="199">
        <f t="shared" si="30"/>
        <v>0</v>
      </c>
      <c r="K143" s="195" t="s">
        <v>233</v>
      </c>
      <c r="L143" s="62"/>
      <c r="M143" s="200" t="s">
        <v>34</v>
      </c>
      <c r="N143" s="201" t="s">
        <v>49</v>
      </c>
      <c r="O143" s="43"/>
      <c r="P143" s="202">
        <f t="shared" si="31"/>
        <v>0</v>
      </c>
      <c r="Q143" s="202">
        <v>0</v>
      </c>
      <c r="R143" s="202">
        <f t="shared" si="32"/>
        <v>0</v>
      </c>
      <c r="S143" s="202">
        <v>0</v>
      </c>
      <c r="T143" s="203">
        <f t="shared" si="33"/>
        <v>0</v>
      </c>
      <c r="AR143" s="24" t="s">
        <v>187</v>
      </c>
      <c r="AT143" s="24" t="s">
        <v>182</v>
      </c>
      <c r="AU143" s="24" t="s">
        <v>88</v>
      </c>
      <c r="AY143" s="24" t="s">
        <v>179</v>
      </c>
      <c r="BE143" s="204">
        <f t="shared" si="34"/>
        <v>0</v>
      </c>
      <c r="BF143" s="204">
        <f t="shared" si="35"/>
        <v>0</v>
      </c>
      <c r="BG143" s="204">
        <f t="shared" si="36"/>
        <v>0</v>
      </c>
      <c r="BH143" s="204">
        <f t="shared" si="37"/>
        <v>0</v>
      </c>
      <c r="BI143" s="204">
        <f t="shared" si="38"/>
        <v>0</v>
      </c>
      <c r="BJ143" s="24" t="s">
        <v>86</v>
      </c>
      <c r="BK143" s="204">
        <f t="shared" si="39"/>
        <v>0</v>
      </c>
      <c r="BL143" s="24" t="s">
        <v>187</v>
      </c>
      <c r="BM143" s="24" t="s">
        <v>656</v>
      </c>
    </row>
    <row r="144" spans="2:65" s="1" customFormat="1" ht="14.45" customHeight="1">
      <c r="B144" s="42"/>
      <c r="C144" s="193" t="s">
        <v>630</v>
      </c>
      <c r="D144" s="193" t="s">
        <v>182</v>
      </c>
      <c r="E144" s="194" t="s">
        <v>5543</v>
      </c>
      <c r="F144" s="195" t="s">
        <v>5486</v>
      </c>
      <c r="G144" s="196" t="s">
        <v>454</v>
      </c>
      <c r="H144" s="197">
        <v>1</v>
      </c>
      <c r="I144" s="198"/>
      <c r="J144" s="199">
        <f t="shared" si="30"/>
        <v>0</v>
      </c>
      <c r="K144" s="195" t="s">
        <v>233</v>
      </c>
      <c r="L144" s="62"/>
      <c r="M144" s="200" t="s">
        <v>34</v>
      </c>
      <c r="N144" s="201" t="s">
        <v>49</v>
      </c>
      <c r="O144" s="43"/>
      <c r="P144" s="202">
        <f t="shared" si="31"/>
        <v>0</v>
      </c>
      <c r="Q144" s="202">
        <v>0</v>
      </c>
      <c r="R144" s="202">
        <f t="shared" si="32"/>
        <v>0</v>
      </c>
      <c r="S144" s="202">
        <v>0</v>
      </c>
      <c r="T144" s="203">
        <f t="shared" si="33"/>
        <v>0</v>
      </c>
      <c r="AR144" s="24" t="s">
        <v>187</v>
      </c>
      <c r="AT144" s="24" t="s">
        <v>182</v>
      </c>
      <c r="AU144" s="24" t="s">
        <v>88</v>
      </c>
      <c r="AY144" s="24" t="s">
        <v>179</v>
      </c>
      <c r="BE144" s="204">
        <f t="shared" si="34"/>
        <v>0</v>
      </c>
      <c r="BF144" s="204">
        <f t="shared" si="35"/>
        <v>0</v>
      </c>
      <c r="BG144" s="204">
        <f t="shared" si="36"/>
        <v>0</v>
      </c>
      <c r="BH144" s="204">
        <f t="shared" si="37"/>
        <v>0</v>
      </c>
      <c r="BI144" s="204">
        <f t="shared" si="38"/>
        <v>0</v>
      </c>
      <c r="BJ144" s="24" t="s">
        <v>86</v>
      </c>
      <c r="BK144" s="204">
        <f t="shared" si="39"/>
        <v>0</v>
      </c>
      <c r="BL144" s="24" t="s">
        <v>187</v>
      </c>
      <c r="BM144" s="24" t="s">
        <v>661</v>
      </c>
    </row>
    <row r="145" spans="2:65" s="1" customFormat="1" ht="14.45" customHeight="1">
      <c r="B145" s="42"/>
      <c r="C145" s="193" t="s">
        <v>635</v>
      </c>
      <c r="D145" s="193" t="s">
        <v>182</v>
      </c>
      <c r="E145" s="194" t="s">
        <v>5489</v>
      </c>
      <c r="F145" s="195" t="s">
        <v>5490</v>
      </c>
      <c r="G145" s="196" t="s">
        <v>250</v>
      </c>
      <c r="H145" s="197">
        <v>25</v>
      </c>
      <c r="I145" s="198"/>
      <c r="J145" s="199">
        <f t="shared" si="30"/>
        <v>0</v>
      </c>
      <c r="K145" s="195" t="s">
        <v>233</v>
      </c>
      <c r="L145" s="62"/>
      <c r="M145" s="200" t="s">
        <v>34</v>
      </c>
      <c r="N145" s="201" t="s">
        <v>49</v>
      </c>
      <c r="O145" s="43"/>
      <c r="P145" s="202">
        <f t="shared" si="31"/>
        <v>0</v>
      </c>
      <c r="Q145" s="202">
        <v>0</v>
      </c>
      <c r="R145" s="202">
        <f t="shared" si="32"/>
        <v>0</v>
      </c>
      <c r="S145" s="202">
        <v>0</v>
      </c>
      <c r="T145" s="203">
        <f t="shared" si="33"/>
        <v>0</v>
      </c>
      <c r="AR145" s="24" t="s">
        <v>187</v>
      </c>
      <c r="AT145" s="24" t="s">
        <v>182</v>
      </c>
      <c r="AU145" s="24" t="s">
        <v>88</v>
      </c>
      <c r="AY145" s="24" t="s">
        <v>179</v>
      </c>
      <c r="BE145" s="204">
        <f t="shared" si="34"/>
        <v>0</v>
      </c>
      <c r="BF145" s="204">
        <f t="shared" si="35"/>
        <v>0</v>
      </c>
      <c r="BG145" s="204">
        <f t="shared" si="36"/>
        <v>0</v>
      </c>
      <c r="BH145" s="204">
        <f t="shared" si="37"/>
        <v>0</v>
      </c>
      <c r="BI145" s="204">
        <f t="shared" si="38"/>
        <v>0</v>
      </c>
      <c r="BJ145" s="24" t="s">
        <v>86</v>
      </c>
      <c r="BK145" s="204">
        <f t="shared" si="39"/>
        <v>0</v>
      </c>
      <c r="BL145" s="24" t="s">
        <v>187</v>
      </c>
      <c r="BM145" s="24" t="s">
        <v>675</v>
      </c>
    </row>
    <row r="146" spans="2:65" s="1" customFormat="1" ht="14.45" customHeight="1">
      <c r="B146" s="42"/>
      <c r="C146" s="193" t="s">
        <v>640</v>
      </c>
      <c r="D146" s="193" t="s">
        <v>182</v>
      </c>
      <c r="E146" s="194" t="s">
        <v>5544</v>
      </c>
      <c r="F146" s="195" t="s">
        <v>5545</v>
      </c>
      <c r="G146" s="196" t="s">
        <v>250</v>
      </c>
      <c r="H146" s="197">
        <v>25</v>
      </c>
      <c r="I146" s="198"/>
      <c r="J146" s="199">
        <f t="shared" si="30"/>
        <v>0</v>
      </c>
      <c r="K146" s="195" t="s">
        <v>233</v>
      </c>
      <c r="L146" s="62"/>
      <c r="M146" s="200" t="s">
        <v>34</v>
      </c>
      <c r="N146" s="201" t="s">
        <v>49</v>
      </c>
      <c r="O146" s="43"/>
      <c r="P146" s="202">
        <f t="shared" si="31"/>
        <v>0</v>
      </c>
      <c r="Q146" s="202">
        <v>0</v>
      </c>
      <c r="R146" s="202">
        <f t="shared" si="32"/>
        <v>0</v>
      </c>
      <c r="S146" s="202">
        <v>0</v>
      </c>
      <c r="T146" s="203">
        <f t="shared" si="33"/>
        <v>0</v>
      </c>
      <c r="AR146" s="24" t="s">
        <v>187</v>
      </c>
      <c r="AT146" s="24" t="s">
        <v>182</v>
      </c>
      <c r="AU146" s="24" t="s">
        <v>88</v>
      </c>
      <c r="AY146" s="24" t="s">
        <v>179</v>
      </c>
      <c r="BE146" s="204">
        <f t="shared" si="34"/>
        <v>0</v>
      </c>
      <c r="BF146" s="204">
        <f t="shared" si="35"/>
        <v>0</v>
      </c>
      <c r="BG146" s="204">
        <f t="shared" si="36"/>
        <v>0</v>
      </c>
      <c r="BH146" s="204">
        <f t="shared" si="37"/>
        <v>0</v>
      </c>
      <c r="BI146" s="204">
        <f t="shared" si="38"/>
        <v>0</v>
      </c>
      <c r="BJ146" s="24" t="s">
        <v>86</v>
      </c>
      <c r="BK146" s="204">
        <f t="shared" si="39"/>
        <v>0</v>
      </c>
      <c r="BL146" s="24" t="s">
        <v>187</v>
      </c>
      <c r="BM146" s="24" t="s">
        <v>683</v>
      </c>
    </row>
    <row r="147" spans="2:65" s="1" customFormat="1" ht="14.45" customHeight="1">
      <c r="B147" s="42"/>
      <c r="C147" s="193" t="s">
        <v>646</v>
      </c>
      <c r="D147" s="193" t="s">
        <v>182</v>
      </c>
      <c r="E147" s="194" t="s">
        <v>5546</v>
      </c>
      <c r="F147" s="195" t="s">
        <v>5547</v>
      </c>
      <c r="G147" s="196" t="s">
        <v>769</v>
      </c>
      <c r="H147" s="197">
        <v>35</v>
      </c>
      <c r="I147" s="198"/>
      <c r="J147" s="199">
        <f t="shared" si="30"/>
        <v>0</v>
      </c>
      <c r="K147" s="195" t="s">
        <v>233</v>
      </c>
      <c r="L147" s="62"/>
      <c r="M147" s="200" t="s">
        <v>34</v>
      </c>
      <c r="N147" s="201" t="s">
        <v>49</v>
      </c>
      <c r="O147" s="43"/>
      <c r="P147" s="202">
        <f t="shared" si="31"/>
        <v>0</v>
      </c>
      <c r="Q147" s="202">
        <v>0</v>
      </c>
      <c r="R147" s="202">
        <f t="shared" si="32"/>
        <v>0</v>
      </c>
      <c r="S147" s="202">
        <v>0</v>
      </c>
      <c r="T147" s="203">
        <f t="shared" si="33"/>
        <v>0</v>
      </c>
      <c r="AR147" s="24" t="s">
        <v>187</v>
      </c>
      <c r="AT147" s="24" t="s">
        <v>182</v>
      </c>
      <c r="AU147" s="24" t="s">
        <v>88</v>
      </c>
      <c r="AY147" s="24" t="s">
        <v>179</v>
      </c>
      <c r="BE147" s="204">
        <f t="shared" si="34"/>
        <v>0</v>
      </c>
      <c r="BF147" s="204">
        <f t="shared" si="35"/>
        <v>0</v>
      </c>
      <c r="BG147" s="204">
        <f t="shared" si="36"/>
        <v>0</v>
      </c>
      <c r="BH147" s="204">
        <f t="shared" si="37"/>
        <v>0</v>
      </c>
      <c r="BI147" s="204">
        <f t="shared" si="38"/>
        <v>0</v>
      </c>
      <c r="BJ147" s="24" t="s">
        <v>86</v>
      </c>
      <c r="BK147" s="204">
        <f t="shared" si="39"/>
        <v>0</v>
      </c>
      <c r="BL147" s="24" t="s">
        <v>187</v>
      </c>
      <c r="BM147" s="24" t="s">
        <v>693</v>
      </c>
    </row>
    <row r="148" spans="2:65" s="1" customFormat="1" ht="14.45" customHeight="1">
      <c r="B148" s="42"/>
      <c r="C148" s="193" t="s">
        <v>651</v>
      </c>
      <c r="D148" s="193" t="s">
        <v>182</v>
      </c>
      <c r="E148" s="194" t="s">
        <v>5548</v>
      </c>
      <c r="F148" s="195" t="s">
        <v>5549</v>
      </c>
      <c r="G148" s="196" t="s">
        <v>769</v>
      </c>
      <c r="H148" s="197">
        <v>3</v>
      </c>
      <c r="I148" s="198"/>
      <c r="J148" s="199">
        <f t="shared" si="30"/>
        <v>0</v>
      </c>
      <c r="K148" s="195" t="s">
        <v>233</v>
      </c>
      <c r="L148" s="62"/>
      <c r="M148" s="200" t="s">
        <v>34</v>
      </c>
      <c r="N148" s="201" t="s">
        <v>49</v>
      </c>
      <c r="O148" s="43"/>
      <c r="P148" s="202">
        <f t="shared" si="31"/>
        <v>0</v>
      </c>
      <c r="Q148" s="202">
        <v>0</v>
      </c>
      <c r="R148" s="202">
        <f t="shared" si="32"/>
        <v>0</v>
      </c>
      <c r="S148" s="202">
        <v>0</v>
      </c>
      <c r="T148" s="203">
        <f t="shared" si="33"/>
        <v>0</v>
      </c>
      <c r="AR148" s="24" t="s">
        <v>187</v>
      </c>
      <c r="AT148" s="24" t="s">
        <v>182</v>
      </c>
      <c r="AU148" s="24" t="s">
        <v>88</v>
      </c>
      <c r="AY148" s="24" t="s">
        <v>179</v>
      </c>
      <c r="BE148" s="204">
        <f t="shared" si="34"/>
        <v>0</v>
      </c>
      <c r="BF148" s="204">
        <f t="shared" si="35"/>
        <v>0</v>
      </c>
      <c r="BG148" s="204">
        <f t="shared" si="36"/>
        <v>0</v>
      </c>
      <c r="BH148" s="204">
        <f t="shared" si="37"/>
        <v>0</v>
      </c>
      <c r="BI148" s="204">
        <f t="shared" si="38"/>
        <v>0</v>
      </c>
      <c r="BJ148" s="24" t="s">
        <v>86</v>
      </c>
      <c r="BK148" s="204">
        <f t="shared" si="39"/>
        <v>0</v>
      </c>
      <c r="BL148" s="24" t="s">
        <v>187</v>
      </c>
      <c r="BM148" s="24" t="s">
        <v>698</v>
      </c>
    </row>
    <row r="149" spans="2:65" s="1" customFormat="1" ht="14.45" customHeight="1">
      <c r="B149" s="42"/>
      <c r="C149" s="193" t="s">
        <v>656</v>
      </c>
      <c r="D149" s="193" t="s">
        <v>182</v>
      </c>
      <c r="E149" s="194" t="s">
        <v>5550</v>
      </c>
      <c r="F149" s="195" t="s">
        <v>5551</v>
      </c>
      <c r="G149" s="196" t="s">
        <v>769</v>
      </c>
      <c r="H149" s="197">
        <v>15</v>
      </c>
      <c r="I149" s="198"/>
      <c r="J149" s="199">
        <f t="shared" si="30"/>
        <v>0</v>
      </c>
      <c r="K149" s="195" t="s">
        <v>233</v>
      </c>
      <c r="L149" s="62"/>
      <c r="M149" s="200" t="s">
        <v>34</v>
      </c>
      <c r="N149" s="201" t="s">
        <v>49</v>
      </c>
      <c r="O149" s="43"/>
      <c r="P149" s="202">
        <f t="shared" si="31"/>
        <v>0</v>
      </c>
      <c r="Q149" s="202">
        <v>0</v>
      </c>
      <c r="R149" s="202">
        <f t="shared" si="32"/>
        <v>0</v>
      </c>
      <c r="S149" s="202">
        <v>0</v>
      </c>
      <c r="T149" s="203">
        <f t="shared" si="33"/>
        <v>0</v>
      </c>
      <c r="AR149" s="24" t="s">
        <v>187</v>
      </c>
      <c r="AT149" s="24" t="s">
        <v>182</v>
      </c>
      <c r="AU149" s="24" t="s">
        <v>88</v>
      </c>
      <c r="AY149" s="24" t="s">
        <v>179</v>
      </c>
      <c r="BE149" s="204">
        <f t="shared" si="34"/>
        <v>0</v>
      </c>
      <c r="BF149" s="204">
        <f t="shared" si="35"/>
        <v>0</v>
      </c>
      <c r="BG149" s="204">
        <f t="shared" si="36"/>
        <v>0</v>
      </c>
      <c r="BH149" s="204">
        <f t="shared" si="37"/>
        <v>0</v>
      </c>
      <c r="BI149" s="204">
        <f t="shared" si="38"/>
        <v>0</v>
      </c>
      <c r="BJ149" s="24" t="s">
        <v>86</v>
      </c>
      <c r="BK149" s="204">
        <f t="shared" si="39"/>
        <v>0</v>
      </c>
      <c r="BL149" s="24" t="s">
        <v>187</v>
      </c>
      <c r="BM149" s="24" t="s">
        <v>702</v>
      </c>
    </row>
    <row r="150" spans="2:65" s="10" customFormat="1" ht="29.85" customHeight="1">
      <c r="B150" s="177"/>
      <c r="C150" s="178"/>
      <c r="D150" s="179" t="s">
        <v>77</v>
      </c>
      <c r="E150" s="191" t="s">
        <v>3727</v>
      </c>
      <c r="F150" s="191" t="s">
        <v>5552</v>
      </c>
      <c r="G150" s="178"/>
      <c r="H150" s="178"/>
      <c r="I150" s="181"/>
      <c r="J150" s="192">
        <f>BK150</f>
        <v>0</v>
      </c>
      <c r="K150" s="178"/>
      <c r="L150" s="183"/>
      <c r="M150" s="184"/>
      <c r="N150" s="185"/>
      <c r="O150" s="185"/>
      <c r="P150" s="186">
        <f>SUM(P151:P168)</f>
        <v>0</v>
      </c>
      <c r="Q150" s="185"/>
      <c r="R150" s="186">
        <f>SUM(R151:R168)</f>
        <v>0</v>
      </c>
      <c r="S150" s="185"/>
      <c r="T150" s="187">
        <f>SUM(T151:T168)</f>
        <v>0</v>
      </c>
      <c r="AR150" s="188" t="s">
        <v>86</v>
      </c>
      <c r="AT150" s="189" t="s">
        <v>77</v>
      </c>
      <c r="AU150" s="189" t="s">
        <v>86</v>
      </c>
      <c r="AY150" s="188" t="s">
        <v>179</v>
      </c>
      <c r="BK150" s="190">
        <f>SUM(BK151:BK168)</f>
        <v>0</v>
      </c>
    </row>
    <row r="151" spans="2:65" s="1" customFormat="1" ht="14.45" customHeight="1">
      <c r="B151" s="42"/>
      <c r="C151" s="193" t="s">
        <v>661</v>
      </c>
      <c r="D151" s="193" t="s">
        <v>182</v>
      </c>
      <c r="E151" s="194" t="s">
        <v>5553</v>
      </c>
      <c r="F151" s="195" t="s">
        <v>5554</v>
      </c>
      <c r="G151" s="196" t="s">
        <v>250</v>
      </c>
      <c r="H151" s="197">
        <v>24</v>
      </c>
      <c r="I151" s="198"/>
      <c r="J151" s="199">
        <f t="shared" ref="J151:J168" si="40">ROUND(I151*H151,2)</f>
        <v>0</v>
      </c>
      <c r="K151" s="195" t="s">
        <v>5493</v>
      </c>
      <c r="L151" s="62"/>
      <c r="M151" s="200" t="s">
        <v>34</v>
      </c>
      <c r="N151" s="201" t="s">
        <v>49</v>
      </c>
      <c r="O151" s="43"/>
      <c r="P151" s="202">
        <f t="shared" ref="P151:P168" si="41">O151*H151</f>
        <v>0</v>
      </c>
      <c r="Q151" s="202">
        <v>0</v>
      </c>
      <c r="R151" s="202">
        <f t="shared" ref="R151:R168" si="42">Q151*H151</f>
        <v>0</v>
      </c>
      <c r="S151" s="202">
        <v>0</v>
      </c>
      <c r="T151" s="203">
        <f t="shared" ref="T151:T168" si="43">S151*H151</f>
        <v>0</v>
      </c>
      <c r="AR151" s="24" t="s">
        <v>187</v>
      </c>
      <c r="AT151" s="24" t="s">
        <v>182</v>
      </c>
      <c r="AU151" s="24" t="s">
        <v>88</v>
      </c>
      <c r="AY151" s="24" t="s">
        <v>179</v>
      </c>
      <c r="BE151" s="204">
        <f t="shared" ref="BE151:BE168" si="44">IF(N151="základní",J151,0)</f>
        <v>0</v>
      </c>
      <c r="BF151" s="204">
        <f t="shared" ref="BF151:BF168" si="45">IF(N151="snížená",J151,0)</f>
        <v>0</v>
      </c>
      <c r="BG151" s="204">
        <f t="shared" ref="BG151:BG168" si="46">IF(N151="zákl. přenesená",J151,0)</f>
        <v>0</v>
      </c>
      <c r="BH151" s="204">
        <f t="shared" ref="BH151:BH168" si="47">IF(N151="sníž. přenesená",J151,0)</f>
        <v>0</v>
      </c>
      <c r="BI151" s="204">
        <f t="shared" ref="BI151:BI168" si="48">IF(N151="nulová",J151,0)</f>
        <v>0</v>
      </c>
      <c r="BJ151" s="24" t="s">
        <v>86</v>
      </c>
      <c r="BK151" s="204">
        <f t="shared" ref="BK151:BK168" si="49">ROUND(I151*H151,2)</f>
        <v>0</v>
      </c>
      <c r="BL151" s="24" t="s">
        <v>187</v>
      </c>
      <c r="BM151" s="24" t="s">
        <v>5555</v>
      </c>
    </row>
    <row r="152" spans="2:65" s="1" customFormat="1" ht="14.45" customHeight="1">
      <c r="B152" s="42"/>
      <c r="C152" s="193" t="s">
        <v>668</v>
      </c>
      <c r="D152" s="193" t="s">
        <v>182</v>
      </c>
      <c r="E152" s="194" t="s">
        <v>5556</v>
      </c>
      <c r="F152" s="195" t="s">
        <v>5450</v>
      </c>
      <c r="G152" s="196" t="s">
        <v>769</v>
      </c>
      <c r="H152" s="197">
        <v>10</v>
      </c>
      <c r="I152" s="198"/>
      <c r="J152" s="199">
        <f t="shared" si="40"/>
        <v>0</v>
      </c>
      <c r="K152" s="195" t="s">
        <v>5493</v>
      </c>
      <c r="L152" s="62"/>
      <c r="M152" s="200" t="s">
        <v>34</v>
      </c>
      <c r="N152" s="201" t="s">
        <v>49</v>
      </c>
      <c r="O152" s="43"/>
      <c r="P152" s="202">
        <f t="shared" si="41"/>
        <v>0</v>
      </c>
      <c r="Q152" s="202">
        <v>0</v>
      </c>
      <c r="R152" s="202">
        <f t="shared" si="42"/>
        <v>0</v>
      </c>
      <c r="S152" s="202">
        <v>0</v>
      </c>
      <c r="T152" s="203">
        <f t="shared" si="43"/>
        <v>0</v>
      </c>
      <c r="AR152" s="24" t="s">
        <v>187</v>
      </c>
      <c r="AT152" s="24" t="s">
        <v>182</v>
      </c>
      <c r="AU152" s="24" t="s">
        <v>88</v>
      </c>
      <c r="AY152" s="24" t="s">
        <v>179</v>
      </c>
      <c r="BE152" s="204">
        <f t="shared" si="44"/>
        <v>0</v>
      </c>
      <c r="BF152" s="204">
        <f t="shared" si="45"/>
        <v>0</v>
      </c>
      <c r="BG152" s="204">
        <f t="shared" si="46"/>
        <v>0</v>
      </c>
      <c r="BH152" s="204">
        <f t="shared" si="47"/>
        <v>0</v>
      </c>
      <c r="BI152" s="204">
        <f t="shared" si="48"/>
        <v>0</v>
      </c>
      <c r="BJ152" s="24" t="s">
        <v>86</v>
      </c>
      <c r="BK152" s="204">
        <f t="shared" si="49"/>
        <v>0</v>
      </c>
      <c r="BL152" s="24" t="s">
        <v>187</v>
      </c>
      <c r="BM152" s="24" t="s">
        <v>5557</v>
      </c>
    </row>
    <row r="153" spans="2:65" s="1" customFormat="1" ht="14.45" customHeight="1">
      <c r="B153" s="42"/>
      <c r="C153" s="193" t="s">
        <v>675</v>
      </c>
      <c r="D153" s="193" t="s">
        <v>182</v>
      </c>
      <c r="E153" s="194" t="s">
        <v>5558</v>
      </c>
      <c r="F153" s="195" t="s">
        <v>5454</v>
      </c>
      <c r="G153" s="196" t="s">
        <v>454</v>
      </c>
      <c r="H153" s="197">
        <v>0.5</v>
      </c>
      <c r="I153" s="198"/>
      <c r="J153" s="199">
        <f t="shared" si="40"/>
        <v>0</v>
      </c>
      <c r="K153" s="195" t="s">
        <v>5493</v>
      </c>
      <c r="L153" s="62"/>
      <c r="M153" s="200" t="s">
        <v>34</v>
      </c>
      <c r="N153" s="201" t="s">
        <v>49</v>
      </c>
      <c r="O153" s="43"/>
      <c r="P153" s="202">
        <f t="shared" si="41"/>
        <v>0</v>
      </c>
      <c r="Q153" s="202">
        <v>0</v>
      </c>
      <c r="R153" s="202">
        <f t="shared" si="42"/>
        <v>0</v>
      </c>
      <c r="S153" s="202">
        <v>0</v>
      </c>
      <c r="T153" s="203">
        <f t="shared" si="43"/>
        <v>0</v>
      </c>
      <c r="AR153" s="24" t="s">
        <v>187</v>
      </c>
      <c r="AT153" s="24" t="s">
        <v>182</v>
      </c>
      <c r="AU153" s="24" t="s">
        <v>88</v>
      </c>
      <c r="AY153" s="24" t="s">
        <v>179</v>
      </c>
      <c r="BE153" s="204">
        <f t="shared" si="44"/>
        <v>0</v>
      </c>
      <c r="BF153" s="204">
        <f t="shared" si="45"/>
        <v>0</v>
      </c>
      <c r="BG153" s="204">
        <f t="shared" si="46"/>
        <v>0</v>
      </c>
      <c r="BH153" s="204">
        <f t="shared" si="47"/>
        <v>0</v>
      </c>
      <c r="BI153" s="204">
        <f t="shared" si="48"/>
        <v>0</v>
      </c>
      <c r="BJ153" s="24" t="s">
        <v>86</v>
      </c>
      <c r="BK153" s="204">
        <f t="shared" si="49"/>
        <v>0</v>
      </c>
      <c r="BL153" s="24" t="s">
        <v>187</v>
      </c>
      <c r="BM153" s="24" t="s">
        <v>5559</v>
      </c>
    </row>
    <row r="154" spans="2:65" s="1" customFormat="1" ht="14.45" customHeight="1">
      <c r="B154" s="42"/>
      <c r="C154" s="193" t="s">
        <v>683</v>
      </c>
      <c r="D154" s="193" t="s">
        <v>182</v>
      </c>
      <c r="E154" s="194" t="s">
        <v>5560</v>
      </c>
      <c r="F154" s="195" t="s">
        <v>5561</v>
      </c>
      <c r="G154" s="196" t="s">
        <v>769</v>
      </c>
      <c r="H154" s="197">
        <v>8</v>
      </c>
      <c r="I154" s="198"/>
      <c r="J154" s="199">
        <f t="shared" si="40"/>
        <v>0</v>
      </c>
      <c r="K154" s="195" t="s">
        <v>5493</v>
      </c>
      <c r="L154" s="62"/>
      <c r="M154" s="200" t="s">
        <v>34</v>
      </c>
      <c r="N154" s="201" t="s">
        <v>49</v>
      </c>
      <c r="O154" s="43"/>
      <c r="P154" s="202">
        <f t="shared" si="41"/>
        <v>0</v>
      </c>
      <c r="Q154" s="202">
        <v>0</v>
      </c>
      <c r="R154" s="202">
        <f t="shared" si="42"/>
        <v>0</v>
      </c>
      <c r="S154" s="202">
        <v>0</v>
      </c>
      <c r="T154" s="203">
        <f t="shared" si="43"/>
        <v>0</v>
      </c>
      <c r="AR154" s="24" t="s">
        <v>187</v>
      </c>
      <c r="AT154" s="24" t="s">
        <v>182</v>
      </c>
      <c r="AU154" s="24" t="s">
        <v>88</v>
      </c>
      <c r="AY154" s="24" t="s">
        <v>179</v>
      </c>
      <c r="BE154" s="204">
        <f t="shared" si="44"/>
        <v>0</v>
      </c>
      <c r="BF154" s="204">
        <f t="shared" si="45"/>
        <v>0</v>
      </c>
      <c r="BG154" s="204">
        <f t="shared" si="46"/>
        <v>0</v>
      </c>
      <c r="BH154" s="204">
        <f t="shared" si="47"/>
        <v>0</v>
      </c>
      <c r="BI154" s="204">
        <f t="shared" si="48"/>
        <v>0</v>
      </c>
      <c r="BJ154" s="24" t="s">
        <v>86</v>
      </c>
      <c r="BK154" s="204">
        <f t="shared" si="49"/>
        <v>0</v>
      </c>
      <c r="BL154" s="24" t="s">
        <v>187</v>
      </c>
      <c r="BM154" s="24" t="s">
        <v>5562</v>
      </c>
    </row>
    <row r="155" spans="2:65" s="1" customFormat="1" ht="22.9" customHeight="1">
      <c r="B155" s="42"/>
      <c r="C155" s="193" t="s">
        <v>693</v>
      </c>
      <c r="D155" s="193" t="s">
        <v>182</v>
      </c>
      <c r="E155" s="194" t="s">
        <v>5563</v>
      </c>
      <c r="F155" s="195" t="s">
        <v>5564</v>
      </c>
      <c r="G155" s="196" t="s">
        <v>769</v>
      </c>
      <c r="H155" s="197">
        <v>3</v>
      </c>
      <c r="I155" s="198"/>
      <c r="J155" s="199">
        <f t="shared" si="40"/>
        <v>0</v>
      </c>
      <c r="K155" s="195" t="s">
        <v>5493</v>
      </c>
      <c r="L155" s="62"/>
      <c r="M155" s="200" t="s">
        <v>34</v>
      </c>
      <c r="N155" s="201" t="s">
        <v>49</v>
      </c>
      <c r="O155" s="43"/>
      <c r="P155" s="202">
        <f t="shared" si="41"/>
        <v>0</v>
      </c>
      <c r="Q155" s="202">
        <v>0</v>
      </c>
      <c r="R155" s="202">
        <f t="shared" si="42"/>
        <v>0</v>
      </c>
      <c r="S155" s="202">
        <v>0</v>
      </c>
      <c r="T155" s="203">
        <f t="shared" si="43"/>
        <v>0</v>
      </c>
      <c r="AR155" s="24" t="s">
        <v>187</v>
      </c>
      <c r="AT155" s="24" t="s">
        <v>182</v>
      </c>
      <c r="AU155" s="24" t="s">
        <v>88</v>
      </c>
      <c r="AY155" s="24" t="s">
        <v>179</v>
      </c>
      <c r="BE155" s="204">
        <f t="shared" si="44"/>
        <v>0</v>
      </c>
      <c r="BF155" s="204">
        <f t="shared" si="45"/>
        <v>0</v>
      </c>
      <c r="BG155" s="204">
        <f t="shared" si="46"/>
        <v>0</v>
      </c>
      <c r="BH155" s="204">
        <f t="shared" si="47"/>
        <v>0</v>
      </c>
      <c r="BI155" s="204">
        <f t="shared" si="48"/>
        <v>0</v>
      </c>
      <c r="BJ155" s="24" t="s">
        <v>86</v>
      </c>
      <c r="BK155" s="204">
        <f t="shared" si="49"/>
        <v>0</v>
      </c>
      <c r="BL155" s="24" t="s">
        <v>187</v>
      </c>
      <c r="BM155" s="24" t="s">
        <v>5565</v>
      </c>
    </row>
    <row r="156" spans="2:65" s="1" customFormat="1" ht="14.45" customHeight="1">
      <c r="B156" s="42"/>
      <c r="C156" s="193" t="s">
        <v>698</v>
      </c>
      <c r="D156" s="193" t="s">
        <v>182</v>
      </c>
      <c r="E156" s="194" t="s">
        <v>5566</v>
      </c>
      <c r="F156" s="195" t="s">
        <v>5567</v>
      </c>
      <c r="G156" s="196" t="s">
        <v>769</v>
      </c>
      <c r="H156" s="197">
        <v>1</v>
      </c>
      <c r="I156" s="198"/>
      <c r="J156" s="199">
        <f t="shared" si="40"/>
        <v>0</v>
      </c>
      <c r="K156" s="195" t="s">
        <v>5493</v>
      </c>
      <c r="L156" s="62"/>
      <c r="M156" s="200" t="s">
        <v>34</v>
      </c>
      <c r="N156" s="201" t="s">
        <v>49</v>
      </c>
      <c r="O156" s="43"/>
      <c r="P156" s="202">
        <f t="shared" si="41"/>
        <v>0</v>
      </c>
      <c r="Q156" s="202">
        <v>0</v>
      </c>
      <c r="R156" s="202">
        <f t="shared" si="42"/>
        <v>0</v>
      </c>
      <c r="S156" s="202">
        <v>0</v>
      </c>
      <c r="T156" s="203">
        <f t="shared" si="43"/>
        <v>0</v>
      </c>
      <c r="AR156" s="24" t="s">
        <v>187</v>
      </c>
      <c r="AT156" s="24" t="s">
        <v>182</v>
      </c>
      <c r="AU156" s="24" t="s">
        <v>88</v>
      </c>
      <c r="AY156" s="24" t="s">
        <v>179</v>
      </c>
      <c r="BE156" s="204">
        <f t="shared" si="44"/>
        <v>0</v>
      </c>
      <c r="BF156" s="204">
        <f t="shared" si="45"/>
        <v>0</v>
      </c>
      <c r="BG156" s="204">
        <f t="shared" si="46"/>
        <v>0</v>
      </c>
      <c r="BH156" s="204">
        <f t="shared" si="47"/>
        <v>0</v>
      </c>
      <c r="BI156" s="204">
        <f t="shared" si="48"/>
        <v>0</v>
      </c>
      <c r="BJ156" s="24" t="s">
        <v>86</v>
      </c>
      <c r="BK156" s="204">
        <f t="shared" si="49"/>
        <v>0</v>
      </c>
      <c r="BL156" s="24" t="s">
        <v>187</v>
      </c>
      <c r="BM156" s="24" t="s">
        <v>5568</v>
      </c>
    </row>
    <row r="157" spans="2:65" s="1" customFormat="1" ht="22.9" customHeight="1">
      <c r="B157" s="42"/>
      <c r="C157" s="193" t="s">
        <v>702</v>
      </c>
      <c r="D157" s="193" t="s">
        <v>182</v>
      </c>
      <c r="E157" s="194" t="s">
        <v>5569</v>
      </c>
      <c r="F157" s="195" t="s">
        <v>5570</v>
      </c>
      <c r="G157" s="196" t="s">
        <v>769</v>
      </c>
      <c r="H157" s="197">
        <v>2</v>
      </c>
      <c r="I157" s="198"/>
      <c r="J157" s="199">
        <f t="shared" si="40"/>
        <v>0</v>
      </c>
      <c r="K157" s="195" t="s">
        <v>5493</v>
      </c>
      <c r="L157" s="62"/>
      <c r="M157" s="200" t="s">
        <v>34</v>
      </c>
      <c r="N157" s="201" t="s">
        <v>49</v>
      </c>
      <c r="O157" s="43"/>
      <c r="P157" s="202">
        <f t="shared" si="41"/>
        <v>0</v>
      </c>
      <c r="Q157" s="202">
        <v>0</v>
      </c>
      <c r="R157" s="202">
        <f t="shared" si="42"/>
        <v>0</v>
      </c>
      <c r="S157" s="202">
        <v>0</v>
      </c>
      <c r="T157" s="203">
        <f t="shared" si="43"/>
        <v>0</v>
      </c>
      <c r="AR157" s="24" t="s">
        <v>187</v>
      </c>
      <c r="AT157" s="24" t="s">
        <v>182</v>
      </c>
      <c r="AU157" s="24" t="s">
        <v>88</v>
      </c>
      <c r="AY157" s="24" t="s">
        <v>179</v>
      </c>
      <c r="BE157" s="204">
        <f t="shared" si="44"/>
        <v>0</v>
      </c>
      <c r="BF157" s="204">
        <f t="shared" si="45"/>
        <v>0</v>
      </c>
      <c r="BG157" s="204">
        <f t="shared" si="46"/>
        <v>0</v>
      </c>
      <c r="BH157" s="204">
        <f t="shared" si="47"/>
        <v>0</v>
      </c>
      <c r="BI157" s="204">
        <f t="shared" si="48"/>
        <v>0</v>
      </c>
      <c r="BJ157" s="24" t="s">
        <v>86</v>
      </c>
      <c r="BK157" s="204">
        <f t="shared" si="49"/>
        <v>0</v>
      </c>
      <c r="BL157" s="24" t="s">
        <v>187</v>
      </c>
      <c r="BM157" s="24" t="s">
        <v>5571</v>
      </c>
    </row>
    <row r="158" spans="2:65" s="1" customFormat="1" ht="22.9" customHeight="1">
      <c r="B158" s="42"/>
      <c r="C158" s="193" t="s">
        <v>711</v>
      </c>
      <c r="D158" s="193" t="s">
        <v>182</v>
      </c>
      <c r="E158" s="194" t="s">
        <v>5572</v>
      </c>
      <c r="F158" s="195" t="s">
        <v>5495</v>
      </c>
      <c r="G158" s="196" t="s">
        <v>454</v>
      </c>
      <c r="H158" s="197">
        <v>1</v>
      </c>
      <c r="I158" s="198"/>
      <c r="J158" s="199">
        <f t="shared" si="40"/>
        <v>0</v>
      </c>
      <c r="K158" s="195" t="s">
        <v>5493</v>
      </c>
      <c r="L158" s="62"/>
      <c r="M158" s="200" t="s">
        <v>34</v>
      </c>
      <c r="N158" s="201" t="s">
        <v>49</v>
      </c>
      <c r="O158" s="43"/>
      <c r="P158" s="202">
        <f t="shared" si="41"/>
        <v>0</v>
      </c>
      <c r="Q158" s="202">
        <v>0</v>
      </c>
      <c r="R158" s="202">
        <f t="shared" si="42"/>
        <v>0</v>
      </c>
      <c r="S158" s="202">
        <v>0</v>
      </c>
      <c r="T158" s="203">
        <f t="shared" si="43"/>
        <v>0</v>
      </c>
      <c r="AR158" s="24" t="s">
        <v>187</v>
      </c>
      <c r="AT158" s="24" t="s">
        <v>182</v>
      </c>
      <c r="AU158" s="24" t="s">
        <v>88</v>
      </c>
      <c r="AY158" s="24" t="s">
        <v>179</v>
      </c>
      <c r="BE158" s="204">
        <f t="shared" si="44"/>
        <v>0</v>
      </c>
      <c r="BF158" s="204">
        <f t="shared" si="45"/>
        <v>0</v>
      </c>
      <c r="BG158" s="204">
        <f t="shared" si="46"/>
        <v>0</v>
      </c>
      <c r="BH158" s="204">
        <f t="shared" si="47"/>
        <v>0</v>
      </c>
      <c r="BI158" s="204">
        <f t="shared" si="48"/>
        <v>0</v>
      </c>
      <c r="BJ158" s="24" t="s">
        <v>86</v>
      </c>
      <c r="BK158" s="204">
        <f t="shared" si="49"/>
        <v>0</v>
      </c>
      <c r="BL158" s="24" t="s">
        <v>187</v>
      </c>
      <c r="BM158" s="24" t="s">
        <v>5573</v>
      </c>
    </row>
    <row r="159" spans="2:65" s="1" customFormat="1" ht="14.45" customHeight="1">
      <c r="B159" s="42"/>
      <c r="C159" s="193" t="s">
        <v>715</v>
      </c>
      <c r="D159" s="193" t="s">
        <v>182</v>
      </c>
      <c r="E159" s="194" t="s">
        <v>5574</v>
      </c>
      <c r="F159" s="195" t="s">
        <v>5482</v>
      </c>
      <c r="G159" s="196" t="s">
        <v>250</v>
      </c>
      <c r="H159" s="197">
        <v>24</v>
      </c>
      <c r="I159" s="198"/>
      <c r="J159" s="199">
        <f t="shared" si="40"/>
        <v>0</v>
      </c>
      <c r="K159" s="195" t="s">
        <v>5493</v>
      </c>
      <c r="L159" s="62"/>
      <c r="M159" s="200" t="s">
        <v>34</v>
      </c>
      <c r="N159" s="201" t="s">
        <v>49</v>
      </c>
      <c r="O159" s="43"/>
      <c r="P159" s="202">
        <f t="shared" si="41"/>
        <v>0</v>
      </c>
      <c r="Q159" s="202">
        <v>0</v>
      </c>
      <c r="R159" s="202">
        <f t="shared" si="42"/>
        <v>0</v>
      </c>
      <c r="S159" s="202">
        <v>0</v>
      </c>
      <c r="T159" s="203">
        <f t="shared" si="43"/>
        <v>0</v>
      </c>
      <c r="AR159" s="24" t="s">
        <v>187</v>
      </c>
      <c r="AT159" s="24" t="s">
        <v>182</v>
      </c>
      <c r="AU159" s="24" t="s">
        <v>88</v>
      </c>
      <c r="AY159" s="24" t="s">
        <v>179</v>
      </c>
      <c r="BE159" s="204">
        <f t="shared" si="44"/>
        <v>0</v>
      </c>
      <c r="BF159" s="204">
        <f t="shared" si="45"/>
        <v>0</v>
      </c>
      <c r="BG159" s="204">
        <f t="shared" si="46"/>
        <v>0</v>
      </c>
      <c r="BH159" s="204">
        <f t="shared" si="47"/>
        <v>0</v>
      </c>
      <c r="BI159" s="204">
        <f t="shared" si="48"/>
        <v>0</v>
      </c>
      <c r="BJ159" s="24" t="s">
        <v>86</v>
      </c>
      <c r="BK159" s="204">
        <f t="shared" si="49"/>
        <v>0</v>
      </c>
      <c r="BL159" s="24" t="s">
        <v>187</v>
      </c>
      <c r="BM159" s="24" t="s">
        <v>5575</v>
      </c>
    </row>
    <row r="160" spans="2:65" s="1" customFormat="1" ht="14.45" customHeight="1">
      <c r="B160" s="42"/>
      <c r="C160" s="193" t="s">
        <v>727</v>
      </c>
      <c r="D160" s="193" t="s">
        <v>182</v>
      </c>
      <c r="E160" s="194" t="s">
        <v>5576</v>
      </c>
      <c r="F160" s="195" t="s">
        <v>5486</v>
      </c>
      <c r="G160" s="196" t="s">
        <v>454</v>
      </c>
      <c r="H160" s="197">
        <v>1</v>
      </c>
      <c r="I160" s="198"/>
      <c r="J160" s="199">
        <f t="shared" si="40"/>
        <v>0</v>
      </c>
      <c r="K160" s="195" t="s">
        <v>5493</v>
      </c>
      <c r="L160" s="62"/>
      <c r="M160" s="200" t="s">
        <v>34</v>
      </c>
      <c r="N160" s="201" t="s">
        <v>49</v>
      </c>
      <c r="O160" s="43"/>
      <c r="P160" s="202">
        <f t="shared" si="41"/>
        <v>0</v>
      </c>
      <c r="Q160" s="202">
        <v>0</v>
      </c>
      <c r="R160" s="202">
        <f t="shared" si="42"/>
        <v>0</v>
      </c>
      <c r="S160" s="202">
        <v>0</v>
      </c>
      <c r="T160" s="203">
        <f t="shared" si="43"/>
        <v>0</v>
      </c>
      <c r="AR160" s="24" t="s">
        <v>187</v>
      </c>
      <c r="AT160" s="24" t="s">
        <v>182</v>
      </c>
      <c r="AU160" s="24" t="s">
        <v>88</v>
      </c>
      <c r="AY160" s="24" t="s">
        <v>179</v>
      </c>
      <c r="BE160" s="204">
        <f t="shared" si="44"/>
        <v>0</v>
      </c>
      <c r="BF160" s="204">
        <f t="shared" si="45"/>
        <v>0</v>
      </c>
      <c r="BG160" s="204">
        <f t="shared" si="46"/>
        <v>0</v>
      </c>
      <c r="BH160" s="204">
        <f t="shared" si="47"/>
        <v>0</v>
      </c>
      <c r="BI160" s="204">
        <f t="shared" si="48"/>
        <v>0</v>
      </c>
      <c r="BJ160" s="24" t="s">
        <v>86</v>
      </c>
      <c r="BK160" s="204">
        <f t="shared" si="49"/>
        <v>0</v>
      </c>
      <c r="BL160" s="24" t="s">
        <v>187</v>
      </c>
      <c r="BM160" s="24" t="s">
        <v>5577</v>
      </c>
    </row>
    <row r="161" spans="2:65" s="1" customFormat="1" ht="14.45" customHeight="1">
      <c r="B161" s="42"/>
      <c r="C161" s="193" t="s">
        <v>738</v>
      </c>
      <c r="D161" s="193" t="s">
        <v>182</v>
      </c>
      <c r="E161" s="194" t="s">
        <v>5578</v>
      </c>
      <c r="F161" s="195" t="s">
        <v>5579</v>
      </c>
      <c r="G161" s="196" t="s">
        <v>454</v>
      </c>
      <c r="H161" s="197">
        <v>1</v>
      </c>
      <c r="I161" s="198"/>
      <c r="J161" s="199">
        <f t="shared" si="40"/>
        <v>0</v>
      </c>
      <c r="K161" s="195" t="s">
        <v>5493</v>
      </c>
      <c r="L161" s="62"/>
      <c r="M161" s="200" t="s">
        <v>34</v>
      </c>
      <c r="N161" s="201" t="s">
        <v>49</v>
      </c>
      <c r="O161" s="43"/>
      <c r="P161" s="202">
        <f t="shared" si="41"/>
        <v>0</v>
      </c>
      <c r="Q161" s="202">
        <v>0</v>
      </c>
      <c r="R161" s="202">
        <f t="shared" si="42"/>
        <v>0</v>
      </c>
      <c r="S161" s="202">
        <v>0</v>
      </c>
      <c r="T161" s="203">
        <f t="shared" si="43"/>
        <v>0</v>
      </c>
      <c r="AR161" s="24" t="s">
        <v>187</v>
      </c>
      <c r="AT161" s="24" t="s">
        <v>182</v>
      </c>
      <c r="AU161" s="24" t="s">
        <v>88</v>
      </c>
      <c r="AY161" s="24" t="s">
        <v>179</v>
      </c>
      <c r="BE161" s="204">
        <f t="shared" si="44"/>
        <v>0</v>
      </c>
      <c r="BF161" s="204">
        <f t="shared" si="45"/>
        <v>0</v>
      </c>
      <c r="BG161" s="204">
        <f t="shared" si="46"/>
        <v>0</v>
      </c>
      <c r="BH161" s="204">
        <f t="shared" si="47"/>
        <v>0</v>
      </c>
      <c r="BI161" s="204">
        <f t="shared" si="48"/>
        <v>0</v>
      </c>
      <c r="BJ161" s="24" t="s">
        <v>86</v>
      </c>
      <c r="BK161" s="204">
        <f t="shared" si="49"/>
        <v>0</v>
      </c>
      <c r="BL161" s="24" t="s">
        <v>187</v>
      </c>
      <c r="BM161" s="24" t="s">
        <v>5580</v>
      </c>
    </row>
    <row r="162" spans="2:65" s="1" customFormat="1" ht="14.45" customHeight="1">
      <c r="B162" s="42"/>
      <c r="C162" s="193" t="s">
        <v>751</v>
      </c>
      <c r="D162" s="193" t="s">
        <v>182</v>
      </c>
      <c r="E162" s="194" t="s">
        <v>5581</v>
      </c>
      <c r="F162" s="195" t="s">
        <v>5579</v>
      </c>
      <c r="G162" s="196" t="s">
        <v>250</v>
      </c>
      <c r="H162" s="197">
        <v>24</v>
      </c>
      <c r="I162" s="198"/>
      <c r="J162" s="199">
        <f t="shared" si="40"/>
        <v>0</v>
      </c>
      <c r="K162" s="195" t="s">
        <v>5493</v>
      </c>
      <c r="L162" s="62"/>
      <c r="M162" s="200" t="s">
        <v>34</v>
      </c>
      <c r="N162" s="201" t="s">
        <v>49</v>
      </c>
      <c r="O162" s="43"/>
      <c r="P162" s="202">
        <f t="shared" si="41"/>
        <v>0</v>
      </c>
      <c r="Q162" s="202">
        <v>0</v>
      </c>
      <c r="R162" s="202">
        <f t="shared" si="42"/>
        <v>0</v>
      </c>
      <c r="S162" s="202">
        <v>0</v>
      </c>
      <c r="T162" s="203">
        <f t="shared" si="43"/>
        <v>0</v>
      </c>
      <c r="AR162" s="24" t="s">
        <v>187</v>
      </c>
      <c r="AT162" s="24" t="s">
        <v>182</v>
      </c>
      <c r="AU162" s="24" t="s">
        <v>88</v>
      </c>
      <c r="AY162" s="24" t="s">
        <v>179</v>
      </c>
      <c r="BE162" s="204">
        <f t="shared" si="44"/>
        <v>0</v>
      </c>
      <c r="BF162" s="204">
        <f t="shared" si="45"/>
        <v>0</v>
      </c>
      <c r="BG162" s="204">
        <f t="shared" si="46"/>
        <v>0</v>
      </c>
      <c r="BH162" s="204">
        <f t="shared" si="47"/>
        <v>0</v>
      </c>
      <c r="BI162" s="204">
        <f t="shared" si="48"/>
        <v>0</v>
      </c>
      <c r="BJ162" s="24" t="s">
        <v>86</v>
      </c>
      <c r="BK162" s="204">
        <f t="shared" si="49"/>
        <v>0</v>
      </c>
      <c r="BL162" s="24" t="s">
        <v>187</v>
      </c>
      <c r="BM162" s="24" t="s">
        <v>5582</v>
      </c>
    </row>
    <row r="163" spans="2:65" s="1" customFormat="1" ht="14.45" customHeight="1">
      <c r="B163" s="42"/>
      <c r="C163" s="193" t="s">
        <v>756</v>
      </c>
      <c r="D163" s="193" t="s">
        <v>182</v>
      </c>
      <c r="E163" s="194" t="s">
        <v>5583</v>
      </c>
      <c r="F163" s="195" t="s">
        <v>5545</v>
      </c>
      <c r="G163" s="196" t="s">
        <v>250</v>
      </c>
      <c r="H163" s="197">
        <v>24</v>
      </c>
      <c r="I163" s="198"/>
      <c r="J163" s="199">
        <f t="shared" si="40"/>
        <v>0</v>
      </c>
      <c r="K163" s="195" t="s">
        <v>5493</v>
      </c>
      <c r="L163" s="62"/>
      <c r="M163" s="200" t="s">
        <v>34</v>
      </c>
      <c r="N163" s="201" t="s">
        <v>49</v>
      </c>
      <c r="O163" s="43"/>
      <c r="P163" s="202">
        <f t="shared" si="41"/>
        <v>0</v>
      </c>
      <c r="Q163" s="202">
        <v>0</v>
      </c>
      <c r="R163" s="202">
        <f t="shared" si="42"/>
        <v>0</v>
      </c>
      <c r="S163" s="202">
        <v>0</v>
      </c>
      <c r="T163" s="203">
        <f t="shared" si="43"/>
        <v>0</v>
      </c>
      <c r="AR163" s="24" t="s">
        <v>187</v>
      </c>
      <c r="AT163" s="24" t="s">
        <v>182</v>
      </c>
      <c r="AU163" s="24" t="s">
        <v>88</v>
      </c>
      <c r="AY163" s="24" t="s">
        <v>179</v>
      </c>
      <c r="BE163" s="204">
        <f t="shared" si="44"/>
        <v>0</v>
      </c>
      <c r="BF163" s="204">
        <f t="shared" si="45"/>
        <v>0</v>
      </c>
      <c r="BG163" s="204">
        <f t="shared" si="46"/>
        <v>0</v>
      </c>
      <c r="BH163" s="204">
        <f t="shared" si="47"/>
        <v>0</v>
      </c>
      <c r="BI163" s="204">
        <f t="shared" si="48"/>
        <v>0</v>
      </c>
      <c r="BJ163" s="24" t="s">
        <v>86</v>
      </c>
      <c r="BK163" s="204">
        <f t="shared" si="49"/>
        <v>0</v>
      </c>
      <c r="BL163" s="24" t="s">
        <v>187</v>
      </c>
      <c r="BM163" s="24" t="s">
        <v>5584</v>
      </c>
    </row>
    <row r="164" spans="2:65" s="1" customFormat="1" ht="14.45" customHeight="1">
      <c r="B164" s="42"/>
      <c r="C164" s="193" t="s">
        <v>760</v>
      </c>
      <c r="D164" s="193" t="s">
        <v>182</v>
      </c>
      <c r="E164" s="194" t="s">
        <v>5585</v>
      </c>
      <c r="F164" s="195" t="s">
        <v>5586</v>
      </c>
      <c r="G164" s="196" t="s">
        <v>454</v>
      </c>
      <c r="H164" s="197">
        <v>1</v>
      </c>
      <c r="I164" s="198"/>
      <c r="J164" s="199">
        <f t="shared" si="40"/>
        <v>0</v>
      </c>
      <c r="K164" s="195" t="s">
        <v>5493</v>
      </c>
      <c r="L164" s="62"/>
      <c r="M164" s="200" t="s">
        <v>34</v>
      </c>
      <c r="N164" s="201" t="s">
        <v>49</v>
      </c>
      <c r="O164" s="43"/>
      <c r="P164" s="202">
        <f t="shared" si="41"/>
        <v>0</v>
      </c>
      <c r="Q164" s="202">
        <v>0</v>
      </c>
      <c r="R164" s="202">
        <f t="shared" si="42"/>
        <v>0</v>
      </c>
      <c r="S164" s="202">
        <v>0</v>
      </c>
      <c r="T164" s="203">
        <f t="shared" si="43"/>
        <v>0</v>
      </c>
      <c r="AR164" s="24" t="s">
        <v>187</v>
      </c>
      <c r="AT164" s="24" t="s">
        <v>182</v>
      </c>
      <c r="AU164" s="24" t="s">
        <v>88</v>
      </c>
      <c r="AY164" s="24" t="s">
        <v>179</v>
      </c>
      <c r="BE164" s="204">
        <f t="shared" si="44"/>
        <v>0</v>
      </c>
      <c r="BF164" s="204">
        <f t="shared" si="45"/>
        <v>0</v>
      </c>
      <c r="BG164" s="204">
        <f t="shared" si="46"/>
        <v>0</v>
      </c>
      <c r="BH164" s="204">
        <f t="shared" si="47"/>
        <v>0</v>
      </c>
      <c r="BI164" s="204">
        <f t="shared" si="48"/>
        <v>0</v>
      </c>
      <c r="BJ164" s="24" t="s">
        <v>86</v>
      </c>
      <c r="BK164" s="204">
        <f t="shared" si="49"/>
        <v>0</v>
      </c>
      <c r="BL164" s="24" t="s">
        <v>187</v>
      </c>
      <c r="BM164" s="24" t="s">
        <v>5587</v>
      </c>
    </row>
    <row r="165" spans="2:65" s="1" customFormat="1" ht="14.45" customHeight="1">
      <c r="B165" s="42"/>
      <c r="C165" s="193" t="s">
        <v>766</v>
      </c>
      <c r="D165" s="193" t="s">
        <v>182</v>
      </c>
      <c r="E165" s="194" t="s">
        <v>5588</v>
      </c>
      <c r="F165" s="195" t="s">
        <v>5589</v>
      </c>
      <c r="G165" s="196" t="s">
        <v>769</v>
      </c>
      <c r="H165" s="197">
        <v>1</v>
      </c>
      <c r="I165" s="198"/>
      <c r="J165" s="199">
        <f t="shared" si="40"/>
        <v>0</v>
      </c>
      <c r="K165" s="195" t="s">
        <v>5493</v>
      </c>
      <c r="L165" s="62"/>
      <c r="M165" s="200" t="s">
        <v>34</v>
      </c>
      <c r="N165" s="201" t="s">
        <v>49</v>
      </c>
      <c r="O165" s="43"/>
      <c r="P165" s="202">
        <f t="shared" si="41"/>
        <v>0</v>
      </c>
      <c r="Q165" s="202">
        <v>0</v>
      </c>
      <c r="R165" s="202">
        <f t="shared" si="42"/>
        <v>0</v>
      </c>
      <c r="S165" s="202">
        <v>0</v>
      </c>
      <c r="T165" s="203">
        <f t="shared" si="43"/>
        <v>0</v>
      </c>
      <c r="AR165" s="24" t="s">
        <v>187</v>
      </c>
      <c r="AT165" s="24" t="s">
        <v>182</v>
      </c>
      <c r="AU165" s="24" t="s">
        <v>88</v>
      </c>
      <c r="AY165" s="24" t="s">
        <v>179</v>
      </c>
      <c r="BE165" s="204">
        <f t="shared" si="44"/>
        <v>0</v>
      </c>
      <c r="BF165" s="204">
        <f t="shared" si="45"/>
        <v>0</v>
      </c>
      <c r="BG165" s="204">
        <f t="shared" si="46"/>
        <v>0</v>
      </c>
      <c r="BH165" s="204">
        <f t="shared" si="47"/>
        <v>0</v>
      </c>
      <c r="BI165" s="204">
        <f t="shared" si="48"/>
        <v>0</v>
      </c>
      <c r="BJ165" s="24" t="s">
        <v>86</v>
      </c>
      <c r="BK165" s="204">
        <f t="shared" si="49"/>
        <v>0</v>
      </c>
      <c r="BL165" s="24" t="s">
        <v>187</v>
      </c>
      <c r="BM165" s="24" t="s">
        <v>5590</v>
      </c>
    </row>
    <row r="166" spans="2:65" s="1" customFormat="1" ht="14.45" customHeight="1">
      <c r="B166" s="42"/>
      <c r="C166" s="193" t="s">
        <v>781</v>
      </c>
      <c r="D166" s="193" t="s">
        <v>182</v>
      </c>
      <c r="E166" s="194" t="s">
        <v>5591</v>
      </c>
      <c r="F166" s="195" t="s">
        <v>5592</v>
      </c>
      <c r="G166" s="196" t="s">
        <v>769</v>
      </c>
      <c r="H166" s="197">
        <v>1</v>
      </c>
      <c r="I166" s="198"/>
      <c r="J166" s="199">
        <f t="shared" si="40"/>
        <v>0</v>
      </c>
      <c r="K166" s="195" t="s">
        <v>5493</v>
      </c>
      <c r="L166" s="62"/>
      <c r="M166" s="200" t="s">
        <v>34</v>
      </c>
      <c r="N166" s="201" t="s">
        <v>49</v>
      </c>
      <c r="O166" s="43"/>
      <c r="P166" s="202">
        <f t="shared" si="41"/>
        <v>0</v>
      </c>
      <c r="Q166" s="202">
        <v>0</v>
      </c>
      <c r="R166" s="202">
        <f t="shared" si="42"/>
        <v>0</v>
      </c>
      <c r="S166" s="202">
        <v>0</v>
      </c>
      <c r="T166" s="203">
        <f t="shared" si="43"/>
        <v>0</v>
      </c>
      <c r="AR166" s="24" t="s">
        <v>187</v>
      </c>
      <c r="AT166" s="24" t="s">
        <v>182</v>
      </c>
      <c r="AU166" s="24" t="s">
        <v>88</v>
      </c>
      <c r="AY166" s="24" t="s">
        <v>179</v>
      </c>
      <c r="BE166" s="204">
        <f t="shared" si="44"/>
        <v>0</v>
      </c>
      <c r="BF166" s="204">
        <f t="shared" si="45"/>
        <v>0</v>
      </c>
      <c r="BG166" s="204">
        <f t="shared" si="46"/>
        <v>0</v>
      </c>
      <c r="BH166" s="204">
        <f t="shared" si="47"/>
        <v>0</v>
      </c>
      <c r="BI166" s="204">
        <f t="shared" si="48"/>
        <v>0</v>
      </c>
      <c r="BJ166" s="24" t="s">
        <v>86</v>
      </c>
      <c r="BK166" s="204">
        <f t="shared" si="49"/>
        <v>0</v>
      </c>
      <c r="BL166" s="24" t="s">
        <v>187</v>
      </c>
      <c r="BM166" s="24" t="s">
        <v>5593</v>
      </c>
    </row>
    <row r="167" spans="2:65" s="1" customFormat="1" ht="14.45" customHeight="1">
      <c r="B167" s="42"/>
      <c r="C167" s="193" t="s">
        <v>785</v>
      </c>
      <c r="D167" s="193" t="s">
        <v>182</v>
      </c>
      <c r="E167" s="194" t="s">
        <v>5594</v>
      </c>
      <c r="F167" s="195" t="s">
        <v>5595</v>
      </c>
      <c r="G167" s="196" t="s">
        <v>769</v>
      </c>
      <c r="H167" s="197">
        <v>1</v>
      </c>
      <c r="I167" s="198"/>
      <c r="J167" s="199">
        <f t="shared" si="40"/>
        <v>0</v>
      </c>
      <c r="K167" s="195" t="s">
        <v>5493</v>
      </c>
      <c r="L167" s="62"/>
      <c r="M167" s="200" t="s">
        <v>34</v>
      </c>
      <c r="N167" s="201" t="s">
        <v>49</v>
      </c>
      <c r="O167" s="43"/>
      <c r="P167" s="202">
        <f t="shared" si="41"/>
        <v>0</v>
      </c>
      <c r="Q167" s="202">
        <v>0</v>
      </c>
      <c r="R167" s="202">
        <f t="shared" si="42"/>
        <v>0</v>
      </c>
      <c r="S167" s="202">
        <v>0</v>
      </c>
      <c r="T167" s="203">
        <f t="shared" si="43"/>
        <v>0</v>
      </c>
      <c r="AR167" s="24" t="s">
        <v>187</v>
      </c>
      <c r="AT167" s="24" t="s">
        <v>182</v>
      </c>
      <c r="AU167" s="24" t="s">
        <v>88</v>
      </c>
      <c r="AY167" s="24" t="s">
        <v>179</v>
      </c>
      <c r="BE167" s="204">
        <f t="shared" si="44"/>
        <v>0</v>
      </c>
      <c r="BF167" s="204">
        <f t="shared" si="45"/>
        <v>0</v>
      </c>
      <c r="BG167" s="204">
        <f t="shared" si="46"/>
        <v>0</v>
      </c>
      <c r="BH167" s="204">
        <f t="shared" si="47"/>
        <v>0</v>
      </c>
      <c r="BI167" s="204">
        <f t="shared" si="48"/>
        <v>0</v>
      </c>
      <c r="BJ167" s="24" t="s">
        <v>86</v>
      </c>
      <c r="BK167" s="204">
        <f t="shared" si="49"/>
        <v>0</v>
      </c>
      <c r="BL167" s="24" t="s">
        <v>187</v>
      </c>
      <c r="BM167" s="24" t="s">
        <v>5596</v>
      </c>
    </row>
    <row r="168" spans="2:65" s="1" customFormat="1" ht="22.9" customHeight="1">
      <c r="B168" s="42"/>
      <c r="C168" s="193" t="s">
        <v>790</v>
      </c>
      <c r="D168" s="193" t="s">
        <v>182</v>
      </c>
      <c r="E168" s="194" t="s">
        <v>5597</v>
      </c>
      <c r="F168" s="195" t="s">
        <v>5598</v>
      </c>
      <c r="G168" s="196" t="s">
        <v>769</v>
      </c>
      <c r="H168" s="197">
        <v>1</v>
      </c>
      <c r="I168" s="198"/>
      <c r="J168" s="199">
        <f t="shared" si="40"/>
        <v>0</v>
      </c>
      <c r="K168" s="195" t="s">
        <v>5493</v>
      </c>
      <c r="L168" s="62"/>
      <c r="M168" s="200" t="s">
        <v>34</v>
      </c>
      <c r="N168" s="201" t="s">
        <v>49</v>
      </c>
      <c r="O168" s="43"/>
      <c r="P168" s="202">
        <f t="shared" si="41"/>
        <v>0</v>
      </c>
      <c r="Q168" s="202">
        <v>0</v>
      </c>
      <c r="R168" s="202">
        <f t="shared" si="42"/>
        <v>0</v>
      </c>
      <c r="S168" s="202">
        <v>0</v>
      </c>
      <c r="T168" s="203">
        <f t="shared" si="43"/>
        <v>0</v>
      </c>
      <c r="AR168" s="24" t="s">
        <v>187</v>
      </c>
      <c r="AT168" s="24" t="s">
        <v>182</v>
      </c>
      <c r="AU168" s="24" t="s">
        <v>88</v>
      </c>
      <c r="AY168" s="24" t="s">
        <v>179</v>
      </c>
      <c r="BE168" s="204">
        <f t="shared" si="44"/>
        <v>0</v>
      </c>
      <c r="BF168" s="204">
        <f t="shared" si="45"/>
        <v>0</v>
      </c>
      <c r="BG168" s="204">
        <f t="shared" si="46"/>
        <v>0</v>
      </c>
      <c r="BH168" s="204">
        <f t="shared" si="47"/>
        <v>0</v>
      </c>
      <c r="BI168" s="204">
        <f t="shared" si="48"/>
        <v>0</v>
      </c>
      <c r="BJ168" s="24" t="s">
        <v>86</v>
      </c>
      <c r="BK168" s="204">
        <f t="shared" si="49"/>
        <v>0</v>
      </c>
      <c r="BL168" s="24" t="s">
        <v>187</v>
      </c>
      <c r="BM168" s="24" t="s">
        <v>5599</v>
      </c>
    </row>
    <row r="169" spans="2:65" s="10" customFormat="1" ht="29.85" customHeight="1">
      <c r="B169" s="177"/>
      <c r="C169" s="178"/>
      <c r="D169" s="179" t="s">
        <v>77</v>
      </c>
      <c r="E169" s="191" t="s">
        <v>3566</v>
      </c>
      <c r="F169" s="191" t="s">
        <v>5600</v>
      </c>
      <c r="G169" s="178"/>
      <c r="H169" s="178"/>
      <c r="I169" s="181"/>
      <c r="J169" s="192">
        <f>BK169</f>
        <v>0</v>
      </c>
      <c r="K169" s="178"/>
      <c r="L169" s="183"/>
      <c r="M169" s="184"/>
      <c r="N169" s="185"/>
      <c r="O169" s="185"/>
      <c r="P169" s="186">
        <f>SUM(P170:P173)</f>
        <v>0</v>
      </c>
      <c r="Q169" s="185"/>
      <c r="R169" s="186">
        <f>SUM(R170:R173)</f>
        <v>0</v>
      </c>
      <c r="S169" s="185"/>
      <c r="T169" s="187">
        <f>SUM(T170:T173)</f>
        <v>0</v>
      </c>
      <c r="AR169" s="188" t="s">
        <v>86</v>
      </c>
      <c r="AT169" s="189" t="s">
        <v>77</v>
      </c>
      <c r="AU169" s="189" t="s">
        <v>86</v>
      </c>
      <c r="AY169" s="188" t="s">
        <v>179</v>
      </c>
      <c r="BK169" s="190">
        <f>SUM(BK170:BK173)</f>
        <v>0</v>
      </c>
    </row>
    <row r="170" spans="2:65" s="1" customFormat="1" ht="14.45" customHeight="1">
      <c r="B170" s="42"/>
      <c r="C170" s="193" t="s">
        <v>795</v>
      </c>
      <c r="D170" s="193" t="s">
        <v>182</v>
      </c>
      <c r="E170" s="194" t="s">
        <v>5601</v>
      </c>
      <c r="F170" s="195" t="s">
        <v>5602</v>
      </c>
      <c r="G170" s="196" t="s">
        <v>454</v>
      </c>
      <c r="H170" s="197">
        <v>1</v>
      </c>
      <c r="I170" s="198"/>
      <c r="J170" s="199">
        <f>ROUND(I170*H170,2)</f>
        <v>0</v>
      </c>
      <c r="K170" s="195" t="s">
        <v>233</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711</v>
      </c>
    </row>
    <row r="171" spans="2:65" s="1" customFormat="1" ht="14.45" customHeight="1">
      <c r="B171" s="42"/>
      <c r="C171" s="193" t="s">
        <v>799</v>
      </c>
      <c r="D171" s="193" t="s">
        <v>182</v>
      </c>
      <c r="E171" s="194" t="s">
        <v>5603</v>
      </c>
      <c r="F171" s="195" t="s">
        <v>5604</v>
      </c>
      <c r="G171" s="196" t="s">
        <v>454</v>
      </c>
      <c r="H171" s="197">
        <v>1</v>
      </c>
      <c r="I171" s="198"/>
      <c r="J171" s="199">
        <f>ROUND(I171*H171,2)</f>
        <v>0</v>
      </c>
      <c r="K171" s="195" t="s">
        <v>233</v>
      </c>
      <c r="L171" s="62"/>
      <c r="M171" s="200" t="s">
        <v>34</v>
      </c>
      <c r="N171" s="201" t="s">
        <v>49</v>
      </c>
      <c r="O171" s="43"/>
      <c r="P171" s="202">
        <f>O171*H171</f>
        <v>0</v>
      </c>
      <c r="Q171" s="202">
        <v>0</v>
      </c>
      <c r="R171" s="202">
        <f>Q171*H171</f>
        <v>0</v>
      </c>
      <c r="S171" s="202">
        <v>0</v>
      </c>
      <c r="T171" s="203">
        <f>S171*H171</f>
        <v>0</v>
      </c>
      <c r="AR171" s="24" t="s">
        <v>187</v>
      </c>
      <c r="AT171" s="24" t="s">
        <v>182</v>
      </c>
      <c r="AU171" s="24" t="s">
        <v>88</v>
      </c>
      <c r="AY171" s="24" t="s">
        <v>179</v>
      </c>
      <c r="BE171" s="204">
        <f>IF(N171="základní",J171,0)</f>
        <v>0</v>
      </c>
      <c r="BF171" s="204">
        <f>IF(N171="snížená",J171,0)</f>
        <v>0</v>
      </c>
      <c r="BG171" s="204">
        <f>IF(N171="zákl. přenesená",J171,0)</f>
        <v>0</v>
      </c>
      <c r="BH171" s="204">
        <f>IF(N171="sníž. přenesená",J171,0)</f>
        <v>0</v>
      </c>
      <c r="BI171" s="204">
        <f>IF(N171="nulová",J171,0)</f>
        <v>0</v>
      </c>
      <c r="BJ171" s="24" t="s">
        <v>86</v>
      </c>
      <c r="BK171" s="204">
        <f>ROUND(I171*H171,2)</f>
        <v>0</v>
      </c>
      <c r="BL171" s="24" t="s">
        <v>187</v>
      </c>
      <c r="BM171" s="24" t="s">
        <v>715</v>
      </c>
    </row>
    <row r="172" spans="2:65" s="1" customFormat="1" ht="14.45" customHeight="1">
      <c r="B172" s="42"/>
      <c r="C172" s="193" t="s">
        <v>803</v>
      </c>
      <c r="D172" s="193" t="s">
        <v>182</v>
      </c>
      <c r="E172" s="194" t="s">
        <v>5605</v>
      </c>
      <c r="F172" s="195" t="s">
        <v>5606</v>
      </c>
      <c r="G172" s="196" t="s">
        <v>454</v>
      </c>
      <c r="H172" s="197">
        <v>1</v>
      </c>
      <c r="I172" s="198"/>
      <c r="J172" s="199">
        <f>ROUND(I172*H172,2)</f>
        <v>0</v>
      </c>
      <c r="K172" s="195" t="s">
        <v>233</v>
      </c>
      <c r="L172" s="62"/>
      <c r="M172" s="200" t="s">
        <v>34</v>
      </c>
      <c r="N172" s="201" t="s">
        <v>49</v>
      </c>
      <c r="O172" s="43"/>
      <c r="P172" s="202">
        <f>O172*H172</f>
        <v>0</v>
      </c>
      <c r="Q172" s="202">
        <v>0</v>
      </c>
      <c r="R172" s="202">
        <f>Q172*H172</f>
        <v>0</v>
      </c>
      <c r="S172" s="202">
        <v>0</v>
      </c>
      <c r="T172" s="203">
        <f>S172*H172</f>
        <v>0</v>
      </c>
      <c r="AR172" s="24" t="s">
        <v>187</v>
      </c>
      <c r="AT172" s="24" t="s">
        <v>182</v>
      </c>
      <c r="AU172" s="24" t="s">
        <v>88</v>
      </c>
      <c r="AY172" s="24" t="s">
        <v>179</v>
      </c>
      <c r="BE172" s="204">
        <f>IF(N172="základní",J172,0)</f>
        <v>0</v>
      </c>
      <c r="BF172" s="204">
        <f>IF(N172="snížená",J172,0)</f>
        <v>0</v>
      </c>
      <c r="BG172" s="204">
        <f>IF(N172="zákl. přenesená",J172,0)</f>
        <v>0</v>
      </c>
      <c r="BH172" s="204">
        <f>IF(N172="sníž. přenesená",J172,0)</f>
        <v>0</v>
      </c>
      <c r="BI172" s="204">
        <f>IF(N172="nulová",J172,0)</f>
        <v>0</v>
      </c>
      <c r="BJ172" s="24" t="s">
        <v>86</v>
      </c>
      <c r="BK172" s="204">
        <f>ROUND(I172*H172,2)</f>
        <v>0</v>
      </c>
      <c r="BL172" s="24" t="s">
        <v>187</v>
      </c>
      <c r="BM172" s="24" t="s">
        <v>727</v>
      </c>
    </row>
    <row r="173" spans="2:65" s="1" customFormat="1" ht="14.45" customHeight="1">
      <c r="B173" s="42"/>
      <c r="C173" s="193" t="s">
        <v>807</v>
      </c>
      <c r="D173" s="193" t="s">
        <v>182</v>
      </c>
      <c r="E173" s="194" t="s">
        <v>5607</v>
      </c>
      <c r="F173" s="195" t="s">
        <v>5608</v>
      </c>
      <c r="G173" s="196" t="s">
        <v>454</v>
      </c>
      <c r="H173" s="197">
        <v>1</v>
      </c>
      <c r="I173" s="198"/>
      <c r="J173" s="199">
        <f>ROUND(I173*H173,2)</f>
        <v>0</v>
      </c>
      <c r="K173" s="195" t="s">
        <v>233</v>
      </c>
      <c r="L173" s="62"/>
      <c r="M173" s="200" t="s">
        <v>34</v>
      </c>
      <c r="N173" s="264" t="s">
        <v>49</v>
      </c>
      <c r="O173" s="262"/>
      <c r="P173" s="265">
        <f>O173*H173</f>
        <v>0</v>
      </c>
      <c r="Q173" s="265">
        <v>0</v>
      </c>
      <c r="R173" s="265">
        <f>Q173*H173</f>
        <v>0</v>
      </c>
      <c r="S173" s="265">
        <v>0</v>
      </c>
      <c r="T173" s="266">
        <f>S173*H173</f>
        <v>0</v>
      </c>
      <c r="AR173" s="24" t="s">
        <v>187</v>
      </c>
      <c r="AT173" s="24" t="s">
        <v>182</v>
      </c>
      <c r="AU173" s="24" t="s">
        <v>88</v>
      </c>
      <c r="AY173" s="24" t="s">
        <v>179</v>
      </c>
      <c r="BE173" s="204">
        <f>IF(N173="základní",J173,0)</f>
        <v>0</v>
      </c>
      <c r="BF173" s="204">
        <f>IF(N173="snížená",J173,0)</f>
        <v>0</v>
      </c>
      <c r="BG173" s="204">
        <f>IF(N173="zákl. přenesená",J173,0)</f>
        <v>0</v>
      </c>
      <c r="BH173" s="204">
        <f>IF(N173="sníž. přenesená",J173,0)</f>
        <v>0</v>
      </c>
      <c r="BI173" s="204">
        <f>IF(N173="nulová",J173,0)</f>
        <v>0</v>
      </c>
      <c r="BJ173" s="24" t="s">
        <v>86</v>
      </c>
      <c r="BK173" s="204">
        <f>ROUND(I173*H173,2)</f>
        <v>0</v>
      </c>
      <c r="BL173" s="24" t="s">
        <v>187</v>
      </c>
      <c r="BM173" s="24" t="s">
        <v>738</v>
      </c>
    </row>
    <row r="174" spans="2:65" s="1" customFormat="1" ht="6.95" customHeight="1">
      <c r="B174" s="57"/>
      <c r="C174" s="58"/>
      <c r="D174" s="58"/>
      <c r="E174" s="58"/>
      <c r="F174" s="58"/>
      <c r="G174" s="58"/>
      <c r="H174" s="58"/>
      <c r="I174" s="140"/>
      <c r="J174" s="58"/>
      <c r="K174" s="58"/>
      <c r="L174" s="62"/>
    </row>
  </sheetData>
  <sheetProtection algorithmName="SHA-512" hashValue="BFkTuw/STyv+XM9HE+r6tvGPvFqc+MqKfWjyBsQd3C63eCm5HS0pUYmgHzi8Bu1P/RQIUnzj1nzB5ipM79n9oA==" saltValue="3kxFaxRXJTxJ6goXe8vStcm5hDqjwcee9A1j8N1hOYeL8/0fhjPSfyxyQASS3Qw8vqGmbDLNuXIkK9a5uAMKgw==" spinCount="100000" sheet="1" objects="1" scenarios="1" formatColumns="0" formatRows="0" autoFilter="0"/>
  <autoFilter ref="C82:K173"/>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9"/>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122</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5609</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ROUND(J82,2)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ROUND(SUM(BE82:BE128), 2)</f>
        <v>0</v>
      </c>
      <c r="G30" s="43"/>
      <c r="H30" s="43"/>
      <c r="I30" s="132">
        <v>0.21</v>
      </c>
      <c r="J30" s="131">
        <f>ROUND(ROUND((SUM(BE82:BE128)), 2)*I30, 2)</f>
        <v>0</v>
      </c>
      <c r="K30" s="46"/>
    </row>
    <row r="31" spans="2:11" s="1" customFormat="1" ht="14.45" customHeight="1">
      <c r="B31" s="42"/>
      <c r="C31" s="43"/>
      <c r="D31" s="43"/>
      <c r="E31" s="50" t="s">
        <v>50</v>
      </c>
      <c r="F31" s="131">
        <f>ROUND(SUM(BF82:BF128), 2)</f>
        <v>0</v>
      </c>
      <c r="G31" s="43"/>
      <c r="H31" s="43"/>
      <c r="I31" s="132">
        <v>0.15</v>
      </c>
      <c r="J31" s="131">
        <f>ROUND(ROUND((SUM(BF82:BF128)), 2)*I31, 2)</f>
        <v>0</v>
      </c>
      <c r="K31" s="46"/>
    </row>
    <row r="32" spans="2:11" s="1" customFormat="1" ht="14.45" hidden="1" customHeight="1">
      <c r="B32" s="42"/>
      <c r="C32" s="43"/>
      <c r="D32" s="43"/>
      <c r="E32" s="50" t="s">
        <v>51</v>
      </c>
      <c r="F32" s="131">
        <f>ROUND(SUM(BG82:BG128), 2)</f>
        <v>0</v>
      </c>
      <c r="G32" s="43"/>
      <c r="H32" s="43"/>
      <c r="I32" s="132">
        <v>0.21</v>
      </c>
      <c r="J32" s="131">
        <v>0</v>
      </c>
      <c r="K32" s="46"/>
    </row>
    <row r="33" spans="2:11" s="1" customFormat="1" ht="14.45" hidden="1" customHeight="1">
      <c r="B33" s="42"/>
      <c r="C33" s="43"/>
      <c r="D33" s="43"/>
      <c r="E33" s="50" t="s">
        <v>52</v>
      </c>
      <c r="F33" s="131">
        <f>ROUND(SUM(BH82:BH128), 2)</f>
        <v>0</v>
      </c>
      <c r="G33" s="43"/>
      <c r="H33" s="43"/>
      <c r="I33" s="132">
        <v>0.15</v>
      </c>
      <c r="J33" s="131">
        <v>0</v>
      </c>
      <c r="K33" s="46"/>
    </row>
    <row r="34" spans="2:11" s="1" customFormat="1" ht="14.45" hidden="1" customHeight="1">
      <c r="B34" s="42"/>
      <c r="C34" s="43"/>
      <c r="D34" s="43"/>
      <c r="E34" s="50" t="s">
        <v>53</v>
      </c>
      <c r="F34" s="131">
        <f>ROUND(SUM(BI82:BI128),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CHL - Chlazení</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J82</f>
        <v>0</v>
      </c>
      <c r="K56" s="46"/>
      <c r="AU56" s="24" t="s">
        <v>141</v>
      </c>
    </row>
    <row r="57" spans="2:47" s="7" customFormat="1" ht="24.95" customHeight="1">
      <c r="B57" s="150"/>
      <c r="C57" s="151"/>
      <c r="D57" s="152" t="s">
        <v>149</v>
      </c>
      <c r="E57" s="153"/>
      <c r="F57" s="153"/>
      <c r="G57" s="153"/>
      <c r="H57" s="153"/>
      <c r="I57" s="154"/>
      <c r="J57" s="155">
        <f>J83</f>
        <v>0</v>
      </c>
      <c r="K57" s="156"/>
    </row>
    <row r="58" spans="2:47" s="8" customFormat="1" ht="19.899999999999999" customHeight="1">
      <c r="B58" s="157"/>
      <c r="C58" s="158"/>
      <c r="D58" s="159" t="s">
        <v>5610</v>
      </c>
      <c r="E58" s="160"/>
      <c r="F58" s="160"/>
      <c r="G58" s="160"/>
      <c r="H58" s="160"/>
      <c r="I58" s="161"/>
      <c r="J58" s="162">
        <f>J84</f>
        <v>0</v>
      </c>
      <c r="K58" s="163"/>
    </row>
    <row r="59" spans="2:47" s="8" customFormat="1" ht="19.899999999999999" customHeight="1">
      <c r="B59" s="157"/>
      <c r="C59" s="158"/>
      <c r="D59" s="159" t="s">
        <v>5611</v>
      </c>
      <c r="E59" s="160"/>
      <c r="F59" s="160"/>
      <c r="G59" s="160"/>
      <c r="H59" s="160"/>
      <c r="I59" s="161"/>
      <c r="J59" s="162">
        <f>J94</f>
        <v>0</v>
      </c>
      <c r="K59" s="163"/>
    </row>
    <row r="60" spans="2:47" s="8" customFormat="1" ht="19.899999999999999" customHeight="1">
      <c r="B60" s="157"/>
      <c r="C60" s="158"/>
      <c r="D60" s="159" t="s">
        <v>5612</v>
      </c>
      <c r="E60" s="160"/>
      <c r="F60" s="160"/>
      <c r="G60" s="160"/>
      <c r="H60" s="160"/>
      <c r="I60" s="161"/>
      <c r="J60" s="162">
        <f>J110</f>
        <v>0</v>
      </c>
      <c r="K60" s="163"/>
    </row>
    <row r="61" spans="2:47" s="8" customFormat="1" ht="19.899999999999999" customHeight="1">
      <c r="B61" s="157"/>
      <c r="C61" s="158"/>
      <c r="D61" s="159" t="s">
        <v>5613</v>
      </c>
      <c r="E61" s="160"/>
      <c r="F61" s="160"/>
      <c r="G61" s="160"/>
      <c r="H61" s="160"/>
      <c r="I61" s="161"/>
      <c r="J61" s="162">
        <f>J114</f>
        <v>0</v>
      </c>
      <c r="K61" s="163"/>
    </row>
    <row r="62" spans="2:47" s="8" customFormat="1" ht="19.899999999999999" customHeight="1">
      <c r="B62" s="157"/>
      <c r="C62" s="158"/>
      <c r="D62" s="159" t="s">
        <v>5614</v>
      </c>
      <c r="E62" s="160"/>
      <c r="F62" s="160"/>
      <c r="G62" s="160"/>
      <c r="H62" s="160"/>
      <c r="I62" s="161"/>
      <c r="J62" s="162">
        <f>J122</f>
        <v>0</v>
      </c>
      <c r="K62" s="163"/>
    </row>
    <row r="63" spans="2:47" s="1" customFormat="1" ht="21.75" customHeight="1">
      <c r="B63" s="42"/>
      <c r="C63" s="43"/>
      <c r="D63" s="43"/>
      <c r="E63" s="43"/>
      <c r="F63" s="43"/>
      <c r="G63" s="43"/>
      <c r="H63" s="43"/>
      <c r="I63" s="119"/>
      <c r="J63" s="43"/>
      <c r="K63" s="46"/>
    </row>
    <row r="64" spans="2:47" s="1" customFormat="1" ht="6.95" customHeight="1">
      <c r="B64" s="57"/>
      <c r="C64" s="58"/>
      <c r="D64" s="58"/>
      <c r="E64" s="58"/>
      <c r="F64" s="58"/>
      <c r="G64" s="58"/>
      <c r="H64" s="58"/>
      <c r="I64" s="140"/>
      <c r="J64" s="58"/>
      <c r="K64" s="59"/>
    </row>
    <row r="68" spans="2:12" s="1" customFormat="1" ht="6.95" customHeight="1">
      <c r="B68" s="60"/>
      <c r="C68" s="61"/>
      <c r="D68" s="61"/>
      <c r="E68" s="61"/>
      <c r="F68" s="61"/>
      <c r="G68" s="61"/>
      <c r="H68" s="61"/>
      <c r="I68" s="143"/>
      <c r="J68" s="61"/>
      <c r="K68" s="61"/>
      <c r="L68" s="62"/>
    </row>
    <row r="69" spans="2:12" s="1" customFormat="1" ht="36.950000000000003" customHeight="1">
      <c r="B69" s="42"/>
      <c r="C69" s="63" t="s">
        <v>163</v>
      </c>
      <c r="D69" s="64"/>
      <c r="E69" s="64"/>
      <c r="F69" s="64"/>
      <c r="G69" s="64"/>
      <c r="H69" s="64"/>
      <c r="I69" s="164"/>
      <c r="J69" s="64"/>
      <c r="K69" s="64"/>
      <c r="L69" s="62"/>
    </row>
    <row r="70" spans="2:12" s="1" customFormat="1" ht="6.95" customHeight="1">
      <c r="B70" s="42"/>
      <c r="C70" s="64"/>
      <c r="D70" s="64"/>
      <c r="E70" s="64"/>
      <c r="F70" s="64"/>
      <c r="G70" s="64"/>
      <c r="H70" s="64"/>
      <c r="I70" s="164"/>
      <c r="J70" s="64"/>
      <c r="K70" s="64"/>
      <c r="L70" s="62"/>
    </row>
    <row r="71" spans="2:12" s="1" customFormat="1" ht="14.45" customHeight="1">
      <c r="B71" s="42"/>
      <c r="C71" s="66" t="s">
        <v>18</v>
      </c>
      <c r="D71" s="64"/>
      <c r="E71" s="64"/>
      <c r="F71" s="64"/>
      <c r="G71" s="64"/>
      <c r="H71" s="64"/>
      <c r="I71" s="164"/>
      <c r="J71" s="64"/>
      <c r="K71" s="64"/>
      <c r="L71" s="62"/>
    </row>
    <row r="72" spans="2:12" s="1" customFormat="1" ht="14.45" customHeight="1">
      <c r="B72" s="42"/>
      <c r="C72" s="64"/>
      <c r="D72" s="64"/>
      <c r="E72" s="393" t="str">
        <f>E7</f>
        <v>Nemocnice Sokolov-stav.úpravy 4.np pav.B-OPERAČNÍ SÁLY</v>
      </c>
      <c r="F72" s="394"/>
      <c r="G72" s="394"/>
      <c r="H72" s="394"/>
      <c r="I72" s="164"/>
      <c r="J72" s="64"/>
      <c r="K72" s="64"/>
      <c r="L72" s="62"/>
    </row>
    <row r="73" spans="2:12" s="1" customFormat="1" ht="14.45" customHeight="1">
      <c r="B73" s="42"/>
      <c r="C73" s="66" t="s">
        <v>135</v>
      </c>
      <c r="D73" s="64"/>
      <c r="E73" s="64"/>
      <c r="F73" s="64"/>
      <c r="G73" s="64"/>
      <c r="H73" s="64"/>
      <c r="I73" s="164"/>
      <c r="J73" s="64"/>
      <c r="K73" s="64"/>
      <c r="L73" s="62"/>
    </row>
    <row r="74" spans="2:12" s="1" customFormat="1" ht="16.149999999999999" customHeight="1">
      <c r="B74" s="42"/>
      <c r="C74" s="64"/>
      <c r="D74" s="64"/>
      <c r="E74" s="368" t="str">
        <f>E9</f>
        <v>CHL - Chlazení</v>
      </c>
      <c r="F74" s="395"/>
      <c r="G74" s="395"/>
      <c r="H74" s="395"/>
      <c r="I74" s="164"/>
      <c r="J74" s="64"/>
      <c r="K74" s="64"/>
      <c r="L74" s="62"/>
    </row>
    <row r="75" spans="2:12" s="1" customFormat="1" ht="6.95" customHeight="1">
      <c r="B75" s="42"/>
      <c r="C75" s="64"/>
      <c r="D75" s="64"/>
      <c r="E75" s="64"/>
      <c r="F75" s="64"/>
      <c r="G75" s="64"/>
      <c r="H75" s="64"/>
      <c r="I75" s="164"/>
      <c r="J75" s="64"/>
      <c r="K75" s="64"/>
      <c r="L75" s="62"/>
    </row>
    <row r="76" spans="2:12" s="1" customFormat="1" ht="18" customHeight="1">
      <c r="B76" s="42"/>
      <c r="C76" s="66" t="s">
        <v>24</v>
      </c>
      <c r="D76" s="64"/>
      <c r="E76" s="64"/>
      <c r="F76" s="165" t="str">
        <f>F12</f>
        <v>Sokolov</v>
      </c>
      <c r="G76" s="64"/>
      <c r="H76" s="64"/>
      <c r="I76" s="166" t="s">
        <v>26</v>
      </c>
      <c r="J76" s="74" t="str">
        <f>IF(J12="","",J12)</f>
        <v>12.9.2017</v>
      </c>
      <c r="K76" s="64"/>
      <c r="L76" s="62"/>
    </row>
    <row r="77" spans="2:12" s="1" customFormat="1" ht="6.95" customHeight="1">
      <c r="B77" s="42"/>
      <c r="C77" s="64"/>
      <c r="D77" s="64"/>
      <c r="E77" s="64"/>
      <c r="F77" s="64"/>
      <c r="G77" s="64"/>
      <c r="H77" s="64"/>
      <c r="I77" s="164"/>
      <c r="J77" s="64"/>
      <c r="K77" s="64"/>
      <c r="L77" s="62"/>
    </row>
    <row r="78" spans="2:12" s="1" customFormat="1">
      <c r="B78" s="42"/>
      <c r="C78" s="66" t="s">
        <v>32</v>
      </c>
      <c r="D78" s="64"/>
      <c r="E78" s="64"/>
      <c r="F78" s="165" t="str">
        <f>E15</f>
        <v>Karlovarský kraj</v>
      </c>
      <c r="G78" s="64"/>
      <c r="H78" s="64"/>
      <c r="I78" s="166" t="s">
        <v>39</v>
      </c>
      <c r="J78" s="165" t="str">
        <f>E21</f>
        <v>Jurica a.s. - Ateliér Ostrov</v>
      </c>
      <c r="K78" s="64"/>
      <c r="L78" s="62"/>
    </row>
    <row r="79" spans="2:12" s="1" customFormat="1" ht="14.45" customHeight="1">
      <c r="B79" s="42"/>
      <c r="C79" s="66" t="s">
        <v>37</v>
      </c>
      <c r="D79" s="64"/>
      <c r="E79" s="64"/>
      <c r="F79" s="165" t="str">
        <f>IF(E18="","",E18)</f>
        <v/>
      </c>
      <c r="G79" s="64"/>
      <c r="H79" s="64"/>
      <c r="I79" s="164"/>
      <c r="J79" s="64"/>
      <c r="K79" s="64"/>
      <c r="L79" s="62"/>
    </row>
    <row r="80" spans="2:12" s="1" customFormat="1" ht="10.35" customHeight="1">
      <c r="B80" s="42"/>
      <c r="C80" s="64"/>
      <c r="D80" s="64"/>
      <c r="E80" s="64"/>
      <c r="F80" s="64"/>
      <c r="G80" s="64"/>
      <c r="H80" s="64"/>
      <c r="I80" s="164"/>
      <c r="J80" s="64"/>
      <c r="K80" s="64"/>
      <c r="L80" s="62"/>
    </row>
    <row r="81" spans="2:65" s="9" customFormat="1" ht="29.25" customHeight="1">
      <c r="B81" s="167"/>
      <c r="C81" s="168" t="s">
        <v>164</v>
      </c>
      <c r="D81" s="169" t="s">
        <v>63</v>
      </c>
      <c r="E81" s="169" t="s">
        <v>59</v>
      </c>
      <c r="F81" s="169" t="s">
        <v>165</v>
      </c>
      <c r="G81" s="169" t="s">
        <v>166</v>
      </c>
      <c r="H81" s="169" t="s">
        <v>167</v>
      </c>
      <c r="I81" s="170" t="s">
        <v>168</v>
      </c>
      <c r="J81" s="169" t="s">
        <v>139</v>
      </c>
      <c r="K81" s="171" t="s">
        <v>169</v>
      </c>
      <c r="L81" s="172"/>
      <c r="M81" s="82" t="s">
        <v>170</v>
      </c>
      <c r="N81" s="83" t="s">
        <v>48</v>
      </c>
      <c r="O81" s="83" t="s">
        <v>171</v>
      </c>
      <c r="P81" s="83" t="s">
        <v>172</v>
      </c>
      <c r="Q81" s="83" t="s">
        <v>173</v>
      </c>
      <c r="R81" s="83" t="s">
        <v>174</v>
      </c>
      <c r="S81" s="83" t="s">
        <v>175</v>
      </c>
      <c r="T81" s="84" t="s">
        <v>176</v>
      </c>
    </row>
    <row r="82" spans="2:65" s="1" customFormat="1" ht="29.25" customHeight="1">
      <c r="B82" s="42"/>
      <c r="C82" s="88" t="s">
        <v>140</v>
      </c>
      <c r="D82" s="64"/>
      <c r="E82" s="64"/>
      <c r="F82" s="64"/>
      <c r="G82" s="64"/>
      <c r="H82" s="64"/>
      <c r="I82" s="164"/>
      <c r="J82" s="173">
        <f>BK82</f>
        <v>0</v>
      </c>
      <c r="K82" s="64"/>
      <c r="L82" s="62"/>
      <c r="M82" s="85"/>
      <c r="N82" s="86"/>
      <c r="O82" s="86"/>
      <c r="P82" s="174">
        <f>P83</f>
        <v>0</v>
      </c>
      <c r="Q82" s="86"/>
      <c r="R82" s="174">
        <f>R83</f>
        <v>1.026612641</v>
      </c>
      <c r="S82" s="86"/>
      <c r="T82" s="175">
        <f>T83</f>
        <v>0</v>
      </c>
      <c r="AT82" s="24" t="s">
        <v>77</v>
      </c>
      <c r="AU82" s="24" t="s">
        <v>141</v>
      </c>
      <c r="BK82" s="176">
        <f>BK83</f>
        <v>0</v>
      </c>
    </row>
    <row r="83" spans="2:65" s="10" customFormat="1" ht="37.35" customHeight="1">
      <c r="B83" s="177"/>
      <c r="C83" s="178"/>
      <c r="D83" s="179" t="s">
        <v>77</v>
      </c>
      <c r="E83" s="180" t="s">
        <v>1204</v>
      </c>
      <c r="F83" s="180" t="s">
        <v>1205</v>
      </c>
      <c r="G83" s="178"/>
      <c r="H83" s="178"/>
      <c r="I83" s="181"/>
      <c r="J83" s="182">
        <f>BK83</f>
        <v>0</v>
      </c>
      <c r="K83" s="178"/>
      <c r="L83" s="183"/>
      <c r="M83" s="184"/>
      <c r="N83" s="185"/>
      <c r="O83" s="185"/>
      <c r="P83" s="186">
        <f>P84+P94+P110+P114+P122</f>
        <v>0</v>
      </c>
      <c r="Q83" s="185"/>
      <c r="R83" s="186">
        <f>R84+R94+R110+R114+R122</f>
        <v>1.026612641</v>
      </c>
      <c r="S83" s="185"/>
      <c r="T83" s="187">
        <f>T84+T94+T110+T114+T122</f>
        <v>0</v>
      </c>
      <c r="AR83" s="188" t="s">
        <v>88</v>
      </c>
      <c r="AT83" s="189" t="s">
        <v>77</v>
      </c>
      <c r="AU83" s="189" t="s">
        <v>78</v>
      </c>
      <c r="AY83" s="188" t="s">
        <v>179</v>
      </c>
      <c r="BK83" s="190">
        <f>BK84+BK94+BK110+BK114+BK122</f>
        <v>0</v>
      </c>
    </row>
    <row r="84" spans="2:65" s="10" customFormat="1" ht="19.899999999999999" customHeight="1">
      <c r="B84" s="177"/>
      <c r="C84" s="178"/>
      <c r="D84" s="179" t="s">
        <v>77</v>
      </c>
      <c r="E84" s="191" t="s">
        <v>5615</v>
      </c>
      <c r="F84" s="191" t="s">
        <v>5616</v>
      </c>
      <c r="G84" s="178"/>
      <c r="H84" s="178"/>
      <c r="I84" s="181"/>
      <c r="J84" s="192">
        <f>BK84</f>
        <v>0</v>
      </c>
      <c r="K84" s="178"/>
      <c r="L84" s="183"/>
      <c r="M84" s="184"/>
      <c r="N84" s="185"/>
      <c r="O84" s="185"/>
      <c r="P84" s="186">
        <f>SUM(P85:P93)</f>
        <v>0</v>
      </c>
      <c r="Q84" s="185"/>
      <c r="R84" s="186">
        <f>SUM(R85:R93)</f>
        <v>1.026612641</v>
      </c>
      <c r="S84" s="185"/>
      <c r="T84" s="187">
        <f>SUM(T85:T93)</f>
        <v>0</v>
      </c>
      <c r="AR84" s="188" t="s">
        <v>88</v>
      </c>
      <c r="AT84" s="189" t="s">
        <v>77</v>
      </c>
      <c r="AU84" s="189" t="s">
        <v>86</v>
      </c>
      <c r="AY84" s="188" t="s">
        <v>179</v>
      </c>
      <c r="BK84" s="190">
        <f>SUM(BK85:BK93)</f>
        <v>0</v>
      </c>
    </row>
    <row r="85" spans="2:65" s="1" customFormat="1" ht="22.9" customHeight="1">
      <c r="B85" s="42"/>
      <c r="C85" s="193" t="s">
        <v>86</v>
      </c>
      <c r="D85" s="193" t="s">
        <v>182</v>
      </c>
      <c r="E85" s="194" t="s">
        <v>5617</v>
      </c>
      <c r="F85" s="195" t="s">
        <v>5618</v>
      </c>
      <c r="G85" s="196" t="s">
        <v>250</v>
      </c>
      <c r="H85" s="197">
        <v>5</v>
      </c>
      <c r="I85" s="198"/>
      <c r="J85" s="199">
        <f t="shared" ref="J85:J90" si="0">ROUND(I85*H85,2)</f>
        <v>0</v>
      </c>
      <c r="K85" s="195" t="s">
        <v>186</v>
      </c>
      <c r="L85" s="62"/>
      <c r="M85" s="200" t="s">
        <v>34</v>
      </c>
      <c r="N85" s="201" t="s">
        <v>49</v>
      </c>
      <c r="O85" s="43"/>
      <c r="P85" s="202">
        <f t="shared" ref="P85:P90" si="1">O85*H85</f>
        <v>0</v>
      </c>
      <c r="Q85" s="202">
        <v>2.6417044000000001E-3</v>
      </c>
      <c r="R85" s="202">
        <f t="shared" ref="R85:R90" si="2">Q85*H85</f>
        <v>1.3208522E-2</v>
      </c>
      <c r="S85" s="202">
        <v>0</v>
      </c>
      <c r="T85" s="203">
        <f t="shared" ref="T85:T90" si="3">S85*H85</f>
        <v>0</v>
      </c>
      <c r="AR85" s="24" t="s">
        <v>301</v>
      </c>
      <c r="AT85" s="24" t="s">
        <v>182</v>
      </c>
      <c r="AU85" s="24" t="s">
        <v>88</v>
      </c>
      <c r="AY85" s="24" t="s">
        <v>179</v>
      </c>
      <c r="BE85" s="204">
        <f t="shared" ref="BE85:BE90" si="4">IF(N85="základní",J85,0)</f>
        <v>0</v>
      </c>
      <c r="BF85" s="204">
        <f t="shared" ref="BF85:BF90" si="5">IF(N85="snížená",J85,0)</f>
        <v>0</v>
      </c>
      <c r="BG85" s="204">
        <f t="shared" ref="BG85:BG90" si="6">IF(N85="zákl. přenesená",J85,0)</f>
        <v>0</v>
      </c>
      <c r="BH85" s="204">
        <f t="shared" ref="BH85:BH90" si="7">IF(N85="sníž. přenesená",J85,0)</f>
        <v>0</v>
      </c>
      <c r="BI85" s="204">
        <f t="shared" ref="BI85:BI90" si="8">IF(N85="nulová",J85,0)</f>
        <v>0</v>
      </c>
      <c r="BJ85" s="24" t="s">
        <v>86</v>
      </c>
      <c r="BK85" s="204">
        <f t="shared" ref="BK85:BK90" si="9">ROUND(I85*H85,2)</f>
        <v>0</v>
      </c>
      <c r="BL85" s="24" t="s">
        <v>301</v>
      </c>
      <c r="BM85" s="24" t="s">
        <v>5619</v>
      </c>
    </row>
    <row r="86" spans="2:65" s="1" customFormat="1" ht="22.9" customHeight="1">
      <c r="B86" s="42"/>
      <c r="C86" s="193" t="s">
        <v>88</v>
      </c>
      <c r="D86" s="193" t="s">
        <v>182</v>
      </c>
      <c r="E86" s="194" t="s">
        <v>5620</v>
      </c>
      <c r="F86" s="195" t="s">
        <v>5621</v>
      </c>
      <c r="G86" s="196" t="s">
        <v>250</v>
      </c>
      <c r="H86" s="197">
        <v>55</v>
      </c>
      <c r="I86" s="198"/>
      <c r="J86" s="199">
        <f t="shared" si="0"/>
        <v>0</v>
      </c>
      <c r="K86" s="195" t="s">
        <v>186</v>
      </c>
      <c r="L86" s="62"/>
      <c r="M86" s="200" t="s">
        <v>34</v>
      </c>
      <c r="N86" s="201" t="s">
        <v>49</v>
      </c>
      <c r="O86" s="43"/>
      <c r="P86" s="202">
        <f t="shared" si="1"/>
        <v>0</v>
      </c>
      <c r="Q86" s="202">
        <v>3.0139668000000001E-3</v>
      </c>
      <c r="R86" s="202">
        <f t="shared" si="2"/>
        <v>0.16576817400000002</v>
      </c>
      <c r="S86" s="202">
        <v>0</v>
      </c>
      <c r="T86" s="203">
        <f t="shared" si="3"/>
        <v>0</v>
      </c>
      <c r="AR86" s="24" t="s">
        <v>301</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301</v>
      </c>
      <c r="BM86" s="24" t="s">
        <v>5622</v>
      </c>
    </row>
    <row r="87" spans="2:65" s="1" customFormat="1" ht="22.9" customHeight="1">
      <c r="B87" s="42"/>
      <c r="C87" s="193" t="s">
        <v>180</v>
      </c>
      <c r="D87" s="193" t="s">
        <v>182</v>
      </c>
      <c r="E87" s="194" t="s">
        <v>5623</v>
      </c>
      <c r="F87" s="195" t="s">
        <v>5624</v>
      </c>
      <c r="G87" s="196" t="s">
        <v>250</v>
      </c>
      <c r="H87" s="197">
        <v>60</v>
      </c>
      <c r="I87" s="198"/>
      <c r="J87" s="199">
        <f t="shared" si="0"/>
        <v>0</v>
      </c>
      <c r="K87" s="195" t="s">
        <v>186</v>
      </c>
      <c r="L87" s="62"/>
      <c r="M87" s="200" t="s">
        <v>34</v>
      </c>
      <c r="N87" s="201" t="s">
        <v>49</v>
      </c>
      <c r="O87" s="43"/>
      <c r="P87" s="202">
        <f t="shared" si="1"/>
        <v>0</v>
      </c>
      <c r="Q87" s="202">
        <v>4.9339249999999996E-3</v>
      </c>
      <c r="R87" s="202">
        <f t="shared" si="2"/>
        <v>0.29603549999999995</v>
      </c>
      <c r="S87" s="202">
        <v>0</v>
      </c>
      <c r="T87" s="203">
        <f t="shared" si="3"/>
        <v>0</v>
      </c>
      <c r="AR87" s="24" t="s">
        <v>301</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301</v>
      </c>
      <c r="BM87" s="24" t="s">
        <v>5625</v>
      </c>
    </row>
    <row r="88" spans="2:65" s="1" customFormat="1" ht="22.9" customHeight="1">
      <c r="B88" s="42"/>
      <c r="C88" s="193" t="s">
        <v>187</v>
      </c>
      <c r="D88" s="193" t="s">
        <v>182</v>
      </c>
      <c r="E88" s="194" t="s">
        <v>5626</v>
      </c>
      <c r="F88" s="195" t="s">
        <v>5627</v>
      </c>
      <c r="G88" s="196" t="s">
        <v>250</v>
      </c>
      <c r="H88" s="197">
        <v>55</v>
      </c>
      <c r="I88" s="198"/>
      <c r="J88" s="199">
        <f t="shared" si="0"/>
        <v>0</v>
      </c>
      <c r="K88" s="195" t="s">
        <v>186</v>
      </c>
      <c r="L88" s="62"/>
      <c r="M88" s="200" t="s">
        <v>34</v>
      </c>
      <c r="N88" s="201" t="s">
        <v>49</v>
      </c>
      <c r="O88" s="43"/>
      <c r="P88" s="202">
        <f t="shared" si="1"/>
        <v>0</v>
      </c>
      <c r="Q88" s="202">
        <v>6.7999790000000003E-3</v>
      </c>
      <c r="R88" s="202">
        <f t="shared" si="2"/>
        <v>0.37399884500000002</v>
      </c>
      <c r="S88" s="202">
        <v>0</v>
      </c>
      <c r="T88" s="203">
        <f t="shared" si="3"/>
        <v>0</v>
      </c>
      <c r="AR88" s="24" t="s">
        <v>301</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301</v>
      </c>
      <c r="BM88" s="24" t="s">
        <v>5628</v>
      </c>
    </row>
    <row r="89" spans="2:65" s="1" customFormat="1" ht="22.9" customHeight="1">
      <c r="B89" s="42"/>
      <c r="C89" s="193" t="s">
        <v>230</v>
      </c>
      <c r="D89" s="193" t="s">
        <v>182</v>
      </c>
      <c r="E89" s="194" t="s">
        <v>5629</v>
      </c>
      <c r="F89" s="195" t="s">
        <v>5630</v>
      </c>
      <c r="G89" s="196" t="s">
        <v>250</v>
      </c>
      <c r="H89" s="197">
        <v>20</v>
      </c>
      <c r="I89" s="198"/>
      <c r="J89" s="199">
        <f t="shared" si="0"/>
        <v>0</v>
      </c>
      <c r="K89" s="195" t="s">
        <v>186</v>
      </c>
      <c r="L89" s="62"/>
      <c r="M89" s="200" t="s">
        <v>34</v>
      </c>
      <c r="N89" s="201" t="s">
        <v>49</v>
      </c>
      <c r="O89" s="43"/>
      <c r="P89" s="202">
        <f t="shared" si="1"/>
        <v>0</v>
      </c>
      <c r="Q89" s="202">
        <v>8.8800800000000003E-3</v>
      </c>
      <c r="R89" s="202">
        <f t="shared" si="2"/>
        <v>0.1776016</v>
      </c>
      <c r="S89" s="202">
        <v>0</v>
      </c>
      <c r="T89" s="203">
        <f t="shared" si="3"/>
        <v>0</v>
      </c>
      <c r="AR89" s="24" t="s">
        <v>301</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301</v>
      </c>
      <c r="BM89" s="24" t="s">
        <v>5631</v>
      </c>
    </row>
    <row r="90" spans="2:65" s="1" customFormat="1" ht="14.45" customHeight="1">
      <c r="B90" s="42"/>
      <c r="C90" s="193" t="s">
        <v>236</v>
      </c>
      <c r="D90" s="193" t="s">
        <v>182</v>
      </c>
      <c r="E90" s="194" t="s">
        <v>5632</v>
      </c>
      <c r="F90" s="195" t="s">
        <v>5633</v>
      </c>
      <c r="G90" s="196" t="s">
        <v>5634</v>
      </c>
      <c r="H90" s="268"/>
      <c r="I90" s="198"/>
      <c r="J90" s="199">
        <f t="shared" si="0"/>
        <v>0</v>
      </c>
      <c r="K90" s="195" t="s">
        <v>233</v>
      </c>
      <c r="L90" s="62"/>
      <c r="M90" s="200" t="s">
        <v>34</v>
      </c>
      <c r="N90" s="201" t="s">
        <v>49</v>
      </c>
      <c r="O90" s="43"/>
      <c r="P90" s="202">
        <f t="shared" si="1"/>
        <v>0</v>
      </c>
      <c r="Q90" s="202">
        <v>0</v>
      </c>
      <c r="R90" s="202">
        <f t="shared" si="2"/>
        <v>0</v>
      </c>
      <c r="S90" s="202">
        <v>0</v>
      </c>
      <c r="T90" s="203">
        <f t="shared" si="3"/>
        <v>0</v>
      </c>
      <c r="AR90" s="24" t="s">
        <v>187</v>
      </c>
      <c r="AT90" s="24" t="s">
        <v>182</v>
      </c>
      <c r="AU90" s="24" t="s">
        <v>88</v>
      </c>
      <c r="AY90" s="24" t="s">
        <v>179</v>
      </c>
      <c r="BE90" s="204">
        <f t="shared" si="4"/>
        <v>0</v>
      </c>
      <c r="BF90" s="204">
        <f t="shared" si="5"/>
        <v>0</v>
      </c>
      <c r="BG90" s="204">
        <f t="shared" si="6"/>
        <v>0</v>
      </c>
      <c r="BH90" s="204">
        <f t="shared" si="7"/>
        <v>0</v>
      </c>
      <c r="BI90" s="204">
        <f t="shared" si="8"/>
        <v>0</v>
      </c>
      <c r="BJ90" s="24" t="s">
        <v>86</v>
      </c>
      <c r="BK90" s="204">
        <f t="shared" si="9"/>
        <v>0</v>
      </c>
      <c r="BL90" s="24" t="s">
        <v>187</v>
      </c>
      <c r="BM90" s="24" t="s">
        <v>5635</v>
      </c>
    </row>
    <row r="91" spans="2:65" s="1" customFormat="1" ht="121.5">
      <c r="B91" s="42"/>
      <c r="C91" s="64"/>
      <c r="D91" s="205" t="s">
        <v>227</v>
      </c>
      <c r="E91" s="64"/>
      <c r="F91" s="206" t="s">
        <v>5636</v>
      </c>
      <c r="G91" s="64"/>
      <c r="H91" s="64"/>
      <c r="I91" s="164"/>
      <c r="J91" s="64"/>
      <c r="K91" s="64"/>
      <c r="L91" s="62"/>
      <c r="M91" s="207"/>
      <c r="N91" s="43"/>
      <c r="O91" s="43"/>
      <c r="P91" s="43"/>
      <c r="Q91" s="43"/>
      <c r="R91" s="43"/>
      <c r="S91" s="43"/>
      <c r="T91" s="79"/>
      <c r="AT91" s="24" t="s">
        <v>227</v>
      </c>
      <c r="AU91" s="24" t="s">
        <v>88</v>
      </c>
    </row>
    <row r="92" spans="2:65" s="1" customFormat="1" ht="14.45" customHeight="1">
      <c r="B92" s="42"/>
      <c r="C92" s="193" t="s">
        <v>242</v>
      </c>
      <c r="D92" s="193" t="s">
        <v>182</v>
      </c>
      <c r="E92" s="194" t="s">
        <v>5637</v>
      </c>
      <c r="F92" s="195" t="s">
        <v>5638</v>
      </c>
      <c r="G92" s="196" t="s">
        <v>5639</v>
      </c>
      <c r="H92" s="197">
        <v>4</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5640</v>
      </c>
    </row>
    <row r="93" spans="2:65" s="1" customFormat="1" ht="14.45" customHeight="1">
      <c r="B93" s="42"/>
      <c r="C93" s="193" t="s">
        <v>225</v>
      </c>
      <c r="D93" s="193" t="s">
        <v>182</v>
      </c>
      <c r="E93" s="194" t="s">
        <v>5641</v>
      </c>
      <c r="F93" s="195" t="s">
        <v>5642</v>
      </c>
      <c r="G93" s="196" t="s">
        <v>5639</v>
      </c>
      <c r="H93" s="197">
        <v>1</v>
      </c>
      <c r="I93" s="198"/>
      <c r="J93" s="199">
        <f>ROUND(I93*H93,2)</f>
        <v>0</v>
      </c>
      <c r="K93" s="195" t="s">
        <v>233</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5643</v>
      </c>
    </row>
    <row r="94" spans="2:65" s="10" customFormat="1" ht="29.85" customHeight="1">
      <c r="B94" s="177"/>
      <c r="C94" s="178"/>
      <c r="D94" s="179" t="s">
        <v>77</v>
      </c>
      <c r="E94" s="191" t="s">
        <v>3323</v>
      </c>
      <c r="F94" s="191" t="s">
        <v>5644</v>
      </c>
      <c r="G94" s="178"/>
      <c r="H94" s="178"/>
      <c r="I94" s="181"/>
      <c r="J94" s="192">
        <f>BK94</f>
        <v>0</v>
      </c>
      <c r="K94" s="178"/>
      <c r="L94" s="183"/>
      <c r="M94" s="184"/>
      <c r="N94" s="185"/>
      <c r="O94" s="185"/>
      <c r="P94" s="186">
        <f>SUM(P95:P109)</f>
        <v>0</v>
      </c>
      <c r="Q94" s="185"/>
      <c r="R94" s="186">
        <f>SUM(R95:R109)</f>
        <v>0</v>
      </c>
      <c r="S94" s="185"/>
      <c r="T94" s="187">
        <f>SUM(T95:T109)</f>
        <v>0</v>
      </c>
      <c r="AR94" s="188" t="s">
        <v>86</v>
      </c>
      <c r="AT94" s="189" t="s">
        <v>77</v>
      </c>
      <c r="AU94" s="189" t="s">
        <v>86</v>
      </c>
      <c r="AY94" s="188" t="s">
        <v>179</v>
      </c>
      <c r="BK94" s="190">
        <f>SUM(BK95:BK109)</f>
        <v>0</v>
      </c>
    </row>
    <row r="95" spans="2:65" s="1" customFormat="1" ht="34.15" customHeight="1">
      <c r="B95" s="42"/>
      <c r="C95" s="193" t="s">
        <v>257</v>
      </c>
      <c r="D95" s="193" t="s">
        <v>182</v>
      </c>
      <c r="E95" s="194" t="s">
        <v>5645</v>
      </c>
      <c r="F95" s="195" t="s">
        <v>5646</v>
      </c>
      <c r="G95" s="196" t="s">
        <v>2864</v>
      </c>
      <c r="H95" s="197">
        <v>12</v>
      </c>
      <c r="I95" s="198"/>
      <c r="J95" s="199">
        <f>ROUND(I95*H95,2)</f>
        <v>0</v>
      </c>
      <c r="K95" s="195" t="s">
        <v>233</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88</v>
      </c>
    </row>
    <row r="96" spans="2:65" s="1" customFormat="1" ht="40.5">
      <c r="B96" s="42"/>
      <c r="C96" s="64"/>
      <c r="D96" s="205" t="s">
        <v>227</v>
      </c>
      <c r="E96" s="64"/>
      <c r="F96" s="206" t="s">
        <v>5647</v>
      </c>
      <c r="G96" s="64"/>
      <c r="H96" s="64"/>
      <c r="I96" s="164"/>
      <c r="J96" s="64"/>
      <c r="K96" s="64"/>
      <c r="L96" s="62"/>
      <c r="M96" s="207"/>
      <c r="N96" s="43"/>
      <c r="O96" s="43"/>
      <c r="P96" s="43"/>
      <c r="Q96" s="43"/>
      <c r="R96" s="43"/>
      <c r="S96" s="43"/>
      <c r="T96" s="79"/>
      <c r="AT96" s="24" t="s">
        <v>227</v>
      </c>
      <c r="AU96" s="24" t="s">
        <v>88</v>
      </c>
    </row>
    <row r="97" spans="2:65" s="1" customFormat="1" ht="45.6" customHeight="1">
      <c r="B97" s="42"/>
      <c r="C97" s="193" t="s">
        <v>264</v>
      </c>
      <c r="D97" s="193" t="s">
        <v>182</v>
      </c>
      <c r="E97" s="194" t="s">
        <v>5648</v>
      </c>
      <c r="F97" s="195" t="s">
        <v>5649</v>
      </c>
      <c r="G97" s="196" t="s">
        <v>2864</v>
      </c>
      <c r="H97" s="197">
        <v>6</v>
      </c>
      <c r="I97" s="198"/>
      <c r="J97" s="199">
        <f>ROUND(I97*H97,2)</f>
        <v>0</v>
      </c>
      <c r="K97" s="195" t="s">
        <v>233</v>
      </c>
      <c r="L97" s="62"/>
      <c r="M97" s="200" t="s">
        <v>34</v>
      </c>
      <c r="N97" s="201" t="s">
        <v>49</v>
      </c>
      <c r="O97" s="43"/>
      <c r="P97" s="202">
        <f>O97*H97</f>
        <v>0</v>
      </c>
      <c r="Q97" s="202">
        <v>0</v>
      </c>
      <c r="R97" s="202">
        <f>Q97*H97</f>
        <v>0</v>
      </c>
      <c r="S97" s="202">
        <v>0</v>
      </c>
      <c r="T97" s="203">
        <f>S97*H97</f>
        <v>0</v>
      </c>
      <c r="AR97" s="24" t="s">
        <v>187</v>
      </c>
      <c r="AT97" s="24" t="s">
        <v>182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187</v>
      </c>
      <c r="BM97" s="24" t="s">
        <v>187</v>
      </c>
    </row>
    <row r="98" spans="2:65" s="1" customFormat="1" ht="45.6" customHeight="1">
      <c r="B98" s="42"/>
      <c r="C98" s="193" t="s">
        <v>269</v>
      </c>
      <c r="D98" s="193" t="s">
        <v>182</v>
      </c>
      <c r="E98" s="194" t="s">
        <v>5650</v>
      </c>
      <c r="F98" s="195" t="s">
        <v>5651</v>
      </c>
      <c r="G98" s="196" t="s">
        <v>2864</v>
      </c>
      <c r="H98" s="197">
        <v>6</v>
      </c>
      <c r="I98" s="198"/>
      <c r="J98" s="199">
        <f>ROUND(I98*H98,2)</f>
        <v>0</v>
      </c>
      <c r="K98" s="195" t="s">
        <v>233</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230</v>
      </c>
    </row>
    <row r="99" spans="2:65" s="1" customFormat="1" ht="22.9" customHeight="1">
      <c r="B99" s="42"/>
      <c r="C99" s="193" t="s">
        <v>273</v>
      </c>
      <c r="D99" s="193" t="s">
        <v>182</v>
      </c>
      <c r="E99" s="194" t="s">
        <v>5652</v>
      </c>
      <c r="F99" s="195" t="s">
        <v>5653</v>
      </c>
      <c r="G99" s="196" t="s">
        <v>2864</v>
      </c>
      <c r="H99" s="197">
        <v>6</v>
      </c>
      <c r="I99" s="198"/>
      <c r="J99" s="199">
        <f>ROUND(I99*H99,2)</f>
        <v>0</v>
      </c>
      <c r="K99" s="195" t="s">
        <v>233</v>
      </c>
      <c r="L99" s="62"/>
      <c r="M99" s="200" t="s">
        <v>34</v>
      </c>
      <c r="N99" s="201" t="s">
        <v>49</v>
      </c>
      <c r="O99" s="43"/>
      <c r="P99" s="202">
        <f>O99*H99</f>
        <v>0</v>
      </c>
      <c r="Q99" s="202">
        <v>0</v>
      </c>
      <c r="R99" s="202">
        <f>Q99*H99</f>
        <v>0</v>
      </c>
      <c r="S99" s="202">
        <v>0</v>
      </c>
      <c r="T99" s="203">
        <f>S99*H99</f>
        <v>0</v>
      </c>
      <c r="AR99" s="24" t="s">
        <v>187</v>
      </c>
      <c r="AT99" s="24" t="s">
        <v>182</v>
      </c>
      <c r="AU99" s="24" t="s">
        <v>88</v>
      </c>
      <c r="AY99" s="24" t="s">
        <v>179</v>
      </c>
      <c r="BE99" s="204">
        <f>IF(N99="základní",J99,0)</f>
        <v>0</v>
      </c>
      <c r="BF99" s="204">
        <f>IF(N99="snížená",J99,0)</f>
        <v>0</v>
      </c>
      <c r="BG99" s="204">
        <f>IF(N99="zákl. přenesená",J99,0)</f>
        <v>0</v>
      </c>
      <c r="BH99" s="204">
        <f>IF(N99="sníž. přenesená",J99,0)</f>
        <v>0</v>
      </c>
      <c r="BI99" s="204">
        <f>IF(N99="nulová",J99,0)</f>
        <v>0</v>
      </c>
      <c r="BJ99" s="24" t="s">
        <v>86</v>
      </c>
      <c r="BK99" s="204">
        <f>ROUND(I99*H99,2)</f>
        <v>0</v>
      </c>
      <c r="BL99" s="24" t="s">
        <v>187</v>
      </c>
      <c r="BM99" s="24" t="s">
        <v>236</v>
      </c>
    </row>
    <row r="100" spans="2:65" s="1" customFormat="1" ht="22.9" customHeight="1">
      <c r="B100" s="42"/>
      <c r="C100" s="193" t="s">
        <v>279</v>
      </c>
      <c r="D100" s="193" t="s">
        <v>182</v>
      </c>
      <c r="E100" s="194" t="s">
        <v>5654</v>
      </c>
      <c r="F100" s="195" t="s">
        <v>5655</v>
      </c>
      <c r="G100" s="196" t="s">
        <v>2864</v>
      </c>
      <c r="H100" s="197">
        <v>6</v>
      </c>
      <c r="I100" s="198"/>
      <c r="J100" s="199">
        <f>ROUND(I100*H100,2)</f>
        <v>0</v>
      </c>
      <c r="K100" s="195" t="s">
        <v>233</v>
      </c>
      <c r="L100" s="62"/>
      <c r="M100" s="200" t="s">
        <v>34</v>
      </c>
      <c r="N100" s="201" t="s">
        <v>49</v>
      </c>
      <c r="O100" s="43"/>
      <c r="P100" s="202">
        <f>O100*H100</f>
        <v>0</v>
      </c>
      <c r="Q100" s="202">
        <v>0</v>
      </c>
      <c r="R100" s="202">
        <f>Q100*H100</f>
        <v>0</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242</v>
      </c>
    </row>
    <row r="101" spans="2:65" s="1" customFormat="1" ht="54">
      <c r="B101" s="42"/>
      <c r="C101" s="64"/>
      <c r="D101" s="205" t="s">
        <v>227</v>
      </c>
      <c r="E101" s="64"/>
      <c r="F101" s="206" t="s">
        <v>5656</v>
      </c>
      <c r="G101" s="64"/>
      <c r="H101" s="64"/>
      <c r="I101" s="164"/>
      <c r="J101" s="64"/>
      <c r="K101" s="64"/>
      <c r="L101" s="62"/>
      <c r="M101" s="207"/>
      <c r="N101" s="43"/>
      <c r="O101" s="43"/>
      <c r="P101" s="43"/>
      <c r="Q101" s="43"/>
      <c r="R101" s="43"/>
      <c r="S101" s="43"/>
      <c r="T101" s="79"/>
      <c r="AT101" s="24" t="s">
        <v>227</v>
      </c>
      <c r="AU101" s="24" t="s">
        <v>88</v>
      </c>
    </row>
    <row r="102" spans="2:65" s="1" customFormat="1" ht="34.15" customHeight="1">
      <c r="B102" s="42"/>
      <c r="C102" s="193" t="s">
        <v>283</v>
      </c>
      <c r="D102" s="193" t="s">
        <v>182</v>
      </c>
      <c r="E102" s="194" t="s">
        <v>5657</v>
      </c>
      <c r="F102" s="195" t="s">
        <v>5658</v>
      </c>
      <c r="G102" s="196" t="s">
        <v>2864</v>
      </c>
      <c r="H102" s="197">
        <v>12</v>
      </c>
      <c r="I102" s="198"/>
      <c r="J102" s="199">
        <f t="shared" ref="J102:J109" si="10">ROUND(I102*H102,2)</f>
        <v>0</v>
      </c>
      <c r="K102" s="195" t="s">
        <v>233</v>
      </c>
      <c r="L102" s="62"/>
      <c r="M102" s="200" t="s">
        <v>34</v>
      </c>
      <c r="N102" s="201" t="s">
        <v>49</v>
      </c>
      <c r="O102" s="43"/>
      <c r="P102" s="202">
        <f t="shared" ref="P102:P109" si="11">O102*H102</f>
        <v>0</v>
      </c>
      <c r="Q102" s="202">
        <v>0</v>
      </c>
      <c r="R102" s="202">
        <f t="shared" ref="R102:R109" si="12">Q102*H102</f>
        <v>0</v>
      </c>
      <c r="S102" s="202">
        <v>0</v>
      </c>
      <c r="T102" s="203">
        <f t="shared" ref="T102:T109" si="13">S102*H102</f>
        <v>0</v>
      </c>
      <c r="AR102" s="24" t="s">
        <v>187</v>
      </c>
      <c r="AT102" s="24" t="s">
        <v>182</v>
      </c>
      <c r="AU102" s="24" t="s">
        <v>88</v>
      </c>
      <c r="AY102" s="24" t="s">
        <v>179</v>
      </c>
      <c r="BE102" s="204">
        <f t="shared" ref="BE102:BE109" si="14">IF(N102="základní",J102,0)</f>
        <v>0</v>
      </c>
      <c r="BF102" s="204">
        <f t="shared" ref="BF102:BF109" si="15">IF(N102="snížená",J102,0)</f>
        <v>0</v>
      </c>
      <c r="BG102" s="204">
        <f t="shared" ref="BG102:BG109" si="16">IF(N102="zákl. přenesená",J102,0)</f>
        <v>0</v>
      </c>
      <c r="BH102" s="204">
        <f t="shared" ref="BH102:BH109" si="17">IF(N102="sníž. přenesená",J102,0)</f>
        <v>0</v>
      </c>
      <c r="BI102" s="204">
        <f t="shared" ref="BI102:BI109" si="18">IF(N102="nulová",J102,0)</f>
        <v>0</v>
      </c>
      <c r="BJ102" s="24" t="s">
        <v>86</v>
      </c>
      <c r="BK102" s="204">
        <f t="shared" ref="BK102:BK109" si="19">ROUND(I102*H102,2)</f>
        <v>0</v>
      </c>
      <c r="BL102" s="24" t="s">
        <v>187</v>
      </c>
      <c r="BM102" s="24" t="s">
        <v>225</v>
      </c>
    </row>
    <row r="103" spans="2:65" s="1" customFormat="1" ht="34.15" customHeight="1">
      <c r="B103" s="42"/>
      <c r="C103" s="193" t="s">
        <v>10</v>
      </c>
      <c r="D103" s="193" t="s">
        <v>182</v>
      </c>
      <c r="E103" s="194" t="s">
        <v>5659</v>
      </c>
      <c r="F103" s="195" t="s">
        <v>5660</v>
      </c>
      <c r="G103" s="196" t="s">
        <v>2864</v>
      </c>
      <c r="H103" s="197">
        <v>12</v>
      </c>
      <c r="I103" s="198"/>
      <c r="J103" s="199">
        <f t="shared" si="10"/>
        <v>0</v>
      </c>
      <c r="K103" s="195" t="s">
        <v>233</v>
      </c>
      <c r="L103" s="62"/>
      <c r="M103" s="200" t="s">
        <v>34</v>
      </c>
      <c r="N103" s="201" t="s">
        <v>49</v>
      </c>
      <c r="O103" s="43"/>
      <c r="P103" s="202">
        <f t="shared" si="11"/>
        <v>0</v>
      </c>
      <c r="Q103" s="202">
        <v>0</v>
      </c>
      <c r="R103" s="202">
        <f t="shared" si="12"/>
        <v>0</v>
      </c>
      <c r="S103" s="202">
        <v>0</v>
      </c>
      <c r="T103" s="203">
        <f t="shared" si="13"/>
        <v>0</v>
      </c>
      <c r="AR103" s="24" t="s">
        <v>187</v>
      </c>
      <c r="AT103" s="24" t="s">
        <v>182</v>
      </c>
      <c r="AU103" s="24" t="s">
        <v>88</v>
      </c>
      <c r="AY103" s="24" t="s">
        <v>179</v>
      </c>
      <c r="BE103" s="204">
        <f t="shared" si="14"/>
        <v>0</v>
      </c>
      <c r="BF103" s="204">
        <f t="shared" si="15"/>
        <v>0</v>
      </c>
      <c r="BG103" s="204">
        <f t="shared" si="16"/>
        <v>0</v>
      </c>
      <c r="BH103" s="204">
        <f t="shared" si="17"/>
        <v>0</v>
      </c>
      <c r="BI103" s="204">
        <f t="shared" si="18"/>
        <v>0</v>
      </c>
      <c r="BJ103" s="24" t="s">
        <v>86</v>
      </c>
      <c r="BK103" s="204">
        <f t="shared" si="19"/>
        <v>0</v>
      </c>
      <c r="BL103" s="24" t="s">
        <v>187</v>
      </c>
      <c r="BM103" s="24" t="s">
        <v>264</v>
      </c>
    </row>
    <row r="104" spans="2:65" s="1" customFormat="1" ht="45.6" customHeight="1">
      <c r="B104" s="42"/>
      <c r="C104" s="193" t="s">
        <v>301</v>
      </c>
      <c r="D104" s="193" t="s">
        <v>182</v>
      </c>
      <c r="E104" s="194" t="s">
        <v>5661</v>
      </c>
      <c r="F104" s="195" t="s">
        <v>5662</v>
      </c>
      <c r="G104" s="196" t="s">
        <v>2864</v>
      </c>
      <c r="H104" s="197">
        <v>12</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273</v>
      </c>
    </row>
    <row r="105" spans="2:65" s="1" customFormat="1" ht="14.45" customHeight="1">
      <c r="B105" s="42"/>
      <c r="C105" s="193" t="s">
        <v>327</v>
      </c>
      <c r="D105" s="193" t="s">
        <v>182</v>
      </c>
      <c r="E105" s="194" t="s">
        <v>5663</v>
      </c>
      <c r="F105" s="195" t="s">
        <v>5664</v>
      </c>
      <c r="G105" s="196" t="s">
        <v>2864</v>
      </c>
      <c r="H105" s="197">
        <v>12</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283</v>
      </c>
    </row>
    <row r="106" spans="2:65" s="1" customFormat="1" ht="22.9" customHeight="1">
      <c r="B106" s="42"/>
      <c r="C106" s="193" t="s">
        <v>366</v>
      </c>
      <c r="D106" s="193" t="s">
        <v>182</v>
      </c>
      <c r="E106" s="194" t="s">
        <v>5665</v>
      </c>
      <c r="F106" s="195" t="s">
        <v>5666</v>
      </c>
      <c r="G106" s="196" t="s">
        <v>2864</v>
      </c>
      <c r="H106" s="197">
        <v>30</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301</v>
      </c>
    </row>
    <row r="107" spans="2:65" s="1" customFormat="1" ht="34.15" customHeight="1">
      <c r="B107" s="42"/>
      <c r="C107" s="193" t="s">
        <v>384</v>
      </c>
      <c r="D107" s="193" t="s">
        <v>182</v>
      </c>
      <c r="E107" s="194" t="s">
        <v>5667</v>
      </c>
      <c r="F107" s="195" t="s">
        <v>5668</v>
      </c>
      <c r="G107" s="196" t="s">
        <v>2864</v>
      </c>
      <c r="H107" s="197">
        <v>6</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366</v>
      </c>
    </row>
    <row r="108" spans="2:65" s="1" customFormat="1" ht="34.15" customHeight="1">
      <c r="B108" s="42"/>
      <c r="C108" s="193" t="s">
        <v>391</v>
      </c>
      <c r="D108" s="193" t="s">
        <v>182</v>
      </c>
      <c r="E108" s="194" t="s">
        <v>5669</v>
      </c>
      <c r="F108" s="195" t="s">
        <v>5670</v>
      </c>
      <c r="G108" s="196" t="s">
        <v>2864</v>
      </c>
      <c r="H108" s="197">
        <v>2</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391</v>
      </c>
    </row>
    <row r="109" spans="2:65" s="1" customFormat="1" ht="22.9" customHeight="1">
      <c r="B109" s="42"/>
      <c r="C109" s="193" t="s">
        <v>9</v>
      </c>
      <c r="D109" s="193" t="s">
        <v>182</v>
      </c>
      <c r="E109" s="194" t="s">
        <v>5671</v>
      </c>
      <c r="F109" s="195" t="s">
        <v>5672</v>
      </c>
      <c r="G109" s="196" t="s">
        <v>2864</v>
      </c>
      <c r="H109" s="197">
        <v>6</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415</v>
      </c>
    </row>
    <row r="110" spans="2:65" s="10" customFormat="1" ht="29.85" customHeight="1">
      <c r="B110" s="177"/>
      <c r="C110" s="178"/>
      <c r="D110" s="179" t="s">
        <v>77</v>
      </c>
      <c r="E110" s="191" t="s">
        <v>3439</v>
      </c>
      <c r="F110" s="191" t="s">
        <v>5673</v>
      </c>
      <c r="G110" s="178"/>
      <c r="H110" s="178"/>
      <c r="I110" s="181"/>
      <c r="J110" s="192">
        <f>BK110</f>
        <v>0</v>
      </c>
      <c r="K110" s="178"/>
      <c r="L110" s="183"/>
      <c r="M110" s="184"/>
      <c r="N110" s="185"/>
      <c r="O110" s="185"/>
      <c r="P110" s="186">
        <f>SUM(P111:P113)</f>
        <v>0</v>
      </c>
      <c r="Q110" s="185"/>
      <c r="R110" s="186">
        <f>SUM(R111:R113)</f>
        <v>0</v>
      </c>
      <c r="S110" s="185"/>
      <c r="T110" s="187">
        <f>SUM(T111:T113)</f>
        <v>0</v>
      </c>
      <c r="AR110" s="188" t="s">
        <v>86</v>
      </c>
      <c r="AT110" s="189" t="s">
        <v>77</v>
      </c>
      <c r="AU110" s="189" t="s">
        <v>86</v>
      </c>
      <c r="AY110" s="188" t="s">
        <v>179</v>
      </c>
      <c r="BK110" s="190">
        <f>SUM(BK111:BK113)</f>
        <v>0</v>
      </c>
    </row>
    <row r="111" spans="2:65" s="1" customFormat="1" ht="14.45" customHeight="1">
      <c r="B111" s="42"/>
      <c r="C111" s="193" t="s">
        <v>404</v>
      </c>
      <c r="D111" s="193" t="s">
        <v>182</v>
      </c>
      <c r="E111" s="194" t="s">
        <v>5674</v>
      </c>
      <c r="F111" s="195" t="s">
        <v>5675</v>
      </c>
      <c r="G111" s="196" t="s">
        <v>250</v>
      </c>
      <c r="H111" s="197">
        <v>5</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495</v>
      </c>
    </row>
    <row r="112" spans="2:65" s="1" customFormat="1" ht="14.45" customHeight="1">
      <c r="B112" s="42"/>
      <c r="C112" s="193" t="s">
        <v>415</v>
      </c>
      <c r="D112" s="193" t="s">
        <v>182</v>
      </c>
      <c r="E112" s="194" t="s">
        <v>5676</v>
      </c>
      <c r="F112" s="195" t="s">
        <v>5677</v>
      </c>
      <c r="G112" s="196" t="s">
        <v>250</v>
      </c>
      <c r="H112" s="197">
        <v>115</v>
      </c>
      <c r="I112" s="198"/>
      <c r="J112" s="199">
        <f>ROUND(I112*H112,2)</f>
        <v>0</v>
      </c>
      <c r="K112" s="195" t="s">
        <v>233</v>
      </c>
      <c r="L112" s="62"/>
      <c r="M112" s="200" t="s">
        <v>34</v>
      </c>
      <c r="N112" s="201" t="s">
        <v>49</v>
      </c>
      <c r="O112" s="43"/>
      <c r="P112" s="202">
        <f>O112*H112</f>
        <v>0</v>
      </c>
      <c r="Q112" s="202">
        <v>0</v>
      </c>
      <c r="R112" s="202">
        <f>Q112*H112</f>
        <v>0</v>
      </c>
      <c r="S112" s="202">
        <v>0</v>
      </c>
      <c r="T112" s="203">
        <f>S112*H112</f>
        <v>0</v>
      </c>
      <c r="AR112" s="24" t="s">
        <v>187</v>
      </c>
      <c r="AT112" s="24" t="s">
        <v>182</v>
      </c>
      <c r="AU112" s="24" t="s">
        <v>88</v>
      </c>
      <c r="AY112" s="24" t="s">
        <v>179</v>
      </c>
      <c r="BE112" s="204">
        <f>IF(N112="základní",J112,0)</f>
        <v>0</v>
      </c>
      <c r="BF112" s="204">
        <f>IF(N112="snížená",J112,0)</f>
        <v>0</v>
      </c>
      <c r="BG112" s="204">
        <f>IF(N112="zákl. přenesená",J112,0)</f>
        <v>0</v>
      </c>
      <c r="BH112" s="204">
        <f>IF(N112="sníž. přenesená",J112,0)</f>
        <v>0</v>
      </c>
      <c r="BI112" s="204">
        <f>IF(N112="nulová",J112,0)</f>
        <v>0</v>
      </c>
      <c r="BJ112" s="24" t="s">
        <v>86</v>
      </c>
      <c r="BK112" s="204">
        <f>ROUND(I112*H112,2)</f>
        <v>0</v>
      </c>
      <c r="BL112" s="24" t="s">
        <v>187</v>
      </c>
      <c r="BM112" s="24" t="s">
        <v>503</v>
      </c>
    </row>
    <row r="113" spans="2:65" s="1" customFormat="1" ht="14.45" customHeight="1">
      <c r="B113" s="42"/>
      <c r="C113" s="193" t="s">
        <v>426</v>
      </c>
      <c r="D113" s="193" t="s">
        <v>182</v>
      </c>
      <c r="E113" s="194" t="s">
        <v>5678</v>
      </c>
      <c r="F113" s="195" t="s">
        <v>5679</v>
      </c>
      <c r="G113" s="196" t="s">
        <v>250</v>
      </c>
      <c r="H113" s="197">
        <v>75</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508</v>
      </c>
    </row>
    <row r="114" spans="2:65" s="10" customFormat="1" ht="29.85" customHeight="1">
      <c r="B114" s="177"/>
      <c r="C114" s="178"/>
      <c r="D114" s="179" t="s">
        <v>77</v>
      </c>
      <c r="E114" s="191" t="s">
        <v>3525</v>
      </c>
      <c r="F114" s="191" t="s">
        <v>5680</v>
      </c>
      <c r="G114" s="178"/>
      <c r="H114" s="178"/>
      <c r="I114" s="181"/>
      <c r="J114" s="192">
        <f>BK114</f>
        <v>0</v>
      </c>
      <c r="K114" s="178"/>
      <c r="L114" s="183"/>
      <c r="M114" s="184"/>
      <c r="N114" s="185"/>
      <c r="O114" s="185"/>
      <c r="P114" s="186">
        <f>SUM(P115:P121)</f>
        <v>0</v>
      </c>
      <c r="Q114" s="185"/>
      <c r="R114" s="186">
        <f>SUM(R115:R121)</f>
        <v>0</v>
      </c>
      <c r="S114" s="185"/>
      <c r="T114" s="187">
        <f>SUM(T115:T121)</f>
        <v>0</v>
      </c>
      <c r="AR114" s="188" t="s">
        <v>86</v>
      </c>
      <c r="AT114" s="189" t="s">
        <v>77</v>
      </c>
      <c r="AU114" s="189" t="s">
        <v>86</v>
      </c>
      <c r="AY114" s="188" t="s">
        <v>179</v>
      </c>
      <c r="BK114" s="190">
        <f>SUM(BK115:BK121)</f>
        <v>0</v>
      </c>
    </row>
    <row r="115" spans="2:65" s="1" customFormat="1" ht="68.45" customHeight="1">
      <c r="B115" s="42"/>
      <c r="C115" s="193" t="s">
        <v>430</v>
      </c>
      <c r="D115" s="193" t="s">
        <v>182</v>
      </c>
      <c r="E115" s="194" t="s">
        <v>5681</v>
      </c>
      <c r="F115" s="195" t="s">
        <v>5682</v>
      </c>
      <c r="G115" s="196" t="s">
        <v>250</v>
      </c>
      <c r="H115" s="197">
        <v>5</v>
      </c>
      <c r="I115" s="198"/>
      <c r="J115" s="199">
        <f t="shared" ref="J115:J121" si="20">ROUND(I115*H115,2)</f>
        <v>0</v>
      </c>
      <c r="K115" s="195" t="s">
        <v>233</v>
      </c>
      <c r="L115" s="62"/>
      <c r="M115" s="200" t="s">
        <v>34</v>
      </c>
      <c r="N115" s="201" t="s">
        <v>49</v>
      </c>
      <c r="O115" s="43"/>
      <c r="P115" s="202">
        <f t="shared" ref="P115:P121" si="21">O115*H115</f>
        <v>0</v>
      </c>
      <c r="Q115" s="202">
        <v>0</v>
      </c>
      <c r="R115" s="202">
        <f t="shared" ref="R115:R121" si="22">Q115*H115</f>
        <v>0</v>
      </c>
      <c r="S115" s="202">
        <v>0</v>
      </c>
      <c r="T115" s="203">
        <f t="shared" ref="T115:T121" si="23">S115*H115</f>
        <v>0</v>
      </c>
      <c r="AR115" s="24" t="s">
        <v>187</v>
      </c>
      <c r="AT115" s="24" t="s">
        <v>182</v>
      </c>
      <c r="AU115" s="24" t="s">
        <v>88</v>
      </c>
      <c r="AY115" s="24" t="s">
        <v>179</v>
      </c>
      <c r="BE115" s="204">
        <f t="shared" ref="BE115:BE121" si="24">IF(N115="základní",J115,0)</f>
        <v>0</v>
      </c>
      <c r="BF115" s="204">
        <f t="shared" ref="BF115:BF121" si="25">IF(N115="snížená",J115,0)</f>
        <v>0</v>
      </c>
      <c r="BG115" s="204">
        <f t="shared" ref="BG115:BG121" si="26">IF(N115="zákl. přenesená",J115,0)</f>
        <v>0</v>
      </c>
      <c r="BH115" s="204">
        <f t="shared" ref="BH115:BH121" si="27">IF(N115="sníž. přenesená",J115,0)</f>
        <v>0</v>
      </c>
      <c r="BI115" s="204">
        <f t="shared" ref="BI115:BI121" si="28">IF(N115="nulová",J115,0)</f>
        <v>0</v>
      </c>
      <c r="BJ115" s="24" t="s">
        <v>86</v>
      </c>
      <c r="BK115" s="204">
        <f t="shared" ref="BK115:BK121" si="29">ROUND(I115*H115,2)</f>
        <v>0</v>
      </c>
      <c r="BL115" s="24" t="s">
        <v>187</v>
      </c>
      <c r="BM115" s="24" t="s">
        <v>523</v>
      </c>
    </row>
    <row r="116" spans="2:65" s="1" customFormat="1" ht="68.45" customHeight="1">
      <c r="B116" s="42"/>
      <c r="C116" s="193" t="s">
        <v>440</v>
      </c>
      <c r="D116" s="193" t="s">
        <v>182</v>
      </c>
      <c r="E116" s="194" t="s">
        <v>5683</v>
      </c>
      <c r="F116" s="195" t="s">
        <v>5682</v>
      </c>
      <c r="G116" s="196" t="s">
        <v>250</v>
      </c>
      <c r="H116" s="197">
        <v>55</v>
      </c>
      <c r="I116" s="198"/>
      <c r="J116" s="199">
        <f t="shared" si="20"/>
        <v>0</v>
      </c>
      <c r="K116" s="195" t="s">
        <v>233</v>
      </c>
      <c r="L116" s="62"/>
      <c r="M116" s="200" t="s">
        <v>34</v>
      </c>
      <c r="N116" s="201" t="s">
        <v>49</v>
      </c>
      <c r="O116" s="43"/>
      <c r="P116" s="202">
        <f t="shared" si="21"/>
        <v>0</v>
      </c>
      <c r="Q116" s="202">
        <v>0</v>
      </c>
      <c r="R116" s="202">
        <f t="shared" si="22"/>
        <v>0</v>
      </c>
      <c r="S116" s="202">
        <v>0</v>
      </c>
      <c r="T116" s="203">
        <f t="shared" si="23"/>
        <v>0</v>
      </c>
      <c r="AR116" s="24" t="s">
        <v>187</v>
      </c>
      <c r="AT116" s="24" t="s">
        <v>182</v>
      </c>
      <c r="AU116" s="24" t="s">
        <v>88</v>
      </c>
      <c r="AY116" s="24" t="s">
        <v>179</v>
      </c>
      <c r="BE116" s="204">
        <f t="shared" si="24"/>
        <v>0</v>
      </c>
      <c r="BF116" s="204">
        <f t="shared" si="25"/>
        <v>0</v>
      </c>
      <c r="BG116" s="204">
        <f t="shared" si="26"/>
        <v>0</v>
      </c>
      <c r="BH116" s="204">
        <f t="shared" si="27"/>
        <v>0</v>
      </c>
      <c r="BI116" s="204">
        <f t="shared" si="28"/>
        <v>0</v>
      </c>
      <c r="BJ116" s="24" t="s">
        <v>86</v>
      </c>
      <c r="BK116" s="204">
        <f t="shared" si="29"/>
        <v>0</v>
      </c>
      <c r="BL116" s="24" t="s">
        <v>187</v>
      </c>
      <c r="BM116" s="24" t="s">
        <v>528</v>
      </c>
    </row>
    <row r="117" spans="2:65" s="1" customFormat="1" ht="68.45" customHeight="1">
      <c r="B117" s="42"/>
      <c r="C117" s="193" t="s">
        <v>446</v>
      </c>
      <c r="D117" s="193" t="s">
        <v>182</v>
      </c>
      <c r="E117" s="194" t="s">
        <v>5684</v>
      </c>
      <c r="F117" s="195" t="s">
        <v>5682</v>
      </c>
      <c r="G117" s="196" t="s">
        <v>250</v>
      </c>
      <c r="H117" s="197">
        <v>60</v>
      </c>
      <c r="I117" s="198"/>
      <c r="J117" s="199">
        <f t="shared" si="20"/>
        <v>0</v>
      </c>
      <c r="K117" s="195" t="s">
        <v>233</v>
      </c>
      <c r="L117" s="62"/>
      <c r="M117" s="200" t="s">
        <v>34</v>
      </c>
      <c r="N117" s="201" t="s">
        <v>49</v>
      </c>
      <c r="O117" s="43"/>
      <c r="P117" s="202">
        <f t="shared" si="21"/>
        <v>0</v>
      </c>
      <c r="Q117" s="202">
        <v>0</v>
      </c>
      <c r="R117" s="202">
        <f t="shared" si="22"/>
        <v>0</v>
      </c>
      <c r="S117" s="202">
        <v>0</v>
      </c>
      <c r="T117" s="203">
        <f t="shared" si="23"/>
        <v>0</v>
      </c>
      <c r="AR117" s="24" t="s">
        <v>187</v>
      </c>
      <c r="AT117" s="24" t="s">
        <v>182</v>
      </c>
      <c r="AU117" s="24" t="s">
        <v>88</v>
      </c>
      <c r="AY117" s="24" t="s">
        <v>179</v>
      </c>
      <c r="BE117" s="204">
        <f t="shared" si="24"/>
        <v>0</v>
      </c>
      <c r="BF117" s="204">
        <f t="shared" si="25"/>
        <v>0</v>
      </c>
      <c r="BG117" s="204">
        <f t="shared" si="26"/>
        <v>0</v>
      </c>
      <c r="BH117" s="204">
        <f t="shared" si="27"/>
        <v>0</v>
      </c>
      <c r="BI117" s="204">
        <f t="shared" si="28"/>
        <v>0</v>
      </c>
      <c r="BJ117" s="24" t="s">
        <v>86</v>
      </c>
      <c r="BK117" s="204">
        <f t="shared" si="29"/>
        <v>0</v>
      </c>
      <c r="BL117" s="24" t="s">
        <v>187</v>
      </c>
      <c r="BM117" s="24" t="s">
        <v>547</v>
      </c>
    </row>
    <row r="118" spans="2:65" s="1" customFormat="1" ht="68.45" customHeight="1">
      <c r="B118" s="42"/>
      <c r="C118" s="193" t="s">
        <v>451</v>
      </c>
      <c r="D118" s="193" t="s">
        <v>182</v>
      </c>
      <c r="E118" s="194" t="s">
        <v>5685</v>
      </c>
      <c r="F118" s="195" t="s">
        <v>5682</v>
      </c>
      <c r="G118" s="196" t="s">
        <v>250</v>
      </c>
      <c r="H118" s="197">
        <v>55</v>
      </c>
      <c r="I118" s="198"/>
      <c r="J118" s="199">
        <f t="shared" si="20"/>
        <v>0</v>
      </c>
      <c r="K118" s="195" t="s">
        <v>233</v>
      </c>
      <c r="L118" s="62"/>
      <c r="M118" s="200" t="s">
        <v>34</v>
      </c>
      <c r="N118" s="201" t="s">
        <v>49</v>
      </c>
      <c r="O118" s="43"/>
      <c r="P118" s="202">
        <f t="shared" si="21"/>
        <v>0</v>
      </c>
      <c r="Q118" s="202">
        <v>0</v>
      </c>
      <c r="R118" s="202">
        <f t="shared" si="22"/>
        <v>0</v>
      </c>
      <c r="S118" s="202">
        <v>0</v>
      </c>
      <c r="T118" s="203">
        <f t="shared" si="23"/>
        <v>0</v>
      </c>
      <c r="AR118" s="24" t="s">
        <v>187</v>
      </c>
      <c r="AT118" s="24" t="s">
        <v>182</v>
      </c>
      <c r="AU118" s="24" t="s">
        <v>88</v>
      </c>
      <c r="AY118" s="24" t="s">
        <v>179</v>
      </c>
      <c r="BE118" s="204">
        <f t="shared" si="24"/>
        <v>0</v>
      </c>
      <c r="BF118" s="204">
        <f t="shared" si="25"/>
        <v>0</v>
      </c>
      <c r="BG118" s="204">
        <f t="shared" si="26"/>
        <v>0</v>
      </c>
      <c r="BH118" s="204">
        <f t="shared" si="27"/>
        <v>0</v>
      </c>
      <c r="BI118" s="204">
        <f t="shared" si="28"/>
        <v>0</v>
      </c>
      <c r="BJ118" s="24" t="s">
        <v>86</v>
      </c>
      <c r="BK118" s="204">
        <f t="shared" si="29"/>
        <v>0</v>
      </c>
      <c r="BL118" s="24" t="s">
        <v>187</v>
      </c>
      <c r="BM118" s="24" t="s">
        <v>553</v>
      </c>
    </row>
    <row r="119" spans="2:65" s="1" customFormat="1" ht="68.45" customHeight="1">
      <c r="B119" s="42"/>
      <c r="C119" s="193" t="s">
        <v>457</v>
      </c>
      <c r="D119" s="193" t="s">
        <v>182</v>
      </c>
      <c r="E119" s="194" t="s">
        <v>5686</v>
      </c>
      <c r="F119" s="195" t="s">
        <v>5682</v>
      </c>
      <c r="G119" s="196" t="s">
        <v>250</v>
      </c>
      <c r="H119" s="197">
        <v>20</v>
      </c>
      <c r="I119" s="198"/>
      <c r="J119" s="199">
        <f t="shared" si="20"/>
        <v>0</v>
      </c>
      <c r="K119" s="195" t="s">
        <v>233</v>
      </c>
      <c r="L119" s="62"/>
      <c r="M119" s="200" t="s">
        <v>34</v>
      </c>
      <c r="N119" s="201" t="s">
        <v>49</v>
      </c>
      <c r="O119" s="43"/>
      <c r="P119" s="202">
        <f t="shared" si="21"/>
        <v>0</v>
      </c>
      <c r="Q119" s="202">
        <v>0</v>
      </c>
      <c r="R119" s="202">
        <f t="shared" si="22"/>
        <v>0</v>
      </c>
      <c r="S119" s="202">
        <v>0</v>
      </c>
      <c r="T119" s="203">
        <f t="shared" si="23"/>
        <v>0</v>
      </c>
      <c r="AR119" s="24" t="s">
        <v>187</v>
      </c>
      <c r="AT119" s="24" t="s">
        <v>182</v>
      </c>
      <c r="AU119" s="24" t="s">
        <v>88</v>
      </c>
      <c r="AY119" s="24" t="s">
        <v>179</v>
      </c>
      <c r="BE119" s="204">
        <f t="shared" si="24"/>
        <v>0</v>
      </c>
      <c r="BF119" s="204">
        <f t="shared" si="25"/>
        <v>0</v>
      </c>
      <c r="BG119" s="204">
        <f t="shared" si="26"/>
        <v>0</v>
      </c>
      <c r="BH119" s="204">
        <f t="shared" si="27"/>
        <v>0</v>
      </c>
      <c r="BI119" s="204">
        <f t="shared" si="28"/>
        <v>0</v>
      </c>
      <c r="BJ119" s="24" t="s">
        <v>86</v>
      </c>
      <c r="BK119" s="204">
        <f t="shared" si="29"/>
        <v>0</v>
      </c>
      <c r="BL119" s="24" t="s">
        <v>187</v>
      </c>
      <c r="BM119" s="24" t="s">
        <v>558</v>
      </c>
    </row>
    <row r="120" spans="2:65" s="1" customFormat="1" ht="14.45" customHeight="1">
      <c r="B120" s="42"/>
      <c r="C120" s="193" t="s">
        <v>464</v>
      </c>
      <c r="D120" s="193" t="s">
        <v>182</v>
      </c>
      <c r="E120" s="194" t="s">
        <v>5687</v>
      </c>
      <c r="F120" s="195" t="s">
        <v>5688</v>
      </c>
      <c r="G120" s="196" t="s">
        <v>5634</v>
      </c>
      <c r="H120" s="268"/>
      <c r="I120" s="198"/>
      <c r="J120" s="199">
        <f t="shared" si="20"/>
        <v>0</v>
      </c>
      <c r="K120" s="195" t="s">
        <v>233</v>
      </c>
      <c r="L120" s="62"/>
      <c r="M120" s="200" t="s">
        <v>34</v>
      </c>
      <c r="N120" s="201" t="s">
        <v>49</v>
      </c>
      <c r="O120" s="43"/>
      <c r="P120" s="202">
        <f t="shared" si="21"/>
        <v>0</v>
      </c>
      <c r="Q120" s="202">
        <v>0</v>
      </c>
      <c r="R120" s="202">
        <f t="shared" si="22"/>
        <v>0</v>
      </c>
      <c r="S120" s="202">
        <v>0</v>
      </c>
      <c r="T120" s="203">
        <f t="shared" si="23"/>
        <v>0</v>
      </c>
      <c r="AR120" s="24" t="s">
        <v>187</v>
      </c>
      <c r="AT120" s="24" t="s">
        <v>182</v>
      </c>
      <c r="AU120" s="24" t="s">
        <v>88</v>
      </c>
      <c r="AY120" s="24" t="s">
        <v>179</v>
      </c>
      <c r="BE120" s="204">
        <f t="shared" si="24"/>
        <v>0</v>
      </c>
      <c r="BF120" s="204">
        <f t="shared" si="25"/>
        <v>0</v>
      </c>
      <c r="BG120" s="204">
        <f t="shared" si="26"/>
        <v>0</v>
      </c>
      <c r="BH120" s="204">
        <f t="shared" si="27"/>
        <v>0</v>
      </c>
      <c r="BI120" s="204">
        <f t="shared" si="28"/>
        <v>0</v>
      </c>
      <c r="BJ120" s="24" t="s">
        <v>86</v>
      </c>
      <c r="BK120" s="204">
        <f t="shared" si="29"/>
        <v>0</v>
      </c>
      <c r="BL120" s="24" t="s">
        <v>187</v>
      </c>
      <c r="BM120" s="24" t="s">
        <v>565</v>
      </c>
    </row>
    <row r="121" spans="2:65" s="1" customFormat="1" ht="45.6" customHeight="1">
      <c r="B121" s="42"/>
      <c r="C121" s="193" t="s">
        <v>469</v>
      </c>
      <c r="D121" s="193" t="s">
        <v>182</v>
      </c>
      <c r="E121" s="194" t="s">
        <v>5689</v>
      </c>
      <c r="F121" s="195" t="s">
        <v>5690</v>
      </c>
      <c r="G121" s="196" t="s">
        <v>185</v>
      </c>
      <c r="H121" s="197">
        <v>2</v>
      </c>
      <c r="I121" s="198"/>
      <c r="J121" s="199">
        <f t="shared" si="20"/>
        <v>0</v>
      </c>
      <c r="K121" s="195" t="s">
        <v>233</v>
      </c>
      <c r="L121" s="62"/>
      <c r="M121" s="200" t="s">
        <v>34</v>
      </c>
      <c r="N121" s="201" t="s">
        <v>49</v>
      </c>
      <c r="O121" s="43"/>
      <c r="P121" s="202">
        <f t="shared" si="21"/>
        <v>0</v>
      </c>
      <c r="Q121" s="202">
        <v>0</v>
      </c>
      <c r="R121" s="202">
        <f t="shared" si="22"/>
        <v>0</v>
      </c>
      <c r="S121" s="202">
        <v>0</v>
      </c>
      <c r="T121" s="203">
        <f t="shared" si="23"/>
        <v>0</v>
      </c>
      <c r="AR121" s="24" t="s">
        <v>187</v>
      </c>
      <c r="AT121" s="24" t="s">
        <v>182</v>
      </c>
      <c r="AU121" s="24" t="s">
        <v>88</v>
      </c>
      <c r="AY121" s="24" t="s">
        <v>179</v>
      </c>
      <c r="BE121" s="204">
        <f t="shared" si="24"/>
        <v>0</v>
      </c>
      <c r="BF121" s="204">
        <f t="shared" si="25"/>
        <v>0</v>
      </c>
      <c r="BG121" s="204">
        <f t="shared" si="26"/>
        <v>0</v>
      </c>
      <c r="BH121" s="204">
        <f t="shared" si="27"/>
        <v>0</v>
      </c>
      <c r="BI121" s="204">
        <f t="shared" si="28"/>
        <v>0</v>
      </c>
      <c r="BJ121" s="24" t="s">
        <v>86</v>
      </c>
      <c r="BK121" s="204">
        <f t="shared" si="29"/>
        <v>0</v>
      </c>
      <c r="BL121" s="24" t="s">
        <v>187</v>
      </c>
      <c r="BM121" s="24" t="s">
        <v>571</v>
      </c>
    </row>
    <row r="122" spans="2:65" s="10" customFormat="1" ht="29.85" customHeight="1">
      <c r="B122" s="177"/>
      <c r="C122" s="178"/>
      <c r="D122" s="179" t="s">
        <v>77</v>
      </c>
      <c r="E122" s="191" t="s">
        <v>3566</v>
      </c>
      <c r="F122" s="191" t="s">
        <v>5691</v>
      </c>
      <c r="G122" s="178"/>
      <c r="H122" s="178"/>
      <c r="I122" s="181"/>
      <c r="J122" s="192">
        <f>BK122</f>
        <v>0</v>
      </c>
      <c r="K122" s="178"/>
      <c r="L122" s="183"/>
      <c r="M122" s="184"/>
      <c r="N122" s="185"/>
      <c r="O122" s="185"/>
      <c r="P122" s="186">
        <f>SUM(P123:P128)</f>
        <v>0</v>
      </c>
      <c r="Q122" s="185"/>
      <c r="R122" s="186">
        <f>SUM(R123:R128)</f>
        <v>0</v>
      </c>
      <c r="S122" s="185"/>
      <c r="T122" s="187">
        <f>SUM(T123:T128)</f>
        <v>0</v>
      </c>
      <c r="AR122" s="188" t="s">
        <v>86</v>
      </c>
      <c r="AT122" s="189" t="s">
        <v>77</v>
      </c>
      <c r="AU122" s="189" t="s">
        <v>86</v>
      </c>
      <c r="AY122" s="188" t="s">
        <v>179</v>
      </c>
      <c r="BK122" s="190">
        <f>SUM(BK123:BK128)</f>
        <v>0</v>
      </c>
    </row>
    <row r="123" spans="2:65" s="1" customFormat="1" ht="45.6" customHeight="1">
      <c r="B123" s="42"/>
      <c r="C123" s="193" t="s">
        <v>473</v>
      </c>
      <c r="D123" s="193" t="s">
        <v>182</v>
      </c>
      <c r="E123" s="194" t="s">
        <v>5692</v>
      </c>
      <c r="F123" s="195" t="s">
        <v>5693</v>
      </c>
      <c r="G123" s="196" t="s">
        <v>5639</v>
      </c>
      <c r="H123" s="197">
        <v>1</v>
      </c>
      <c r="I123" s="198"/>
      <c r="J123" s="199">
        <f t="shared" ref="J123:J128" si="30">ROUND(I123*H123,2)</f>
        <v>0</v>
      </c>
      <c r="K123" s="195" t="s">
        <v>233</v>
      </c>
      <c r="L123" s="62"/>
      <c r="M123" s="200" t="s">
        <v>34</v>
      </c>
      <c r="N123" s="201" t="s">
        <v>49</v>
      </c>
      <c r="O123" s="43"/>
      <c r="P123" s="202">
        <f t="shared" ref="P123:P128" si="31">O123*H123</f>
        <v>0</v>
      </c>
      <c r="Q123" s="202">
        <v>0</v>
      </c>
      <c r="R123" s="202">
        <f t="shared" ref="R123:R128" si="32">Q123*H123</f>
        <v>0</v>
      </c>
      <c r="S123" s="202">
        <v>0</v>
      </c>
      <c r="T123" s="203">
        <f t="shared" ref="T123:T128" si="33">S123*H123</f>
        <v>0</v>
      </c>
      <c r="AR123" s="24" t="s">
        <v>187</v>
      </c>
      <c r="AT123" s="24" t="s">
        <v>182</v>
      </c>
      <c r="AU123" s="24" t="s">
        <v>88</v>
      </c>
      <c r="AY123" s="24" t="s">
        <v>179</v>
      </c>
      <c r="BE123" s="204">
        <f t="shared" ref="BE123:BE128" si="34">IF(N123="základní",J123,0)</f>
        <v>0</v>
      </c>
      <c r="BF123" s="204">
        <f t="shared" ref="BF123:BF128" si="35">IF(N123="snížená",J123,0)</f>
        <v>0</v>
      </c>
      <c r="BG123" s="204">
        <f t="shared" ref="BG123:BG128" si="36">IF(N123="zákl. přenesená",J123,0)</f>
        <v>0</v>
      </c>
      <c r="BH123" s="204">
        <f t="shared" ref="BH123:BH128" si="37">IF(N123="sníž. přenesená",J123,0)</f>
        <v>0</v>
      </c>
      <c r="BI123" s="204">
        <f t="shared" ref="BI123:BI128" si="38">IF(N123="nulová",J123,0)</f>
        <v>0</v>
      </c>
      <c r="BJ123" s="24" t="s">
        <v>86</v>
      </c>
      <c r="BK123" s="204">
        <f t="shared" ref="BK123:BK128" si="39">ROUND(I123*H123,2)</f>
        <v>0</v>
      </c>
      <c r="BL123" s="24" t="s">
        <v>187</v>
      </c>
      <c r="BM123" s="24" t="s">
        <v>578</v>
      </c>
    </row>
    <row r="124" spans="2:65" s="1" customFormat="1" ht="34.15" customHeight="1">
      <c r="B124" s="42"/>
      <c r="C124" s="193" t="s">
        <v>481</v>
      </c>
      <c r="D124" s="193" t="s">
        <v>182</v>
      </c>
      <c r="E124" s="194" t="s">
        <v>5694</v>
      </c>
      <c r="F124" s="195" t="s">
        <v>5695</v>
      </c>
      <c r="G124" s="196" t="s">
        <v>2864</v>
      </c>
      <c r="H124" s="197">
        <v>12</v>
      </c>
      <c r="I124" s="198"/>
      <c r="J124" s="199">
        <f t="shared" si="30"/>
        <v>0</v>
      </c>
      <c r="K124" s="195" t="s">
        <v>233</v>
      </c>
      <c r="L124" s="62"/>
      <c r="M124" s="200" t="s">
        <v>34</v>
      </c>
      <c r="N124" s="201" t="s">
        <v>49</v>
      </c>
      <c r="O124" s="43"/>
      <c r="P124" s="202">
        <f t="shared" si="31"/>
        <v>0</v>
      </c>
      <c r="Q124" s="202">
        <v>0</v>
      </c>
      <c r="R124" s="202">
        <f t="shared" si="32"/>
        <v>0</v>
      </c>
      <c r="S124" s="202">
        <v>0</v>
      </c>
      <c r="T124" s="203">
        <f t="shared" si="33"/>
        <v>0</v>
      </c>
      <c r="AR124" s="24" t="s">
        <v>187</v>
      </c>
      <c r="AT124" s="24" t="s">
        <v>182</v>
      </c>
      <c r="AU124" s="24" t="s">
        <v>88</v>
      </c>
      <c r="AY124" s="24" t="s">
        <v>179</v>
      </c>
      <c r="BE124" s="204">
        <f t="shared" si="34"/>
        <v>0</v>
      </c>
      <c r="BF124" s="204">
        <f t="shared" si="35"/>
        <v>0</v>
      </c>
      <c r="BG124" s="204">
        <f t="shared" si="36"/>
        <v>0</v>
      </c>
      <c r="BH124" s="204">
        <f t="shared" si="37"/>
        <v>0</v>
      </c>
      <c r="BI124" s="204">
        <f t="shared" si="38"/>
        <v>0</v>
      </c>
      <c r="BJ124" s="24" t="s">
        <v>86</v>
      </c>
      <c r="BK124" s="204">
        <f t="shared" si="39"/>
        <v>0</v>
      </c>
      <c r="BL124" s="24" t="s">
        <v>187</v>
      </c>
      <c r="BM124" s="24" t="s">
        <v>588</v>
      </c>
    </row>
    <row r="125" spans="2:65" s="1" customFormat="1" ht="45.6" customHeight="1">
      <c r="B125" s="42"/>
      <c r="C125" s="193" t="s">
        <v>486</v>
      </c>
      <c r="D125" s="193" t="s">
        <v>182</v>
      </c>
      <c r="E125" s="194" t="s">
        <v>5696</v>
      </c>
      <c r="F125" s="195" t="s">
        <v>5697</v>
      </c>
      <c r="G125" s="196" t="s">
        <v>769</v>
      </c>
      <c r="H125" s="197">
        <v>10</v>
      </c>
      <c r="I125" s="198"/>
      <c r="J125" s="199">
        <f t="shared" si="30"/>
        <v>0</v>
      </c>
      <c r="K125" s="195" t="s">
        <v>233</v>
      </c>
      <c r="L125" s="62"/>
      <c r="M125" s="200" t="s">
        <v>34</v>
      </c>
      <c r="N125" s="201" t="s">
        <v>49</v>
      </c>
      <c r="O125" s="43"/>
      <c r="P125" s="202">
        <f t="shared" si="31"/>
        <v>0</v>
      </c>
      <c r="Q125" s="202">
        <v>0</v>
      </c>
      <c r="R125" s="202">
        <f t="shared" si="32"/>
        <v>0</v>
      </c>
      <c r="S125" s="202">
        <v>0</v>
      </c>
      <c r="T125" s="203">
        <f t="shared" si="33"/>
        <v>0</v>
      </c>
      <c r="AR125" s="24" t="s">
        <v>187</v>
      </c>
      <c r="AT125" s="24" t="s">
        <v>182</v>
      </c>
      <c r="AU125" s="24" t="s">
        <v>88</v>
      </c>
      <c r="AY125" s="24" t="s">
        <v>179</v>
      </c>
      <c r="BE125" s="204">
        <f t="shared" si="34"/>
        <v>0</v>
      </c>
      <c r="BF125" s="204">
        <f t="shared" si="35"/>
        <v>0</v>
      </c>
      <c r="BG125" s="204">
        <f t="shared" si="36"/>
        <v>0</v>
      </c>
      <c r="BH125" s="204">
        <f t="shared" si="37"/>
        <v>0</v>
      </c>
      <c r="BI125" s="204">
        <f t="shared" si="38"/>
        <v>0</v>
      </c>
      <c r="BJ125" s="24" t="s">
        <v>86</v>
      </c>
      <c r="BK125" s="204">
        <f t="shared" si="39"/>
        <v>0</v>
      </c>
      <c r="BL125" s="24" t="s">
        <v>187</v>
      </c>
      <c r="BM125" s="24" t="s">
        <v>601</v>
      </c>
    </row>
    <row r="126" spans="2:65" s="1" customFormat="1" ht="136.9" customHeight="1">
      <c r="B126" s="42"/>
      <c r="C126" s="193" t="s">
        <v>491</v>
      </c>
      <c r="D126" s="193" t="s">
        <v>182</v>
      </c>
      <c r="E126" s="194" t="s">
        <v>5698</v>
      </c>
      <c r="F126" s="195" t="s">
        <v>5699</v>
      </c>
      <c r="G126" s="196" t="s">
        <v>5639</v>
      </c>
      <c r="H126" s="197">
        <v>1</v>
      </c>
      <c r="I126" s="198"/>
      <c r="J126" s="199">
        <f t="shared" si="30"/>
        <v>0</v>
      </c>
      <c r="K126" s="195" t="s">
        <v>233</v>
      </c>
      <c r="L126" s="62"/>
      <c r="M126" s="200" t="s">
        <v>34</v>
      </c>
      <c r="N126" s="201" t="s">
        <v>49</v>
      </c>
      <c r="O126" s="43"/>
      <c r="P126" s="202">
        <f t="shared" si="31"/>
        <v>0</v>
      </c>
      <c r="Q126" s="202">
        <v>0</v>
      </c>
      <c r="R126" s="202">
        <f t="shared" si="32"/>
        <v>0</v>
      </c>
      <c r="S126" s="202">
        <v>0</v>
      </c>
      <c r="T126" s="203">
        <f t="shared" si="33"/>
        <v>0</v>
      </c>
      <c r="AR126" s="24" t="s">
        <v>187</v>
      </c>
      <c r="AT126" s="24" t="s">
        <v>182</v>
      </c>
      <c r="AU126" s="24" t="s">
        <v>88</v>
      </c>
      <c r="AY126" s="24" t="s">
        <v>179</v>
      </c>
      <c r="BE126" s="204">
        <f t="shared" si="34"/>
        <v>0</v>
      </c>
      <c r="BF126" s="204">
        <f t="shared" si="35"/>
        <v>0</v>
      </c>
      <c r="BG126" s="204">
        <f t="shared" si="36"/>
        <v>0</v>
      </c>
      <c r="BH126" s="204">
        <f t="shared" si="37"/>
        <v>0</v>
      </c>
      <c r="BI126" s="204">
        <f t="shared" si="38"/>
        <v>0</v>
      </c>
      <c r="BJ126" s="24" t="s">
        <v>86</v>
      </c>
      <c r="BK126" s="204">
        <f t="shared" si="39"/>
        <v>0</v>
      </c>
      <c r="BL126" s="24" t="s">
        <v>187</v>
      </c>
      <c r="BM126" s="24" t="s">
        <v>621</v>
      </c>
    </row>
    <row r="127" spans="2:65" s="1" customFormat="1" ht="68.45" customHeight="1">
      <c r="B127" s="42"/>
      <c r="C127" s="193" t="s">
        <v>495</v>
      </c>
      <c r="D127" s="193" t="s">
        <v>182</v>
      </c>
      <c r="E127" s="194" t="s">
        <v>5700</v>
      </c>
      <c r="F127" s="195" t="s">
        <v>5701</v>
      </c>
      <c r="G127" s="196" t="s">
        <v>454</v>
      </c>
      <c r="H127" s="197">
        <v>1</v>
      </c>
      <c r="I127" s="198"/>
      <c r="J127" s="199">
        <f t="shared" si="30"/>
        <v>0</v>
      </c>
      <c r="K127" s="195" t="s">
        <v>233</v>
      </c>
      <c r="L127" s="62"/>
      <c r="M127" s="200" t="s">
        <v>34</v>
      </c>
      <c r="N127" s="201" t="s">
        <v>49</v>
      </c>
      <c r="O127" s="43"/>
      <c r="P127" s="202">
        <f t="shared" si="31"/>
        <v>0</v>
      </c>
      <c r="Q127" s="202">
        <v>0</v>
      </c>
      <c r="R127" s="202">
        <f t="shared" si="32"/>
        <v>0</v>
      </c>
      <c r="S127" s="202">
        <v>0</v>
      </c>
      <c r="T127" s="203">
        <f t="shared" si="33"/>
        <v>0</v>
      </c>
      <c r="AR127" s="24" t="s">
        <v>187</v>
      </c>
      <c r="AT127" s="24" t="s">
        <v>182</v>
      </c>
      <c r="AU127" s="24" t="s">
        <v>88</v>
      </c>
      <c r="AY127" s="24" t="s">
        <v>179</v>
      </c>
      <c r="BE127" s="204">
        <f t="shared" si="34"/>
        <v>0</v>
      </c>
      <c r="BF127" s="204">
        <f t="shared" si="35"/>
        <v>0</v>
      </c>
      <c r="BG127" s="204">
        <f t="shared" si="36"/>
        <v>0</v>
      </c>
      <c r="BH127" s="204">
        <f t="shared" si="37"/>
        <v>0</v>
      </c>
      <c r="BI127" s="204">
        <f t="shared" si="38"/>
        <v>0</v>
      </c>
      <c r="BJ127" s="24" t="s">
        <v>86</v>
      </c>
      <c r="BK127" s="204">
        <f t="shared" si="39"/>
        <v>0</v>
      </c>
      <c r="BL127" s="24" t="s">
        <v>187</v>
      </c>
      <c r="BM127" s="24" t="s">
        <v>630</v>
      </c>
    </row>
    <row r="128" spans="2:65" s="1" customFormat="1" ht="45.6" customHeight="1">
      <c r="B128" s="42"/>
      <c r="C128" s="193" t="s">
        <v>503</v>
      </c>
      <c r="D128" s="193" t="s">
        <v>182</v>
      </c>
      <c r="E128" s="194" t="s">
        <v>5702</v>
      </c>
      <c r="F128" s="195" t="s">
        <v>5703</v>
      </c>
      <c r="G128" s="196" t="s">
        <v>2950</v>
      </c>
      <c r="H128" s="197">
        <v>1</v>
      </c>
      <c r="I128" s="198"/>
      <c r="J128" s="199">
        <f t="shared" si="30"/>
        <v>0</v>
      </c>
      <c r="K128" s="195" t="s">
        <v>233</v>
      </c>
      <c r="L128" s="62"/>
      <c r="M128" s="200" t="s">
        <v>34</v>
      </c>
      <c r="N128" s="264" t="s">
        <v>49</v>
      </c>
      <c r="O128" s="262"/>
      <c r="P128" s="265">
        <f t="shared" si="31"/>
        <v>0</v>
      </c>
      <c r="Q128" s="265">
        <v>0</v>
      </c>
      <c r="R128" s="265">
        <f t="shared" si="32"/>
        <v>0</v>
      </c>
      <c r="S128" s="265">
        <v>0</v>
      </c>
      <c r="T128" s="266">
        <f t="shared" si="33"/>
        <v>0</v>
      </c>
      <c r="AR128" s="24" t="s">
        <v>187</v>
      </c>
      <c r="AT128" s="24" t="s">
        <v>182</v>
      </c>
      <c r="AU128" s="24" t="s">
        <v>88</v>
      </c>
      <c r="AY128" s="24" t="s">
        <v>179</v>
      </c>
      <c r="BE128" s="204">
        <f t="shared" si="34"/>
        <v>0</v>
      </c>
      <c r="BF128" s="204">
        <f t="shared" si="35"/>
        <v>0</v>
      </c>
      <c r="BG128" s="204">
        <f t="shared" si="36"/>
        <v>0</v>
      </c>
      <c r="BH128" s="204">
        <f t="shared" si="37"/>
        <v>0</v>
      </c>
      <c r="BI128" s="204">
        <f t="shared" si="38"/>
        <v>0</v>
      </c>
      <c r="BJ128" s="24" t="s">
        <v>86</v>
      </c>
      <c r="BK128" s="204">
        <f t="shared" si="39"/>
        <v>0</v>
      </c>
      <c r="BL128" s="24" t="s">
        <v>187</v>
      </c>
      <c r="BM128" s="24" t="s">
        <v>656</v>
      </c>
    </row>
    <row r="129" spans="2:12" s="1" customFormat="1" ht="6.95" customHeight="1">
      <c r="B129" s="57"/>
      <c r="C129" s="58"/>
      <c r="D129" s="58"/>
      <c r="E129" s="58"/>
      <c r="F129" s="58"/>
      <c r="G129" s="58"/>
      <c r="H129" s="58"/>
      <c r="I129" s="140"/>
      <c r="J129" s="58"/>
      <c r="K129" s="58"/>
      <c r="L129" s="62"/>
    </row>
  </sheetData>
  <sheetProtection algorithmName="SHA-512" hashValue="v0Xparvf53XfCS23BW103vOGhdv7TfmnC491bcYGCiA3/MITtdZ2+e0FAAC4IEmncVToD4QeLhSBvqwHPDe3Sw==" saltValue="cfD1Gw5OeKPw4F/8cuA1KvJcmC7K9IlB5vOTIUaErNeELu7rP7nmpJ8GCsrU4Awo4aAHU4zr917qQvXN7Z2Buw==" spinCount="100000" sheet="1" objects="1" scenarios="1" formatColumns="0" formatRows="0" autoFilter="0"/>
  <autoFilter ref="C81:K128"/>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3"/>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125</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5704</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ROUND(J78,2)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ROUND(SUM(BE78:BE152), 2)</f>
        <v>0</v>
      </c>
      <c r="G30" s="43"/>
      <c r="H30" s="43"/>
      <c r="I30" s="132">
        <v>0.21</v>
      </c>
      <c r="J30" s="131">
        <f>ROUND(ROUND((SUM(BE78:BE152)), 2)*I30, 2)</f>
        <v>0</v>
      </c>
      <c r="K30" s="46"/>
    </row>
    <row r="31" spans="2:11" s="1" customFormat="1" ht="14.45" customHeight="1">
      <c r="B31" s="42"/>
      <c r="C31" s="43"/>
      <c r="D31" s="43"/>
      <c r="E31" s="50" t="s">
        <v>50</v>
      </c>
      <c r="F31" s="131">
        <f>ROUND(SUM(BF78:BF152), 2)</f>
        <v>0</v>
      </c>
      <c r="G31" s="43"/>
      <c r="H31" s="43"/>
      <c r="I31" s="132">
        <v>0.15</v>
      </c>
      <c r="J31" s="131">
        <f>ROUND(ROUND((SUM(BF78:BF152)), 2)*I31, 2)</f>
        <v>0</v>
      </c>
      <c r="K31" s="46"/>
    </row>
    <row r="32" spans="2:11" s="1" customFormat="1" ht="14.45" hidden="1" customHeight="1">
      <c r="B32" s="42"/>
      <c r="C32" s="43"/>
      <c r="D32" s="43"/>
      <c r="E32" s="50" t="s">
        <v>51</v>
      </c>
      <c r="F32" s="131">
        <f>ROUND(SUM(BG78:BG152), 2)</f>
        <v>0</v>
      </c>
      <c r="G32" s="43"/>
      <c r="H32" s="43"/>
      <c r="I32" s="132">
        <v>0.21</v>
      </c>
      <c r="J32" s="131">
        <v>0</v>
      </c>
      <c r="K32" s="46"/>
    </row>
    <row r="33" spans="2:11" s="1" customFormat="1" ht="14.45" hidden="1" customHeight="1">
      <c r="B33" s="42"/>
      <c r="C33" s="43"/>
      <c r="D33" s="43"/>
      <c r="E33" s="50" t="s">
        <v>52</v>
      </c>
      <c r="F33" s="131">
        <f>ROUND(SUM(BH78:BH152), 2)</f>
        <v>0</v>
      </c>
      <c r="G33" s="43"/>
      <c r="H33" s="43"/>
      <c r="I33" s="132">
        <v>0.15</v>
      </c>
      <c r="J33" s="131">
        <v>0</v>
      </c>
      <c r="K33" s="46"/>
    </row>
    <row r="34" spans="2:11" s="1" customFormat="1" ht="14.45" hidden="1" customHeight="1">
      <c r="B34" s="42"/>
      <c r="C34" s="43"/>
      <c r="D34" s="43"/>
      <c r="E34" s="50" t="s">
        <v>53</v>
      </c>
      <c r="F34" s="131">
        <f>ROUND(SUM(BI78:BI152),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MOB-N - Mobiliář nepřestavitelný</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J78</f>
        <v>0</v>
      </c>
      <c r="K56" s="46"/>
      <c r="AU56" s="24" t="s">
        <v>141</v>
      </c>
    </row>
    <row r="57" spans="2:47" s="7" customFormat="1" ht="24.95" customHeight="1">
      <c r="B57" s="150"/>
      <c r="C57" s="151"/>
      <c r="D57" s="152" t="s">
        <v>5705</v>
      </c>
      <c r="E57" s="153"/>
      <c r="F57" s="153"/>
      <c r="G57" s="153"/>
      <c r="H57" s="153"/>
      <c r="I57" s="154"/>
      <c r="J57" s="155">
        <f>J79</f>
        <v>0</v>
      </c>
      <c r="K57" s="156"/>
    </row>
    <row r="58" spans="2:47" s="8" customFormat="1" ht="19.899999999999999" customHeight="1">
      <c r="B58" s="157"/>
      <c r="C58" s="158"/>
      <c r="D58" s="159" t="s">
        <v>5706</v>
      </c>
      <c r="E58" s="160"/>
      <c r="F58" s="160"/>
      <c r="G58" s="160"/>
      <c r="H58" s="160"/>
      <c r="I58" s="161"/>
      <c r="J58" s="162">
        <f>J80</f>
        <v>0</v>
      </c>
      <c r="K58" s="163"/>
    </row>
    <row r="59" spans="2:47" s="1" customFormat="1" ht="21.75" customHeight="1">
      <c r="B59" s="42"/>
      <c r="C59" s="43"/>
      <c r="D59" s="43"/>
      <c r="E59" s="43"/>
      <c r="F59" s="43"/>
      <c r="G59" s="43"/>
      <c r="H59" s="43"/>
      <c r="I59" s="119"/>
      <c r="J59" s="43"/>
      <c r="K59" s="46"/>
    </row>
    <row r="60" spans="2:47" s="1" customFormat="1" ht="6.95" customHeight="1">
      <c r="B60" s="57"/>
      <c r="C60" s="58"/>
      <c r="D60" s="58"/>
      <c r="E60" s="58"/>
      <c r="F60" s="58"/>
      <c r="G60" s="58"/>
      <c r="H60" s="58"/>
      <c r="I60" s="140"/>
      <c r="J60" s="58"/>
      <c r="K60" s="59"/>
    </row>
    <row r="64" spans="2:47" s="1" customFormat="1" ht="6.95" customHeight="1">
      <c r="B64" s="60"/>
      <c r="C64" s="61"/>
      <c r="D64" s="61"/>
      <c r="E64" s="61"/>
      <c r="F64" s="61"/>
      <c r="G64" s="61"/>
      <c r="H64" s="61"/>
      <c r="I64" s="143"/>
      <c r="J64" s="61"/>
      <c r="K64" s="61"/>
      <c r="L64" s="62"/>
    </row>
    <row r="65" spans="2:63" s="1" customFormat="1" ht="36.950000000000003" customHeight="1">
      <c r="B65" s="42"/>
      <c r="C65" s="63" t="s">
        <v>163</v>
      </c>
      <c r="D65" s="64"/>
      <c r="E65" s="64"/>
      <c r="F65" s="64"/>
      <c r="G65" s="64"/>
      <c r="H65" s="64"/>
      <c r="I65" s="164"/>
      <c r="J65" s="64"/>
      <c r="K65" s="64"/>
      <c r="L65" s="62"/>
    </row>
    <row r="66" spans="2:63" s="1" customFormat="1" ht="6.95" customHeight="1">
      <c r="B66" s="42"/>
      <c r="C66" s="64"/>
      <c r="D66" s="64"/>
      <c r="E66" s="64"/>
      <c r="F66" s="64"/>
      <c r="G66" s="64"/>
      <c r="H66" s="64"/>
      <c r="I66" s="164"/>
      <c r="J66" s="64"/>
      <c r="K66" s="64"/>
      <c r="L66" s="62"/>
    </row>
    <row r="67" spans="2:63" s="1" customFormat="1" ht="14.45" customHeight="1">
      <c r="B67" s="42"/>
      <c r="C67" s="66" t="s">
        <v>18</v>
      </c>
      <c r="D67" s="64"/>
      <c r="E67" s="64"/>
      <c r="F67" s="64"/>
      <c r="G67" s="64"/>
      <c r="H67" s="64"/>
      <c r="I67" s="164"/>
      <c r="J67" s="64"/>
      <c r="K67" s="64"/>
      <c r="L67" s="62"/>
    </row>
    <row r="68" spans="2:63" s="1" customFormat="1" ht="14.45" customHeight="1">
      <c r="B68" s="42"/>
      <c r="C68" s="64"/>
      <c r="D68" s="64"/>
      <c r="E68" s="393" t="str">
        <f>E7</f>
        <v>Nemocnice Sokolov-stav.úpravy 4.np pav.B-OPERAČNÍ SÁLY</v>
      </c>
      <c r="F68" s="394"/>
      <c r="G68" s="394"/>
      <c r="H68" s="394"/>
      <c r="I68" s="164"/>
      <c r="J68" s="64"/>
      <c r="K68" s="64"/>
      <c r="L68" s="62"/>
    </row>
    <row r="69" spans="2:63" s="1" customFormat="1" ht="14.45" customHeight="1">
      <c r="B69" s="42"/>
      <c r="C69" s="66" t="s">
        <v>135</v>
      </c>
      <c r="D69" s="64"/>
      <c r="E69" s="64"/>
      <c r="F69" s="64"/>
      <c r="G69" s="64"/>
      <c r="H69" s="64"/>
      <c r="I69" s="164"/>
      <c r="J69" s="64"/>
      <c r="K69" s="64"/>
      <c r="L69" s="62"/>
    </row>
    <row r="70" spans="2:63" s="1" customFormat="1" ht="16.149999999999999" customHeight="1">
      <c r="B70" s="42"/>
      <c r="C70" s="64"/>
      <c r="D70" s="64"/>
      <c r="E70" s="368" t="str">
        <f>E9</f>
        <v>MOB-N - Mobiliář nepřestavitelný</v>
      </c>
      <c r="F70" s="395"/>
      <c r="G70" s="395"/>
      <c r="H70" s="395"/>
      <c r="I70" s="164"/>
      <c r="J70" s="64"/>
      <c r="K70" s="64"/>
      <c r="L70" s="62"/>
    </row>
    <row r="71" spans="2:63" s="1" customFormat="1" ht="6.95" customHeight="1">
      <c r="B71" s="42"/>
      <c r="C71" s="64"/>
      <c r="D71" s="64"/>
      <c r="E71" s="64"/>
      <c r="F71" s="64"/>
      <c r="G71" s="64"/>
      <c r="H71" s="64"/>
      <c r="I71" s="164"/>
      <c r="J71" s="64"/>
      <c r="K71" s="64"/>
      <c r="L71" s="62"/>
    </row>
    <row r="72" spans="2:63" s="1" customFormat="1" ht="18" customHeight="1">
      <c r="B72" s="42"/>
      <c r="C72" s="66" t="s">
        <v>24</v>
      </c>
      <c r="D72" s="64"/>
      <c r="E72" s="64"/>
      <c r="F72" s="165" t="str">
        <f>F12</f>
        <v>Sokolov</v>
      </c>
      <c r="G72" s="64"/>
      <c r="H72" s="64"/>
      <c r="I72" s="166" t="s">
        <v>26</v>
      </c>
      <c r="J72" s="74" t="str">
        <f>IF(J12="","",J12)</f>
        <v>12.9.2017</v>
      </c>
      <c r="K72" s="64"/>
      <c r="L72" s="62"/>
    </row>
    <row r="73" spans="2:63" s="1" customFormat="1" ht="6.95" customHeight="1">
      <c r="B73" s="42"/>
      <c r="C73" s="64"/>
      <c r="D73" s="64"/>
      <c r="E73" s="64"/>
      <c r="F73" s="64"/>
      <c r="G73" s="64"/>
      <c r="H73" s="64"/>
      <c r="I73" s="164"/>
      <c r="J73" s="64"/>
      <c r="K73" s="64"/>
      <c r="L73" s="62"/>
    </row>
    <row r="74" spans="2:63" s="1" customFormat="1">
      <c r="B74" s="42"/>
      <c r="C74" s="66" t="s">
        <v>32</v>
      </c>
      <c r="D74" s="64"/>
      <c r="E74" s="64"/>
      <c r="F74" s="165" t="str">
        <f>E15</f>
        <v>Karlovarský kraj</v>
      </c>
      <c r="G74" s="64"/>
      <c r="H74" s="64"/>
      <c r="I74" s="166" t="s">
        <v>39</v>
      </c>
      <c r="J74" s="165" t="str">
        <f>E21</f>
        <v>Jurica a.s. - Ateliér Ostrov</v>
      </c>
      <c r="K74" s="64"/>
      <c r="L74" s="62"/>
    </row>
    <row r="75" spans="2:63" s="1" customFormat="1" ht="14.45" customHeight="1">
      <c r="B75" s="42"/>
      <c r="C75" s="66" t="s">
        <v>37</v>
      </c>
      <c r="D75" s="64"/>
      <c r="E75" s="64"/>
      <c r="F75" s="165" t="str">
        <f>IF(E18="","",E18)</f>
        <v/>
      </c>
      <c r="G75" s="64"/>
      <c r="H75" s="64"/>
      <c r="I75" s="164"/>
      <c r="J75" s="64"/>
      <c r="K75" s="64"/>
      <c r="L75" s="62"/>
    </row>
    <row r="76" spans="2:63" s="1" customFormat="1" ht="10.35" customHeight="1">
      <c r="B76" s="42"/>
      <c r="C76" s="64"/>
      <c r="D76" s="64"/>
      <c r="E76" s="64"/>
      <c r="F76" s="64"/>
      <c r="G76" s="64"/>
      <c r="H76" s="64"/>
      <c r="I76" s="164"/>
      <c r="J76" s="64"/>
      <c r="K76" s="64"/>
      <c r="L76" s="62"/>
    </row>
    <row r="77" spans="2:63" s="9" customFormat="1" ht="29.25" customHeight="1">
      <c r="B77" s="167"/>
      <c r="C77" s="168" t="s">
        <v>164</v>
      </c>
      <c r="D77" s="169" t="s">
        <v>63</v>
      </c>
      <c r="E77" s="169" t="s">
        <v>59</v>
      </c>
      <c r="F77" s="169" t="s">
        <v>165</v>
      </c>
      <c r="G77" s="169" t="s">
        <v>166</v>
      </c>
      <c r="H77" s="169" t="s">
        <v>167</v>
      </c>
      <c r="I77" s="170" t="s">
        <v>168</v>
      </c>
      <c r="J77" s="169" t="s">
        <v>139</v>
      </c>
      <c r="K77" s="171" t="s">
        <v>169</v>
      </c>
      <c r="L77" s="172"/>
      <c r="M77" s="82" t="s">
        <v>170</v>
      </c>
      <c r="N77" s="83" t="s">
        <v>48</v>
      </c>
      <c r="O77" s="83" t="s">
        <v>171</v>
      </c>
      <c r="P77" s="83" t="s">
        <v>172</v>
      </c>
      <c r="Q77" s="83" t="s">
        <v>173</v>
      </c>
      <c r="R77" s="83" t="s">
        <v>174</v>
      </c>
      <c r="S77" s="83" t="s">
        <v>175</v>
      </c>
      <c r="T77" s="84" t="s">
        <v>176</v>
      </c>
    </row>
    <row r="78" spans="2:63" s="1" customFormat="1" ht="29.25" customHeight="1">
      <c r="B78" s="42"/>
      <c r="C78" s="88" t="s">
        <v>140</v>
      </c>
      <c r="D78" s="64"/>
      <c r="E78" s="64"/>
      <c r="F78" s="64"/>
      <c r="G78" s="64"/>
      <c r="H78" s="64"/>
      <c r="I78" s="164"/>
      <c r="J78" s="173">
        <f>BK78</f>
        <v>0</v>
      </c>
      <c r="K78" s="64"/>
      <c r="L78" s="62"/>
      <c r="M78" s="85"/>
      <c r="N78" s="86"/>
      <c r="O78" s="86"/>
      <c r="P78" s="174">
        <f>P79</f>
        <v>0</v>
      </c>
      <c r="Q78" s="86"/>
      <c r="R78" s="174">
        <f>R79</f>
        <v>0</v>
      </c>
      <c r="S78" s="86"/>
      <c r="T78" s="175">
        <f>T79</f>
        <v>0</v>
      </c>
      <c r="AT78" s="24" t="s">
        <v>77</v>
      </c>
      <c r="AU78" s="24" t="s">
        <v>141</v>
      </c>
      <c r="BK78" s="176">
        <f>BK79</f>
        <v>0</v>
      </c>
    </row>
    <row r="79" spans="2:63" s="10" customFormat="1" ht="37.35" customHeight="1">
      <c r="B79" s="177"/>
      <c r="C79" s="178"/>
      <c r="D79" s="179" t="s">
        <v>77</v>
      </c>
      <c r="E79" s="180" t="s">
        <v>5707</v>
      </c>
      <c r="F79" s="180" t="s">
        <v>5214</v>
      </c>
      <c r="G79" s="178"/>
      <c r="H79" s="178"/>
      <c r="I79" s="181"/>
      <c r="J79" s="182">
        <f>BK79</f>
        <v>0</v>
      </c>
      <c r="K79" s="178"/>
      <c r="L79" s="183"/>
      <c r="M79" s="184"/>
      <c r="N79" s="185"/>
      <c r="O79" s="185"/>
      <c r="P79" s="186">
        <f>P80</f>
        <v>0</v>
      </c>
      <c r="Q79" s="185"/>
      <c r="R79" s="186">
        <f>R80</f>
        <v>0</v>
      </c>
      <c r="S79" s="185"/>
      <c r="T79" s="187">
        <f>T80</f>
        <v>0</v>
      </c>
      <c r="AR79" s="188" t="s">
        <v>187</v>
      </c>
      <c r="AT79" s="189" t="s">
        <v>77</v>
      </c>
      <c r="AU79" s="189" t="s">
        <v>78</v>
      </c>
      <c r="AY79" s="188" t="s">
        <v>179</v>
      </c>
      <c r="BK79" s="190">
        <f>BK80</f>
        <v>0</v>
      </c>
    </row>
    <row r="80" spans="2:63" s="10" customFormat="1" ht="19.899999999999999" customHeight="1">
      <c r="B80" s="177"/>
      <c r="C80" s="178"/>
      <c r="D80" s="179" t="s">
        <v>77</v>
      </c>
      <c r="E80" s="191" t="s">
        <v>5708</v>
      </c>
      <c r="F80" s="191" t="s">
        <v>124</v>
      </c>
      <c r="G80" s="178"/>
      <c r="H80" s="178"/>
      <c r="I80" s="181"/>
      <c r="J80" s="192">
        <f>BK80</f>
        <v>0</v>
      </c>
      <c r="K80" s="178"/>
      <c r="L80" s="183"/>
      <c r="M80" s="184"/>
      <c r="N80" s="185"/>
      <c r="O80" s="185"/>
      <c r="P80" s="186">
        <f>SUM(P81:P152)</f>
        <v>0</v>
      </c>
      <c r="Q80" s="185"/>
      <c r="R80" s="186">
        <f>SUM(R81:R152)</f>
        <v>0</v>
      </c>
      <c r="S80" s="185"/>
      <c r="T80" s="187">
        <f>SUM(T81:T152)</f>
        <v>0</v>
      </c>
      <c r="AR80" s="188" t="s">
        <v>187</v>
      </c>
      <c r="AT80" s="189" t="s">
        <v>77</v>
      </c>
      <c r="AU80" s="189" t="s">
        <v>86</v>
      </c>
      <c r="AY80" s="188" t="s">
        <v>179</v>
      </c>
      <c r="BK80" s="190">
        <f>SUM(BK81:BK152)</f>
        <v>0</v>
      </c>
    </row>
    <row r="81" spans="2:65" s="1" customFormat="1" ht="22.9" customHeight="1">
      <c r="B81" s="42"/>
      <c r="C81" s="193" t="s">
        <v>86</v>
      </c>
      <c r="D81" s="193" t="s">
        <v>182</v>
      </c>
      <c r="E81" s="194" t="s">
        <v>5709</v>
      </c>
      <c r="F81" s="195" t="s">
        <v>5710</v>
      </c>
      <c r="G81" s="196" t="s">
        <v>2864</v>
      </c>
      <c r="H81" s="197">
        <v>2</v>
      </c>
      <c r="I81" s="198"/>
      <c r="J81" s="199">
        <f>ROUND(I81*H81,2)</f>
        <v>0</v>
      </c>
      <c r="K81" s="195" t="s">
        <v>233</v>
      </c>
      <c r="L81" s="62"/>
      <c r="M81" s="200" t="s">
        <v>34</v>
      </c>
      <c r="N81" s="201" t="s">
        <v>49</v>
      </c>
      <c r="O81" s="43"/>
      <c r="P81" s="202">
        <f>O81*H81</f>
        <v>0</v>
      </c>
      <c r="Q81" s="202">
        <v>0</v>
      </c>
      <c r="R81" s="202">
        <f>Q81*H81</f>
        <v>0</v>
      </c>
      <c r="S81" s="202">
        <v>0</v>
      </c>
      <c r="T81" s="203">
        <f>S81*H81</f>
        <v>0</v>
      </c>
      <c r="AR81" s="24" t="s">
        <v>187</v>
      </c>
      <c r="AT81" s="24" t="s">
        <v>182</v>
      </c>
      <c r="AU81" s="24" t="s">
        <v>88</v>
      </c>
      <c r="AY81" s="24" t="s">
        <v>179</v>
      </c>
      <c r="BE81" s="204">
        <f>IF(N81="základní",J81,0)</f>
        <v>0</v>
      </c>
      <c r="BF81" s="204">
        <f>IF(N81="snížená",J81,0)</f>
        <v>0</v>
      </c>
      <c r="BG81" s="204">
        <f>IF(N81="zákl. přenesená",J81,0)</f>
        <v>0</v>
      </c>
      <c r="BH81" s="204">
        <f>IF(N81="sníž. přenesená",J81,0)</f>
        <v>0</v>
      </c>
      <c r="BI81" s="204">
        <f>IF(N81="nulová",J81,0)</f>
        <v>0</v>
      </c>
      <c r="BJ81" s="24" t="s">
        <v>86</v>
      </c>
      <c r="BK81" s="204">
        <f>ROUND(I81*H81,2)</f>
        <v>0</v>
      </c>
      <c r="BL81" s="24" t="s">
        <v>187</v>
      </c>
      <c r="BM81" s="24" t="s">
        <v>86</v>
      </c>
    </row>
    <row r="82" spans="2:65" s="1" customFormat="1" ht="22.9" customHeight="1">
      <c r="B82" s="42"/>
      <c r="C82" s="193" t="s">
        <v>88</v>
      </c>
      <c r="D82" s="193" t="s">
        <v>182</v>
      </c>
      <c r="E82" s="194" t="s">
        <v>5711</v>
      </c>
      <c r="F82" s="195" t="s">
        <v>5712</v>
      </c>
      <c r="G82" s="196" t="s">
        <v>2864</v>
      </c>
      <c r="H82" s="197">
        <v>2</v>
      </c>
      <c r="I82" s="198"/>
      <c r="J82" s="199">
        <f>ROUND(I82*H82,2)</f>
        <v>0</v>
      </c>
      <c r="K82" s="195" t="s">
        <v>233</v>
      </c>
      <c r="L82" s="62"/>
      <c r="M82" s="200" t="s">
        <v>34</v>
      </c>
      <c r="N82" s="201" t="s">
        <v>49</v>
      </c>
      <c r="O82" s="43"/>
      <c r="P82" s="202">
        <f>O82*H82</f>
        <v>0</v>
      </c>
      <c r="Q82" s="202">
        <v>0</v>
      </c>
      <c r="R82" s="202">
        <f>Q82*H82</f>
        <v>0</v>
      </c>
      <c r="S82" s="202">
        <v>0</v>
      </c>
      <c r="T82" s="203">
        <f>S82*H82</f>
        <v>0</v>
      </c>
      <c r="AR82" s="24" t="s">
        <v>187</v>
      </c>
      <c r="AT82" s="24" t="s">
        <v>182</v>
      </c>
      <c r="AU82" s="24" t="s">
        <v>88</v>
      </c>
      <c r="AY82" s="24" t="s">
        <v>179</v>
      </c>
      <c r="BE82" s="204">
        <f>IF(N82="základní",J82,0)</f>
        <v>0</v>
      </c>
      <c r="BF82" s="204">
        <f>IF(N82="snížená",J82,0)</f>
        <v>0</v>
      </c>
      <c r="BG82" s="204">
        <f>IF(N82="zákl. přenesená",J82,0)</f>
        <v>0</v>
      </c>
      <c r="BH82" s="204">
        <f>IF(N82="sníž. přenesená",J82,0)</f>
        <v>0</v>
      </c>
      <c r="BI82" s="204">
        <f>IF(N82="nulová",J82,0)</f>
        <v>0</v>
      </c>
      <c r="BJ82" s="24" t="s">
        <v>86</v>
      </c>
      <c r="BK82" s="204">
        <f>ROUND(I82*H82,2)</f>
        <v>0</v>
      </c>
      <c r="BL82" s="24" t="s">
        <v>187</v>
      </c>
      <c r="BM82" s="24" t="s">
        <v>88</v>
      </c>
    </row>
    <row r="83" spans="2:65" s="1" customFormat="1" ht="22.9" customHeight="1">
      <c r="B83" s="42"/>
      <c r="C83" s="193" t="s">
        <v>180</v>
      </c>
      <c r="D83" s="193" t="s">
        <v>182</v>
      </c>
      <c r="E83" s="194" t="s">
        <v>5713</v>
      </c>
      <c r="F83" s="195" t="s">
        <v>5714</v>
      </c>
      <c r="G83" s="196" t="s">
        <v>2864</v>
      </c>
      <c r="H83" s="197">
        <v>2</v>
      </c>
      <c r="I83" s="198"/>
      <c r="J83" s="199">
        <f>ROUND(I83*H83,2)</f>
        <v>0</v>
      </c>
      <c r="K83" s="195" t="s">
        <v>233</v>
      </c>
      <c r="L83" s="62"/>
      <c r="M83" s="200" t="s">
        <v>34</v>
      </c>
      <c r="N83" s="201" t="s">
        <v>49</v>
      </c>
      <c r="O83" s="43"/>
      <c r="P83" s="202">
        <f>O83*H83</f>
        <v>0</v>
      </c>
      <c r="Q83" s="202">
        <v>0</v>
      </c>
      <c r="R83" s="202">
        <f>Q83*H83</f>
        <v>0</v>
      </c>
      <c r="S83" s="202">
        <v>0</v>
      </c>
      <c r="T83" s="203">
        <f>S83*H83</f>
        <v>0</v>
      </c>
      <c r="AR83" s="24" t="s">
        <v>187</v>
      </c>
      <c r="AT83" s="24" t="s">
        <v>182</v>
      </c>
      <c r="AU83" s="24" t="s">
        <v>88</v>
      </c>
      <c r="AY83" s="24" t="s">
        <v>179</v>
      </c>
      <c r="BE83" s="204">
        <f>IF(N83="základní",J83,0)</f>
        <v>0</v>
      </c>
      <c r="BF83" s="204">
        <f>IF(N83="snížená",J83,0)</f>
        <v>0</v>
      </c>
      <c r="BG83" s="204">
        <f>IF(N83="zákl. přenesená",J83,0)</f>
        <v>0</v>
      </c>
      <c r="BH83" s="204">
        <f>IF(N83="sníž. přenesená",J83,0)</f>
        <v>0</v>
      </c>
      <c r="BI83" s="204">
        <f>IF(N83="nulová",J83,0)</f>
        <v>0</v>
      </c>
      <c r="BJ83" s="24" t="s">
        <v>86</v>
      </c>
      <c r="BK83" s="204">
        <f>ROUND(I83*H83,2)</f>
        <v>0</v>
      </c>
      <c r="BL83" s="24" t="s">
        <v>187</v>
      </c>
      <c r="BM83" s="24" t="s">
        <v>180</v>
      </c>
    </row>
    <row r="84" spans="2:65" s="1" customFormat="1" ht="14.45" customHeight="1">
      <c r="B84" s="42"/>
      <c r="C84" s="193" t="s">
        <v>187</v>
      </c>
      <c r="D84" s="193" t="s">
        <v>182</v>
      </c>
      <c r="E84" s="194" t="s">
        <v>5715</v>
      </c>
      <c r="F84" s="195" t="s">
        <v>5716</v>
      </c>
      <c r="G84" s="196" t="s">
        <v>2864</v>
      </c>
      <c r="H84" s="197">
        <v>6</v>
      </c>
      <c r="I84" s="198"/>
      <c r="J84" s="199">
        <f>ROUND(I84*H84,2)</f>
        <v>0</v>
      </c>
      <c r="K84" s="195" t="s">
        <v>233</v>
      </c>
      <c r="L84" s="62"/>
      <c r="M84" s="200" t="s">
        <v>34</v>
      </c>
      <c r="N84" s="201" t="s">
        <v>49</v>
      </c>
      <c r="O84" s="43"/>
      <c r="P84" s="202">
        <f>O84*H84</f>
        <v>0</v>
      </c>
      <c r="Q84" s="202">
        <v>0</v>
      </c>
      <c r="R84" s="202">
        <f>Q84*H84</f>
        <v>0</v>
      </c>
      <c r="S84" s="202">
        <v>0</v>
      </c>
      <c r="T84" s="203">
        <f>S84*H84</f>
        <v>0</v>
      </c>
      <c r="AR84" s="24" t="s">
        <v>187</v>
      </c>
      <c r="AT84" s="24" t="s">
        <v>182</v>
      </c>
      <c r="AU84" s="24" t="s">
        <v>88</v>
      </c>
      <c r="AY84" s="24" t="s">
        <v>179</v>
      </c>
      <c r="BE84" s="204">
        <f>IF(N84="základní",J84,0)</f>
        <v>0</v>
      </c>
      <c r="BF84" s="204">
        <f>IF(N84="snížená",J84,0)</f>
        <v>0</v>
      </c>
      <c r="BG84" s="204">
        <f>IF(N84="zákl. přenesená",J84,0)</f>
        <v>0</v>
      </c>
      <c r="BH84" s="204">
        <f>IF(N84="sníž. přenesená",J84,0)</f>
        <v>0</v>
      </c>
      <c r="BI84" s="204">
        <f>IF(N84="nulová",J84,0)</f>
        <v>0</v>
      </c>
      <c r="BJ84" s="24" t="s">
        <v>86</v>
      </c>
      <c r="BK84" s="204">
        <f>ROUND(I84*H84,2)</f>
        <v>0</v>
      </c>
      <c r="BL84" s="24" t="s">
        <v>187</v>
      </c>
      <c r="BM84" s="24" t="s">
        <v>187</v>
      </c>
    </row>
    <row r="85" spans="2:65" s="1" customFormat="1" ht="22.9" customHeight="1">
      <c r="B85" s="42"/>
      <c r="C85" s="193" t="s">
        <v>230</v>
      </c>
      <c r="D85" s="193" t="s">
        <v>182</v>
      </c>
      <c r="E85" s="194" t="s">
        <v>5717</v>
      </c>
      <c r="F85" s="195" t="s">
        <v>5718</v>
      </c>
      <c r="G85" s="196" t="s">
        <v>2864</v>
      </c>
      <c r="H85" s="197">
        <v>2</v>
      </c>
      <c r="I85" s="198"/>
      <c r="J85" s="199">
        <f>ROUND(I85*H85,2)</f>
        <v>0</v>
      </c>
      <c r="K85" s="195" t="s">
        <v>233</v>
      </c>
      <c r="L85" s="62"/>
      <c r="M85" s="200" t="s">
        <v>34</v>
      </c>
      <c r="N85" s="201" t="s">
        <v>49</v>
      </c>
      <c r="O85" s="43"/>
      <c r="P85" s="202">
        <f>O85*H85</f>
        <v>0</v>
      </c>
      <c r="Q85" s="202">
        <v>0</v>
      </c>
      <c r="R85" s="202">
        <f>Q85*H85</f>
        <v>0</v>
      </c>
      <c r="S85" s="202">
        <v>0</v>
      </c>
      <c r="T85" s="203">
        <f>S85*H85</f>
        <v>0</v>
      </c>
      <c r="AR85" s="24" t="s">
        <v>187</v>
      </c>
      <c r="AT85" s="24" t="s">
        <v>182</v>
      </c>
      <c r="AU85" s="24" t="s">
        <v>88</v>
      </c>
      <c r="AY85" s="24" t="s">
        <v>179</v>
      </c>
      <c r="BE85" s="204">
        <f>IF(N85="základní",J85,0)</f>
        <v>0</v>
      </c>
      <c r="BF85" s="204">
        <f>IF(N85="snížená",J85,0)</f>
        <v>0</v>
      </c>
      <c r="BG85" s="204">
        <f>IF(N85="zákl. přenesená",J85,0)</f>
        <v>0</v>
      </c>
      <c r="BH85" s="204">
        <f>IF(N85="sníž. přenesená",J85,0)</f>
        <v>0</v>
      </c>
      <c r="BI85" s="204">
        <f>IF(N85="nulová",J85,0)</f>
        <v>0</v>
      </c>
      <c r="BJ85" s="24" t="s">
        <v>86</v>
      </c>
      <c r="BK85" s="204">
        <f>ROUND(I85*H85,2)</f>
        <v>0</v>
      </c>
      <c r="BL85" s="24" t="s">
        <v>187</v>
      </c>
      <c r="BM85" s="24" t="s">
        <v>230</v>
      </c>
    </row>
    <row r="86" spans="2:65" s="1" customFormat="1" ht="27">
      <c r="B86" s="42"/>
      <c r="C86" s="64"/>
      <c r="D86" s="205" t="s">
        <v>227</v>
      </c>
      <c r="E86" s="64"/>
      <c r="F86" s="206" t="s">
        <v>5719</v>
      </c>
      <c r="G86" s="64"/>
      <c r="H86" s="64"/>
      <c r="I86" s="164"/>
      <c r="J86" s="64"/>
      <c r="K86" s="64"/>
      <c r="L86" s="62"/>
      <c r="M86" s="207"/>
      <c r="N86" s="43"/>
      <c r="O86" s="43"/>
      <c r="P86" s="43"/>
      <c r="Q86" s="43"/>
      <c r="R86" s="43"/>
      <c r="S86" s="43"/>
      <c r="T86" s="79"/>
      <c r="AT86" s="24" t="s">
        <v>227</v>
      </c>
      <c r="AU86" s="24" t="s">
        <v>88</v>
      </c>
    </row>
    <row r="87" spans="2:65" s="1" customFormat="1" ht="14.45" customHeight="1">
      <c r="B87" s="42"/>
      <c r="C87" s="193" t="s">
        <v>236</v>
      </c>
      <c r="D87" s="193" t="s">
        <v>182</v>
      </c>
      <c r="E87" s="194" t="s">
        <v>5720</v>
      </c>
      <c r="F87" s="195" t="s">
        <v>5721</v>
      </c>
      <c r="G87" s="196" t="s">
        <v>2864</v>
      </c>
      <c r="H87" s="197">
        <v>3</v>
      </c>
      <c r="I87" s="198"/>
      <c r="J87" s="199">
        <f>ROUND(I87*H87,2)</f>
        <v>0</v>
      </c>
      <c r="K87" s="195" t="s">
        <v>233</v>
      </c>
      <c r="L87" s="62"/>
      <c r="M87" s="200" t="s">
        <v>34</v>
      </c>
      <c r="N87" s="201" t="s">
        <v>49</v>
      </c>
      <c r="O87" s="43"/>
      <c r="P87" s="202">
        <f>O87*H87</f>
        <v>0</v>
      </c>
      <c r="Q87" s="202">
        <v>0</v>
      </c>
      <c r="R87" s="202">
        <f>Q87*H87</f>
        <v>0</v>
      </c>
      <c r="S87" s="202">
        <v>0</v>
      </c>
      <c r="T87" s="203">
        <f>S87*H87</f>
        <v>0</v>
      </c>
      <c r="AR87" s="24" t="s">
        <v>187</v>
      </c>
      <c r="AT87" s="24" t="s">
        <v>182</v>
      </c>
      <c r="AU87" s="24" t="s">
        <v>88</v>
      </c>
      <c r="AY87" s="24" t="s">
        <v>179</v>
      </c>
      <c r="BE87" s="204">
        <f>IF(N87="základní",J87,0)</f>
        <v>0</v>
      </c>
      <c r="BF87" s="204">
        <f>IF(N87="snížená",J87,0)</f>
        <v>0</v>
      </c>
      <c r="BG87" s="204">
        <f>IF(N87="zákl. přenesená",J87,0)</f>
        <v>0</v>
      </c>
      <c r="BH87" s="204">
        <f>IF(N87="sníž. přenesená",J87,0)</f>
        <v>0</v>
      </c>
      <c r="BI87" s="204">
        <f>IF(N87="nulová",J87,0)</f>
        <v>0</v>
      </c>
      <c r="BJ87" s="24" t="s">
        <v>86</v>
      </c>
      <c r="BK87" s="204">
        <f>ROUND(I87*H87,2)</f>
        <v>0</v>
      </c>
      <c r="BL87" s="24" t="s">
        <v>187</v>
      </c>
      <c r="BM87" s="24" t="s">
        <v>236</v>
      </c>
    </row>
    <row r="88" spans="2:65" s="1" customFormat="1" ht="14.45" customHeight="1">
      <c r="B88" s="42"/>
      <c r="C88" s="193" t="s">
        <v>242</v>
      </c>
      <c r="D88" s="193" t="s">
        <v>182</v>
      </c>
      <c r="E88" s="194" t="s">
        <v>5722</v>
      </c>
      <c r="F88" s="195" t="s">
        <v>5723</v>
      </c>
      <c r="G88" s="196" t="s">
        <v>2864</v>
      </c>
      <c r="H88" s="197">
        <v>2</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242</v>
      </c>
    </row>
    <row r="89" spans="2:65" s="1" customFormat="1" ht="14.45" customHeight="1">
      <c r="B89" s="42"/>
      <c r="C89" s="193" t="s">
        <v>225</v>
      </c>
      <c r="D89" s="193" t="s">
        <v>182</v>
      </c>
      <c r="E89" s="194" t="s">
        <v>5724</v>
      </c>
      <c r="F89" s="195" t="s">
        <v>5725</v>
      </c>
      <c r="G89" s="196" t="s">
        <v>2864</v>
      </c>
      <c r="H89" s="197">
        <v>2</v>
      </c>
      <c r="I89" s="198"/>
      <c r="J89" s="199">
        <f>ROUND(I89*H89,2)</f>
        <v>0</v>
      </c>
      <c r="K89" s="195" t="s">
        <v>233</v>
      </c>
      <c r="L89" s="62"/>
      <c r="M89" s="200" t="s">
        <v>34</v>
      </c>
      <c r="N89" s="201" t="s">
        <v>49</v>
      </c>
      <c r="O89" s="43"/>
      <c r="P89" s="202">
        <f>O89*H89</f>
        <v>0</v>
      </c>
      <c r="Q89" s="202">
        <v>0</v>
      </c>
      <c r="R89" s="202">
        <f>Q89*H89</f>
        <v>0</v>
      </c>
      <c r="S89" s="202">
        <v>0</v>
      </c>
      <c r="T89" s="203">
        <f>S89*H89</f>
        <v>0</v>
      </c>
      <c r="AR89" s="24" t="s">
        <v>187</v>
      </c>
      <c r="AT89" s="24" t="s">
        <v>182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187</v>
      </c>
      <c r="BM89" s="24" t="s">
        <v>225</v>
      </c>
    </row>
    <row r="90" spans="2:65" s="1" customFormat="1" ht="14.45" customHeight="1">
      <c r="B90" s="42"/>
      <c r="C90" s="193" t="s">
        <v>257</v>
      </c>
      <c r="D90" s="193" t="s">
        <v>182</v>
      </c>
      <c r="E90" s="194" t="s">
        <v>5726</v>
      </c>
      <c r="F90" s="195" t="s">
        <v>5727</v>
      </c>
      <c r="G90" s="196" t="s">
        <v>2864</v>
      </c>
      <c r="H90" s="197">
        <v>2</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257</v>
      </c>
    </row>
    <row r="91" spans="2:65" s="1" customFormat="1" ht="27">
      <c r="B91" s="42"/>
      <c r="C91" s="64"/>
      <c r="D91" s="205" t="s">
        <v>227</v>
      </c>
      <c r="E91" s="64"/>
      <c r="F91" s="206" t="s">
        <v>5728</v>
      </c>
      <c r="G91" s="64"/>
      <c r="H91" s="64"/>
      <c r="I91" s="164"/>
      <c r="J91" s="64"/>
      <c r="K91" s="64"/>
      <c r="L91" s="62"/>
      <c r="M91" s="207"/>
      <c r="N91" s="43"/>
      <c r="O91" s="43"/>
      <c r="P91" s="43"/>
      <c r="Q91" s="43"/>
      <c r="R91" s="43"/>
      <c r="S91" s="43"/>
      <c r="T91" s="79"/>
      <c r="AT91" s="24" t="s">
        <v>227</v>
      </c>
      <c r="AU91" s="24" t="s">
        <v>88</v>
      </c>
    </row>
    <row r="92" spans="2:65" s="1" customFormat="1" ht="22.9" customHeight="1">
      <c r="B92" s="42"/>
      <c r="C92" s="193" t="s">
        <v>264</v>
      </c>
      <c r="D92" s="193" t="s">
        <v>182</v>
      </c>
      <c r="E92" s="194" t="s">
        <v>5729</v>
      </c>
      <c r="F92" s="195" t="s">
        <v>5730</v>
      </c>
      <c r="G92" s="196" t="s">
        <v>2864</v>
      </c>
      <c r="H92" s="197">
        <v>1</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264</v>
      </c>
    </row>
    <row r="93" spans="2:65" s="1" customFormat="1" ht="27">
      <c r="B93" s="42"/>
      <c r="C93" s="64"/>
      <c r="D93" s="205" t="s">
        <v>227</v>
      </c>
      <c r="E93" s="64"/>
      <c r="F93" s="206" t="s">
        <v>5728</v>
      </c>
      <c r="G93" s="64"/>
      <c r="H93" s="64"/>
      <c r="I93" s="164"/>
      <c r="J93" s="64"/>
      <c r="K93" s="64"/>
      <c r="L93" s="62"/>
      <c r="M93" s="207"/>
      <c r="N93" s="43"/>
      <c r="O93" s="43"/>
      <c r="P93" s="43"/>
      <c r="Q93" s="43"/>
      <c r="R93" s="43"/>
      <c r="S93" s="43"/>
      <c r="T93" s="79"/>
      <c r="AT93" s="24" t="s">
        <v>227</v>
      </c>
      <c r="AU93" s="24" t="s">
        <v>88</v>
      </c>
    </row>
    <row r="94" spans="2:65" s="1" customFormat="1" ht="14.45" customHeight="1">
      <c r="B94" s="42"/>
      <c r="C94" s="193" t="s">
        <v>269</v>
      </c>
      <c r="D94" s="193" t="s">
        <v>182</v>
      </c>
      <c r="E94" s="194" t="s">
        <v>5731</v>
      </c>
      <c r="F94" s="195" t="s">
        <v>5732</v>
      </c>
      <c r="G94" s="196" t="s">
        <v>2864</v>
      </c>
      <c r="H94" s="197">
        <v>1</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269</v>
      </c>
    </row>
    <row r="95" spans="2:65" s="1" customFormat="1" ht="27">
      <c r="B95" s="42"/>
      <c r="C95" s="64"/>
      <c r="D95" s="205" t="s">
        <v>227</v>
      </c>
      <c r="E95" s="64"/>
      <c r="F95" s="206" t="s">
        <v>5728</v>
      </c>
      <c r="G95" s="64"/>
      <c r="H95" s="64"/>
      <c r="I95" s="164"/>
      <c r="J95" s="64"/>
      <c r="K95" s="64"/>
      <c r="L95" s="62"/>
      <c r="M95" s="207"/>
      <c r="N95" s="43"/>
      <c r="O95" s="43"/>
      <c r="P95" s="43"/>
      <c r="Q95" s="43"/>
      <c r="R95" s="43"/>
      <c r="S95" s="43"/>
      <c r="T95" s="79"/>
      <c r="AT95" s="24" t="s">
        <v>227</v>
      </c>
      <c r="AU95" s="24" t="s">
        <v>88</v>
      </c>
    </row>
    <row r="96" spans="2:65" s="1" customFormat="1" ht="14.45" customHeight="1">
      <c r="B96" s="42"/>
      <c r="C96" s="193" t="s">
        <v>273</v>
      </c>
      <c r="D96" s="193" t="s">
        <v>182</v>
      </c>
      <c r="E96" s="194" t="s">
        <v>5733</v>
      </c>
      <c r="F96" s="195" t="s">
        <v>5734</v>
      </c>
      <c r="G96" s="196" t="s">
        <v>2864</v>
      </c>
      <c r="H96" s="197">
        <v>1</v>
      </c>
      <c r="I96" s="198"/>
      <c r="J96" s="199">
        <f>ROUND(I96*H96,2)</f>
        <v>0</v>
      </c>
      <c r="K96" s="195" t="s">
        <v>233</v>
      </c>
      <c r="L96" s="62"/>
      <c r="M96" s="200" t="s">
        <v>34</v>
      </c>
      <c r="N96" s="201" t="s">
        <v>49</v>
      </c>
      <c r="O96" s="43"/>
      <c r="P96" s="202">
        <f>O96*H96</f>
        <v>0</v>
      </c>
      <c r="Q96" s="202">
        <v>0</v>
      </c>
      <c r="R96" s="202">
        <f>Q96*H96</f>
        <v>0</v>
      </c>
      <c r="S96" s="202">
        <v>0</v>
      </c>
      <c r="T96" s="203">
        <f>S96*H96</f>
        <v>0</v>
      </c>
      <c r="AR96" s="24" t="s">
        <v>187</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187</v>
      </c>
      <c r="BM96" s="24" t="s">
        <v>273</v>
      </c>
    </row>
    <row r="97" spans="2:65" s="1" customFormat="1" ht="22.9" customHeight="1">
      <c r="B97" s="42"/>
      <c r="C97" s="193" t="s">
        <v>279</v>
      </c>
      <c r="D97" s="193" t="s">
        <v>182</v>
      </c>
      <c r="E97" s="194" t="s">
        <v>5735</v>
      </c>
      <c r="F97" s="195" t="s">
        <v>5736</v>
      </c>
      <c r="G97" s="196" t="s">
        <v>2864</v>
      </c>
      <c r="H97" s="197">
        <v>1</v>
      </c>
      <c r="I97" s="198"/>
      <c r="J97" s="199">
        <f>ROUND(I97*H97,2)</f>
        <v>0</v>
      </c>
      <c r="K97" s="195" t="s">
        <v>233</v>
      </c>
      <c r="L97" s="62"/>
      <c r="M97" s="200" t="s">
        <v>34</v>
      </c>
      <c r="N97" s="201" t="s">
        <v>49</v>
      </c>
      <c r="O97" s="43"/>
      <c r="P97" s="202">
        <f>O97*H97</f>
        <v>0</v>
      </c>
      <c r="Q97" s="202">
        <v>0</v>
      </c>
      <c r="R97" s="202">
        <f>Q97*H97</f>
        <v>0</v>
      </c>
      <c r="S97" s="202">
        <v>0</v>
      </c>
      <c r="T97" s="203">
        <f>S97*H97</f>
        <v>0</v>
      </c>
      <c r="AR97" s="24" t="s">
        <v>187</v>
      </c>
      <c r="AT97" s="24" t="s">
        <v>182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187</v>
      </c>
      <c r="BM97" s="24" t="s">
        <v>279</v>
      </c>
    </row>
    <row r="98" spans="2:65" s="1" customFormat="1" ht="27">
      <c r="B98" s="42"/>
      <c r="C98" s="64"/>
      <c r="D98" s="205" t="s">
        <v>227</v>
      </c>
      <c r="E98" s="64"/>
      <c r="F98" s="206" t="s">
        <v>5737</v>
      </c>
      <c r="G98" s="64"/>
      <c r="H98" s="64"/>
      <c r="I98" s="164"/>
      <c r="J98" s="64"/>
      <c r="K98" s="64"/>
      <c r="L98" s="62"/>
      <c r="M98" s="207"/>
      <c r="N98" s="43"/>
      <c r="O98" s="43"/>
      <c r="P98" s="43"/>
      <c r="Q98" s="43"/>
      <c r="R98" s="43"/>
      <c r="S98" s="43"/>
      <c r="T98" s="79"/>
      <c r="AT98" s="24" t="s">
        <v>227</v>
      </c>
      <c r="AU98" s="24" t="s">
        <v>88</v>
      </c>
    </row>
    <row r="99" spans="2:65" s="1" customFormat="1" ht="14.45" customHeight="1">
      <c r="B99" s="42"/>
      <c r="C99" s="193" t="s">
        <v>283</v>
      </c>
      <c r="D99" s="193" t="s">
        <v>182</v>
      </c>
      <c r="E99" s="194" t="s">
        <v>5738</v>
      </c>
      <c r="F99" s="195" t="s">
        <v>5739</v>
      </c>
      <c r="G99" s="196" t="s">
        <v>2864</v>
      </c>
      <c r="H99" s="197">
        <v>1</v>
      </c>
      <c r="I99" s="198"/>
      <c r="J99" s="199">
        <f>ROUND(I99*H99,2)</f>
        <v>0</v>
      </c>
      <c r="K99" s="195" t="s">
        <v>233</v>
      </c>
      <c r="L99" s="62"/>
      <c r="M99" s="200" t="s">
        <v>34</v>
      </c>
      <c r="N99" s="201" t="s">
        <v>49</v>
      </c>
      <c r="O99" s="43"/>
      <c r="P99" s="202">
        <f>O99*H99</f>
        <v>0</v>
      </c>
      <c r="Q99" s="202">
        <v>0</v>
      </c>
      <c r="R99" s="202">
        <f>Q99*H99</f>
        <v>0</v>
      </c>
      <c r="S99" s="202">
        <v>0</v>
      </c>
      <c r="T99" s="203">
        <f>S99*H99</f>
        <v>0</v>
      </c>
      <c r="AR99" s="24" t="s">
        <v>187</v>
      </c>
      <c r="AT99" s="24" t="s">
        <v>182</v>
      </c>
      <c r="AU99" s="24" t="s">
        <v>88</v>
      </c>
      <c r="AY99" s="24" t="s">
        <v>179</v>
      </c>
      <c r="BE99" s="204">
        <f>IF(N99="základní",J99,0)</f>
        <v>0</v>
      </c>
      <c r="BF99" s="204">
        <f>IF(N99="snížená",J99,0)</f>
        <v>0</v>
      </c>
      <c r="BG99" s="204">
        <f>IF(N99="zákl. přenesená",J99,0)</f>
        <v>0</v>
      </c>
      <c r="BH99" s="204">
        <f>IF(N99="sníž. přenesená",J99,0)</f>
        <v>0</v>
      </c>
      <c r="BI99" s="204">
        <f>IF(N99="nulová",J99,0)</f>
        <v>0</v>
      </c>
      <c r="BJ99" s="24" t="s">
        <v>86</v>
      </c>
      <c r="BK99" s="204">
        <f>ROUND(I99*H99,2)</f>
        <v>0</v>
      </c>
      <c r="BL99" s="24" t="s">
        <v>187</v>
      </c>
      <c r="BM99" s="24" t="s">
        <v>283</v>
      </c>
    </row>
    <row r="100" spans="2:65" s="1" customFormat="1" ht="27">
      <c r="B100" s="42"/>
      <c r="C100" s="64"/>
      <c r="D100" s="205" t="s">
        <v>227</v>
      </c>
      <c r="E100" s="64"/>
      <c r="F100" s="206" t="s">
        <v>5740</v>
      </c>
      <c r="G100" s="64"/>
      <c r="H100" s="64"/>
      <c r="I100" s="164"/>
      <c r="J100" s="64"/>
      <c r="K100" s="64"/>
      <c r="L100" s="62"/>
      <c r="M100" s="207"/>
      <c r="N100" s="43"/>
      <c r="O100" s="43"/>
      <c r="P100" s="43"/>
      <c r="Q100" s="43"/>
      <c r="R100" s="43"/>
      <c r="S100" s="43"/>
      <c r="T100" s="79"/>
      <c r="AT100" s="24" t="s">
        <v>227</v>
      </c>
      <c r="AU100" s="24" t="s">
        <v>88</v>
      </c>
    </row>
    <row r="101" spans="2:65" s="1" customFormat="1" ht="14.45" customHeight="1">
      <c r="B101" s="42"/>
      <c r="C101" s="193" t="s">
        <v>10</v>
      </c>
      <c r="D101" s="193" t="s">
        <v>182</v>
      </c>
      <c r="E101" s="194" t="s">
        <v>5741</v>
      </c>
      <c r="F101" s="195" t="s">
        <v>5742</v>
      </c>
      <c r="G101" s="196" t="s">
        <v>2864</v>
      </c>
      <c r="H101" s="197">
        <v>2</v>
      </c>
      <c r="I101" s="198"/>
      <c r="J101" s="199">
        <f>ROUND(I101*H101,2)</f>
        <v>0</v>
      </c>
      <c r="K101" s="195" t="s">
        <v>233</v>
      </c>
      <c r="L101" s="62"/>
      <c r="M101" s="200" t="s">
        <v>34</v>
      </c>
      <c r="N101" s="201" t="s">
        <v>49</v>
      </c>
      <c r="O101" s="43"/>
      <c r="P101" s="202">
        <f>O101*H101</f>
        <v>0</v>
      </c>
      <c r="Q101" s="202">
        <v>0</v>
      </c>
      <c r="R101" s="202">
        <f>Q101*H101</f>
        <v>0</v>
      </c>
      <c r="S101" s="202">
        <v>0</v>
      </c>
      <c r="T101" s="203">
        <f>S101*H101</f>
        <v>0</v>
      </c>
      <c r="AR101" s="24" t="s">
        <v>187</v>
      </c>
      <c r="AT101" s="24" t="s">
        <v>182</v>
      </c>
      <c r="AU101" s="24" t="s">
        <v>88</v>
      </c>
      <c r="AY101" s="24" t="s">
        <v>179</v>
      </c>
      <c r="BE101" s="204">
        <f>IF(N101="základní",J101,0)</f>
        <v>0</v>
      </c>
      <c r="BF101" s="204">
        <f>IF(N101="snížená",J101,0)</f>
        <v>0</v>
      </c>
      <c r="BG101" s="204">
        <f>IF(N101="zákl. přenesená",J101,0)</f>
        <v>0</v>
      </c>
      <c r="BH101" s="204">
        <f>IF(N101="sníž. přenesená",J101,0)</f>
        <v>0</v>
      </c>
      <c r="BI101" s="204">
        <f>IF(N101="nulová",J101,0)</f>
        <v>0</v>
      </c>
      <c r="BJ101" s="24" t="s">
        <v>86</v>
      </c>
      <c r="BK101" s="204">
        <f>ROUND(I101*H101,2)</f>
        <v>0</v>
      </c>
      <c r="BL101" s="24" t="s">
        <v>187</v>
      </c>
      <c r="BM101" s="24" t="s">
        <v>10</v>
      </c>
    </row>
    <row r="102" spans="2:65" s="1" customFormat="1" ht="27">
      <c r="B102" s="42"/>
      <c r="C102" s="64"/>
      <c r="D102" s="205" t="s">
        <v>227</v>
      </c>
      <c r="E102" s="64"/>
      <c r="F102" s="206" t="s">
        <v>5743</v>
      </c>
      <c r="G102" s="64"/>
      <c r="H102" s="64"/>
      <c r="I102" s="164"/>
      <c r="J102" s="64"/>
      <c r="K102" s="64"/>
      <c r="L102" s="62"/>
      <c r="M102" s="207"/>
      <c r="N102" s="43"/>
      <c r="O102" s="43"/>
      <c r="P102" s="43"/>
      <c r="Q102" s="43"/>
      <c r="R102" s="43"/>
      <c r="S102" s="43"/>
      <c r="T102" s="79"/>
      <c r="AT102" s="24" t="s">
        <v>227</v>
      </c>
      <c r="AU102" s="24" t="s">
        <v>88</v>
      </c>
    </row>
    <row r="103" spans="2:65" s="1" customFormat="1" ht="14.45" customHeight="1">
      <c r="B103" s="42"/>
      <c r="C103" s="193" t="s">
        <v>301</v>
      </c>
      <c r="D103" s="193" t="s">
        <v>182</v>
      </c>
      <c r="E103" s="194" t="s">
        <v>5744</v>
      </c>
      <c r="F103" s="195" t="s">
        <v>5745</v>
      </c>
      <c r="G103" s="196" t="s">
        <v>2864</v>
      </c>
      <c r="H103" s="197">
        <v>2</v>
      </c>
      <c r="I103" s="198"/>
      <c r="J103" s="199">
        <f>ROUND(I103*H103,2)</f>
        <v>0</v>
      </c>
      <c r="K103" s="195" t="s">
        <v>233</v>
      </c>
      <c r="L103" s="62"/>
      <c r="M103" s="200" t="s">
        <v>34</v>
      </c>
      <c r="N103" s="201" t="s">
        <v>49</v>
      </c>
      <c r="O103" s="43"/>
      <c r="P103" s="202">
        <f>O103*H103</f>
        <v>0</v>
      </c>
      <c r="Q103" s="202">
        <v>0</v>
      </c>
      <c r="R103" s="202">
        <f>Q103*H103</f>
        <v>0</v>
      </c>
      <c r="S103" s="202">
        <v>0</v>
      </c>
      <c r="T103" s="203">
        <f>S103*H103</f>
        <v>0</v>
      </c>
      <c r="AR103" s="24" t="s">
        <v>187</v>
      </c>
      <c r="AT103" s="24" t="s">
        <v>182</v>
      </c>
      <c r="AU103" s="24" t="s">
        <v>88</v>
      </c>
      <c r="AY103" s="24" t="s">
        <v>179</v>
      </c>
      <c r="BE103" s="204">
        <f>IF(N103="základní",J103,0)</f>
        <v>0</v>
      </c>
      <c r="BF103" s="204">
        <f>IF(N103="snížená",J103,0)</f>
        <v>0</v>
      </c>
      <c r="BG103" s="204">
        <f>IF(N103="zákl. přenesená",J103,0)</f>
        <v>0</v>
      </c>
      <c r="BH103" s="204">
        <f>IF(N103="sníž. přenesená",J103,0)</f>
        <v>0</v>
      </c>
      <c r="BI103" s="204">
        <f>IF(N103="nulová",J103,0)</f>
        <v>0</v>
      </c>
      <c r="BJ103" s="24" t="s">
        <v>86</v>
      </c>
      <c r="BK103" s="204">
        <f>ROUND(I103*H103,2)</f>
        <v>0</v>
      </c>
      <c r="BL103" s="24" t="s">
        <v>187</v>
      </c>
      <c r="BM103" s="24" t="s">
        <v>301</v>
      </c>
    </row>
    <row r="104" spans="2:65" s="1" customFormat="1" ht="27">
      <c r="B104" s="42"/>
      <c r="C104" s="64"/>
      <c r="D104" s="205" t="s">
        <v>227</v>
      </c>
      <c r="E104" s="64"/>
      <c r="F104" s="206" t="s">
        <v>5746</v>
      </c>
      <c r="G104" s="64"/>
      <c r="H104" s="64"/>
      <c r="I104" s="164"/>
      <c r="J104" s="64"/>
      <c r="K104" s="64"/>
      <c r="L104" s="62"/>
      <c r="M104" s="207"/>
      <c r="N104" s="43"/>
      <c r="O104" s="43"/>
      <c r="P104" s="43"/>
      <c r="Q104" s="43"/>
      <c r="R104" s="43"/>
      <c r="S104" s="43"/>
      <c r="T104" s="79"/>
      <c r="AT104" s="24" t="s">
        <v>227</v>
      </c>
      <c r="AU104" s="24" t="s">
        <v>88</v>
      </c>
    </row>
    <row r="105" spans="2:65" s="1" customFormat="1" ht="14.45" customHeight="1">
      <c r="B105" s="42"/>
      <c r="C105" s="193" t="s">
        <v>327</v>
      </c>
      <c r="D105" s="193" t="s">
        <v>182</v>
      </c>
      <c r="E105" s="194" t="s">
        <v>5747</v>
      </c>
      <c r="F105" s="195" t="s">
        <v>5748</v>
      </c>
      <c r="G105" s="196" t="s">
        <v>2864</v>
      </c>
      <c r="H105" s="197">
        <v>1</v>
      </c>
      <c r="I105" s="198"/>
      <c r="J105" s="199">
        <f>ROUND(I105*H105,2)</f>
        <v>0</v>
      </c>
      <c r="K105" s="195" t="s">
        <v>233</v>
      </c>
      <c r="L105" s="62"/>
      <c r="M105" s="200" t="s">
        <v>34</v>
      </c>
      <c r="N105" s="201" t="s">
        <v>49</v>
      </c>
      <c r="O105" s="43"/>
      <c r="P105" s="202">
        <f>O105*H105</f>
        <v>0</v>
      </c>
      <c r="Q105" s="202">
        <v>0</v>
      </c>
      <c r="R105" s="202">
        <f>Q105*H105</f>
        <v>0</v>
      </c>
      <c r="S105" s="202">
        <v>0</v>
      </c>
      <c r="T105" s="203">
        <f>S105*H105</f>
        <v>0</v>
      </c>
      <c r="AR105" s="24" t="s">
        <v>187</v>
      </c>
      <c r="AT105" s="24" t="s">
        <v>182</v>
      </c>
      <c r="AU105" s="24" t="s">
        <v>88</v>
      </c>
      <c r="AY105" s="24" t="s">
        <v>179</v>
      </c>
      <c r="BE105" s="204">
        <f>IF(N105="základní",J105,0)</f>
        <v>0</v>
      </c>
      <c r="BF105" s="204">
        <f>IF(N105="snížená",J105,0)</f>
        <v>0</v>
      </c>
      <c r="BG105" s="204">
        <f>IF(N105="zákl. přenesená",J105,0)</f>
        <v>0</v>
      </c>
      <c r="BH105" s="204">
        <f>IF(N105="sníž. přenesená",J105,0)</f>
        <v>0</v>
      </c>
      <c r="BI105" s="204">
        <f>IF(N105="nulová",J105,0)</f>
        <v>0</v>
      </c>
      <c r="BJ105" s="24" t="s">
        <v>86</v>
      </c>
      <c r="BK105" s="204">
        <f>ROUND(I105*H105,2)</f>
        <v>0</v>
      </c>
      <c r="BL105" s="24" t="s">
        <v>187</v>
      </c>
      <c r="BM105" s="24" t="s">
        <v>327</v>
      </c>
    </row>
    <row r="106" spans="2:65" s="1" customFormat="1" ht="27">
      <c r="B106" s="42"/>
      <c r="C106" s="64"/>
      <c r="D106" s="205" t="s">
        <v>227</v>
      </c>
      <c r="E106" s="64"/>
      <c r="F106" s="206" t="s">
        <v>5749</v>
      </c>
      <c r="G106" s="64"/>
      <c r="H106" s="64"/>
      <c r="I106" s="164"/>
      <c r="J106" s="64"/>
      <c r="K106" s="64"/>
      <c r="L106" s="62"/>
      <c r="M106" s="207"/>
      <c r="N106" s="43"/>
      <c r="O106" s="43"/>
      <c r="P106" s="43"/>
      <c r="Q106" s="43"/>
      <c r="R106" s="43"/>
      <c r="S106" s="43"/>
      <c r="T106" s="79"/>
      <c r="AT106" s="24" t="s">
        <v>227</v>
      </c>
      <c r="AU106" s="24" t="s">
        <v>88</v>
      </c>
    </row>
    <row r="107" spans="2:65" s="1" customFormat="1" ht="14.45" customHeight="1">
      <c r="B107" s="42"/>
      <c r="C107" s="193" t="s">
        <v>366</v>
      </c>
      <c r="D107" s="193" t="s">
        <v>182</v>
      </c>
      <c r="E107" s="194" t="s">
        <v>5750</v>
      </c>
      <c r="F107" s="195" t="s">
        <v>5748</v>
      </c>
      <c r="G107" s="196" t="s">
        <v>2864</v>
      </c>
      <c r="H107" s="197">
        <v>3</v>
      </c>
      <c r="I107" s="198"/>
      <c r="J107" s="199">
        <f>ROUND(I107*H107,2)</f>
        <v>0</v>
      </c>
      <c r="K107" s="195" t="s">
        <v>233</v>
      </c>
      <c r="L107" s="62"/>
      <c r="M107" s="200" t="s">
        <v>34</v>
      </c>
      <c r="N107" s="201" t="s">
        <v>49</v>
      </c>
      <c r="O107" s="43"/>
      <c r="P107" s="202">
        <f>O107*H107</f>
        <v>0</v>
      </c>
      <c r="Q107" s="202">
        <v>0</v>
      </c>
      <c r="R107" s="202">
        <f>Q107*H107</f>
        <v>0</v>
      </c>
      <c r="S107" s="202">
        <v>0</v>
      </c>
      <c r="T107" s="203">
        <f>S107*H107</f>
        <v>0</v>
      </c>
      <c r="AR107" s="24" t="s">
        <v>187</v>
      </c>
      <c r="AT107" s="24" t="s">
        <v>182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187</v>
      </c>
      <c r="BM107" s="24" t="s">
        <v>366</v>
      </c>
    </row>
    <row r="108" spans="2:65" s="1" customFormat="1" ht="27">
      <c r="B108" s="42"/>
      <c r="C108" s="64"/>
      <c r="D108" s="205" t="s">
        <v>227</v>
      </c>
      <c r="E108" s="64"/>
      <c r="F108" s="206" t="s">
        <v>5751</v>
      </c>
      <c r="G108" s="64"/>
      <c r="H108" s="64"/>
      <c r="I108" s="164"/>
      <c r="J108" s="64"/>
      <c r="K108" s="64"/>
      <c r="L108" s="62"/>
      <c r="M108" s="207"/>
      <c r="N108" s="43"/>
      <c r="O108" s="43"/>
      <c r="P108" s="43"/>
      <c r="Q108" s="43"/>
      <c r="R108" s="43"/>
      <c r="S108" s="43"/>
      <c r="T108" s="79"/>
      <c r="AT108" s="24" t="s">
        <v>227</v>
      </c>
      <c r="AU108" s="24" t="s">
        <v>88</v>
      </c>
    </row>
    <row r="109" spans="2:65" s="1" customFormat="1" ht="14.45" customHeight="1">
      <c r="B109" s="42"/>
      <c r="C109" s="193" t="s">
        <v>384</v>
      </c>
      <c r="D109" s="193" t="s">
        <v>182</v>
      </c>
      <c r="E109" s="194" t="s">
        <v>5752</v>
      </c>
      <c r="F109" s="195" t="s">
        <v>5753</v>
      </c>
      <c r="G109" s="196" t="s">
        <v>2864</v>
      </c>
      <c r="H109" s="197">
        <v>1</v>
      </c>
      <c r="I109" s="198"/>
      <c r="J109" s="199">
        <f>ROUND(I109*H109,2)</f>
        <v>0</v>
      </c>
      <c r="K109" s="195" t="s">
        <v>233</v>
      </c>
      <c r="L109" s="62"/>
      <c r="M109" s="200" t="s">
        <v>34</v>
      </c>
      <c r="N109" s="201" t="s">
        <v>49</v>
      </c>
      <c r="O109" s="43"/>
      <c r="P109" s="202">
        <f>O109*H109</f>
        <v>0</v>
      </c>
      <c r="Q109" s="202">
        <v>0</v>
      </c>
      <c r="R109" s="202">
        <f>Q109*H109</f>
        <v>0</v>
      </c>
      <c r="S109" s="202">
        <v>0</v>
      </c>
      <c r="T109" s="203">
        <f>S109*H109</f>
        <v>0</v>
      </c>
      <c r="AR109" s="24" t="s">
        <v>187</v>
      </c>
      <c r="AT109" s="24" t="s">
        <v>182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187</v>
      </c>
      <c r="BM109" s="24" t="s">
        <v>384</v>
      </c>
    </row>
    <row r="110" spans="2:65" s="1" customFormat="1" ht="27">
      <c r="B110" s="42"/>
      <c r="C110" s="64"/>
      <c r="D110" s="205" t="s">
        <v>227</v>
      </c>
      <c r="E110" s="64"/>
      <c r="F110" s="206" t="s">
        <v>5754</v>
      </c>
      <c r="G110" s="64"/>
      <c r="H110" s="64"/>
      <c r="I110" s="164"/>
      <c r="J110" s="64"/>
      <c r="K110" s="64"/>
      <c r="L110" s="62"/>
      <c r="M110" s="207"/>
      <c r="N110" s="43"/>
      <c r="O110" s="43"/>
      <c r="P110" s="43"/>
      <c r="Q110" s="43"/>
      <c r="R110" s="43"/>
      <c r="S110" s="43"/>
      <c r="T110" s="79"/>
      <c r="AT110" s="24" t="s">
        <v>227</v>
      </c>
      <c r="AU110" s="24" t="s">
        <v>88</v>
      </c>
    </row>
    <row r="111" spans="2:65" s="1" customFormat="1" ht="14.45" customHeight="1">
      <c r="B111" s="42"/>
      <c r="C111" s="193" t="s">
        <v>391</v>
      </c>
      <c r="D111" s="193" t="s">
        <v>182</v>
      </c>
      <c r="E111" s="194" t="s">
        <v>5755</v>
      </c>
      <c r="F111" s="195" t="s">
        <v>5742</v>
      </c>
      <c r="G111" s="196" t="s">
        <v>2864</v>
      </c>
      <c r="H111" s="197">
        <v>2</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391</v>
      </c>
    </row>
    <row r="112" spans="2:65" s="1" customFormat="1" ht="27">
      <c r="B112" s="42"/>
      <c r="C112" s="64"/>
      <c r="D112" s="205" t="s">
        <v>227</v>
      </c>
      <c r="E112" s="64"/>
      <c r="F112" s="206" t="s">
        <v>5756</v>
      </c>
      <c r="G112" s="64"/>
      <c r="H112" s="64"/>
      <c r="I112" s="164"/>
      <c r="J112" s="64"/>
      <c r="K112" s="64"/>
      <c r="L112" s="62"/>
      <c r="M112" s="207"/>
      <c r="N112" s="43"/>
      <c r="O112" s="43"/>
      <c r="P112" s="43"/>
      <c r="Q112" s="43"/>
      <c r="R112" s="43"/>
      <c r="S112" s="43"/>
      <c r="T112" s="79"/>
      <c r="AT112" s="24" t="s">
        <v>227</v>
      </c>
      <c r="AU112" s="24" t="s">
        <v>88</v>
      </c>
    </row>
    <row r="113" spans="2:65" s="1" customFormat="1" ht="14.45" customHeight="1">
      <c r="B113" s="42"/>
      <c r="C113" s="193" t="s">
        <v>9</v>
      </c>
      <c r="D113" s="193" t="s">
        <v>182</v>
      </c>
      <c r="E113" s="194" t="s">
        <v>5757</v>
      </c>
      <c r="F113" s="195" t="s">
        <v>5742</v>
      </c>
      <c r="G113" s="196" t="s">
        <v>2864</v>
      </c>
      <c r="H113" s="197">
        <v>2</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9</v>
      </c>
    </row>
    <row r="114" spans="2:65" s="1" customFormat="1" ht="27">
      <c r="B114" s="42"/>
      <c r="C114" s="64"/>
      <c r="D114" s="205" t="s">
        <v>227</v>
      </c>
      <c r="E114" s="64"/>
      <c r="F114" s="206" t="s">
        <v>5756</v>
      </c>
      <c r="G114" s="64"/>
      <c r="H114" s="64"/>
      <c r="I114" s="164"/>
      <c r="J114" s="64"/>
      <c r="K114" s="64"/>
      <c r="L114" s="62"/>
      <c r="M114" s="207"/>
      <c r="N114" s="43"/>
      <c r="O114" s="43"/>
      <c r="P114" s="43"/>
      <c r="Q114" s="43"/>
      <c r="R114" s="43"/>
      <c r="S114" s="43"/>
      <c r="T114" s="79"/>
      <c r="AT114" s="24" t="s">
        <v>227</v>
      </c>
      <c r="AU114" s="24" t="s">
        <v>88</v>
      </c>
    </row>
    <row r="115" spans="2:65" s="1" customFormat="1" ht="14.45" customHeight="1">
      <c r="B115" s="42"/>
      <c r="C115" s="193" t="s">
        <v>404</v>
      </c>
      <c r="D115" s="193" t="s">
        <v>182</v>
      </c>
      <c r="E115" s="194" t="s">
        <v>5758</v>
      </c>
      <c r="F115" s="195" t="s">
        <v>5759</v>
      </c>
      <c r="G115" s="196" t="s">
        <v>2864</v>
      </c>
      <c r="H115" s="197">
        <v>2</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404</v>
      </c>
    </row>
    <row r="116" spans="2:65" s="1" customFormat="1" ht="27">
      <c r="B116" s="42"/>
      <c r="C116" s="64"/>
      <c r="D116" s="205" t="s">
        <v>227</v>
      </c>
      <c r="E116" s="64"/>
      <c r="F116" s="206" t="s">
        <v>5760</v>
      </c>
      <c r="G116" s="64"/>
      <c r="H116" s="64"/>
      <c r="I116" s="164"/>
      <c r="J116" s="64"/>
      <c r="K116" s="64"/>
      <c r="L116" s="62"/>
      <c r="M116" s="207"/>
      <c r="N116" s="43"/>
      <c r="O116" s="43"/>
      <c r="P116" s="43"/>
      <c r="Q116" s="43"/>
      <c r="R116" s="43"/>
      <c r="S116" s="43"/>
      <c r="T116" s="79"/>
      <c r="AT116" s="24" t="s">
        <v>227</v>
      </c>
      <c r="AU116" s="24" t="s">
        <v>88</v>
      </c>
    </row>
    <row r="117" spans="2:65" s="1" customFormat="1" ht="22.9" customHeight="1">
      <c r="B117" s="42"/>
      <c r="C117" s="193" t="s">
        <v>415</v>
      </c>
      <c r="D117" s="193" t="s">
        <v>182</v>
      </c>
      <c r="E117" s="194" t="s">
        <v>5761</v>
      </c>
      <c r="F117" s="195" t="s">
        <v>5762</v>
      </c>
      <c r="G117" s="196" t="s">
        <v>2864</v>
      </c>
      <c r="H117" s="197">
        <v>1</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415</v>
      </c>
    </row>
    <row r="118" spans="2:65" s="1" customFormat="1" ht="27">
      <c r="B118" s="42"/>
      <c r="C118" s="64"/>
      <c r="D118" s="205" t="s">
        <v>227</v>
      </c>
      <c r="E118" s="64"/>
      <c r="F118" s="206" t="s">
        <v>5763</v>
      </c>
      <c r="G118" s="64"/>
      <c r="H118" s="64"/>
      <c r="I118" s="164"/>
      <c r="J118" s="64"/>
      <c r="K118" s="64"/>
      <c r="L118" s="62"/>
      <c r="M118" s="207"/>
      <c r="N118" s="43"/>
      <c r="O118" s="43"/>
      <c r="P118" s="43"/>
      <c r="Q118" s="43"/>
      <c r="R118" s="43"/>
      <c r="S118" s="43"/>
      <c r="T118" s="79"/>
      <c r="AT118" s="24" t="s">
        <v>227</v>
      </c>
      <c r="AU118" s="24" t="s">
        <v>88</v>
      </c>
    </row>
    <row r="119" spans="2:65" s="1" customFormat="1" ht="22.9" customHeight="1">
      <c r="B119" s="42"/>
      <c r="C119" s="193" t="s">
        <v>426</v>
      </c>
      <c r="D119" s="193" t="s">
        <v>182</v>
      </c>
      <c r="E119" s="194" t="s">
        <v>5764</v>
      </c>
      <c r="F119" s="195" t="s">
        <v>5762</v>
      </c>
      <c r="G119" s="196" t="s">
        <v>2864</v>
      </c>
      <c r="H119" s="197">
        <v>1</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426</v>
      </c>
    </row>
    <row r="120" spans="2:65" s="1" customFormat="1" ht="27">
      <c r="B120" s="42"/>
      <c r="C120" s="64"/>
      <c r="D120" s="205" t="s">
        <v>227</v>
      </c>
      <c r="E120" s="64"/>
      <c r="F120" s="206" t="s">
        <v>5763</v>
      </c>
      <c r="G120" s="64"/>
      <c r="H120" s="64"/>
      <c r="I120" s="164"/>
      <c r="J120" s="64"/>
      <c r="K120" s="64"/>
      <c r="L120" s="62"/>
      <c r="M120" s="207"/>
      <c r="N120" s="43"/>
      <c r="O120" s="43"/>
      <c r="P120" s="43"/>
      <c r="Q120" s="43"/>
      <c r="R120" s="43"/>
      <c r="S120" s="43"/>
      <c r="T120" s="79"/>
      <c r="AT120" s="24" t="s">
        <v>227</v>
      </c>
      <c r="AU120" s="24" t="s">
        <v>88</v>
      </c>
    </row>
    <row r="121" spans="2:65" s="1" customFormat="1" ht="14.45" customHeight="1">
      <c r="B121" s="42"/>
      <c r="C121" s="193" t="s">
        <v>430</v>
      </c>
      <c r="D121" s="193" t="s">
        <v>182</v>
      </c>
      <c r="E121" s="194" t="s">
        <v>5765</v>
      </c>
      <c r="F121" s="195" t="s">
        <v>5766</v>
      </c>
      <c r="G121" s="196" t="s">
        <v>2864</v>
      </c>
      <c r="H121" s="197">
        <v>2</v>
      </c>
      <c r="I121" s="198"/>
      <c r="J121" s="199">
        <f>ROUND(I121*H121,2)</f>
        <v>0</v>
      </c>
      <c r="K121" s="195" t="s">
        <v>233</v>
      </c>
      <c r="L121" s="62"/>
      <c r="M121" s="200" t="s">
        <v>34</v>
      </c>
      <c r="N121" s="201" t="s">
        <v>49</v>
      </c>
      <c r="O121" s="43"/>
      <c r="P121" s="202">
        <f>O121*H121</f>
        <v>0</v>
      </c>
      <c r="Q121" s="202">
        <v>0</v>
      </c>
      <c r="R121" s="202">
        <f>Q121*H121</f>
        <v>0</v>
      </c>
      <c r="S121" s="202">
        <v>0</v>
      </c>
      <c r="T121" s="203">
        <f>S121*H121</f>
        <v>0</v>
      </c>
      <c r="AR121" s="24" t="s">
        <v>187</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187</v>
      </c>
      <c r="BM121" s="24" t="s">
        <v>430</v>
      </c>
    </row>
    <row r="122" spans="2:65" s="1" customFormat="1" ht="27">
      <c r="B122" s="42"/>
      <c r="C122" s="64"/>
      <c r="D122" s="205" t="s">
        <v>227</v>
      </c>
      <c r="E122" s="64"/>
      <c r="F122" s="206" t="s">
        <v>5767</v>
      </c>
      <c r="G122" s="64"/>
      <c r="H122" s="64"/>
      <c r="I122" s="164"/>
      <c r="J122" s="64"/>
      <c r="K122" s="64"/>
      <c r="L122" s="62"/>
      <c r="M122" s="207"/>
      <c r="N122" s="43"/>
      <c r="O122" s="43"/>
      <c r="P122" s="43"/>
      <c r="Q122" s="43"/>
      <c r="R122" s="43"/>
      <c r="S122" s="43"/>
      <c r="T122" s="79"/>
      <c r="AT122" s="24" t="s">
        <v>227</v>
      </c>
      <c r="AU122" s="24" t="s">
        <v>88</v>
      </c>
    </row>
    <row r="123" spans="2:65" s="1" customFormat="1" ht="14.45" customHeight="1">
      <c r="B123" s="42"/>
      <c r="C123" s="193" t="s">
        <v>440</v>
      </c>
      <c r="D123" s="193" t="s">
        <v>182</v>
      </c>
      <c r="E123" s="194" t="s">
        <v>5768</v>
      </c>
      <c r="F123" s="195" t="s">
        <v>5769</v>
      </c>
      <c r="G123" s="196" t="s">
        <v>2864</v>
      </c>
      <c r="H123" s="197">
        <v>2</v>
      </c>
      <c r="I123" s="198"/>
      <c r="J123" s="199">
        <f>ROUND(I123*H123,2)</f>
        <v>0</v>
      </c>
      <c r="K123" s="195" t="s">
        <v>233</v>
      </c>
      <c r="L123" s="62"/>
      <c r="M123" s="200" t="s">
        <v>34</v>
      </c>
      <c r="N123" s="201" t="s">
        <v>49</v>
      </c>
      <c r="O123" s="43"/>
      <c r="P123" s="202">
        <f>O123*H123</f>
        <v>0</v>
      </c>
      <c r="Q123" s="202">
        <v>0</v>
      </c>
      <c r="R123" s="202">
        <f>Q123*H123</f>
        <v>0</v>
      </c>
      <c r="S123" s="202">
        <v>0</v>
      </c>
      <c r="T123" s="203">
        <f>S123*H123</f>
        <v>0</v>
      </c>
      <c r="AR123" s="24" t="s">
        <v>187</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187</v>
      </c>
      <c r="BM123" s="24" t="s">
        <v>440</v>
      </c>
    </row>
    <row r="124" spans="2:65" s="1" customFormat="1" ht="27">
      <c r="B124" s="42"/>
      <c r="C124" s="64"/>
      <c r="D124" s="205" t="s">
        <v>227</v>
      </c>
      <c r="E124" s="64"/>
      <c r="F124" s="206" t="s">
        <v>5770</v>
      </c>
      <c r="G124" s="64"/>
      <c r="H124" s="64"/>
      <c r="I124" s="164"/>
      <c r="J124" s="64"/>
      <c r="K124" s="64"/>
      <c r="L124" s="62"/>
      <c r="M124" s="207"/>
      <c r="N124" s="43"/>
      <c r="O124" s="43"/>
      <c r="P124" s="43"/>
      <c r="Q124" s="43"/>
      <c r="R124" s="43"/>
      <c r="S124" s="43"/>
      <c r="T124" s="79"/>
      <c r="AT124" s="24" t="s">
        <v>227</v>
      </c>
      <c r="AU124" s="24" t="s">
        <v>88</v>
      </c>
    </row>
    <row r="125" spans="2:65" s="1" customFormat="1" ht="22.9" customHeight="1">
      <c r="B125" s="42"/>
      <c r="C125" s="193" t="s">
        <v>446</v>
      </c>
      <c r="D125" s="193" t="s">
        <v>182</v>
      </c>
      <c r="E125" s="194" t="s">
        <v>5771</v>
      </c>
      <c r="F125" s="195" t="s">
        <v>5772</v>
      </c>
      <c r="G125" s="196" t="s">
        <v>2864</v>
      </c>
      <c r="H125" s="197">
        <v>2</v>
      </c>
      <c r="I125" s="198"/>
      <c r="J125" s="199">
        <f>ROUND(I125*H125,2)</f>
        <v>0</v>
      </c>
      <c r="K125" s="195" t="s">
        <v>233</v>
      </c>
      <c r="L125" s="62"/>
      <c r="M125" s="200" t="s">
        <v>34</v>
      </c>
      <c r="N125" s="201" t="s">
        <v>49</v>
      </c>
      <c r="O125" s="43"/>
      <c r="P125" s="202">
        <f>O125*H125</f>
        <v>0</v>
      </c>
      <c r="Q125" s="202">
        <v>0</v>
      </c>
      <c r="R125" s="202">
        <f>Q125*H125</f>
        <v>0</v>
      </c>
      <c r="S125" s="202">
        <v>0</v>
      </c>
      <c r="T125" s="203">
        <f>S125*H125</f>
        <v>0</v>
      </c>
      <c r="AR125" s="24" t="s">
        <v>187</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187</v>
      </c>
      <c r="BM125" s="24" t="s">
        <v>446</v>
      </c>
    </row>
    <row r="126" spans="2:65" s="1" customFormat="1" ht="27">
      <c r="B126" s="42"/>
      <c r="C126" s="64"/>
      <c r="D126" s="205" t="s">
        <v>227</v>
      </c>
      <c r="E126" s="64"/>
      <c r="F126" s="206" t="s">
        <v>5773</v>
      </c>
      <c r="G126" s="64"/>
      <c r="H126" s="64"/>
      <c r="I126" s="164"/>
      <c r="J126" s="64"/>
      <c r="K126" s="64"/>
      <c r="L126" s="62"/>
      <c r="M126" s="207"/>
      <c r="N126" s="43"/>
      <c r="O126" s="43"/>
      <c r="P126" s="43"/>
      <c r="Q126" s="43"/>
      <c r="R126" s="43"/>
      <c r="S126" s="43"/>
      <c r="T126" s="79"/>
      <c r="AT126" s="24" t="s">
        <v>227</v>
      </c>
      <c r="AU126" s="24" t="s">
        <v>88</v>
      </c>
    </row>
    <row r="127" spans="2:65" s="1" customFormat="1" ht="22.9" customHeight="1">
      <c r="B127" s="42"/>
      <c r="C127" s="193" t="s">
        <v>451</v>
      </c>
      <c r="D127" s="193" t="s">
        <v>182</v>
      </c>
      <c r="E127" s="194" t="s">
        <v>5774</v>
      </c>
      <c r="F127" s="195" t="s">
        <v>5775</v>
      </c>
      <c r="G127" s="196" t="s">
        <v>2864</v>
      </c>
      <c r="H127" s="197">
        <v>2</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451</v>
      </c>
    </row>
    <row r="128" spans="2:65" s="1" customFormat="1" ht="27">
      <c r="B128" s="42"/>
      <c r="C128" s="64"/>
      <c r="D128" s="205" t="s">
        <v>227</v>
      </c>
      <c r="E128" s="64"/>
      <c r="F128" s="206" t="s">
        <v>5776</v>
      </c>
      <c r="G128" s="64"/>
      <c r="H128" s="64"/>
      <c r="I128" s="164"/>
      <c r="J128" s="64"/>
      <c r="K128" s="64"/>
      <c r="L128" s="62"/>
      <c r="M128" s="207"/>
      <c r="N128" s="43"/>
      <c r="O128" s="43"/>
      <c r="P128" s="43"/>
      <c r="Q128" s="43"/>
      <c r="R128" s="43"/>
      <c r="S128" s="43"/>
      <c r="T128" s="79"/>
      <c r="AT128" s="24" t="s">
        <v>227</v>
      </c>
      <c r="AU128" s="24" t="s">
        <v>88</v>
      </c>
    </row>
    <row r="129" spans="2:65" s="1" customFormat="1" ht="22.9" customHeight="1">
      <c r="B129" s="42"/>
      <c r="C129" s="193" t="s">
        <v>457</v>
      </c>
      <c r="D129" s="193" t="s">
        <v>182</v>
      </c>
      <c r="E129" s="194" t="s">
        <v>5777</v>
      </c>
      <c r="F129" s="195" t="s">
        <v>5778</v>
      </c>
      <c r="G129" s="196" t="s">
        <v>2864</v>
      </c>
      <c r="H129" s="197">
        <v>2</v>
      </c>
      <c r="I129" s="198"/>
      <c r="J129" s="199">
        <f>ROUND(I129*H129,2)</f>
        <v>0</v>
      </c>
      <c r="K129" s="195" t="s">
        <v>233</v>
      </c>
      <c r="L129" s="62"/>
      <c r="M129" s="200" t="s">
        <v>34</v>
      </c>
      <c r="N129" s="201" t="s">
        <v>49</v>
      </c>
      <c r="O129" s="43"/>
      <c r="P129" s="202">
        <f>O129*H129</f>
        <v>0</v>
      </c>
      <c r="Q129" s="202">
        <v>0</v>
      </c>
      <c r="R129" s="202">
        <f>Q129*H129</f>
        <v>0</v>
      </c>
      <c r="S129" s="202">
        <v>0</v>
      </c>
      <c r="T129" s="203">
        <f>S129*H129</f>
        <v>0</v>
      </c>
      <c r="AR129" s="24" t="s">
        <v>187</v>
      </c>
      <c r="AT129" s="24" t="s">
        <v>182</v>
      </c>
      <c r="AU129" s="24" t="s">
        <v>88</v>
      </c>
      <c r="AY129" s="24" t="s">
        <v>179</v>
      </c>
      <c r="BE129" s="204">
        <f>IF(N129="základní",J129,0)</f>
        <v>0</v>
      </c>
      <c r="BF129" s="204">
        <f>IF(N129="snížená",J129,0)</f>
        <v>0</v>
      </c>
      <c r="BG129" s="204">
        <f>IF(N129="zákl. přenesená",J129,0)</f>
        <v>0</v>
      </c>
      <c r="BH129" s="204">
        <f>IF(N129="sníž. přenesená",J129,0)</f>
        <v>0</v>
      </c>
      <c r="BI129" s="204">
        <f>IF(N129="nulová",J129,0)</f>
        <v>0</v>
      </c>
      <c r="BJ129" s="24" t="s">
        <v>86</v>
      </c>
      <c r="BK129" s="204">
        <f>ROUND(I129*H129,2)</f>
        <v>0</v>
      </c>
      <c r="BL129" s="24" t="s">
        <v>187</v>
      </c>
      <c r="BM129" s="24" t="s">
        <v>457</v>
      </c>
    </row>
    <row r="130" spans="2:65" s="1" customFormat="1" ht="27">
      <c r="B130" s="42"/>
      <c r="C130" s="64"/>
      <c r="D130" s="205" t="s">
        <v>227</v>
      </c>
      <c r="E130" s="64"/>
      <c r="F130" s="206" t="s">
        <v>5779</v>
      </c>
      <c r="G130" s="64"/>
      <c r="H130" s="64"/>
      <c r="I130" s="164"/>
      <c r="J130" s="64"/>
      <c r="K130" s="64"/>
      <c r="L130" s="62"/>
      <c r="M130" s="207"/>
      <c r="N130" s="43"/>
      <c r="O130" s="43"/>
      <c r="P130" s="43"/>
      <c r="Q130" s="43"/>
      <c r="R130" s="43"/>
      <c r="S130" s="43"/>
      <c r="T130" s="79"/>
      <c r="AT130" s="24" t="s">
        <v>227</v>
      </c>
      <c r="AU130" s="24" t="s">
        <v>88</v>
      </c>
    </row>
    <row r="131" spans="2:65" s="1" customFormat="1" ht="14.45" customHeight="1">
      <c r="B131" s="42"/>
      <c r="C131" s="193" t="s">
        <v>464</v>
      </c>
      <c r="D131" s="193" t="s">
        <v>182</v>
      </c>
      <c r="E131" s="194" t="s">
        <v>5780</v>
      </c>
      <c r="F131" s="195" t="s">
        <v>5748</v>
      </c>
      <c r="G131" s="196" t="s">
        <v>2864</v>
      </c>
      <c r="H131" s="197">
        <v>2</v>
      </c>
      <c r="I131" s="198"/>
      <c r="J131" s="199">
        <f>ROUND(I131*H131,2)</f>
        <v>0</v>
      </c>
      <c r="K131" s="195" t="s">
        <v>233</v>
      </c>
      <c r="L131" s="62"/>
      <c r="M131" s="200" t="s">
        <v>34</v>
      </c>
      <c r="N131" s="201" t="s">
        <v>49</v>
      </c>
      <c r="O131" s="43"/>
      <c r="P131" s="202">
        <f>O131*H131</f>
        <v>0</v>
      </c>
      <c r="Q131" s="202">
        <v>0</v>
      </c>
      <c r="R131" s="202">
        <f>Q131*H131</f>
        <v>0</v>
      </c>
      <c r="S131" s="202">
        <v>0</v>
      </c>
      <c r="T131" s="203">
        <f>S131*H131</f>
        <v>0</v>
      </c>
      <c r="AR131" s="24" t="s">
        <v>187</v>
      </c>
      <c r="AT131" s="24" t="s">
        <v>182</v>
      </c>
      <c r="AU131" s="24" t="s">
        <v>88</v>
      </c>
      <c r="AY131" s="24" t="s">
        <v>179</v>
      </c>
      <c r="BE131" s="204">
        <f>IF(N131="základní",J131,0)</f>
        <v>0</v>
      </c>
      <c r="BF131" s="204">
        <f>IF(N131="snížená",J131,0)</f>
        <v>0</v>
      </c>
      <c r="BG131" s="204">
        <f>IF(N131="zákl. přenesená",J131,0)</f>
        <v>0</v>
      </c>
      <c r="BH131" s="204">
        <f>IF(N131="sníž. přenesená",J131,0)</f>
        <v>0</v>
      </c>
      <c r="BI131" s="204">
        <f>IF(N131="nulová",J131,0)</f>
        <v>0</v>
      </c>
      <c r="BJ131" s="24" t="s">
        <v>86</v>
      </c>
      <c r="BK131" s="204">
        <f>ROUND(I131*H131,2)</f>
        <v>0</v>
      </c>
      <c r="BL131" s="24" t="s">
        <v>187</v>
      </c>
      <c r="BM131" s="24" t="s">
        <v>464</v>
      </c>
    </row>
    <row r="132" spans="2:65" s="1" customFormat="1" ht="27">
      <c r="B132" s="42"/>
      <c r="C132" s="64"/>
      <c r="D132" s="205" t="s">
        <v>227</v>
      </c>
      <c r="E132" s="64"/>
      <c r="F132" s="206" t="s">
        <v>5781</v>
      </c>
      <c r="G132" s="64"/>
      <c r="H132" s="64"/>
      <c r="I132" s="164"/>
      <c r="J132" s="64"/>
      <c r="K132" s="64"/>
      <c r="L132" s="62"/>
      <c r="M132" s="207"/>
      <c r="N132" s="43"/>
      <c r="O132" s="43"/>
      <c r="P132" s="43"/>
      <c r="Q132" s="43"/>
      <c r="R132" s="43"/>
      <c r="S132" s="43"/>
      <c r="T132" s="79"/>
      <c r="AT132" s="24" t="s">
        <v>227</v>
      </c>
      <c r="AU132" s="24" t="s">
        <v>88</v>
      </c>
    </row>
    <row r="133" spans="2:65" s="1" customFormat="1" ht="14.45" customHeight="1">
      <c r="B133" s="42"/>
      <c r="C133" s="193" t="s">
        <v>469</v>
      </c>
      <c r="D133" s="193" t="s">
        <v>182</v>
      </c>
      <c r="E133" s="194" t="s">
        <v>5782</v>
      </c>
      <c r="F133" s="195" t="s">
        <v>5783</v>
      </c>
      <c r="G133" s="196" t="s">
        <v>2864</v>
      </c>
      <c r="H133" s="197">
        <v>2</v>
      </c>
      <c r="I133" s="198"/>
      <c r="J133" s="199">
        <f>ROUND(I133*H133,2)</f>
        <v>0</v>
      </c>
      <c r="K133" s="195" t="s">
        <v>233</v>
      </c>
      <c r="L133" s="62"/>
      <c r="M133" s="200" t="s">
        <v>34</v>
      </c>
      <c r="N133" s="201" t="s">
        <v>49</v>
      </c>
      <c r="O133" s="43"/>
      <c r="P133" s="202">
        <f>O133*H133</f>
        <v>0</v>
      </c>
      <c r="Q133" s="202">
        <v>0</v>
      </c>
      <c r="R133" s="202">
        <f>Q133*H133</f>
        <v>0</v>
      </c>
      <c r="S133" s="202">
        <v>0</v>
      </c>
      <c r="T133" s="203">
        <f>S133*H133</f>
        <v>0</v>
      </c>
      <c r="AR133" s="24" t="s">
        <v>187</v>
      </c>
      <c r="AT133" s="24" t="s">
        <v>182</v>
      </c>
      <c r="AU133" s="24" t="s">
        <v>88</v>
      </c>
      <c r="AY133" s="24" t="s">
        <v>179</v>
      </c>
      <c r="BE133" s="204">
        <f>IF(N133="základní",J133,0)</f>
        <v>0</v>
      </c>
      <c r="BF133" s="204">
        <f>IF(N133="snížená",J133,0)</f>
        <v>0</v>
      </c>
      <c r="BG133" s="204">
        <f>IF(N133="zákl. přenesená",J133,0)</f>
        <v>0</v>
      </c>
      <c r="BH133" s="204">
        <f>IF(N133="sníž. přenesená",J133,0)</f>
        <v>0</v>
      </c>
      <c r="BI133" s="204">
        <f>IF(N133="nulová",J133,0)</f>
        <v>0</v>
      </c>
      <c r="BJ133" s="24" t="s">
        <v>86</v>
      </c>
      <c r="BK133" s="204">
        <f>ROUND(I133*H133,2)</f>
        <v>0</v>
      </c>
      <c r="BL133" s="24" t="s">
        <v>187</v>
      </c>
      <c r="BM133" s="24" t="s">
        <v>469</v>
      </c>
    </row>
    <row r="134" spans="2:65" s="1" customFormat="1" ht="27">
      <c r="B134" s="42"/>
      <c r="C134" s="64"/>
      <c r="D134" s="205" t="s">
        <v>227</v>
      </c>
      <c r="E134" s="64"/>
      <c r="F134" s="206" t="s">
        <v>5784</v>
      </c>
      <c r="G134" s="64"/>
      <c r="H134" s="64"/>
      <c r="I134" s="164"/>
      <c r="J134" s="64"/>
      <c r="K134" s="64"/>
      <c r="L134" s="62"/>
      <c r="M134" s="207"/>
      <c r="N134" s="43"/>
      <c r="O134" s="43"/>
      <c r="P134" s="43"/>
      <c r="Q134" s="43"/>
      <c r="R134" s="43"/>
      <c r="S134" s="43"/>
      <c r="T134" s="79"/>
      <c r="AT134" s="24" t="s">
        <v>227</v>
      </c>
      <c r="AU134" s="24" t="s">
        <v>88</v>
      </c>
    </row>
    <row r="135" spans="2:65" s="1" customFormat="1" ht="14.45" customHeight="1">
      <c r="B135" s="42"/>
      <c r="C135" s="193" t="s">
        <v>473</v>
      </c>
      <c r="D135" s="193" t="s">
        <v>182</v>
      </c>
      <c r="E135" s="194" t="s">
        <v>5785</v>
      </c>
      <c r="F135" s="195" t="s">
        <v>5786</v>
      </c>
      <c r="G135" s="196" t="s">
        <v>2864</v>
      </c>
      <c r="H135" s="197">
        <v>1</v>
      </c>
      <c r="I135" s="198"/>
      <c r="J135" s="199">
        <f>ROUND(I135*H135,2)</f>
        <v>0</v>
      </c>
      <c r="K135" s="195" t="s">
        <v>233</v>
      </c>
      <c r="L135" s="62"/>
      <c r="M135" s="200" t="s">
        <v>34</v>
      </c>
      <c r="N135" s="201" t="s">
        <v>49</v>
      </c>
      <c r="O135" s="43"/>
      <c r="P135" s="202">
        <f>O135*H135</f>
        <v>0</v>
      </c>
      <c r="Q135" s="202">
        <v>0</v>
      </c>
      <c r="R135" s="202">
        <f>Q135*H135</f>
        <v>0</v>
      </c>
      <c r="S135" s="202">
        <v>0</v>
      </c>
      <c r="T135" s="203">
        <f>S135*H135</f>
        <v>0</v>
      </c>
      <c r="AR135" s="24" t="s">
        <v>187</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473</v>
      </c>
    </row>
    <row r="136" spans="2:65" s="1" customFormat="1" ht="27">
      <c r="B136" s="42"/>
      <c r="C136" s="64"/>
      <c r="D136" s="205" t="s">
        <v>227</v>
      </c>
      <c r="E136" s="64"/>
      <c r="F136" s="206" t="s">
        <v>5784</v>
      </c>
      <c r="G136" s="64"/>
      <c r="H136" s="64"/>
      <c r="I136" s="164"/>
      <c r="J136" s="64"/>
      <c r="K136" s="64"/>
      <c r="L136" s="62"/>
      <c r="M136" s="207"/>
      <c r="N136" s="43"/>
      <c r="O136" s="43"/>
      <c r="P136" s="43"/>
      <c r="Q136" s="43"/>
      <c r="R136" s="43"/>
      <c r="S136" s="43"/>
      <c r="T136" s="79"/>
      <c r="AT136" s="24" t="s">
        <v>227</v>
      </c>
      <c r="AU136" s="24" t="s">
        <v>88</v>
      </c>
    </row>
    <row r="137" spans="2:65" s="1" customFormat="1" ht="14.45" customHeight="1">
      <c r="B137" s="42"/>
      <c r="C137" s="193" t="s">
        <v>481</v>
      </c>
      <c r="D137" s="193" t="s">
        <v>182</v>
      </c>
      <c r="E137" s="194" t="s">
        <v>5787</v>
      </c>
      <c r="F137" s="195" t="s">
        <v>5788</v>
      </c>
      <c r="G137" s="196" t="s">
        <v>2864</v>
      </c>
      <c r="H137" s="197">
        <v>1</v>
      </c>
      <c r="I137" s="198"/>
      <c r="J137" s="199">
        <f>ROUND(I137*H137,2)</f>
        <v>0</v>
      </c>
      <c r="K137" s="195" t="s">
        <v>233</v>
      </c>
      <c r="L137" s="62"/>
      <c r="M137" s="200" t="s">
        <v>34</v>
      </c>
      <c r="N137" s="201" t="s">
        <v>49</v>
      </c>
      <c r="O137" s="43"/>
      <c r="P137" s="202">
        <f>O137*H137</f>
        <v>0</v>
      </c>
      <c r="Q137" s="202">
        <v>0</v>
      </c>
      <c r="R137" s="202">
        <f>Q137*H137</f>
        <v>0</v>
      </c>
      <c r="S137" s="202">
        <v>0</v>
      </c>
      <c r="T137" s="203">
        <f>S137*H137</f>
        <v>0</v>
      </c>
      <c r="AR137" s="24" t="s">
        <v>187</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187</v>
      </c>
      <c r="BM137" s="24" t="s">
        <v>481</v>
      </c>
    </row>
    <row r="138" spans="2:65" s="1" customFormat="1" ht="27">
      <c r="B138" s="42"/>
      <c r="C138" s="64"/>
      <c r="D138" s="205" t="s">
        <v>227</v>
      </c>
      <c r="E138" s="64"/>
      <c r="F138" s="206" t="s">
        <v>5789</v>
      </c>
      <c r="G138" s="64"/>
      <c r="H138" s="64"/>
      <c r="I138" s="164"/>
      <c r="J138" s="64"/>
      <c r="K138" s="64"/>
      <c r="L138" s="62"/>
      <c r="M138" s="207"/>
      <c r="N138" s="43"/>
      <c r="O138" s="43"/>
      <c r="P138" s="43"/>
      <c r="Q138" s="43"/>
      <c r="R138" s="43"/>
      <c r="S138" s="43"/>
      <c r="T138" s="79"/>
      <c r="AT138" s="24" t="s">
        <v>227</v>
      </c>
      <c r="AU138" s="24" t="s">
        <v>88</v>
      </c>
    </row>
    <row r="139" spans="2:65" s="1" customFormat="1" ht="14.45" customHeight="1">
      <c r="B139" s="42"/>
      <c r="C139" s="193" t="s">
        <v>486</v>
      </c>
      <c r="D139" s="193" t="s">
        <v>182</v>
      </c>
      <c r="E139" s="194" t="s">
        <v>5790</v>
      </c>
      <c r="F139" s="195" t="s">
        <v>5791</v>
      </c>
      <c r="G139" s="196" t="s">
        <v>2864</v>
      </c>
      <c r="H139" s="197">
        <v>1</v>
      </c>
      <c r="I139" s="198"/>
      <c r="J139" s="199">
        <f>ROUND(I139*H139,2)</f>
        <v>0</v>
      </c>
      <c r="K139" s="195" t="s">
        <v>233</v>
      </c>
      <c r="L139" s="62"/>
      <c r="M139" s="200" t="s">
        <v>34</v>
      </c>
      <c r="N139" s="201" t="s">
        <v>49</v>
      </c>
      <c r="O139" s="43"/>
      <c r="P139" s="202">
        <f>O139*H139</f>
        <v>0</v>
      </c>
      <c r="Q139" s="202">
        <v>0</v>
      </c>
      <c r="R139" s="202">
        <f>Q139*H139</f>
        <v>0</v>
      </c>
      <c r="S139" s="202">
        <v>0</v>
      </c>
      <c r="T139" s="203">
        <f>S139*H139</f>
        <v>0</v>
      </c>
      <c r="AR139" s="24" t="s">
        <v>187</v>
      </c>
      <c r="AT139" s="24" t="s">
        <v>182</v>
      </c>
      <c r="AU139" s="24" t="s">
        <v>88</v>
      </c>
      <c r="AY139" s="24" t="s">
        <v>179</v>
      </c>
      <c r="BE139" s="204">
        <f>IF(N139="základní",J139,0)</f>
        <v>0</v>
      </c>
      <c r="BF139" s="204">
        <f>IF(N139="snížená",J139,0)</f>
        <v>0</v>
      </c>
      <c r="BG139" s="204">
        <f>IF(N139="zákl. přenesená",J139,0)</f>
        <v>0</v>
      </c>
      <c r="BH139" s="204">
        <f>IF(N139="sníž. přenesená",J139,0)</f>
        <v>0</v>
      </c>
      <c r="BI139" s="204">
        <f>IF(N139="nulová",J139,0)</f>
        <v>0</v>
      </c>
      <c r="BJ139" s="24" t="s">
        <v>86</v>
      </c>
      <c r="BK139" s="204">
        <f>ROUND(I139*H139,2)</f>
        <v>0</v>
      </c>
      <c r="BL139" s="24" t="s">
        <v>187</v>
      </c>
      <c r="BM139" s="24" t="s">
        <v>486</v>
      </c>
    </row>
    <row r="140" spans="2:65" s="1" customFormat="1" ht="27">
      <c r="B140" s="42"/>
      <c r="C140" s="64"/>
      <c r="D140" s="205" t="s">
        <v>227</v>
      </c>
      <c r="E140" s="64"/>
      <c r="F140" s="206" t="s">
        <v>5792</v>
      </c>
      <c r="G140" s="64"/>
      <c r="H140" s="64"/>
      <c r="I140" s="164"/>
      <c r="J140" s="64"/>
      <c r="K140" s="64"/>
      <c r="L140" s="62"/>
      <c r="M140" s="207"/>
      <c r="N140" s="43"/>
      <c r="O140" s="43"/>
      <c r="P140" s="43"/>
      <c r="Q140" s="43"/>
      <c r="R140" s="43"/>
      <c r="S140" s="43"/>
      <c r="T140" s="79"/>
      <c r="AT140" s="24" t="s">
        <v>227</v>
      </c>
      <c r="AU140" s="24" t="s">
        <v>88</v>
      </c>
    </row>
    <row r="141" spans="2:65" s="1" customFormat="1" ht="14.45" customHeight="1">
      <c r="B141" s="42"/>
      <c r="C141" s="193" t="s">
        <v>491</v>
      </c>
      <c r="D141" s="193" t="s">
        <v>182</v>
      </c>
      <c r="E141" s="194" t="s">
        <v>5793</v>
      </c>
      <c r="F141" s="195" t="s">
        <v>5794</v>
      </c>
      <c r="G141" s="196" t="s">
        <v>2864</v>
      </c>
      <c r="H141" s="197">
        <v>1</v>
      </c>
      <c r="I141" s="198"/>
      <c r="J141" s="199">
        <f>ROUND(I141*H141,2)</f>
        <v>0</v>
      </c>
      <c r="K141" s="195" t="s">
        <v>233</v>
      </c>
      <c r="L141" s="62"/>
      <c r="M141" s="200" t="s">
        <v>34</v>
      </c>
      <c r="N141" s="201" t="s">
        <v>49</v>
      </c>
      <c r="O141" s="43"/>
      <c r="P141" s="202">
        <f>O141*H141</f>
        <v>0</v>
      </c>
      <c r="Q141" s="202">
        <v>0</v>
      </c>
      <c r="R141" s="202">
        <f>Q141*H141</f>
        <v>0</v>
      </c>
      <c r="S141" s="202">
        <v>0</v>
      </c>
      <c r="T141" s="203">
        <f>S141*H141</f>
        <v>0</v>
      </c>
      <c r="AR141" s="24" t="s">
        <v>187</v>
      </c>
      <c r="AT141" s="24" t="s">
        <v>182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491</v>
      </c>
    </row>
    <row r="142" spans="2:65" s="1" customFormat="1" ht="27">
      <c r="B142" s="42"/>
      <c r="C142" s="64"/>
      <c r="D142" s="205" t="s">
        <v>227</v>
      </c>
      <c r="E142" s="64"/>
      <c r="F142" s="206" t="s">
        <v>5795</v>
      </c>
      <c r="G142" s="64"/>
      <c r="H142" s="64"/>
      <c r="I142" s="164"/>
      <c r="J142" s="64"/>
      <c r="K142" s="64"/>
      <c r="L142" s="62"/>
      <c r="M142" s="207"/>
      <c r="N142" s="43"/>
      <c r="O142" s="43"/>
      <c r="P142" s="43"/>
      <c r="Q142" s="43"/>
      <c r="R142" s="43"/>
      <c r="S142" s="43"/>
      <c r="T142" s="79"/>
      <c r="AT142" s="24" t="s">
        <v>227</v>
      </c>
      <c r="AU142" s="24" t="s">
        <v>88</v>
      </c>
    </row>
    <row r="143" spans="2:65" s="1" customFormat="1" ht="14.45" customHeight="1">
      <c r="B143" s="42"/>
      <c r="C143" s="193" t="s">
        <v>495</v>
      </c>
      <c r="D143" s="193" t="s">
        <v>182</v>
      </c>
      <c r="E143" s="194" t="s">
        <v>5796</v>
      </c>
      <c r="F143" s="195" t="s">
        <v>5797</v>
      </c>
      <c r="G143" s="196" t="s">
        <v>2864</v>
      </c>
      <c r="H143" s="197">
        <v>1</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495</v>
      </c>
    </row>
    <row r="144" spans="2:65" s="1" customFormat="1" ht="27">
      <c r="B144" s="42"/>
      <c r="C144" s="64"/>
      <c r="D144" s="205" t="s">
        <v>227</v>
      </c>
      <c r="E144" s="64"/>
      <c r="F144" s="206" t="s">
        <v>5798</v>
      </c>
      <c r="G144" s="64"/>
      <c r="H144" s="64"/>
      <c r="I144" s="164"/>
      <c r="J144" s="64"/>
      <c r="K144" s="64"/>
      <c r="L144" s="62"/>
      <c r="M144" s="207"/>
      <c r="N144" s="43"/>
      <c r="O144" s="43"/>
      <c r="P144" s="43"/>
      <c r="Q144" s="43"/>
      <c r="R144" s="43"/>
      <c r="S144" s="43"/>
      <c r="T144" s="79"/>
      <c r="AT144" s="24" t="s">
        <v>227</v>
      </c>
      <c r="AU144" s="24" t="s">
        <v>88</v>
      </c>
    </row>
    <row r="145" spans="2:65" s="1" customFormat="1" ht="14.45" customHeight="1">
      <c r="B145" s="42"/>
      <c r="C145" s="193" t="s">
        <v>503</v>
      </c>
      <c r="D145" s="193" t="s">
        <v>182</v>
      </c>
      <c r="E145" s="194" t="s">
        <v>5799</v>
      </c>
      <c r="F145" s="195" t="s">
        <v>5800</v>
      </c>
      <c r="G145" s="196" t="s">
        <v>2864</v>
      </c>
      <c r="H145" s="197">
        <v>1</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503</v>
      </c>
    </row>
    <row r="146" spans="2:65" s="1" customFormat="1" ht="27">
      <c r="B146" s="42"/>
      <c r="C146" s="64"/>
      <c r="D146" s="205" t="s">
        <v>227</v>
      </c>
      <c r="E146" s="64"/>
      <c r="F146" s="206" t="s">
        <v>5779</v>
      </c>
      <c r="G146" s="64"/>
      <c r="H146" s="64"/>
      <c r="I146" s="164"/>
      <c r="J146" s="64"/>
      <c r="K146" s="64"/>
      <c r="L146" s="62"/>
      <c r="M146" s="207"/>
      <c r="N146" s="43"/>
      <c r="O146" s="43"/>
      <c r="P146" s="43"/>
      <c r="Q146" s="43"/>
      <c r="R146" s="43"/>
      <c r="S146" s="43"/>
      <c r="T146" s="79"/>
      <c r="AT146" s="24" t="s">
        <v>227</v>
      </c>
      <c r="AU146" s="24" t="s">
        <v>88</v>
      </c>
    </row>
    <row r="147" spans="2:65" s="1" customFormat="1" ht="14.45" customHeight="1">
      <c r="B147" s="42"/>
      <c r="C147" s="193" t="s">
        <v>508</v>
      </c>
      <c r="D147" s="193" t="s">
        <v>182</v>
      </c>
      <c r="E147" s="194" t="s">
        <v>5801</v>
      </c>
      <c r="F147" s="195" t="s">
        <v>5802</v>
      </c>
      <c r="G147" s="196" t="s">
        <v>2864</v>
      </c>
      <c r="H147" s="197">
        <v>1</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508</v>
      </c>
    </row>
    <row r="148" spans="2:65" s="1" customFormat="1" ht="27">
      <c r="B148" s="42"/>
      <c r="C148" s="64"/>
      <c r="D148" s="205" t="s">
        <v>227</v>
      </c>
      <c r="E148" s="64"/>
      <c r="F148" s="206" t="s">
        <v>5803</v>
      </c>
      <c r="G148" s="64"/>
      <c r="H148" s="64"/>
      <c r="I148" s="164"/>
      <c r="J148" s="64"/>
      <c r="K148" s="64"/>
      <c r="L148" s="62"/>
      <c r="M148" s="207"/>
      <c r="N148" s="43"/>
      <c r="O148" s="43"/>
      <c r="P148" s="43"/>
      <c r="Q148" s="43"/>
      <c r="R148" s="43"/>
      <c r="S148" s="43"/>
      <c r="T148" s="79"/>
      <c r="AT148" s="24" t="s">
        <v>227</v>
      </c>
      <c r="AU148" s="24" t="s">
        <v>88</v>
      </c>
    </row>
    <row r="149" spans="2:65" s="1" customFormat="1" ht="14.45" customHeight="1">
      <c r="B149" s="42"/>
      <c r="C149" s="193" t="s">
        <v>512</v>
      </c>
      <c r="D149" s="193" t="s">
        <v>182</v>
      </c>
      <c r="E149" s="194" t="s">
        <v>5804</v>
      </c>
      <c r="F149" s="195" t="s">
        <v>5805</v>
      </c>
      <c r="G149" s="196" t="s">
        <v>2864</v>
      </c>
      <c r="H149" s="197">
        <v>1</v>
      </c>
      <c r="I149" s="198"/>
      <c r="J149" s="199">
        <f>ROUND(I149*H149,2)</f>
        <v>0</v>
      </c>
      <c r="K149" s="195" t="s">
        <v>233</v>
      </c>
      <c r="L149" s="62"/>
      <c r="M149" s="200" t="s">
        <v>34</v>
      </c>
      <c r="N149" s="201" t="s">
        <v>49</v>
      </c>
      <c r="O149" s="43"/>
      <c r="P149" s="202">
        <f>O149*H149</f>
        <v>0</v>
      </c>
      <c r="Q149" s="202">
        <v>0</v>
      </c>
      <c r="R149" s="202">
        <f>Q149*H149</f>
        <v>0</v>
      </c>
      <c r="S149" s="202">
        <v>0</v>
      </c>
      <c r="T149" s="203">
        <f>S149*H149</f>
        <v>0</v>
      </c>
      <c r="AR149" s="24" t="s">
        <v>187</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187</v>
      </c>
      <c r="BM149" s="24" t="s">
        <v>512</v>
      </c>
    </row>
    <row r="150" spans="2:65" s="1" customFormat="1" ht="27">
      <c r="B150" s="42"/>
      <c r="C150" s="64"/>
      <c r="D150" s="205" t="s">
        <v>227</v>
      </c>
      <c r="E150" s="64"/>
      <c r="F150" s="206" t="s">
        <v>5806</v>
      </c>
      <c r="G150" s="64"/>
      <c r="H150" s="64"/>
      <c r="I150" s="164"/>
      <c r="J150" s="64"/>
      <c r="K150" s="64"/>
      <c r="L150" s="62"/>
      <c r="M150" s="207"/>
      <c r="N150" s="43"/>
      <c r="O150" s="43"/>
      <c r="P150" s="43"/>
      <c r="Q150" s="43"/>
      <c r="R150" s="43"/>
      <c r="S150" s="43"/>
      <c r="T150" s="79"/>
      <c r="AT150" s="24" t="s">
        <v>227</v>
      </c>
      <c r="AU150" s="24" t="s">
        <v>88</v>
      </c>
    </row>
    <row r="151" spans="2:65" s="1" customFormat="1" ht="14.45" customHeight="1">
      <c r="B151" s="42"/>
      <c r="C151" s="193" t="s">
        <v>517</v>
      </c>
      <c r="D151" s="193" t="s">
        <v>182</v>
      </c>
      <c r="E151" s="194" t="s">
        <v>5807</v>
      </c>
      <c r="F151" s="195" t="s">
        <v>5805</v>
      </c>
      <c r="G151" s="196" t="s">
        <v>2864</v>
      </c>
      <c r="H151" s="197">
        <v>2</v>
      </c>
      <c r="I151" s="198"/>
      <c r="J151" s="199">
        <f>ROUND(I151*H151,2)</f>
        <v>0</v>
      </c>
      <c r="K151" s="195" t="s">
        <v>233</v>
      </c>
      <c r="L151" s="62"/>
      <c r="M151" s="200" t="s">
        <v>34</v>
      </c>
      <c r="N151" s="201" t="s">
        <v>49</v>
      </c>
      <c r="O151" s="43"/>
      <c r="P151" s="202">
        <f>O151*H151</f>
        <v>0</v>
      </c>
      <c r="Q151" s="202">
        <v>0</v>
      </c>
      <c r="R151" s="202">
        <f>Q151*H151</f>
        <v>0</v>
      </c>
      <c r="S151" s="202">
        <v>0</v>
      </c>
      <c r="T151" s="203">
        <f>S151*H151</f>
        <v>0</v>
      </c>
      <c r="AR151" s="24" t="s">
        <v>187</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187</v>
      </c>
      <c r="BM151" s="24" t="s">
        <v>517</v>
      </c>
    </row>
    <row r="152" spans="2:65" s="1" customFormat="1" ht="27">
      <c r="B152" s="42"/>
      <c r="C152" s="64"/>
      <c r="D152" s="205" t="s">
        <v>227</v>
      </c>
      <c r="E152" s="64"/>
      <c r="F152" s="206" t="s">
        <v>5808</v>
      </c>
      <c r="G152" s="64"/>
      <c r="H152" s="64"/>
      <c r="I152" s="164"/>
      <c r="J152" s="64"/>
      <c r="K152" s="64"/>
      <c r="L152" s="62"/>
      <c r="M152" s="261"/>
      <c r="N152" s="262"/>
      <c r="O152" s="262"/>
      <c r="P152" s="262"/>
      <c r="Q152" s="262"/>
      <c r="R152" s="262"/>
      <c r="S152" s="262"/>
      <c r="T152" s="263"/>
      <c r="AT152" s="24" t="s">
        <v>227</v>
      </c>
      <c r="AU152" s="24" t="s">
        <v>88</v>
      </c>
    </row>
    <row r="153" spans="2:65" s="1" customFormat="1" ht="6.95" customHeight="1">
      <c r="B153" s="57"/>
      <c r="C153" s="58"/>
      <c r="D153" s="58"/>
      <c r="E153" s="58"/>
      <c r="F153" s="58"/>
      <c r="G153" s="58"/>
      <c r="H153" s="58"/>
      <c r="I153" s="140"/>
      <c r="J153" s="58"/>
      <c r="K153" s="58"/>
      <c r="L153" s="62"/>
    </row>
  </sheetData>
  <sheetProtection algorithmName="SHA-512" hashValue="DDe1HyoJgznG05bF/14X9l6VnbjwslPQ6Z+Yr2XoBDn24iY8N1JC/0HdQ1F40HjiHFVk9pB4oXWhJIZ4SQs9hQ==" saltValue="X2BPVn4lzxfssCJ1c/74bJTxxzKlVpLYCMFdEsh5Yz897EUoWq1Tw/grMsk3gFbmoLtc6GjDV+VYHBLUxAq1Og==" spinCount="100000" sheet="1" objects="1" scenarios="1" formatColumns="0" formatRows="0" autoFilter="0"/>
  <autoFilter ref="C77:K152"/>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128</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5809</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ROUND(SUM(BE83:BE139), 2)</f>
        <v>0</v>
      </c>
      <c r="G30" s="43"/>
      <c r="H30" s="43"/>
      <c r="I30" s="132">
        <v>0.21</v>
      </c>
      <c r="J30" s="131">
        <f>ROUND(ROUND((SUM(BE83:BE139)), 2)*I30, 2)</f>
        <v>0</v>
      </c>
      <c r="K30" s="46"/>
    </row>
    <row r="31" spans="2:11" s="1" customFormat="1" ht="14.45" customHeight="1">
      <c r="B31" s="42"/>
      <c r="C31" s="43"/>
      <c r="D31" s="43"/>
      <c r="E31" s="50" t="s">
        <v>50</v>
      </c>
      <c r="F31" s="131">
        <f>ROUND(SUM(BF83:BF139), 2)</f>
        <v>0</v>
      </c>
      <c r="G31" s="43"/>
      <c r="H31" s="43"/>
      <c r="I31" s="132">
        <v>0.15</v>
      </c>
      <c r="J31" s="131">
        <f>ROUND(ROUND((SUM(BF83:BF139)), 2)*I31, 2)</f>
        <v>0</v>
      </c>
      <c r="K31" s="46"/>
    </row>
    <row r="32" spans="2:11" s="1" customFormat="1" ht="14.45" hidden="1" customHeight="1">
      <c r="B32" s="42"/>
      <c r="C32" s="43"/>
      <c r="D32" s="43"/>
      <c r="E32" s="50" t="s">
        <v>51</v>
      </c>
      <c r="F32" s="131">
        <f>ROUND(SUM(BG83:BG139), 2)</f>
        <v>0</v>
      </c>
      <c r="G32" s="43"/>
      <c r="H32" s="43"/>
      <c r="I32" s="132">
        <v>0.21</v>
      </c>
      <c r="J32" s="131">
        <v>0</v>
      </c>
      <c r="K32" s="46"/>
    </row>
    <row r="33" spans="2:11" s="1" customFormat="1" ht="14.45" hidden="1" customHeight="1">
      <c r="B33" s="42"/>
      <c r="C33" s="43"/>
      <c r="D33" s="43"/>
      <c r="E33" s="50" t="s">
        <v>52</v>
      </c>
      <c r="F33" s="131">
        <f>ROUND(SUM(BH83:BH139), 2)</f>
        <v>0</v>
      </c>
      <c r="G33" s="43"/>
      <c r="H33" s="43"/>
      <c r="I33" s="132">
        <v>0.15</v>
      </c>
      <c r="J33" s="131">
        <v>0</v>
      </c>
      <c r="K33" s="46"/>
    </row>
    <row r="34" spans="2:11" s="1" customFormat="1" ht="14.45" hidden="1" customHeight="1">
      <c r="B34" s="42"/>
      <c r="C34" s="43"/>
      <c r="D34" s="43"/>
      <c r="E34" s="50" t="s">
        <v>53</v>
      </c>
      <c r="F34" s="131">
        <f>ROUND(SUM(BI83:BI139),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VRN - Vedlejší rozpočtové náklady</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J83</f>
        <v>0</v>
      </c>
      <c r="K56" s="46"/>
      <c r="AU56" s="24" t="s">
        <v>141</v>
      </c>
    </row>
    <row r="57" spans="2:47" s="7" customFormat="1" ht="24.95" customHeight="1">
      <c r="B57" s="150"/>
      <c r="C57" s="151"/>
      <c r="D57" s="152" t="s">
        <v>5809</v>
      </c>
      <c r="E57" s="153"/>
      <c r="F57" s="153"/>
      <c r="G57" s="153"/>
      <c r="H57" s="153"/>
      <c r="I57" s="154"/>
      <c r="J57" s="155">
        <f>J84</f>
        <v>0</v>
      </c>
      <c r="K57" s="156"/>
    </row>
    <row r="58" spans="2:47" s="8" customFormat="1" ht="19.899999999999999" customHeight="1">
      <c r="B58" s="157"/>
      <c r="C58" s="158"/>
      <c r="D58" s="159" t="s">
        <v>5810</v>
      </c>
      <c r="E58" s="160"/>
      <c r="F58" s="160"/>
      <c r="G58" s="160"/>
      <c r="H58" s="160"/>
      <c r="I58" s="161"/>
      <c r="J58" s="162">
        <f>J85</f>
        <v>0</v>
      </c>
      <c r="K58" s="163"/>
    </row>
    <row r="59" spans="2:47" s="8" customFormat="1" ht="19.899999999999999" customHeight="1">
      <c r="B59" s="157"/>
      <c r="C59" s="158"/>
      <c r="D59" s="159" t="s">
        <v>5811</v>
      </c>
      <c r="E59" s="160"/>
      <c r="F59" s="160"/>
      <c r="G59" s="160"/>
      <c r="H59" s="160"/>
      <c r="I59" s="161"/>
      <c r="J59" s="162">
        <f>J87</f>
        <v>0</v>
      </c>
      <c r="K59" s="163"/>
    </row>
    <row r="60" spans="2:47" s="8" customFormat="1" ht="19.899999999999999" customHeight="1">
      <c r="B60" s="157"/>
      <c r="C60" s="158"/>
      <c r="D60" s="159" t="s">
        <v>5812</v>
      </c>
      <c r="E60" s="160"/>
      <c r="F60" s="160"/>
      <c r="G60" s="160"/>
      <c r="H60" s="160"/>
      <c r="I60" s="161"/>
      <c r="J60" s="162">
        <f>J95</f>
        <v>0</v>
      </c>
      <c r="K60" s="163"/>
    </row>
    <row r="61" spans="2:47" s="8" customFormat="1" ht="19.899999999999999" customHeight="1">
      <c r="B61" s="157"/>
      <c r="C61" s="158"/>
      <c r="D61" s="159" t="s">
        <v>5813</v>
      </c>
      <c r="E61" s="160"/>
      <c r="F61" s="160"/>
      <c r="G61" s="160"/>
      <c r="H61" s="160"/>
      <c r="I61" s="161"/>
      <c r="J61" s="162">
        <f>J121</f>
        <v>0</v>
      </c>
      <c r="K61" s="163"/>
    </row>
    <row r="62" spans="2:47" s="8" customFormat="1" ht="19.899999999999999" customHeight="1">
      <c r="B62" s="157"/>
      <c r="C62" s="158"/>
      <c r="D62" s="159" t="s">
        <v>5814</v>
      </c>
      <c r="E62" s="160"/>
      <c r="F62" s="160"/>
      <c r="G62" s="160"/>
      <c r="H62" s="160"/>
      <c r="I62" s="161"/>
      <c r="J62" s="162">
        <f>J134</f>
        <v>0</v>
      </c>
      <c r="K62" s="163"/>
    </row>
    <row r="63" spans="2:47" s="8" customFormat="1" ht="19.899999999999999" customHeight="1">
      <c r="B63" s="157"/>
      <c r="C63" s="158"/>
      <c r="D63" s="159" t="s">
        <v>5815</v>
      </c>
      <c r="E63" s="160"/>
      <c r="F63" s="160"/>
      <c r="G63" s="160"/>
      <c r="H63" s="160"/>
      <c r="I63" s="161"/>
      <c r="J63" s="162">
        <f>J136</f>
        <v>0</v>
      </c>
      <c r="K63" s="163"/>
    </row>
    <row r="64" spans="2:47" s="1" customFormat="1" ht="21.75" customHeight="1">
      <c r="B64" s="42"/>
      <c r="C64" s="43"/>
      <c r="D64" s="43"/>
      <c r="E64" s="43"/>
      <c r="F64" s="43"/>
      <c r="G64" s="43"/>
      <c r="H64" s="43"/>
      <c r="I64" s="119"/>
      <c r="J64" s="43"/>
      <c r="K64" s="46"/>
    </row>
    <row r="65" spans="2:12" s="1" customFormat="1" ht="6.95" customHeight="1">
      <c r="B65" s="57"/>
      <c r="C65" s="58"/>
      <c r="D65" s="58"/>
      <c r="E65" s="58"/>
      <c r="F65" s="58"/>
      <c r="G65" s="58"/>
      <c r="H65" s="58"/>
      <c r="I65" s="140"/>
      <c r="J65" s="58"/>
      <c r="K65" s="59"/>
    </row>
    <row r="69" spans="2:12" s="1" customFormat="1" ht="6.95" customHeight="1">
      <c r="B69" s="60"/>
      <c r="C69" s="61"/>
      <c r="D69" s="61"/>
      <c r="E69" s="61"/>
      <c r="F69" s="61"/>
      <c r="G69" s="61"/>
      <c r="H69" s="61"/>
      <c r="I69" s="143"/>
      <c r="J69" s="61"/>
      <c r="K69" s="61"/>
      <c r="L69" s="62"/>
    </row>
    <row r="70" spans="2:12" s="1" customFormat="1" ht="36.950000000000003" customHeight="1">
      <c r="B70" s="42"/>
      <c r="C70" s="63" t="s">
        <v>163</v>
      </c>
      <c r="D70" s="64"/>
      <c r="E70" s="64"/>
      <c r="F70" s="64"/>
      <c r="G70" s="64"/>
      <c r="H70" s="64"/>
      <c r="I70" s="164"/>
      <c r="J70" s="64"/>
      <c r="K70" s="64"/>
      <c r="L70" s="62"/>
    </row>
    <row r="71" spans="2:12" s="1" customFormat="1" ht="6.95" customHeight="1">
      <c r="B71" s="42"/>
      <c r="C71" s="64"/>
      <c r="D71" s="64"/>
      <c r="E71" s="64"/>
      <c r="F71" s="64"/>
      <c r="G71" s="64"/>
      <c r="H71" s="64"/>
      <c r="I71" s="164"/>
      <c r="J71" s="64"/>
      <c r="K71" s="64"/>
      <c r="L71" s="62"/>
    </row>
    <row r="72" spans="2:12" s="1" customFormat="1" ht="14.45" customHeight="1">
      <c r="B72" s="42"/>
      <c r="C72" s="66" t="s">
        <v>18</v>
      </c>
      <c r="D72" s="64"/>
      <c r="E72" s="64"/>
      <c r="F72" s="64"/>
      <c r="G72" s="64"/>
      <c r="H72" s="64"/>
      <c r="I72" s="164"/>
      <c r="J72" s="64"/>
      <c r="K72" s="64"/>
      <c r="L72" s="62"/>
    </row>
    <row r="73" spans="2:12" s="1" customFormat="1" ht="14.45" customHeight="1">
      <c r="B73" s="42"/>
      <c r="C73" s="64"/>
      <c r="D73" s="64"/>
      <c r="E73" s="393" t="str">
        <f>E7</f>
        <v>Nemocnice Sokolov-stav.úpravy 4.np pav.B-OPERAČNÍ SÁLY</v>
      </c>
      <c r="F73" s="394"/>
      <c r="G73" s="394"/>
      <c r="H73" s="394"/>
      <c r="I73" s="164"/>
      <c r="J73" s="64"/>
      <c r="K73" s="64"/>
      <c r="L73" s="62"/>
    </row>
    <row r="74" spans="2:12" s="1" customFormat="1" ht="14.45" customHeight="1">
      <c r="B74" s="42"/>
      <c r="C74" s="66" t="s">
        <v>135</v>
      </c>
      <c r="D74" s="64"/>
      <c r="E74" s="64"/>
      <c r="F74" s="64"/>
      <c r="G74" s="64"/>
      <c r="H74" s="64"/>
      <c r="I74" s="164"/>
      <c r="J74" s="64"/>
      <c r="K74" s="64"/>
      <c r="L74" s="62"/>
    </row>
    <row r="75" spans="2:12" s="1" customFormat="1" ht="16.149999999999999" customHeight="1">
      <c r="B75" s="42"/>
      <c r="C75" s="64"/>
      <c r="D75" s="64"/>
      <c r="E75" s="368" t="str">
        <f>E9</f>
        <v>VRN - Vedlejší rozpočtové náklady</v>
      </c>
      <c r="F75" s="395"/>
      <c r="G75" s="395"/>
      <c r="H75" s="395"/>
      <c r="I75" s="164"/>
      <c r="J75" s="64"/>
      <c r="K75" s="64"/>
      <c r="L75" s="62"/>
    </row>
    <row r="76" spans="2:12" s="1" customFormat="1" ht="6.95" customHeight="1">
      <c r="B76" s="42"/>
      <c r="C76" s="64"/>
      <c r="D76" s="64"/>
      <c r="E76" s="64"/>
      <c r="F76" s="64"/>
      <c r="G76" s="64"/>
      <c r="H76" s="64"/>
      <c r="I76" s="164"/>
      <c r="J76" s="64"/>
      <c r="K76" s="64"/>
      <c r="L76" s="62"/>
    </row>
    <row r="77" spans="2:12" s="1" customFormat="1" ht="18" customHeight="1">
      <c r="B77" s="42"/>
      <c r="C77" s="66" t="s">
        <v>24</v>
      </c>
      <c r="D77" s="64"/>
      <c r="E77" s="64"/>
      <c r="F77" s="165" t="str">
        <f>F12</f>
        <v>Sokolov</v>
      </c>
      <c r="G77" s="64"/>
      <c r="H77" s="64"/>
      <c r="I77" s="166" t="s">
        <v>26</v>
      </c>
      <c r="J77" s="74" t="str">
        <f>IF(J12="","",J12)</f>
        <v>12.9.2017</v>
      </c>
      <c r="K77" s="64"/>
      <c r="L77" s="62"/>
    </row>
    <row r="78" spans="2:12" s="1" customFormat="1" ht="6.95" customHeight="1">
      <c r="B78" s="42"/>
      <c r="C78" s="64"/>
      <c r="D78" s="64"/>
      <c r="E78" s="64"/>
      <c r="F78" s="64"/>
      <c r="G78" s="64"/>
      <c r="H78" s="64"/>
      <c r="I78" s="164"/>
      <c r="J78" s="64"/>
      <c r="K78" s="64"/>
      <c r="L78" s="62"/>
    </row>
    <row r="79" spans="2:12" s="1" customFormat="1">
      <c r="B79" s="42"/>
      <c r="C79" s="66" t="s">
        <v>32</v>
      </c>
      <c r="D79" s="64"/>
      <c r="E79" s="64"/>
      <c r="F79" s="165" t="str">
        <f>E15</f>
        <v>Karlovarský kraj</v>
      </c>
      <c r="G79" s="64"/>
      <c r="H79" s="64"/>
      <c r="I79" s="166" t="s">
        <v>39</v>
      </c>
      <c r="J79" s="165" t="str">
        <f>E21</f>
        <v>Jurica a.s. - Ateliér Ostrov</v>
      </c>
      <c r="K79" s="64"/>
      <c r="L79" s="62"/>
    </row>
    <row r="80" spans="2:12" s="1" customFormat="1" ht="14.45" customHeight="1">
      <c r="B80" s="42"/>
      <c r="C80" s="66" t="s">
        <v>37</v>
      </c>
      <c r="D80" s="64"/>
      <c r="E80" s="64"/>
      <c r="F80" s="165" t="str">
        <f>IF(E18="","",E18)</f>
        <v/>
      </c>
      <c r="G80" s="64"/>
      <c r="H80" s="64"/>
      <c r="I80" s="164"/>
      <c r="J80" s="64"/>
      <c r="K80" s="64"/>
      <c r="L80" s="62"/>
    </row>
    <row r="81" spans="2:65" s="1" customFormat="1" ht="10.35" customHeight="1">
      <c r="B81" s="42"/>
      <c r="C81" s="64"/>
      <c r="D81" s="64"/>
      <c r="E81" s="64"/>
      <c r="F81" s="64"/>
      <c r="G81" s="64"/>
      <c r="H81" s="64"/>
      <c r="I81" s="164"/>
      <c r="J81" s="64"/>
      <c r="K81" s="64"/>
      <c r="L81" s="62"/>
    </row>
    <row r="82" spans="2:65" s="9" customFormat="1" ht="29.25" customHeight="1">
      <c r="B82" s="167"/>
      <c r="C82" s="168" t="s">
        <v>164</v>
      </c>
      <c r="D82" s="169" t="s">
        <v>63</v>
      </c>
      <c r="E82" s="169" t="s">
        <v>59</v>
      </c>
      <c r="F82" s="169" t="s">
        <v>165</v>
      </c>
      <c r="G82" s="169" t="s">
        <v>166</v>
      </c>
      <c r="H82" s="169" t="s">
        <v>167</v>
      </c>
      <c r="I82" s="170" t="s">
        <v>168</v>
      </c>
      <c r="J82" s="169" t="s">
        <v>139</v>
      </c>
      <c r="K82" s="171" t="s">
        <v>169</v>
      </c>
      <c r="L82" s="172"/>
      <c r="M82" s="82" t="s">
        <v>170</v>
      </c>
      <c r="N82" s="83" t="s">
        <v>48</v>
      </c>
      <c r="O82" s="83" t="s">
        <v>171</v>
      </c>
      <c r="P82" s="83" t="s">
        <v>172</v>
      </c>
      <c r="Q82" s="83" t="s">
        <v>173</v>
      </c>
      <c r="R82" s="83" t="s">
        <v>174</v>
      </c>
      <c r="S82" s="83" t="s">
        <v>175</v>
      </c>
      <c r="T82" s="84" t="s">
        <v>176</v>
      </c>
    </row>
    <row r="83" spans="2:65" s="1" customFormat="1" ht="29.25" customHeight="1">
      <c r="B83" s="42"/>
      <c r="C83" s="88" t="s">
        <v>140</v>
      </c>
      <c r="D83" s="64"/>
      <c r="E83" s="64"/>
      <c r="F83" s="64"/>
      <c r="G83" s="64"/>
      <c r="H83" s="64"/>
      <c r="I83" s="164"/>
      <c r="J83" s="173">
        <f>BK83</f>
        <v>0</v>
      </c>
      <c r="K83" s="64"/>
      <c r="L83" s="62"/>
      <c r="M83" s="85"/>
      <c r="N83" s="86"/>
      <c r="O83" s="86"/>
      <c r="P83" s="174">
        <f>P84</f>
        <v>0</v>
      </c>
      <c r="Q83" s="86"/>
      <c r="R83" s="174">
        <f>R84</f>
        <v>0</v>
      </c>
      <c r="S83" s="86"/>
      <c r="T83" s="175">
        <f>T84</f>
        <v>0</v>
      </c>
      <c r="AT83" s="24" t="s">
        <v>77</v>
      </c>
      <c r="AU83" s="24" t="s">
        <v>141</v>
      </c>
      <c r="BK83" s="176">
        <f>BK84</f>
        <v>0</v>
      </c>
    </row>
    <row r="84" spans="2:65" s="10" customFormat="1" ht="37.35" customHeight="1">
      <c r="B84" s="177"/>
      <c r="C84" s="178"/>
      <c r="D84" s="179" t="s">
        <v>77</v>
      </c>
      <c r="E84" s="180" t="s">
        <v>126</v>
      </c>
      <c r="F84" s="180" t="s">
        <v>127</v>
      </c>
      <c r="G84" s="178"/>
      <c r="H84" s="178"/>
      <c r="I84" s="181"/>
      <c r="J84" s="182">
        <f>BK84</f>
        <v>0</v>
      </c>
      <c r="K84" s="178"/>
      <c r="L84" s="183"/>
      <c r="M84" s="184"/>
      <c r="N84" s="185"/>
      <c r="O84" s="185"/>
      <c r="P84" s="186">
        <f>P85+P87+P95+P121+P134+P136</f>
        <v>0</v>
      </c>
      <c r="Q84" s="185"/>
      <c r="R84" s="186">
        <f>R85+R87+R95+R121+R134+R136</f>
        <v>0</v>
      </c>
      <c r="S84" s="185"/>
      <c r="T84" s="187">
        <f>T85+T87+T95+T121+T134+T136</f>
        <v>0</v>
      </c>
      <c r="AR84" s="188" t="s">
        <v>230</v>
      </c>
      <c r="AT84" s="189" t="s">
        <v>77</v>
      </c>
      <c r="AU84" s="189" t="s">
        <v>78</v>
      </c>
      <c r="AY84" s="188" t="s">
        <v>179</v>
      </c>
      <c r="BK84" s="190">
        <f>BK85+BK87+BK95+BK121+BK134+BK136</f>
        <v>0</v>
      </c>
    </row>
    <row r="85" spans="2:65" s="10" customFormat="1" ht="19.899999999999999" customHeight="1">
      <c r="B85" s="177"/>
      <c r="C85" s="178"/>
      <c r="D85" s="179" t="s">
        <v>77</v>
      </c>
      <c r="E85" s="191" t="s">
        <v>5816</v>
      </c>
      <c r="F85" s="191" t="s">
        <v>5817</v>
      </c>
      <c r="G85" s="178"/>
      <c r="H85" s="178"/>
      <c r="I85" s="181"/>
      <c r="J85" s="192">
        <f>BK85</f>
        <v>0</v>
      </c>
      <c r="K85" s="178"/>
      <c r="L85" s="183"/>
      <c r="M85" s="184"/>
      <c r="N85" s="185"/>
      <c r="O85" s="185"/>
      <c r="P85" s="186">
        <f>P86</f>
        <v>0</v>
      </c>
      <c r="Q85" s="185"/>
      <c r="R85" s="186">
        <f>R86</f>
        <v>0</v>
      </c>
      <c r="S85" s="185"/>
      <c r="T85" s="187">
        <f>T86</f>
        <v>0</v>
      </c>
      <c r="AR85" s="188" t="s">
        <v>230</v>
      </c>
      <c r="AT85" s="189" t="s">
        <v>77</v>
      </c>
      <c r="AU85" s="189" t="s">
        <v>86</v>
      </c>
      <c r="AY85" s="188" t="s">
        <v>179</v>
      </c>
      <c r="BK85" s="190">
        <f>BK86</f>
        <v>0</v>
      </c>
    </row>
    <row r="86" spans="2:65" s="1" customFormat="1" ht="34.15" customHeight="1">
      <c r="B86" s="42"/>
      <c r="C86" s="193" t="s">
        <v>86</v>
      </c>
      <c r="D86" s="193" t="s">
        <v>182</v>
      </c>
      <c r="E86" s="194" t="s">
        <v>5818</v>
      </c>
      <c r="F86" s="195" t="s">
        <v>5819</v>
      </c>
      <c r="G86" s="196" t="s">
        <v>454</v>
      </c>
      <c r="H86" s="197">
        <v>1</v>
      </c>
      <c r="I86" s="198"/>
      <c r="J86" s="199">
        <f>ROUND(I86*H86,2)</f>
        <v>0</v>
      </c>
      <c r="K86" s="195" t="s">
        <v>904</v>
      </c>
      <c r="L86" s="62"/>
      <c r="M86" s="200" t="s">
        <v>34</v>
      </c>
      <c r="N86" s="201" t="s">
        <v>49</v>
      </c>
      <c r="O86" s="43"/>
      <c r="P86" s="202">
        <f>O86*H86</f>
        <v>0</v>
      </c>
      <c r="Q86" s="202">
        <v>0</v>
      </c>
      <c r="R86" s="202">
        <f>Q86*H86</f>
        <v>0</v>
      </c>
      <c r="S86" s="202">
        <v>0</v>
      </c>
      <c r="T86" s="203">
        <f>S86*H86</f>
        <v>0</v>
      </c>
      <c r="AR86" s="24" t="s">
        <v>5820</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5820</v>
      </c>
      <c r="BM86" s="24" t="s">
        <v>5821</v>
      </c>
    </row>
    <row r="87" spans="2:65" s="10" customFormat="1" ht="29.85" customHeight="1">
      <c r="B87" s="177"/>
      <c r="C87" s="178"/>
      <c r="D87" s="179" t="s">
        <v>77</v>
      </c>
      <c r="E87" s="191" t="s">
        <v>5822</v>
      </c>
      <c r="F87" s="191" t="s">
        <v>5823</v>
      </c>
      <c r="G87" s="178"/>
      <c r="H87" s="178"/>
      <c r="I87" s="181"/>
      <c r="J87" s="192">
        <f>BK87</f>
        <v>0</v>
      </c>
      <c r="K87" s="178"/>
      <c r="L87" s="183"/>
      <c r="M87" s="184"/>
      <c r="N87" s="185"/>
      <c r="O87" s="185"/>
      <c r="P87" s="186">
        <f>SUM(P88:P94)</f>
        <v>0</v>
      </c>
      <c r="Q87" s="185"/>
      <c r="R87" s="186">
        <f>SUM(R88:R94)</f>
        <v>0</v>
      </c>
      <c r="S87" s="185"/>
      <c r="T87" s="187">
        <f>SUM(T88:T94)</f>
        <v>0</v>
      </c>
      <c r="AR87" s="188" t="s">
        <v>230</v>
      </c>
      <c r="AT87" s="189" t="s">
        <v>77</v>
      </c>
      <c r="AU87" s="189" t="s">
        <v>86</v>
      </c>
      <c r="AY87" s="188" t="s">
        <v>179</v>
      </c>
      <c r="BK87" s="190">
        <f>SUM(BK88:BK94)</f>
        <v>0</v>
      </c>
    </row>
    <row r="88" spans="2:65" s="1" customFormat="1" ht="22.9" customHeight="1">
      <c r="B88" s="42"/>
      <c r="C88" s="193" t="s">
        <v>88</v>
      </c>
      <c r="D88" s="193" t="s">
        <v>182</v>
      </c>
      <c r="E88" s="194" t="s">
        <v>5824</v>
      </c>
      <c r="F88" s="195" t="s">
        <v>5825</v>
      </c>
      <c r="G88" s="196" t="s">
        <v>454</v>
      </c>
      <c r="H88" s="197">
        <v>1</v>
      </c>
      <c r="I88" s="198"/>
      <c r="J88" s="199">
        <f>ROUND(I88*H88,2)</f>
        <v>0</v>
      </c>
      <c r="K88" s="195" t="s">
        <v>904</v>
      </c>
      <c r="L88" s="62"/>
      <c r="M88" s="200" t="s">
        <v>34</v>
      </c>
      <c r="N88" s="201" t="s">
        <v>49</v>
      </c>
      <c r="O88" s="43"/>
      <c r="P88" s="202">
        <f>O88*H88</f>
        <v>0</v>
      </c>
      <c r="Q88" s="202">
        <v>0</v>
      </c>
      <c r="R88" s="202">
        <f>Q88*H88</f>
        <v>0</v>
      </c>
      <c r="S88" s="202">
        <v>0</v>
      </c>
      <c r="T88" s="203">
        <f>S88*H88</f>
        <v>0</v>
      </c>
      <c r="AR88" s="24" t="s">
        <v>5820</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5820</v>
      </c>
      <c r="BM88" s="24" t="s">
        <v>5826</v>
      </c>
    </row>
    <row r="89" spans="2:65" s="1" customFormat="1" ht="27">
      <c r="B89" s="42"/>
      <c r="C89" s="64"/>
      <c r="D89" s="205" t="s">
        <v>227</v>
      </c>
      <c r="E89" s="64"/>
      <c r="F89" s="206" t="s">
        <v>5827</v>
      </c>
      <c r="G89" s="64"/>
      <c r="H89" s="64"/>
      <c r="I89" s="164"/>
      <c r="J89" s="64"/>
      <c r="K89" s="64"/>
      <c r="L89" s="62"/>
      <c r="M89" s="207"/>
      <c r="N89" s="43"/>
      <c r="O89" s="43"/>
      <c r="P89" s="43"/>
      <c r="Q89" s="43"/>
      <c r="R89" s="43"/>
      <c r="S89" s="43"/>
      <c r="T89" s="79"/>
      <c r="AT89" s="24" t="s">
        <v>227</v>
      </c>
      <c r="AU89" s="24" t="s">
        <v>88</v>
      </c>
    </row>
    <row r="90" spans="2:65" s="11" customFormat="1" ht="13.5">
      <c r="B90" s="208"/>
      <c r="C90" s="209"/>
      <c r="D90" s="205" t="s">
        <v>191</v>
      </c>
      <c r="E90" s="210" t="s">
        <v>34</v>
      </c>
      <c r="F90" s="211" t="s">
        <v>5828</v>
      </c>
      <c r="G90" s="209"/>
      <c r="H90" s="210" t="s">
        <v>34</v>
      </c>
      <c r="I90" s="212"/>
      <c r="J90" s="209"/>
      <c r="K90" s="209"/>
      <c r="L90" s="213"/>
      <c r="M90" s="214"/>
      <c r="N90" s="215"/>
      <c r="O90" s="215"/>
      <c r="P90" s="215"/>
      <c r="Q90" s="215"/>
      <c r="R90" s="215"/>
      <c r="S90" s="215"/>
      <c r="T90" s="216"/>
      <c r="AT90" s="217" t="s">
        <v>191</v>
      </c>
      <c r="AU90" s="217" t="s">
        <v>88</v>
      </c>
      <c r="AV90" s="11" t="s">
        <v>86</v>
      </c>
      <c r="AW90" s="11" t="s">
        <v>41</v>
      </c>
      <c r="AX90" s="11" t="s">
        <v>78</v>
      </c>
      <c r="AY90" s="217" t="s">
        <v>179</v>
      </c>
    </row>
    <row r="91" spans="2:65" s="11" customFormat="1" ht="13.5">
      <c r="B91" s="208"/>
      <c r="C91" s="209"/>
      <c r="D91" s="205" t="s">
        <v>191</v>
      </c>
      <c r="E91" s="210" t="s">
        <v>34</v>
      </c>
      <c r="F91" s="211" t="s">
        <v>5829</v>
      </c>
      <c r="G91" s="209"/>
      <c r="H91" s="210" t="s">
        <v>34</v>
      </c>
      <c r="I91" s="212"/>
      <c r="J91" s="209"/>
      <c r="K91" s="209"/>
      <c r="L91" s="213"/>
      <c r="M91" s="214"/>
      <c r="N91" s="215"/>
      <c r="O91" s="215"/>
      <c r="P91" s="215"/>
      <c r="Q91" s="215"/>
      <c r="R91" s="215"/>
      <c r="S91" s="215"/>
      <c r="T91" s="216"/>
      <c r="AT91" s="217" t="s">
        <v>191</v>
      </c>
      <c r="AU91" s="217" t="s">
        <v>88</v>
      </c>
      <c r="AV91" s="11" t="s">
        <v>86</v>
      </c>
      <c r="AW91" s="11" t="s">
        <v>41</v>
      </c>
      <c r="AX91" s="11" t="s">
        <v>78</v>
      </c>
      <c r="AY91" s="217" t="s">
        <v>179</v>
      </c>
    </row>
    <row r="92" spans="2:65" s="11" customFormat="1" ht="13.5">
      <c r="B92" s="208"/>
      <c r="C92" s="209"/>
      <c r="D92" s="205" t="s">
        <v>191</v>
      </c>
      <c r="E92" s="210" t="s">
        <v>34</v>
      </c>
      <c r="F92" s="211" t="s">
        <v>5830</v>
      </c>
      <c r="G92" s="209"/>
      <c r="H92" s="210" t="s">
        <v>34</v>
      </c>
      <c r="I92" s="212"/>
      <c r="J92" s="209"/>
      <c r="K92" s="209"/>
      <c r="L92" s="213"/>
      <c r="M92" s="214"/>
      <c r="N92" s="215"/>
      <c r="O92" s="215"/>
      <c r="P92" s="215"/>
      <c r="Q92" s="215"/>
      <c r="R92" s="215"/>
      <c r="S92" s="215"/>
      <c r="T92" s="216"/>
      <c r="AT92" s="217" t="s">
        <v>191</v>
      </c>
      <c r="AU92" s="217" t="s">
        <v>88</v>
      </c>
      <c r="AV92" s="11" t="s">
        <v>86</v>
      </c>
      <c r="AW92" s="11" t="s">
        <v>41</v>
      </c>
      <c r="AX92" s="11" t="s">
        <v>78</v>
      </c>
      <c r="AY92" s="217" t="s">
        <v>179</v>
      </c>
    </row>
    <row r="93" spans="2:65" s="11" customFormat="1" ht="13.5">
      <c r="B93" s="208"/>
      <c r="C93" s="209"/>
      <c r="D93" s="205" t="s">
        <v>191</v>
      </c>
      <c r="E93" s="210" t="s">
        <v>34</v>
      </c>
      <c r="F93" s="211" t="s">
        <v>5831</v>
      </c>
      <c r="G93" s="209"/>
      <c r="H93" s="210" t="s">
        <v>34</v>
      </c>
      <c r="I93" s="212"/>
      <c r="J93" s="209"/>
      <c r="K93" s="209"/>
      <c r="L93" s="213"/>
      <c r="M93" s="214"/>
      <c r="N93" s="215"/>
      <c r="O93" s="215"/>
      <c r="P93" s="215"/>
      <c r="Q93" s="215"/>
      <c r="R93" s="215"/>
      <c r="S93" s="215"/>
      <c r="T93" s="216"/>
      <c r="AT93" s="217" t="s">
        <v>191</v>
      </c>
      <c r="AU93" s="217" t="s">
        <v>88</v>
      </c>
      <c r="AV93" s="11" t="s">
        <v>86</v>
      </c>
      <c r="AW93" s="11" t="s">
        <v>41</v>
      </c>
      <c r="AX93" s="11" t="s">
        <v>78</v>
      </c>
      <c r="AY93" s="217" t="s">
        <v>179</v>
      </c>
    </row>
    <row r="94" spans="2:65" s="12" customFormat="1" ht="13.5">
      <c r="B94" s="218"/>
      <c r="C94" s="219"/>
      <c r="D94" s="205" t="s">
        <v>191</v>
      </c>
      <c r="E94" s="220" t="s">
        <v>34</v>
      </c>
      <c r="F94" s="221" t="s">
        <v>86</v>
      </c>
      <c r="G94" s="219"/>
      <c r="H94" s="222">
        <v>1</v>
      </c>
      <c r="I94" s="223"/>
      <c r="J94" s="219"/>
      <c r="K94" s="219"/>
      <c r="L94" s="224"/>
      <c r="M94" s="225"/>
      <c r="N94" s="226"/>
      <c r="O94" s="226"/>
      <c r="P94" s="226"/>
      <c r="Q94" s="226"/>
      <c r="R94" s="226"/>
      <c r="S94" s="226"/>
      <c r="T94" s="227"/>
      <c r="AT94" s="228" t="s">
        <v>191</v>
      </c>
      <c r="AU94" s="228" t="s">
        <v>88</v>
      </c>
      <c r="AV94" s="12" t="s">
        <v>88</v>
      </c>
      <c r="AW94" s="12" t="s">
        <v>41</v>
      </c>
      <c r="AX94" s="12" t="s">
        <v>86</v>
      </c>
      <c r="AY94" s="228" t="s">
        <v>179</v>
      </c>
    </row>
    <row r="95" spans="2:65" s="10" customFormat="1" ht="29.85" customHeight="1">
      <c r="B95" s="177"/>
      <c r="C95" s="178"/>
      <c r="D95" s="179" t="s">
        <v>77</v>
      </c>
      <c r="E95" s="191" t="s">
        <v>5832</v>
      </c>
      <c r="F95" s="191" t="s">
        <v>5833</v>
      </c>
      <c r="G95" s="178"/>
      <c r="H95" s="178"/>
      <c r="I95" s="181"/>
      <c r="J95" s="192">
        <f>BK95</f>
        <v>0</v>
      </c>
      <c r="K95" s="178"/>
      <c r="L95" s="183"/>
      <c r="M95" s="184"/>
      <c r="N95" s="185"/>
      <c r="O95" s="185"/>
      <c r="P95" s="186">
        <f>SUM(P96:P120)</f>
        <v>0</v>
      </c>
      <c r="Q95" s="185"/>
      <c r="R95" s="186">
        <f>SUM(R96:R120)</f>
        <v>0</v>
      </c>
      <c r="S95" s="185"/>
      <c r="T95" s="187">
        <f>SUM(T96:T120)</f>
        <v>0</v>
      </c>
      <c r="AR95" s="188" t="s">
        <v>230</v>
      </c>
      <c r="AT95" s="189" t="s">
        <v>77</v>
      </c>
      <c r="AU95" s="189" t="s">
        <v>86</v>
      </c>
      <c r="AY95" s="188" t="s">
        <v>179</v>
      </c>
      <c r="BK95" s="190">
        <f>SUM(BK96:BK120)</f>
        <v>0</v>
      </c>
    </row>
    <row r="96" spans="2:65" s="1" customFormat="1" ht="22.9" customHeight="1">
      <c r="B96" s="42"/>
      <c r="C96" s="193" t="s">
        <v>180</v>
      </c>
      <c r="D96" s="193" t="s">
        <v>182</v>
      </c>
      <c r="E96" s="194" t="s">
        <v>5834</v>
      </c>
      <c r="F96" s="195" t="s">
        <v>5835</v>
      </c>
      <c r="G96" s="196" t="s">
        <v>454</v>
      </c>
      <c r="H96" s="197">
        <v>1</v>
      </c>
      <c r="I96" s="198"/>
      <c r="J96" s="199">
        <f>ROUND(I96*H96,2)</f>
        <v>0</v>
      </c>
      <c r="K96" s="195" t="s">
        <v>34</v>
      </c>
      <c r="L96" s="62"/>
      <c r="M96" s="200" t="s">
        <v>34</v>
      </c>
      <c r="N96" s="201" t="s">
        <v>49</v>
      </c>
      <c r="O96" s="43"/>
      <c r="P96" s="202">
        <f>O96*H96</f>
        <v>0</v>
      </c>
      <c r="Q96" s="202">
        <v>0</v>
      </c>
      <c r="R96" s="202">
        <f>Q96*H96</f>
        <v>0</v>
      </c>
      <c r="S96" s="202">
        <v>0</v>
      </c>
      <c r="T96" s="203">
        <f>S96*H96</f>
        <v>0</v>
      </c>
      <c r="AR96" s="24" t="s">
        <v>5820</v>
      </c>
      <c r="AT96" s="24" t="s">
        <v>182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5820</v>
      </c>
      <c r="BM96" s="24" t="s">
        <v>5836</v>
      </c>
    </row>
    <row r="97" spans="2:65" s="11" customFormat="1" ht="27">
      <c r="B97" s="208"/>
      <c r="C97" s="209"/>
      <c r="D97" s="205" t="s">
        <v>191</v>
      </c>
      <c r="E97" s="210" t="s">
        <v>34</v>
      </c>
      <c r="F97" s="211" t="s">
        <v>5837</v>
      </c>
      <c r="G97" s="209"/>
      <c r="H97" s="210" t="s">
        <v>34</v>
      </c>
      <c r="I97" s="212"/>
      <c r="J97" s="209"/>
      <c r="K97" s="209"/>
      <c r="L97" s="213"/>
      <c r="M97" s="214"/>
      <c r="N97" s="215"/>
      <c r="O97" s="215"/>
      <c r="P97" s="215"/>
      <c r="Q97" s="215"/>
      <c r="R97" s="215"/>
      <c r="S97" s="215"/>
      <c r="T97" s="216"/>
      <c r="AT97" s="217" t="s">
        <v>191</v>
      </c>
      <c r="AU97" s="217" t="s">
        <v>88</v>
      </c>
      <c r="AV97" s="11" t="s">
        <v>86</v>
      </c>
      <c r="AW97" s="11" t="s">
        <v>41</v>
      </c>
      <c r="AX97" s="11" t="s">
        <v>78</v>
      </c>
      <c r="AY97" s="217" t="s">
        <v>179</v>
      </c>
    </row>
    <row r="98" spans="2:65" s="11" customFormat="1" ht="13.5">
      <c r="B98" s="208"/>
      <c r="C98" s="209"/>
      <c r="D98" s="205" t="s">
        <v>191</v>
      </c>
      <c r="E98" s="210" t="s">
        <v>34</v>
      </c>
      <c r="F98" s="211" t="s">
        <v>5838</v>
      </c>
      <c r="G98" s="209"/>
      <c r="H98" s="210" t="s">
        <v>34</v>
      </c>
      <c r="I98" s="212"/>
      <c r="J98" s="209"/>
      <c r="K98" s="209"/>
      <c r="L98" s="213"/>
      <c r="M98" s="214"/>
      <c r="N98" s="215"/>
      <c r="O98" s="215"/>
      <c r="P98" s="215"/>
      <c r="Q98" s="215"/>
      <c r="R98" s="215"/>
      <c r="S98" s="215"/>
      <c r="T98" s="216"/>
      <c r="AT98" s="217" t="s">
        <v>191</v>
      </c>
      <c r="AU98" s="217" t="s">
        <v>88</v>
      </c>
      <c r="AV98" s="11" t="s">
        <v>86</v>
      </c>
      <c r="AW98" s="11" t="s">
        <v>41</v>
      </c>
      <c r="AX98" s="11" t="s">
        <v>78</v>
      </c>
      <c r="AY98" s="217" t="s">
        <v>179</v>
      </c>
    </row>
    <row r="99" spans="2:65" s="11" customFormat="1" ht="13.5">
      <c r="B99" s="208"/>
      <c r="C99" s="209"/>
      <c r="D99" s="205" t="s">
        <v>191</v>
      </c>
      <c r="E99" s="210" t="s">
        <v>34</v>
      </c>
      <c r="F99" s="211" t="s">
        <v>5839</v>
      </c>
      <c r="G99" s="209"/>
      <c r="H99" s="210" t="s">
        <v>34</v>
      </c>
      <c r="I99" s="212"/>
      <c r="J99" s="209"/>
      <c r="K99" s="209"/>
      <c r="L99" s="213"/>
      <c r="M99" s="214"/>
      <c r="N99" s="215"/>
      <c r="O99" s="215"/>
      <c r="P99" s="215"/>
      <c r="Q99" s="215"/>
      <c r="R99" s="215"/>
      <c r="S99" s="215"/>
      <c r="T99" s="216"/>
      <c r="AT99" s="217" t="s">
        <v>191</v>
      </c>
      <c r="AU99" s="217" t="s">
        <v>88</v>
      </c>
      <c r="AV99" s="11" t="s">
        <v>86</v>
      </c>
      <c r="AW99" s="11" t="s">
        <v>41</v>
      </c>
      <c r="AX99" s="11" t="s">
        <v>78</v>
      </c>
      <c r="AY99" s="217" t="s">
        <v>179</v>
      </c>
    </row>
    <row r="100" spans="2:65" s="11" customFormat="1" ht="27">
      <c r="B100" s="208"/>
      <c r="C100" s="209"/>
      <c r="D100" s="205" t="s">
        <v>191</v>
      </c>
      <c r="E100" s="210" t="s">
        <v>34</v>
      </c>
      <c r="F100" s="211" t="s">
        <v>5840</v>
      </c>
      <c r="G100" s="209"/>
      <c r="H100" s="210" t="s">
        <v>34</v>
      </c>
      <c r="I100" s="212"/>
      <c r="J100" s="209"/>
      <c r="K100" s="209"/>
      <c r="L100" s="213"/>
      <c r="M100" s="214"/>
      <c r="N100" s="215"/>
      <c r="O100" s="215"/>
      <c r="P100" s="215"/>
      <c r="Q100" s="215"/>
      <c r="R100" s="215"/>
      <c r="S100" s="215"/>
      <c r="T100" s="216"/>
      <c r="AT100" s="217" t="s">
        <v>191</v>
      </c>
      <c r="AU100" s="217" t="s">
        <v>88</v>
      </c>
      <c r="AV100" s="11" t="s">
        <v>86</v>
      </c>
      <c r="AW100" s="11" t="s">
        <v>41</v>
      </c>
      <c r="AX100" s="11" t="s">
        <v>78</v>
      </c>
      <c r="AY100" s="217" t="s">
        <v>179</v>
      </c>
    </row>
    <row r="101" spans="2:65" s="11" customFormat="1" ht="27">
      <c r="B101" s="208"/>
      <c r="C101" s="209"/>
      <c r="D101" s="205" t="s">
        <v>191</v>
      </c>
      <c r="E101" s="210" t="s">
        <v>34</v>
      </c>
      <c r="F101" s="211" t="s">
        <v>5841</v>
      </c>
      <c r="G101" s="209"/>
      <c r="H101" s="210" t="s">
        <v>34</v>
      </c>
      <c r="I101" s="212"/>
      <c r="J101" s="209"/>
      <c r="K101" s="209"/>
      <c r="L101" s="213"/>
      <c r="M101" s="214"/>
      <c r="N101" s="215"/>
      <c r="O101" s="215"/>
      <c r="P101" s="215"/>
      <c r="Q101" s="215"/>
      <c r="R101" s="215"/>
      <c r="S101" s="215"/>
      <c r="T101" s="216"/>
      <c r="AT101" s="217" t="s">
        <v>191</v>
      </c>
      <c r="AU101" s="217" t="s">
        <v>88</v>
      </c>
      <c r="AV101" s="11" t="s">
        <v>86</v>
      </c>
      <c r="AW101" s="11" t="s">
        <v>41</v>
      </c>
      <c r="AX101" s="11" t="s">
        <v>78</v>
      </c>
      <c r="AY101" s="217" t="s">
        <v>179</v>
      </c>
    </row>
    <row r="102" spans="2:65" s="11" customFormat="1" ht="27">
      <c r="B102" s="208"/>
      <c r="C102" s="209"/>
      <c r="D102" s="205" t="s">
        <v>191</v>
      </c>
      <c r="E102" s="210" t="s">
        <v>34</v>
      </c>
      <c r="F102" s="211" t="s">
        <v>5842</v>
      </c>
      <c r="G102" s="209"/>
      <c r="H102" s="210" t="s">
        <v>34</v>
      </c>
      <c r="I102" s="212"/>
      <c r="J102" s="209"/>
      <c r="K102" s="209"/>
      <c r="L102" s="213"/>
      <c r="M102" s="214"/>
      <c r="N102" s="215"/>
      <c r="O102" s="215"/>
      <c r="P102" s="215"/>
      <c r="Q102" s="215"/>
      <c r="R102" s="215"/>
      <c r="S102" s="215"/>
      <c r="T102" s="216"/>
      <c r="AT102" s="217" t="s">
        <v>191</v>
      </c>
      <c r="AU102" s="217" t="s">
        <v>88</v>
      </c>
      <c r="AV102" s="11" t="s">
        <v>86</v>
      </c>
      <c r="AW102" s="11" t="s">
        <v>41</v>
      </c>
      <c r="AX102" s="11" t="s">
        <v>78</v>
      </c>
      <c r="AY102" s="217" t="s">
        <v>179</v>
      </c>
    </row>
    <row r="103" spans="2:65" s="11" customFormat="1" ht="13.5">
      <c r="B103" s="208"/>
      <c r="C103" s="209"/>
      <c r="D103" s="205" t="s">
        <v>191</v>
      </c>
      <c r="E103" s="210" t="s">
        <v>34</v>
      </c>
      <c r="F103" s="211" t="s">
        <v>5843</v>
      </c>
      <c r="G103" s="209"/>
      <c r="H103" s="210" t="s">
        <v>34</v>
      </c>
      <c r="I103" s="212"/>
      <c r="J103" s="209"/>
      <c r="K103" s="209"/>
      <c r="L103" s="213"/>
      <c r="M103" s="214"/>
      <c r="N103" s="215"/>
      <c r="O103" s="215"/>
      <c r="P103" s="215"/>
      <c r="Q103" s="215"/>
      <c r="R103" s="215"/>
      <c r="S103" s="215"/>
      <c r="T103" s="216"/>
      <c r="AT103" s="217" t="s">
        <v>191</v>
      </c>
      <c r="AU103" s="217" t="s">
        <v>88</v>
      </c>
      <c r="AV103" s="11" t="s">
        <v>86</v>
      </c>
      <c r="AW103" s="11" t="s">
        <v>41</v>
      </c>
      <c r="AX103" s="11" t="s">
        <v>78</v>
      </c>
      <c r="AY103" s="217" t="s">
        <v>179</v>
      </c>
    </row>
    <row r="104" spans="2:65" s="11" customFormat="1" ht="13.5">
      <c r="B104" s="208"/>
      <c r="C104" s="209"/>
      <c r="D104" s="205" t="s">
        <v>191</v>
      </c>
      <c r="E104" s="210" t="s">
        <v>34</v>
      </c>
      <c r="F104" s="211" t="s">
        <v>5844</v>
      </c>
      <c r="G104" s="209"/>
      <c r="H104" s="210" t="s">
        <v>34</v>
      </c>
      <c r="I104" s="212"/>
      <c r="J104" s="209"/>
      <c r="K104" s="209"/>
      <c r="L104" s="213"/>
      <c r="M104" s="214"/>
      <c r="N104" s="215"/>
      <c r="O104" s="215"/>
      <c r="P104" s="215"/>
      <c r="Q104" s="215"/>
      <c r="R104" s="215"/>
      <c r="S104" s="215"/>
      <c r="T104" s="216"/>
      <c r="AT104" s="217" t="s">
        <v>191</v>
      </c>
      <c r="AU104" s="217" t="s">
        <v>88</v>
      </c>
      <c r="AV104" s="11" t="s">
        <v>86</v>
      </c>
      <c r="AW104" s="11" t="s">
        <v>41</v>
      </c>
      <c r="AX104" s="11" t="s">
        <v>78</v>
      </c>
      <c r="AY104" s="217" t="s">
        <v>179</v>
      </c>
    </row>
    <row r="105" spans="2:65" s="11" customFormat="1" ht="13.5">
      <c r="B105" s="208"/>
      <c r="C105" s="209"/>
      <c r="D105" s="205" t="s">
        <v>191</v>
      </c>
      <c r="E105" s="210" t="s">
        <v>34</v>
      </c>
      <c r="F105" s="211" t="s">
        <v>5845</v>
      </c>
      <c r="G105" s="209"/>
      <c r="H105" s="210" t="s">
        <v>34</v>
      </c>
      <c r="I105" s="212"/>
      <c r="J105" s="209"/>
      <c r="K105" s="209"/>
      <c r="L105" s="213"/>
      <c r="M105" s="214"/>
      <c r="N105" s="215"/>
      <c r="O105" s="215"/>
      <c r="P105" s="215"/>
      <c r="Q105" s="215"/>
      <c r="R105" s="215"/>
      <c r="S105" s="215"/>
      <c r="T105" s="216"/>
      <c r="AT105" s="217" t="s">
        <v>191</v>
      </c>
      <c r="AU105" s="217" t="s">
        <v>88</v>
      </c>
      <c r="AV105" s="11" t="s">
        <v>86</v>
      </c>
      <c r="AW105" s="11" t="s">
        <v>41</v>
      </c>
      <c r="AX105" s="11" t="s">
        <v>78</v>
      </c>
      <c r="AY105" s="217" t="s">
        <v>179</v>
      </c>
    </row>
    <row r="106" spans="2:65" s="11" customFormat="1" ht="13.5">
      <c r="B106" s="208"/>
      <c r="C106" s="209"/>
      <c r="D106" s="205" t="s">
        <v>191</v>
      </c>
      <c r="E106" s="210" t="s">
        <v>34</v>
      </c>
      <c r="F106" s="211" t="s">
        <v>5846</v>
      </c>
      <c r="G106" s="209"/>
      <c r="H106" s="210" t="s">
        <v>34</v>
      </c>
      <c r="I106" s="212"/>
      <c r="J106" s="209"/>
      <c r="K106" s="209"/>
      <c r="L106" s="213"/>
      <c r="M106" s="214"/>
      <c r="N106" s="215"/>
      <c r="O106" s="215"/>
      <c r="P106" s="215"/>
      <c r="Q106" s="215"/>
      <c r="R106" s="215"/>
      <c r="S106" s="215"/>
      <c r="T106" s="216"/>
      <c r="AT106" s="217" t="s">
        <v>191</v>
      </c>
      <c r="AU106" s="217" t="s">
        <v>88</v>
      </c>
      <c r="AV106" s="11" t="s">
        <v>86</v>
      </c>
      <c r="AW106" s="11" t="s">
        <v>41</v>
      </c>
      <c r="AX106" s="11" t="s">
        <v>78</v>
      </c>
      <c r="AY106" s="217" t="s">
        <v>179</v>
      </c>
    </row>
    <row r="107" spans="2:65" s="11" customFormat="1" ht="27">
      <c r="B107" s="208"/>
      <c r="C107" s="209"/>
      <c r="D107" s="205" t="s">
        <v>191</v>
      </c>
      <c r="E107" s="210" t="s">
        <v>34</v>
      </c>
      <c r="F107" s="211" t="s">
        <v>5847</v>
      </c>
      <c r="G107" s="209"/>
      <c r="H107" s="210" t="s">
        <v>34</v>
      </c>
      <c r="I107" s="212"/>
      <c r="J107" s="209"/>
      <c r="K107" s="209"/>
      <c r="L107" s="213"/>
      <c r="M107" s="214"/>
      <c r="N107" s="215"/>
      <c r="O107" s="215"/>
      <c r="P107" s="215"/>
      <c r="Q107" s="215"/>
      <c r="R107" s="215"/>
      <c r="S107" s="215"/>
      <c r="T107" s="216"/>
      <c r="AT107" s="217" t="s">
        <v>191</v>
      </c>
      <c r="AU107" s="217" t="s">
        <v>88</v>
      </c>
      <c r="AV107" s="11" t="s">
        <v>86</v>
      </c>
      <c r="AW107" s="11" t="s">
        <v>41</v>
      </c>
      <c r="AX107" s="11" t="s">
        <v>78</v>
      </c>
      <c r="AY107" s="217" t="s">
        <v>179</v>
      </c>
    </row>
    <row r="108" spans="2:65" s="11" customFormat="1" ht="13.5">
      <c r="B108" s="208"/>
      <c r="C108" s="209"/>
      <c r="D108" s="205" t="s">
        <v>191</v>
      </c>
      <c r="E108" s="210" t="s">
        <v>34</v>
      </c>
      <c r="F108" s="211" t="s">
        <v>5848</v>
      </c>
      <c r="G108" s="209"/>
      <c r="H108" s="210" t="s">
        <v>34</v>
      </c>
      <c r="I108" s="212"/>
      <c r="J108" s="209"/>
      <c r="K108" s="209"/>
      <c r="L108" s="213"/>
      <c r="M108" s="214"/>
      <c r="N108" s="215"/>
      <c r="O108" s="215"/>
      <c r="P108" s="215"/>
      <c r="Q108" s="215"/>
      <c r="R108" s="215"/>
      <c r="S108" s="215"/>
      <c r="T108" s="216"/>
      <c r="AT108" s="217" t="s">
        <v>191</v>
      </c>
      <c r="AU108" s="217" t="s">
        <v>88</v>
      </c>
      <c r="AV108" s="11" t="s">
        <v>86</v>
      </c>
      <c r="AW108" s="11" t="s">
        <v>41</v>
      </c>
      <c r="AX108" s="11" t="s">
        <v>78</v>
      </c>
      <c r="AY108" s="217" t="s">
        <v>179</v>
      </c>
    </row>
    <row r="109" spans="2:65" s="12" customFormat="1" ht="13.5">
      <c r="B109" s="218"/>
      <c r="C109" s="219"/>
      <c r="D109" s="205" t="s">
        <v>191</v>
      </c>
      <c r="E109" s="220" t="s">
        <v>34</v>
      </c>
      <c r="F109" s="221" t="s">
        <v>86</v>
      </c>
      <c r="G109" s="219"/>
      <c r="H109" s="222">
        <v>1</v>
      </c>
      <c r="I109" s="223"/>
      <c r="J109" s="219"/>
      <c r="K109" s="219"/>
      <c r="L109" s="224"/>
      <c r="M109" s="225"/>
      <c r="N109" s="226"/>
      <c r="O109" s="226"/>
      <c r="P109" s="226"/>
      <c r="Q109" s="226"/>
      <c r="R109" s="226"/>
      <c r="S109" s="226"/>
      <c r="T109" s="227"/>
      <c r="AT109" s="228" t="s">
        <v>191</v>
      </c>
      <c r="AU109" s="228" t="s">
        <v>88</v>
      </c>
      <c r="AV109" s="12" t="s">
        <v>88</v>
      </c>
      <c r="AW109" s="12" t="s">
        <v>41</v>
      </c>
      <c r="AX109" s="12" t="s">
        <v>86</v>
      </c>
      <c r="AY109" s="228" t="s">
        <v>179</v>
      </c>
    </row>
    <row r="110" spans="2:65" s="1" customFormat="1" ht="22.9" customHeight="1">
      <c r="B110" s="42"/>
      <c r="C110" s="193" t="s">
        <v>187</v>
      </c>
      <c r="D110" s="193" t="s">
        <v>182</v>
      </c>
      <c r="E110" s="194" t="s">
        <v>5849</v>
      </c>
      <c r="F110" s="195" t="s">
        <v>5850</v>
      </c>
      <c r="G110" s="196" t="s">
        <v>454</v>
      </c>
      <c r="H110" s="197">
        <v>3</v>
      </c>
      <c r="I110" s="198"/>
      <c r="J110" s="199">
        <f>ROUND(I110*H110,2)</f>
        <v>0</v>
      </c>
      <c r="K110" s="195" t="s">
        <v>904</v>
      </c>
      <c r="L110" s="62"/>
      <c r="M110" s="200" t="s">
        <v>34</v>
      </c>
      <c r="N110" s="201" t="s">
        <v>49</v>
      </c>
      <c r="O110" s="43"/>
      <c r="P110" s="202">
        <f>O110*H110</f>
        <v>0</v>
      </c>
      <c r="Q110" s="202">
        <v>0</v>
      </c>
      <c r="R110" s="202">
        <f>Q110*H110</f>
        <v>0</v>
      </c>
      <c r="S110" s="202">
        <v>0</v>
      </c>
      <c r="T110" s="203">
        <f>S110*H110</f>
        <v>0</v>
      </c>
      <c r="AR110" s="24" t="s">
        <v>5820</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5820</v>
      </c>
      <c r="BM110" s="24" t="s">
        <v>5851</v>
      </c>
    </row>
    <row r="111" spans="2:65" s="1" customFormat="1" ht="54">
      <c r="B111" s="42"/>
      <c r="C111" s="64"/>
      <c r="D111" s="205" t="s">
        <v>227</v>
      </c>
      <c r="E111" s="64"/>
      <c r="F111" s="206" t="s">
        <v>5852</v>
      </c>
      <c r="G111" s="64"/>
      <c r="H111" s="64"/>
      <c r="I111" s="164"/>
      <c r="J111" s="64"/>
      <c r="K111" s="64"/>
      <c r="L111" s="62"/>
      <c r="M111" s="207"/>
      <c r="N111" s="43"/>
      <c r="O111" s="43"/>
      <c r="P111" s="43"/>
      <c r="Q111" s="43"/>
      <c r="R111" s="43"/>
      <c r="S111" s="43"/>
      <c r="T111" s="79"/>
      <c r="AT111" s="24" t="s">
        <v>227</v>
      </c>
      <c r="AU111" s="24" t="s">
        <v>88</v>
      </c>
    </row>
    <row r="112" spans="2:65" s="11" customFormat="1" ht="13.5">
      <c r="B112" s="208"/>
      <c r="C112" s="209"/>
      <c r="D112" s="205" t="s">
        <v>191</v>
      </c>
      <c r="E112" s="210" t="s">
        <v>34</v>
      </c>
      <c r="F112" s="211" t="s">
        <v>5853</v>
      </c>
      <c r="G112" s="209"/>
      <c r="H112" s="210" t="s">
        <v>34</v>
      </c>
      <c r="I112" s="212"/>
      <c r="J112" s="209"/>
      <c r="K112" s="209"/>
      <c r="L112" s="213"/>
      <c r="M112" s="214"/>
      <c r="N112" s="215"/>
      <c r="O112" s="215"/>
      <c r="P112" s="215"/>
      <c r="Q112" s="215"/>
      <c r="R112" s="215"/>
      <c r="S112" s="215"/>
      <c r="T112" s="216"/>
      <c r="AT112" s="217" t="s">
        <v>191</v>
      </c>
      <c r="AU112" s="217" t="s">
        <v>88</v>
      </c>
      <c r="AV112" s="11" t="s">
        <v>86</v>
      </c>
      <c r="AW112" s="11" t="s">
        <v>41</v>
      </c>
      <c r="AX112" s="11" t="s">
        <v>78</v>
      </c>
      <c r="AY112" s="217" t="s">
        <v>179</v>
      </c>
    </row>
    <row r="113" spans="2:65" s="12" customFormat="1" ht="13.5">
      <c r="B113" s="218"/>
      <c r="C113" s="219"/>
      <c r="D113" s="205" t="s">
        <v>191</v>
      </c>
      <c r="E113" s="220" t="s">
        <v>34</v>
      </c>
      <c r="F113" s="221" t="s">
        <v>180</v>
      </c>
      <c r="G113" s="219"/>
      <c r="H113" s="222">
        <v>3</v>
      </c>
      <c r="I113" s="223"/>
      <c r="J113" s="219"/>
      <c r="K113" s="219"/>
      <c r="L113" s="224"/>
      <c r="M113" s="225"/>
      <c r="N113" s="226"/>
      <c r="O113" s="226"/>
      <c r="P113" s="226"/>
      <c r="Q113" s="226"/>
      <c r="R113" s="226"/>
      <c r="S113" s="226"/>
      <c r="T113" s="227"/>
      <c r="AT113" s="228" t="s">
        <v>191</v>
      </c>
      <c r="AU113" s="228" t="s">
        <v>88</v>
      </c>
      <c r="AV113" s="12" t="s">
        <v>88</v>
      </c>
      <c r="AW113" s="12" t="s">
        <v>41</v>
      </c>
      <c r="AX113" s="12" t="s">
        <v>86</v>
      </c>
      <c r="AY113" s="228" t="s">
        <v>179</v>
      </c>
    </row>
    <row r="114" spans="2:65" s="1" customFormat="1" ht="14.45" customHeight="1">
      <c r="B114" s="42"/>
      <c r="C114" s="193" t="s">
        <v>230</v>
      </c>
      <c r="D114" s="193" t="s">
        <v>182</v>
      </c>
      <c r="E114" s="194" t="s">
        <v>5854</v>
      </c>
      <c r="F114" s="195" t="s">
        <v>5855</v>
      </c>
      <c r="G114" s="196" t="s">
        <v>250</v>
      </c>
      <c r="H114" s="197">
        <v>123</v>
      </c>
      <c r="I114" s="198"/>
      <c r="J114" s="199">
        <f>ROUND(I114*H114,2)</f>
        <v>0</v>
      </c>
      <c r="K114" s="195" t="s">
        <v>904</v>
      </c>
      <c r="L114" s="62"/>
      <c r="M114" s="200" t="s">
        <v>34</v>
      </c>
      <c r="N114" s="201" t="s">
        <v>49</v>
      </c>
      <c r="O114" s="43"/>
      <c r="P114" s="202">
        <f>O114*H114</f>
        <v>0</v>
      </c>
      <c r="Q114" s="202">
        <v>0</v>
      </c>
      <c r="R114" s="202">
        <f>Q114*H114</f>
        <v>0</v>
      </c>
      <c r="S114" s="202">
        <v>0</v>
      </c>
      <c r="T114" s="203">
        <f>S114*H114</f>
        <v>0</v>
      </c>
      <c r="AR114" s="24" t="s">
        <v>5820</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5820</v>
      </c>
      <c r="BM114" s="24" t="s">
        <v>5856</v>
      </c>
    </row>
    <row r="115" spans="2:65" s="11" customFormat="1" ht="13.5">
      <c r="B115" s="208"/>
      <c r="C115" s="209"/>
      <c r="D115" s="205" t="s">
        <v>191</v>
      </c>
      <c r="E115" s="210" t="s">
        <v>34</v>
      </c>
      <c r="F115" s="211" t="s">
        <v>5857</v>
      </c>
      <c r="G115" s="209"/>
      <c r="H115" s="210" t="s">
        <v>34</v>
      </c>
      <c r="I115" s="212"/>
      <c r="J115" s="209"/>
      <c r="K115" s="209"/>
      <c r="L115" s="213"/>
      <c r="M115" s="214"/>
      <c r="N115" s="215"/>
      <c r="O115" s="215"/>
      <c r="P115" s="215"/>
      <c r="Q115" s="215"/>
      <c r="R115" s="215"/>
      <c r="S115" s="215"/>
      <c r="T115" s="216"/>
      <c r="AT115" s="217" t="s">
        <v>191</v>
      </c>
      <c r="AU115" s="217" t="s">
        <v>88</v>
      </c>
      <c r="AV115" s="11" t="s">
        <v>86</v>
      </c>
      <c r="AW115" s="11" t="s">
        <v>41</v>
      </c>
      <c r="AX115" s="11" t="s">
        <v>78</v>
      </c>
      <c r="AY115" s="217" t="s">
        <v>179</v>
      </c>
    </row>
    <row r="116" spans="2:65" s="11" customFormat="1" ht="13.5">
      <c r="B116" s="208"/>
      <c r="C116" s="209"/>
      <c r="D116" s="205" t="s">
        <v>191</v>
      </c>
      <c r="E116" s="210" t="s">
        <v>34</v>
      </c>
      <c r="F116" s="211" t="s">
        <v>5858</v>
      </c>
      <c r="G116" s="209"/>
      <c r="H116" s="210" t="s">
        <v>34</v>
      </c>
      <c r="I116" s="212"/>
      <c r="J116" s="209"/>
      <c r="K116" s="209"/>
      <c r="L116" s="213"/>
      <c r="M116" s="214"/>
      <c r="N116" s="215"/>
      <c r="O116" s="215"/>
      <c r="P116" s="215"/>
      <c r="Q116" s="215"/>
      <c r="R116" s="215"/>
      <c r="S116" s="215"/>
      <c r="T116" s="216"/>
      <c r="AT116" s="217" t="s">
        <v>191</v>
      </c>
      <c r="AU116" s="217" t="s">
        <v>88</v>
      </c>
      <c r="AV116" s="11" t="s">
        <v>86</v>
      </c>
      <c r="AW116" s="11" t="s">
        <v>41</v>
      </c>
      <c r="AX116" s="11" t="s">
        <v>78</v>
      </c>
      <c r="AY116" s="217" t="s">
        <v>179</v>
      </c>
    </row>
    <row r="117" spans="2:65" s="11" customFormat="1" ht="13.5">
      <c r="B117" s="208"/>
      <c r="C117" s="209"/>
      <c r="D117" s="205" t="s">
        <v>191</v>
      </c>
      <c r="E117" s="210" t="s">
        <v>34</v>
      </c>
      <c r="F117" s="211" t="s">
        <v>5859</v>
      </c>
      <c r="G117" s="209"/>
      <c r="H117" s="210" t="s">
        <v>34</v>
      </c>
      <c r="I117" s="212"/>
      <c r="J117" s="209"/>
      <c r="K117" s="209"/>
      <c r="L117" s="213"/>
      <c r="M117" s="214"/>
      <c r="N117" s="215"/>
      <c r="O117" s="215"/>
      <c r="P117" s="215"/>
      <c r="Q117" s="215"/>
      <c r="R117" s="215"/>
      <c r="S117" s="215"/>
      <c r="T117" s="216"/>
      <c r="AT117" s="217" t="s">
        <v>191</v>
      </c>
      <c r="AU117" s="217" t="s">
        <v>88</v>
      </c>
      <c r="AV117" s="11" t="s">
        <v>86</v>
      </c>
      <c r="AW117" s="11" t="s">
        <v>41</v>
      </c>
      <c r="AX117" s="11" t="s">
        <v>78</v>
      </c>
      <c r="AY117" s="217" t="s">
        <v>179</v>
      </c>
    </row>
    <row r="118" spans="2:65" s="12" customFormat="1" ht="13.5">
      <c r="B118" s="218"/>
      <c r="C118" s="219"/>
      <c r="D118" s="205" t="s">
        <v>191</v>
      </c>
      <c r="E118" s="220" t="s">
        <v>34</v>
      </c>
      <c r="F118" s="221" t="s">
        <v>5860</v>
      </c>
      <c r="G118" s="219"/>
      <c r="H118" s="222">
        <v>123</v>
      </c>
      <c r="I118" s="223"/>
      <c r="J118" s="219"/>
      <c r="K118" s="219"/>
      <c r="L118" s="224"/>
      <c r="M118" s="225"/>
      <c r="N118" s="226"/>
      <c r="O118" s="226"/>
      <c r="P118" s="226"/>
      <c r="Q118" s="226"/>
      <c r="R118" s="226"/>
      <c r="S118" s="226"/>
      <c r="T118" s="227"/>
      <c r="AT118" s="228" t="s">
        <v>191</v>
      </c>
      <c r="AU118" s="228" t="s">
        <v>88</v>
      </c>
      <c r="AV118" s="12" t="s">
        <v>88</v>
      </c>
      <c r="AW118" s="12" t="s">
        <v>41</v>
      </c>
      <c r="AX118" s="12" t="s">
        <v>86</v>
      </c>
      <c r="AY118" s="228" t="s">
        <v>179</v>
      </c>
    </row>
    <row r="119" spans="2:65" s="1" customFormat="1" ht="22.9" customHeight="1">
      <c r="B119" s="42"/>
      <c r="C119" s="193" t="s">
        <v>236</v>
      </c>
      <c r="D119" s="193" t="s">
        <v>182</v>
      </c>
      <c r="E119" s="194" t="s">
        <v>5861</v>
      </c>
      <c r="F119" s="195" t="s">
        <v>5862</v>
      </c>
      <c r="G119" s="196" t="s">
        <v>454</v>
      </c>
      <c r="H119" s="197">
        <v>1</v>
      </c>
      <c r="I119" s="198"/>
      <c r="J119" s="199">
        <f>ROUND(I119*H119,2)</f>
        <v>0</v>
      </c>
      <c r="K119" s="195" t="s">
        <v>904</v>
      </c>
      <c r="L119" s="62"/>
      <c r="M119" s="200" t="s">
        <v>34</v>
      </c>
      <c r="N119" s="201" t="s">
        <v>49</v>
      </c>
      <c r="O119" s="43"/>
      <c r="P119" s="202">
        <f>O119*H119</f>
        <v>0</v>
      </c>
      <c r="Q119" s="202">
        <v>0</v>
      </c>
      <c r="R119" s="202">
        <f>Q119*H119</f>
        <v>0</v>
      </c>
      <c r="S119" s="202">
        <v>0</v>
      </c>
      <c r="T119" s="203">
        <f>S119*H119</f>
        <v>0</v>
      </c>
      <c r="AR119" s="24" t="s">
        <v>5820</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5820</v>
      </c>
      <c r="BM119" s="24" t="s">
        <v>5863</v>
      </c>
    </row>
    <row r="120" spans="2:65" s="1" customFormat="1" ht="14.45" customHeight="1">
      <c r="B120" s="42"/>
      <c r="C120" s="193" t="s">
        <v>242</v>
      </c>
      <c r="D120" s="193" t="s">
        <v>182</v>
      </c>
      <c r="E120" s="194" t="s">
        <v>5864</v>
      </c>
      <c r="F120" s="195" t="s">
        <v>5865</v>
      </c>
      <c r="G120" s="196" t="s">
        <v>454</v>
      </c>
      <c r="H120" s="197">
        <v>1</v>
      </c>
      <c r="I120" s="198"/>
      <c r="J120" s="199">
        <f>ROUND(I120*H120,2)</f>
        <v>0</v>
      </c>
      <c r="K120" s="195" t="s">
        <v>904</v>
      </c>
      <c r="L120" s="62"/>
      <c r="M120" s="200" t="s">
        <v>34</v>
      </c>
      <c r="N120" s="201" t="s">
        <v>49</v>
      </c>
      <c r="O120" s="43"/>
      <c r="P120" s="202">
        <f>O120*H120</f>
        <v>0</v>
      </c>
      <c r="Q120" s="202">
        <v>0</v>
      </c>
      <c r="R120" s="202">
        <f>Q120*H120</f>
        <v>0</v>
      </c>
      <c r="S120" s="202">
        <v>0</v>
      </c>
      <c r="T120" s="203">
        <f>S120*H120</f>
        <v>0</v>
      </c>
      <c r="AR120" s="24" t="s">
        <v>5820</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5820</v>
      </c>
      <c r="BM120" s="24" t="s">
        <v>5866</v>
      </c>
    </row>
    <row r="121" spans="2:65" s="10" customFormat="1" ht="29.85" customHeight="1">
      <c r="B121" s="177"/>
      <c r="C121" s="178"/>
      <c r="D121" s="179" t="s">
        <v>77</v>
      </c>
      <c r="E121" s="191" t="s">
        <v>5867</v>
      </c>
      <c r="F121" s="191" t="s">
        <v>5868</v>
      </c>
      <c r="G121" s="178"/>
      <c r="H121" s="178"/>
      <c r="I121" s="181"/>
      <c r="J121" s="192">
        <f>BK121</f>
        <v>0</v>
      </c>
      <c r="K121" s="178"/>
      <c r="L121" s="183"/>
      <c r="M121" s="184"/>
      <c r="N121" s="185"/>
      <c r="O121" s="185"/>
      <c r="P121" s="186">
        <f>SUM(P122:P133)</f>
        <v>0</v>
      </c>
      <c r="Q121" s="185"/>
      <c r="R121" s="186">
        <f>SUM(R122:R133)</f>
        <v>0</v>
      </c>
      <c r="S121" s="185"/>
      <c r="T121" s="187">
        <f>SUM(T122:T133)</f>
        <v>0</v>
      </c>
      <c r="AR121" s="188" t="s">
        <v>230</v>
      </c>
      <c r="AT121" s="189" t="s">
        <v>77</v>
      </c>
      <c r="AU121" s="189" t="s">
        <v>86</v>
      </c>
      <c r="AY121" s="188" t="s">
        <v>179</v>
      </c>
      <c r="BK121" s="190">
        <f>SUM(BK122:BK133)</f>
        <v>0</v>
      </c>
    </row>
    <row r="122" spans="2:65" s="1" customFormat="1" ht="22.9" customHeight="1">
      <c r="B122" s="42"/>
      <c r="C122" s="193" t="s">
        <v>225</v>
      </c>
      <c r="D122" s="193" t="s">
        <v>182</v>
      </c>
      <c r="E122" s="194" t="s">
        <v>5869</v>
      </c>
      <c r="F122" s="195" t="s">
        <v>5870</v>
      </c>
      <c r="G122" s="196" t="s">
        <v>454</v>
      </c>
      <c r="H122" s="197">
        <v>1</v>
      </c>
      <c r="I122" s="198"/>
      <c r="J122" s="199">
        <f>ROUND(I122*H122,2)</f>
        <v>0</v>
      </c>
      <c r="K122" s="195" t="s">
        <v>904</v>
      </c>
      <c r="L122" s="62"/>
      <c r="M122" s="200" t="s">
        <v>34</v>
      </c>
      <c r="N122" s="201" t="s">
        <v>49</v>
      </c>
      <c r="O122" s="43"/>
      <c r="P122" s="202">
        <f>O122*H122</f>
        <v>0</v>
      </c>
      <c r="Q122" s="202">
        <v>0</v>
      </c>
      <c r="R122" s="202">
        <f>Q122*H122</f>
        <v>0</v>
      </c>
      <c r="S122" s="202">
        <v>0</v>
      </c>
      <c r="T122" s="203">
        <f>S122*H122</f>
        <v>0</v>
      </c>
      <c r="AR122" s="24" t="s">
        <v>5820</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5820</v>
      </c>
      <c r="BM122" s="24" t="s">
        <v>5871</v>
      </c>
    </row>
    <row r="123" spans="2:65" s="1" customFormat="1" ht="22.9" customHeight="1">
      <c r="B123" s="42"/>
      <c r="C123" s="193" t="s">
        <v>257</v>
      </c>
      <c r="D123" s="193" t="s">
        <v>182</v>
      </c>
      <c r="E123" s="194" t="s">
        <v>5872</v>
      </c>
      <c r="F123" s="195" t="s">
        <v>5873</v>
      </c>
      <c r="G123" s="196" t="s">
        <v>454</v>
      </c>
      <c r="H123" s="197">
        <v>1</v>
      </c>
      <c r="I123" s="198"/>
      <c r="J123" s="199">
        <f>ROUND(I123*H123,2)</f>
        <v>0</v>
      </c>
      <c r="K123" s="195" t="s">
        <v>904</v>
      </c>
      <c r="L123" s="62"/>
      <c r="M123" s="200" t="s">
        <v>34</v>
      </c>
      <c r="N123" s="201" t="s">
        <v>49</v>
      </c>
      <c r="O123" s="43"/>
      <c r="P123" s="202">
        <f>O123*H123</f>
        <v>0</v>
      </c>
      <c r="Q123" s="202">
        <v>0</v>
      </c>
      <c r="R123" s="202">
        <f>Q123*H123</f>
        <v>0</v>
      </c>
      <c r="S123" s="202">
        <v>0</v>
      </c>
      <c r="T123" s="203">
        <f>S123*H123</f>
        <v>0</v>
      </c>
      <c r="AR123" s="24" t="s">
        <v>5820</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5820</v>
      </c>
      <c r="BM123" s="24" t="s">
        <v>5874</v>
      </c>
    </row>
    <row r="124" spans="2:65" s="11" customFormat="1" ht="13.5">
      <c r="B124" s="208"/>
      <c r="C124" s="209"/>
      <c r="D124" s="205" t="s">
        <v>191</v>
      </c>
      <c r="E124" s="210" t="s">
        <v>34</v>
      </c>
      <c r="F124" s="211" t="s">
        <v>5875</v>
      </c>
      <c r="G124" s="209"/>
      <c r="H124" s="210" t="s">
        <v>34</v>
      </c>
      <c r="I124" s="212"/>
      <c r="J124" s="209"/>
      <c r="K124" s="209"/>
      <c r="L124" s="213"/>
      <c r="M124" s="214"/>
      <c r="N124" s="215"/>
      <c r="O124" s="215"/>
      <c r="P124" s="215"/>
      <c r="Q124" s="215"/>
      <c r="R124" s="215"/>
      <c r="S124" s="215"/>
      <c r="T124" s="216"/>
      <c r="AT124" s="217" t="s">
        <v>191</v>
      </c>
      <c r="AU124" s="217" t="s">
        <v>88</v>
      </c>
      <c r="AV124" s="11" t="s">
        <v>86</v>
      </c>
      <c r="AW124" s="11" t="s">
        <v>41</v>
      </c>
      <c r="AX124" s="11" t="s">
        <v>78</v>
      </c>
      <c r="AY124" s="217" t="s">
        <v>179</v>
      </c>
    </row>
    <row r="125" spans="2:65" s="12" customFormat="1" ht="13.5">
      <c r="B125" s="218"/>
      <c r="C125" s="219"/>
      <c r="D125" s="205" t="s">
        <v>191</v>
      </c>
      <c r="E125" s="220" t="s">
        <v>34</v>
      </c>
      <c r="F125" s="221" t="s">
        <v>86</v>
      </c>
      <c r="G125" s="219"/>
      <c r="H125" s="222">
        <v>1</v>
      </c>
      <c r="I125" s="223"/>
      <c r="J125" s="219"/>
      <c r="K125" s="219"/>
      <c r="L125" s="224"/>
      <c r="M125" s="225"/>
      <c r="N125" s="226"/>
      <c r="O125" s="226"/>
      <c r="P125" s="226"/>
      <c r="Q125" s="226"/>
      <c r="R125" s="226"/>
      <c r="S125" s="226"/>
      <c r="T125" s="227"/>
      <c r="AT125" s="228" t="s">
        <v>191</v>
      </c>
      <c r="AU125" s="228" t="s">
        <v>88</v>
      </c>
      <c r="AV125" s="12" t="s">
        <v>88</v>
      </c>
      <c r="AW125" s="12" t="s">
        <v>41</v>
      </c>
      <c r="AX125" s="12" t="s">
        <v>86</v>
      </c>
      <c r="AY125" s="228" t="s">
        <v>179</v>
      </c>
    </row>
    <row r="126" spans="2:65" s="1" customFormat="1" ht="14.45" customHeight="1">
      <c r="B126" s="42"/>
      <c r="C126" s="193" t="s">
        <v>264</v>
      </c>
      <c r="D126" s="193" t="s">
        <v>182</v>
      </c>
      <c r="E126" s="194" t="s">
        <v>5876</v>
      </c>
      <c r="F126" s="195" t="s">
        <v>5877</v>
      </c>
      <c r="G126" s="196" t="s">
        <v>454</v>
      </c>
      <c r="H126" s="197">
        <v>1</v>
      </c>
      <c r="I126" s="198"/>
      <c r="J126" s="199">
        <f>ROUND(I126*H126,2)</f>
        <v>0</v>
      </c>
      <c r="K126" s="195" t="s">
        <v>34</v>
      </c>
      <c r="L126" s="62"/>
      <c r="M126" s="200" t="s">
        <v>34</v>
      </c>
      <c r="N126" s="201" t="s">
        <v>49</v>
      </c>
      <c r="O126" s="43"/>
      <c r="P126" s="202">
        <f>O126*H126</f>
        <v>0</v>
      </c>
      <c r="Q126" s="202">
        <v>0</v>
      </c>
      <c r="R126" s="202">
        <f>Q126*H126</f>
        <v>0</v>
      </c>
      <c r="S126" s="202">
        <v>0</v>
      </c>
      <c r="T126" s="203">
        <f>S126*H126</f>
        <v>0</v>
      </c>
      <c r="AR126" s="24" t="s">
        <v>5820</v>
      </c>
      <c r="AT126" s="24" t="s">
        <v>182</v>
      </c>
      <c r="AU126" s="24" t="s">
        <v>88</v>
      </c>
      <c r="AY126" s="24" t="s">
        <v>179</v>
      </c>
      <c r="BE126" s="204">
        <f>IF(N126="základní",J126,0)</f>
        <v>0</v>
      </c>
      <c r="BF126" s="204">
        <f>IF(N126="snížená",J126,0)</f>
        <v>0</v>
      </c>
      <c r="BG126" s="204">
        <f>IF(N126="zákl. přenesená",J126,0)</f>
        <v>0</v>
      </c>
      <c r="BH126" s="204">
        <f>IF(N126="sníž. přenesená",J126,0)</f>
        <v>0</v>
      </c>
      <c r="BI126" s="204">
        <f>IF(N126="nulová",J126,0)</f>
        <v>0</v>
      </c>
      <c r="BJ126" s="24" t="s">
        <v>86</v>
      </c>
      <c r="BK126" s="204">
        <f>ROUND(I126*H126,2)</f>
        <v>0</v>
      </c>
      <c r="BL126" s="24" t="s">
        <v>5820</v>
      </c>
      <c r="BM126" s="24" t="s">
        <v>5878</v>
      </c>
    </row>
    <row r="127" spans="2:65" s="11" customFormat="1" ht="13.5">
      <c r="B127" s="208"/>
      <c r="C127" s="209"/>
      <c r="D127" s="205" t="s">
        <v>191</v>
      </c>
      <c r="E127" s="210" t="s">
        <v>34</v>
      </c>
      <c r="F127" s="211" t="s">
        <v>5879</v>
      </c>
      <c r="G127" s="209"/>
      <c r="H127" s="210" t="s">
        <v>34</v>
      </c>
      <c r="I127" s="212"/>
      <c r="J127" s="209"/>
      <c r="K127" s="209"/>
      <c r="L127" s="213"/>
      <c r="M127" s="214"/>
      <c r="N127" s="215"/>
      <c r="O127" s="215"/>
      <c r="P127" s="215"/>
      <c r="Q127" s="215"/>
      <c r="R127" s="215"/>
      <c r="S127" s="215"/>
      <c r="T127" s="216"/>
      <c r="AT127" s="217" t="s">
        <v>191</v>
      </c>
      <c r="AU127" s="217" t="s">
        <v>88</v>
      </c>
      <c r="AV127" s="11" t="s">
        <v>86</v>
      </c>
      <c r="AW127" s="11" t="s">
        <v>41</v>
      </c>
      <c r="AX127" s="11" t="s">
        <v>78</v>
      </c>
      <c r="AY127" s="217" t="s">
        <v>179</v>
      </c>
    </row>
    <row r="128" spans="2:65" s="11" customFormat="1" ht="13.5">
      <c r="B128" s="208"/>
      <c r="C128" s="209"/>
      <c r="D128" s="205" t="s">
        <v>191</v>
      </c>
      <c r="E128" s="210" t="s">
        <v>34</v>
      </c>
      <c r="F128" s="211" t="s">
        <v>5880</v>
      </c>
      <c r="G128" s="209"/>
      <c r="H128" s="210" t="s">
        <v>34</v>
      </c>
      <c r="I128" s="212"/>
      <c r="J128" s="209"/>
      <c r="K128" s="209"/>
      <c r="L128" s="213"/>
      <c r="M128" s="214"/>
      <c r="N128" s="215"/>
      <c r="O128" s="215"/>
      <c r="P128" s="215"/>
      <c r="Q128" s="215"/>
      <c r="R128" s="215"/>
      <c r="S128" s="215"/>
      <c r="T128" s="216"/>
      <c r="AT128" s="217" t="s">
        <v>191</v>
      </c>
      <c r="AU128" s="217" t="s">
        <v>88</v>
      </c>
      <c r="AV128" s="11" t="s">
        <v>86</v>
      </c>
      <c r="AW128" s="11" t="s">
        <v>41</v>
      </c>
      <c r="AX128" s="11" t="s">
        <v>78</v>
      </c>
      <c r="AY128" s="217" t="s">
        <v>179</v>
      </c>
    </row>
    <row r="129" spans="2:65" s="11" customFormat="1" ht="13.5">
      <c r="B129" s="208"/>
      <c r="C129" s="209"/>
      <c r="D129" s="205" t="s">
        <v>191</v>
      </c>
      <c r="E129" s="210" t="s">
        <v>34</v>
      </c>
      <c r="F129" s="211" t="s">
        <v>5881</v>
      </c>
      <c r="G129" s="209"/>
      <c r="H129" s="210" t="s">
        <v>34</v>
      </c>
      <c r="I129" s="212"/>
      <c r="J129" s="209"/>
      <c r="K129" s="209"/>
      <c r="L129" s="213"/>
      <c r="M129" s="214"/>
      <c r="N129" s="215"/>
      <c r="O129" s="215"/>
      <c r="P129" s="215"/>
      <c r="Q129" s="215"/>
      <c r="R129" s="215"/>
      <c r="S129" s="215"/>
      <c r="T129" s="216"/>
      <c r="AT129" s="217" t="s">
        <v>191</v>
      </c>
      <c r="AU129" s="217" t="s">
        <v>88</v>
      </c>
      <c r="AV129" s="11" t="s">
        <v>86</v>
      </c>
      <c r="AW129" s="11" t="s">
        <v>41</v>
      </c>
      <c r="AX129" s="11" t="s">
        <v>78</v>
      </c>
      <c r="AY129" s="217" t="s">
        <v>179</v>
      </c>
    </row>
    <row r="130" spans="2:65" s="11" customFormat="1" ht="13.5">
      <c r="B130" s="208"/>
      <c r="C130" s="209"/>
      <c r="D130" s="205" t="s">
        <v>191</v>
      </c>
      <c r="E130" s="210" t="s">
        <v>34</v>
      </c>
      <c r="F130" s="211" t="s">
        <v>5882</v>
      </c>
      <c r="G130" s="209"/>
      <c r="H130" s="210" t="s">
        <v>34</v>
      </c>
      <c r="I130" s="212"/>
      <c r="J130" s="209"/>
      <c r="K130" s="209"/>
      <c r="L130" s="213"/>
      <c r="M130" s="214"/>
      <c r="N130" s="215"/>
      <c r="O130" s="215"/>
      <c r="P130" s="215"/>
      <c r="Q130" s="215"/>
      <c r="R130" s="215"/>
      <c r="S130" s="215"/>
      <c r="T130" s="216"/>
      <c r="AT130" s="217" t="s">
        <v>191</v>
      </c>
      <c r="AU130" s="217" t="s">
        <v>88</v>
      </c>
      <c r="AV130" s="11" t="s">
        <v>86</v>
      </c>
      <c r="AW130" s="11" t="s">
        <v>41</v>
      </c>
      <c r="AX130" s="11" t="s">
        <v>78</v>
      </c>
      <c r="AY130" s="217" t="s">
        <v>179</v>
      </c>
    </row>
    <row r="131" spans="2:65" s="11" customFormat="1" ht="27">
      <c r="B131" s="208"/>
      <c r="C131" s="209"/>
      <c r="D131" s="205" t="s">
        <v>191</v>
      </c>
      <c r="E131" s="210" t="s">
        <v>34</v>
      </c>
      <c r="F131" s="211" t="s">
        <v>5883</v>
      </c>
      <c r="G131" s="209"/>
      <c r="H131" s="210" t="s">
        <v>34</v>
      </c>
      <c r="I131" s="212"/>
      <c r="J131" s="209"/>
      <c r="K131" s="209"/>
      <c r="L131" s="213"/>
      <c r="M131" s="214"/>
      <c r="N131" s="215"/>
      <c r="O131" s="215"/>
      <c r="P131" s="215"/>
      <c r="Q131" s="215"/>
      <c r="R131" s="215"/>
      <c r="S131" s="215"/>
      <c r="T131" s="216"/>
      <c r="AT131" s="217" t="s">
        <v>191</v>
      </c>
      <c r="AU131" s="217" t="s">
        <v>88</v>
      </c>
      <c r="AV131" s="11" t="s">
        <v>86</v>
      </c>
      <c r="AW131" s="11" t="s">
        <v>41</v>
      </c>
      <c r="AX131" s="11" t="s">
        <v>78</v>
      </c>
      <c r="AY131" s="217" t="s">
        <v>179</v>
      </c>
    </row>
    <row r="132" spans="2:65" s="11" customFormat="1" ht="13.5">
      <c r="B132" s="208"/>
      <c r="C132" s="209"/>
      <c r="D132" s="205" t="s">
        <v>191</v>
      </c>
      <c r="E132" s="210" t="s">
        <v>34</v>
      </c>
      <c r="F132" s="211" t="s">
        <v>5884</v>
      </c>
      <c r="G132" s="209"/>
      <c r="H132" s="210" t="s">
        <v>34</v>
      </c>
      <c r="I132" s="212"/>
      <c r="J132" s="209"/>
      <c r="K132" s="209"/>
      <c r="L132" s="213"/>
      <c r="M132" s="214"/>
      <c r="N132" s="215"/>
      <c r="O132" s="215"/>
      <c r="P132" s="215"/>
      <c r="Q132" s="215"/>
      <c r="R132" s="215"/>
      <c r="S132" s="215"/>
      <c r="T132" s="216"/>
      <c r="AT132" s="217" t="s">
        <v>191</v>
      </c>
      <c r="AU132" s="217" t="s">
        <v>88</v>
      </c>
      <c r="AV132" s="11" t="s">
        <v>86</v>
      </c>
      <c r="AW132" s="11" t="s">
        <v>41</v>
      </c>
      <c r="AX132" s="11" t="s">
        <v>78</v>
      </c>
      <c r="AY132" s="217" t="s">
        <v>179</v>
      </c>
    </row>
    <row r="133" spans="2:65" s="12" customFormat="1" ht="13.5">
      <c r="B133" s="218"/>
      <c r="C133" s="219"/>
      <c r="D133" s="205" t="s">
        <v>191</v>
      </c>
      <c r="E133" s="220" t="s">
        <v>34</v>
      </c>
      <c r="F133" s="221" t="s">
        <v>86</v>
      </c>
      <c r="G133" s="219"/>
      <c r="H133" s="222">
        <v>1</v>
      </c>
      <c r="I133" s="223"/>
      <c r="J133" s="219"/>
      <c r="K133" s="219"/>
      <c r="L133" s="224"/>
      <c r="M133" s="225"/>
      <c r="N133" s="226"/>
      <c r="O133" s="226"/>
      <c r="P133" s="226"/>
      <c r="Q133" s="226"/>
      <c r="R133" s="226"/>
      <c r="S133" s="226"/>
      <c r="T133" s="227"/>
      <c r="AT133" s="228" t="s">
        <v>191</v>
      </c>
      <c r="AU133" s="228" t="s">
        <v>88</v>
      </c>
      <c r="AV133" s="12" t="s">
        <v>88</v>
      </c>
      <c r="AW133" s="12" t="s">
        <v>41</v>
      </c>
      <c r="AX133" s="12" t="s">
        <v>86</v>
      </c>
      <c r="AY133" s="228" t="s">
        <v>179</v>
      </c>
    </row>
    <row r="134" spans="2:65" s="10" customFormat="1" ht="29.85" customHeight="1">
      <c r="B134" s="177"/>
      <c r="C134" s="178"/>
      <c r="D134" s="179" t="s">
        <v>77</v>
      </c>
      <c r="E134" s="191" t="s">
        <v>5885</v>
      </c>
      <c r="F134" s="191" t="s">
        <v>5886</v>
      </c>
      <c r="G134" s="178"/>
      <c r="H134" s="178"/>
      <c r="I134" s="181"/>
      <c r="J134" s="192">
        <f>BK134</f>
        <v>0</v>
      </c>
      <c r="K134" s="178"/>
      <c r="L134" s="183"/>
      <c r="M134" s="184"/>
      <c r="N134" s="185"/>
      <c r="O134" s="185"/>
      <c r="P134" s="186">
        <f>P135</f>
        <v>0</v>
      </c>
      <c r="Q134" s="185"/>
      <c r="R134" s="186">
        <f>R135</f>
        <v>0</v>
      </c>
      <c r="S134" s="185"/>
      <c r="T134" s="187">
        <f>T135</f>
        <v>0</v>
      </c>
      <c r="AR134" s="188" t="s">
        <v>230</v>
      </c>
      <c r="AT134" s="189" t="s">
        <v>77</v>
      </c>
      <c r="AU134" s="189" t="s">
        <v>86</v>
      </c>
      <c r="AY134" s="188" t="s">
        <v>179</v>
      </c>
      <c r="BK134" s="190">
        <f>BK135</f>
        <v>0</v>
      </c>
    </row>
    <row r="135" spans="2:65" s="1" customFormat="1" ht="22.9" customHeight="1">
      <c r="B135" s="42"/>
      <c r="C135" s="193" t="s">
        <v>269</v>
      </c>
      <c r="D135" s="193" t="s">
        <v>182</v>
      </c>
      <c r="E135" s="194" t="s">
        <v>5887</v>
      </c>
      <c r="F135" s="195" t="s">
        <v>5888</v>
      </c>
      <c r="G135" s="196" t="s">
        <v>454</v>
      </c>
      <c r="H135" s="197">
        <v>1</v>
      </c>
      <c r="I135" s="198"/>
      <c r="J135" s="199">
        <f>ROUND(I135*H135,2)</f>
        <v>0</v>
      </c>
      <c r="K135" s="195" t="s">
        <v>904</v>
      </c>
      <c r="L135" s="62"/>
      <c r="M135" s="200" t="s">
        <v>34</v>
      </c>
      <c r="N135" s="201" t="s">
        <v>49</v>
      </c>
      <c r="O135" s="43"/>
      <c r="P135" s="202">
        <f>O135*H135</f>
        <v>0</v>
      </c>
      <c r="Q135" s="202">
        <v>0</v>
      </c>
      <c r="R135" s="202">
        <f>Q135*H135</f>
        <v>0</v>
      </c>
      <c r="S135" s="202">
        <v>0</v>
      </c>
      <c r="T135" s="203">
        <f>S135*H135</f>
        <v>0</v>
      </c>
      <c r="AR135" s="24" t="s">
        <v>5820</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5820</v>
      </c>
      <c r="BM135" s="24" t="s">
        <v>5889</v>
      </c>
    </row>
    <row r="136" spans="2:65" s="10" customFormat="1" ht="29.85" customHeight="1">
      <c r="B136" s="177"/>
      <c r="C136" s="178"/>
      <c r="D136" s="179" t="s">
        <v>77</v>
      </c>
      <c r="E136" s="191" t="s">
        <v>5890</v>
      </c>
      <c r="F136" s="191" t="s">
        <v>5891</v>
      </c>
      <c r="G136" s="178"/>
      <c r="H136" s="178"/>
      <c r="I136" s="181"/>
      <c r="J136" s="192">
        <f>BK136</f>
        <v>0</v>
      </c>
      <c r="K136" s="178"/>
      <c r="L136" s="183"/>
      <c r="M136" s="184"/>
      <c r="N136" s="185"/>
      <c r="O136" s="185"/>
      <c r="P136" s="186">
        <f>SUM(P137:P139)</f>
        <v>0</v>
      </c>
      <c r="Q136" s="185"/>
      <c r="R136" s="186">
        <f>SUM(R137:R139)</f>
        <v>0</v>
      </c>
      <c r="S136" s="185"/>
      <c r="T136" s="187">
        <f>SUM(T137:T139)</f>
        <v>0</v>
      </c>
      <c r="AR136" s="188" t="s">
        <v>230</v>
      </c>
      <c r="AT136" s="189" t="s">
        <v>77</v>
      </c>
      <c r="AU136" s="189" t="s">
        <v>86</v>
      </c>
      <c r="AY136" s="188" t="s">
        <v>179</v>
      </c>
      <c r="BK136" s="190">
        <f>SUM(BK137:BK139)</f>
        <v>0</v>
      </c>
    </row>
    <row r="137" spans="2:65" s="1" customFormat="1" ht="22.9" customHeight="1">
      <c r="B137" s="42"/>
      <c r="C137" s="193" t="s">
        <v>273</v>
      </c>
      <c r="D137" s="193" t="s">
        <v>182</v>
      </c>
      <c r="E137" s="194" t="s">
        <v>5892</v>
      </c>
      <c r="F137" s="195" t="s">
        <v>5893</v>
      </c>
      <c r="G137" s="196" t="s">
        <v>454</v>
      </c>
      <c r="H137" s="197">
        <v>1</v>
      </c>
      <c r="I137" s="198"/>
      <c r="J137" s="199">
        <f>ROUND(I137*H137,2)</f>
        <v>0</v>
      </c>
      <c r="K137" s="195" t="s">
        <v>904</v>
      </c>
      <c r="L137" s="62"/>
      <c r="M137" s="200" t="s">
        <v>34</v>
      </c>
      <c r="N137" s="201" t="s">
        <v>49</v>
      </c>
      <c r="O137" s="43"/>
      <c r="P137" s="202">
        <f>O137*H137</f>
        <v>0</v>
      </c>
      <c r="Q137" s="202">
        <v>0</v>
      </c>
      <c r="R137" s="202">
        <f>Q137*H137</f>
        <v>0</v>
      </c>
      <c r="S137" s="202">
        <v>0</v>
      </c>
      <c r="T137" s="203">
        <f>S137*H137</f>
        <v>0</v>
      </c>
      <c r="AR137" s="24" t="s">
        <v>5820</v>
      </c>
      <c r="AT137" s="24" t="s">
        <v>182</v>
      </c>
      <c r="AU137" s="24" t="s">
        <v>88</v>
      </c>
      <c r="AY137" s="24" t="s">
        <v>179</v>
      </c>
      <c r="BE137" s="204">
        <f>IF(N137="základní",J137,0)</f>
        <v>0</v>
      </c>
      <c r="BF137" s="204">
        <f>IF(N137="snížená",J137,0)</f>
        <v>0</v>
      </c>
      <c r="BG137" s="204">
        <f>IF(N137="zákl. přenesená",J137,0)</f>
        <v>0</v>
      </c>
      <c r="BH137" s="204">
        <f>IF(N137="sníž. přenesená",J137,0)</f>
        <v>0</v>
      </c>
      <c r="BI137" s="204">
        <f>IF(N137="nulová",J137,0)</f>
        <v>0</v>
      </c>
      <c r="BJ137" s="24" t="s">
        <v>86</v>
      </c>
      <c r="BK137" s="204">
        <f>ROUND(I137*H137,2)</f>
        <v>0</v>
      </c>
      <c r="BL137" s="24" t="s">
        <v>5820</v>
      </c>
      <c r="BM137" s="24" t="s">
        <v>5894</v>
      </c>
    </row>
    <row r="138" spans="2:65" s="11" customFormat="1" ht="27">
      <c r="B138" s="208"/>
      <c r="C138" s="209"/>
      <c r="D138" s="205" t="s">
        <v>191</v>
      </c>
      <c r="E138" s="210" t="s">
        <v>34</v>
      </c>
      <c r="F138" s="211" t="s">
        <v>5895</v>
      </c>
      <c r="G138" s="209"/>
      <c r="H138" s="210" t="s">
        <v>34</v>
      </c>
      <c r="I138" s="212"/>
      <c r="J138" s="209"/>
      <c r="K138" s="209"/>
      <c r="L138" s="213"/>
      <c r="M138" s="214"/>
      <c r="N138" s="215"/>
      <c r="O138" s="215"/>
      <c r="P138" s="215"/>
      <c r="Q138" s="215"/>
      <c r="R138" s="215"/>
      <c r="S138" s="215"/>
      <c r="T138" s="216"/>
      <c r="AT138" s="217" t="s">
        <v>191</v>
      </c>
      <c r="AU138" s="217" t="s">
        <v>88</v>
      </c>
      <c r="AV138" s="11" t="s">
        <v>86</v>
      </c>
      <c r="AW138" s="11" t="s">
        <v>41</v>
      </c>
      <c r="AX138" s="11" t="s">
        <v>78</v>
      </c>
      <c r="AY138" s="217" t="s">
        <v>179</v>
      </c>
    </row>
    <row r="139" spans="2:65" s="12" customFormat="1" ht="13.5">
      <c r="B139" s="218"/>
      <c r="C139" s="219"/>
      <c r="D139" s="205" t="s">
        <v>191</v>
      </c>
      <c r="E139" s="220" t="s">
        <v>34</v>
      </c>
      <c r="F139" s="221" t="s">
        <v>86</v>
      </c>
      <c r="G139" s="219"/>
      <c r="H139" s="222">
        <v>1</v>
      </c>
      <c r="I139" s="223"/>
      <c r="J139" s="219"/>
      <c r="K139" s="219"/>
      <c r="L139" s="224"/>
      <c r="M139" s="269"/>
      <c r="N139" s="270"/>
      <c r="O139" s="270"/>
      <c r="P139" s="270"/>
      <c r="Q139" s="270"/>
      <c r="R139" s="270"/>
      <c r="S139" s="270"/>
      <c r="T139" s="271"/>
      <c r="AT139" s="228" t="s">
        <v>191</v>
      </c>
      <c r="AU139" s="228" t="s">
        <v>88</v>
      </c>
      <c r="AV139" s="12" t="s">
        <v>88</v>
      </c>
      <c r="AW139" s="12" t="s">
        <v>41</v>
      </c>
      <c r="AX139" s="12" t="s">
        <v>86</v>
      </c>
      <c r="AY139" s="228" t="s">
        <v>179</v>
      </c>
    </row>
    <row r="140" spans="2:65" s="1" customFormat="1" ht="6.95" customHeight="1">
      <c r="B140" s="57"/>
      <c r="C140" s="58"/>
      <c r="D140" s="58"/>
      <c r="E140" s="58"/>
      <c r="F140" s="58"/>
      <c r="G140" s="58"/>
      <c r="H140" s="58"/>
      <c r="I140" s="140"/>
      <c r="J140" s="58"/>
      <c r="K140" s="58"/>
      <c r="L140" s="62"/>
    </row>
  </sheetData>
  <sheetProtection algorithmName="SHA-512" hashValue="4LuZorAFGw3TRXNkAX8bLHhkaxywFL8a/wWE0KvuPW+YYUxEQjOdnpDz940r66DfcE/5782Lv2w7ffsDsOKWag==" saltValue="m6LDvjQ/1c+0nI6bN03S25Cxq5DOF5vjdKwBtdgYyepOTIQKNHLjS3DUbRPbS7M20DJFNI/IamHWsn1rTyKLMA==" spinCount="100000" sheet="1" objects="1" scenarios="1" formatColumns="0" formatRows="0" autoFilter="0"/>
  <autoFilter ref="C82:K13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72" customWidth="1"/>
    <col min="2" max="2" width="1.6640625" style="272" customWidth="1"/>
    <col min="3" max="4" width="5" style="272" customWidth="1"/>
    <col min="5" max="5" width="11.6640625" style="272" customWidth="1"/>
    <col min="6" max="6" width="9.1640625" style="272" customWidth="1"/>
    <col min="7" max="7" width="5" style="272" customWidth="1"/>
    <col min="8" max="8" width="77.83203125" style="272" customWidth="1"/>
    <col min="9" max="10" width="20" style="272" customWidth="1"/>
    <col min="11" max="11" width="1.6640625" style="272" customWidth="1"/>
  </cols>
  <sheetData>
    <row r="1" spans="2:11" ht="37.5" customHeight="1"/>
    <row r="2" spans="2:11" ht="7.5" customHeight="1">
      <c r="B2" s="273"/>
      <c r="C2" s="274"/>
      <c r="D2" s="274"/>
      <c r="E2" s="274"/>
      <c r="F2" s="274"/>
      <c r="G2" s="274"/>
      <c r="H2" s="274"/>
      <c r="I2" s="274"/>
      <c r="J2" s="274"/>
      <c r="K2" s="275"/>
    </row>
    <row r="3" spans="2:11" s="15" customFormat="1" ht="45" customHeight="1">
      <c r="B3" s="276"/>
      <c r="C3" s="400" t="s">
        <v>5896</v>
      </c>
      <c r="D3" s="400"/>
      <c r="E3" s="400"/>
      <c r="F3" s="400"/>
      <c r="G3" s="400"/>
      <c r="H3" s="400"/>
      <c r="I3" s="400"/>
      <c r="J3" s="400"/>
      <c r="K3" s="277"/>
    </row>
    <row r="4" spans="2:11" ht="25.5" customHeight="1">
      <c r="B4" s="278"/>
      <c r="C4" s="404" t="s">
        <v>5897</v>
      </c>
      <c r="D4" s="404"/>
      <c r="E4" s="404"/>
      <c r="F4" s="404"/>
      <c r="G4" s="404"/>
      <c r="H4" s="404"/>
      <c r="I4" s="404"/>
      <c r="J4" s="404"/>
      <c r="K4" s="279"/>
    </row>
    <row r="5" spans="2:11" ht="5.25" customHeight="1">
      <c r="B5" s="278"/>
      <c r="C5" s="280"/>
      <c r="D5" s="280"/>
      <c r="E5" s="280"/>
      <c r="F5" s="280"/>
      <c r="G5" s="280"/>
      <c r="H5" s="280"/>
      <c r="I5" s="280"/>
      <c r="J5" s="280"/>
      <c r="K5" s="279"/>
    </row>
    <row r="6" spans="2:11" ht="15" customHeight="1">
      <c r="B6" s="278"/>
      <c r="C6" s="403" t="s">
        <v>5898</v>
      </c>
      <c r="D6" s="403"/>
      <c r="E6" s="403"/>
      <c r="F6" s="403"/>
      <c r="G6" s="403"/>
      <c r="H6" s="403"/>
      <c r="I6" s="403"/>
      <c r="J6" s="403"/>
      <c r="K6" s="279"/>
    </row>
    <row r="7" spans="2:11" ht="15" customHeight="1">
      <c r="B7" s="282"/>
      <c r="C7" s="403" t="s">
        <v>5899</v>
      </c>
      <c r="D7" s="403"/>
      <c r="E7" s="403"/>
      <c r="F7" s="403"/>
      <c r="G7" s="403"/>
      <c r="H7" s="403"/>
      <c r="I7" s="403"/>
      <c r="J7" s="403"/>
      <c r="K7" s="279"/>
    </row>
    <row r="8" spans="2:11" ht="12.75" customHeight="1">
      <c r="B8" s="282"/>
      <c r="C8" s="281"/>
      <c r="D8" s="281"/>
      <c r="E8" s="281"/>
      <c r="F8" s="281"/>
      <c r="G8" s="281"/>
      <c r="H8" s="281"/>
      <c r="I8" s="281"/>
      <c r="J8" s="281"/>
      <c r="K8" s="279"/>
    </row>
    <row r="9" spans="2:11" ht="15" customHeight="1">
      <c r="B9" s="282"/>
      <c r="C9" s="403" t="s">
        <v>5900</v>
      </c>
      <c r="D9" s="403"/>
      <c r="E9" s="403"/>
      <c r="F9" s="403"/>
      <c r="G9" s="403"/>
      <c r="H9" s="403"/>
      <c r="I9" s="403"/>
      <c r="J9" s="403"/>
      <c r="K9" s="279"/>
    </row>
    <row r="10" spans="2:11" ht="15" customHeight="1">
      <c r="B10" s="282"/>
      <c r="C10" s="281"/>
      <c r="D10" s="403" t="s">
        <v>5901</v>
      </c>
      <c r="E10" s="403"/>
      <c r="F10" s="403"/>
      <c r="G10" s="403"/>
      <c r="H10" s="403"/>
      <c r="I10" s="403"/>
      <c r="J10" s="403"/>
      <c r="K10" s="279"/>
    </row>
    <row r="11" spans="2:11" ht="15" customHeight="1">
      <c r="B11" s="282"/>
      <c r="C11" s="283"/>
      <c r="D11" s="403" t="s">
        <v>5902</v>
      </c>
      <c r="E11" s="403"/>
      <c r="F11" s="403"/>
      <c r="G11" s="403"/>
      <c r="H11" s="403"/>
      <c r="I11" s="403"/>
      <c r="J11" s="403"/>
      <c r="K11" s="279"/>
    </row>
    <row r="12" spans="2:11" ht="12.75" customHeight="1">
      <c r="B12" s="282"/>
      <c r="C12" s="283"/>
      <c r="D12" s="283"/>
      <c r="E12" s="283"/>
      <c r="F12" s="283"/>
      <c r="G12" s="283"/>
      <c r="H12" s="283"/>
      <c r="I12" s="283"/>
      <c r="J12" s="283"/>
      <c r="K12" s="279"/>
    </row>
    <row r="13" spans="2:11" ht="15" customHeight="1">
      <c r="B13" s="282"/>
      <c r="C13" s="283"/>
      <c r="D13" s="403" t="s">
        <v>5903</v>
      </c>
      <c r="E13" s="403"/>
      <c r="F13" s="403"/>
      <c r="G13" s="403"/>
      <c r="H13" s="403"/>
      <c r="I13" s="403"/>
      <c r="J13" s="403"/>
      <c r="K13" s="279"/>
    </row>
    <row r="14" spans="2:11" ht="15" customHeight="1">
      <c r="B14" s="282"/>
      <c r="C14" s="283"/>
      <c r="D14" s="403" t="s">
        <v>5904</v>
      </c>
      <c r="E14" s="403"/>
      <c r="F14" s="403"/>
      <c r="G14" s="403"/>
      <c r="H14" s="403"/>
      <c r="I14" s="403"/>
      <c r="J14" s="403"/>
      <c r="K14" s="279"/>
    </row>
    <row r="15" spans="2:11" ht="15" customHeight="1">
      <c r="B15" s="282"/>
      <c r="C15" s="283"/>
      <c r="D15" s="403" t="s">
        <v>5905</v>
      </c>
      <c r="E15" s="403"/>
      <c r="F15" s="403"/>
      <c r="G15" s="403"/>
      <c r="H15" s="403"/>
      <c r="I15" s="403"/>
      <c r="J15" s="403"/>
      <c r="K15" s="279"/>
    </row>
    <row r="16" spans="2:11" ht="15" customHeight="1">
      <c r="B16" s="282"/>
      <c r="C16" s="283"/>
      <c r="D16" s="283"/>
      <c r="E16" s="284" t="s">
        <v>85</v>
      </c>
      <c r="F16" s="403" t="s">
        <v>5906</v>
      </c>
      <c r="G16" s="403"/>
      <c r="H16" s="403"/>
      <c r="I16" s="403"/>
      <c r="J16" s="403"/>
      <c r="K16" s="279"/>
    </row>
    <row r="17" spans="2:11" ht="15" customHeight="1">
      <c r="B17" s="282"/>
      <c r="C17" s="283"/>
      <c r="D17" s="283"/>
      <c r="E17" s="284" t="s">
        <v>5907</v>
      </c>
      <c r="F17" s="403" t="s">
        <v>5908</v>
      </c>
      <c r="G17" s="403"/>
      <c r="H17" s="403"/>
      <c r="I17" s="403"/>
      <c r="J17" s="403"/>
      <c r="K17" s="279"/>
    </row>
    <row r="18" spans="2:11" ht="15" customHeight="1">
      <c r="B18" s="282"/>
      <c r="C18" s="283"/>
      <c r="D18" s="283"/>
      <c r="E18" s="284" t="s">
        <v>5909</v>
      </c>
      <c r="F18" s="403" t="s">
        <v>5910</v>
      </c>
      <c r="G18" s="403"/>
      <c r="H18" s="403"/>
      <c r="I18" s="403"/>
      <c r="J18" s="403"/>
      <c r="K18" s="279"/>
    </row>
    <row r="19" spans="2:11" ht="15" customHeight="1">
      <c r="B19" s="282"/>
      <c r="C19" s="283"/>
      <c r="D19" s="283"/>
      <c r="E19" s="284" t="s">
        <v>5911</v>
      </c>
      <c r="F19" s="403" t="s">
        <v>5912</v>
      </c>
      <c r="G19" s="403"/>
      <c r="H19" s="403"/>
      <c r="I19" s="403"/>
      <c r="J19" s="403"/>
      <c r="K19" s="279"/>
    </row>
    <row r="20" spans="2:11" ht="15" customHeight="1">
      <c r="B20" s="282"/>
      <c r="C20" s="283"/>
      <c r="D20" s="283"/>
      <c r="E20" s="284" t="s">
        <v>5707</v>
      </c>
      <c r="F20" s="403" t="s">
        <v>5214</v>
      </c>
      <c r="G20" s="403"/>
      <c r="H20" s="403"/>
      <c r="I20" s="403"/>
      <c r="J20" s="403"/>
      <c r="K20" s="279"/>
    </row>
    <row r="21" spans="2:11" ht="15" customHeight="1">
      <c r="B21" s="282"/>
      <c r="C21" s="283"/>
      <c r="D21" s="283"/>
      <c r="E21" s="284" t="s">
        <v>5913</v>
      </c>
      <c r="F21" s="403" t="s">
        <v>5914</v>
      </c>
      <c r="G21" s="403"/>
      <c r="H21" s="403"/>
      <c r="I21" s="403"/>
      <c r="J21" s="403"/>
      <c r="K21" s="279"/>
    </row>
    <row r="22" spans="2:11" ht="12.75" customHeight="1">
      <c r="B22" s="282"/>
      <c r="C22" s="283"/>
      <c r="D22" s="283"/>
      <c r="E22" s="283"/>
      <c r="F22" s="283"/>
      <c r="G22" s="283"/>
      <c r="H22" s="283"/>
      <c r="I22" s="283"/>
      <c r="J22" s="283"/>
      <c r="K22" s="279"/>
    </row>
    <row r="23" spans="2:11" ht="15" customHeight="1">
      <c r="B23" s="282"/>
      <c r="C23" s="403" t="s">
        <v>5915</v>
      </c>
      <c r="D23" s="403"/>
      <c r="E23" s="403"/>
      <c r="F23" s="403"/>
      <c r="G23" s="403"/>
      <c r="H23" s="403"/>
      <c r="I23" s="403"/>
      <c r="J23" s="403"/>
      <c r="K23" s="279"/>
    </row>
    <row r="24" spans="2:11" ht="15" customHeight="1">
      <c r="B24" s="282"/>
      <c r="C24" s="403" t="s">
        <v>5916</v>
      </c>
      <c r="D24" s="403"/>
      <c r="E24" s="403"/>
      <c r="F24" s="403"/>
      <c r="G24" s="403"/>
      <c r="H24" s="403"/>
      <c r="I24" s="403"/>
      <c r="J24" s="403"/>
      <c r="K24" s="279"/>
    </row>
    <row r="25" spans="2:11" ht="15" customHeight="1">
      <c r="B25" s="282"/>
      <c r="C25" s="281"/>
      <c r="D25" s="403" t="s">
        <v>5917</v>
      </c>
      <c r="E25" s="403"/>
      <c r="F25" s="403"/>
      <c r="G25" s="403"/>
      <c r="H25" s="403"/>
      <c r="I25" s="403"/>
      <c r="J25" s="403"/>
      <c r="K25" s="279"/>
    </row>
    <row r="26" spans="2:11" ht="15" customHeight="1">
      <c r="B26" s="282"/>
      <c r="C26" s="283"/>
      <c r="D26" s="403" t="s">
        <v>5918</v>
      </c>
      <c r="E26" s="403"/>
      <c r="F26" s="403"/>
      <c r="G26" s="403"/>
      <c r="H26" s="403"/>
      <c r="I26" s="403"/>
      <c r="J26" s="403"/>
      <c r="K26" s="279"/>
    </row>
    <row r="27" spans="2:11" ht="12.75" customHeight="1">
      <c r="B27" s="282"/>
      <c r="C27" s="283"/>
      <c r="D27" s="283"/>
      <c r="E27" s="283"/>
      <c r="F27" s="283"/>
      <c r="G27" s="283"/>
      <c r="H27" s="283"/>
      <c r="I27" s="283"/>
      <c r="J27" s="283"/>
      <c r="K27" s="279"/>
    </row>
    <row r="28" spans="2:11" ht="15" customHeight="1">
      <c r="B28" s="282"/>
      <c r="C28" s="283"/>
      <c r="D28" s="403" t="s">
        <v>5919</v>
      </c>
      <c r="E28" s="403"/>
      <c r="F28" s="403"/>
      <c r="G28" s="403"/>
      <c r="H28" s="403"/>
      <c r="I28" s="403"/>
      <c r="J28" s="403"/>
      <c r="K28" s="279"/>
    </row>
    <row r="29" spans="2:11" ht="15" customHeight="1">
      <c r="B29" s="282"/>
      <c r="C29" s="283"/>
      <c r="D29" s="403" t="s">
        <v>5920</v>
      </c>
      <c r="E29" s="403"/>
      <c r="F29" s="403"/>
      <c r="G29" s="403"/>
      <c r="H29" s="403"/>
      <c r="I29" s="403"/>
      <c r="J29" s="403"/>
      <c r="K29" s="279"/>
    </row>
    <row r="30" spans="2:11" ht="12.75" customHeight="1">
      <c r="B30" s="282"/>
      <c r="C30" s="283"/>
      <c r="D30" s="283"/>
      <c r="E30" s="283"/>
      <c r="F30" s="283"/>
      <c r="G30" s="283"/>
      <c r="H30" s="283"/>
      <c r="I30" s="283"/>
      <c r="J30" s="283"/>
      <c r="K30" s="279"/>
    </row>
    <row r="31" spans="2:11" ht="15" customHeight="1">
      <c r="B31" s="282"/>
      <c r="C31" s="283"/>
      <c r="D31" s="403" t="s">
        <v>5921</v>
      </c>
      <c r="E31" s="403"/>
      <c r="F31" s="403"/>
      <c r="G31" s="403"/>
      <c r="H31" s="403"/>
      <c r="I31" s="403"/>
      <c r="J31" s="403"/>
      <c r="K31" s="279"/>
    </row>
    <row r="32" spans="2:11" ht="15" customHeight="1">
      <c r="B32" s="282"/>
      <c r="C32" s="283"/>
      <c r="D32" s="403" t="s">
        <v>5922</v>
      </c>
      <c r="E32" s="403"/>
      <c r="F32" s="403"/>
      <c r="G32" s="403"/>
      <c r="H32" s="403"/>
      <c r="I32" s="403"/>
      <c r="J32" s="403"/>
      <c r="K32" s="279"/>
    </row>
    <row r="33" spans="2:11" ht="15" customHeight="1">
      <c r="B33" s="282"/>
      <c r="C33" s="283"/>
      <c r="D33" s="403" t="s">
        <v>5923</v>
      </c>
      <c r="E33" s="403"/>
      <c r="F33" s="403"/>
      <c r="G33" s="403"/>
      <c r="H33" s="403"/>
      <c r="I33" s="403"/>
      <c r="J33" s="403"/>
      <c r="K33" s="279"/>
    </row>
    <row r="34" spans="2:11" ht="15" customHeight="1">
      <c r="B34" s="282"/>
      <c r="C34" s="283"/>
      <c r="D34" s="281"/>
      <c r="E34" s="285" t="s">
        <v>164</v>
      </c>
      <c r="F34" s="281"/>
      <c r="G34" s="403" t="s">
        <v>5924</v>
      </c>
      <c r="H34" s="403"/>
      <c r="I34" s="403"/>
      <c r="J34" s="403"/>
      <c r="K34" s="279"/>
    </row>
    <row r="35" spans="2:11" ht="30.75" customHeight="1">
      <c r="B35" s="282"/>
      <c r="C35" s="283"/>
      <c r="D35" s="281"/>
      <c r="E35" s="285" t="s">
        <v>5925</v>
      </c>
      <c r="F35" s="281"/>
      <c r="G35" s="403" t="s">
        <v>5926</v>
      </c>
      <c r="H35" s="403"/>
      <c r="I35" s="403"/>
      <c r="J35" s="403"/>
      <c r="K35" s="279"/>
    </row>
    <row r="36" spans="2:11" ht="15" customHeight="1">
      <c r="B36" s="282"/>
      <c r="C36" s="283"/>
      <c r="D36" s="281"/>
      <c r="E36" s="285" t="s">
        <v>59</v>
      </c>
      <c r="F36" s="281"/>
      <c r="G36" s="403" t="s">
        <v>5927</v>
      </c>
      <c r="H36" s="403"/>
      <c r="I36" s="403"/>
      <c r="J36" s="403"/>
      <c r="K36" s="279"/>
    </row>
    <row r="37" spans="2:11" ht="15" customHeight="1">
      <c r="B37" s="282"/>
      <c r="C37" s="283"/>
      <c r="D37" s="281"/>
      <c r="E37" s="285" t="s">
        <v>165</v>
      </c>
      <c r="F37" s="281"/>
      <c r="G37" s="403" t="s">
        <v>5928</v>
      </c>
      <c r="H37" s="403"/>
      <c r="I37" s="403"/>
      <c r="J37" s="403"/>
      <c r="K37" s="279"/>
    </row>
    <row r="38" spans="2:11" ht="15" customHeight="1">
      <c r="B38" s="282"/>
      <c r="C38" s="283"/>
      <c r="D38" s="281"/>
      <c r="E38" s="285" t="s">
        <v>166</v>
      </c>
      <c r="F38" s="281"/>
      <c r="G38" s="403" t="s">
        <v>5929</v>
      </c>
      <c r="H38" s="403"/>
      <c r="I38" s="403"/>
      <c r="J38" s="403"/>
      <c r="K38" s="279"/>
    </row>
    <row r="39" spans="2:11" ht="15" customHeight="1">
      <c r="B39" s="282"/>
      <c r="C39" s="283"/>
      <c r="D39" s="281"/>
      <c r="E39" s="285" t="s">
        <v>167</v>
      </c>
      <c r="F39" s="281"/>
      <c r="G39" s="403" t="s">
        <v>5930</v>
      </c>
      <c r="H39" s="403"/>
      <c r="I39" s="403"/>
      <c r="J39" s="403"/>
      <c r="K39" s="279"/>
    </row>
    <row r="40" spans="2:11" ht="15" customHeight="1">
      <c r="B40" s="282"/>
      <c r="C40" s="283"/>
      <c r="D40" s="281"/>
      <c r="E40" s="285" t="s">
        <v>5931</v>
      </c>
      <c r="F40" s="281"/>
      <c r="G40" s="403" t="s">
        <v>5932</v>
      </c>
      <c r="H40" s="403"/>
      <c r="I40" s="403"/>
      <c r="J40" s="403"/>
      <c r="K40" s="279"/>
    </row>
    <row r="41" spans="2:11" ht="15" customHeight="1">
      <c r="B41" s="282"/>
      <c r="C41" s="283"/>
      <c r="D41" s="281"/>
      <c r="E41" s="285"/>
      <c r="F41" s="281"/>
      <c r="G41" s="403" t="s">
        <v>5933</v>
      </c>
      <c r="H41" s="403"/>
      <c r="I41" s="403"/>
      <c r="J41" s="403"/>
      <c r="K41" s="279"/>
    </row>
    <row r="42" spans="2:11" ht="15" customHeight="1">
      <c r="B42" s="282"/>
      <c r="C42" s="283"/>
      <c r="D42" s="281"/>
      <c r="E42" s="285" t="s">
        <v>5934</v>
      </c>
      <c r="F42" s="281"/>
      <c r="G42" s="403" t="s">
        <v>5935</v>
      </c>
      <c r="H42" s="403"/>
      <c r="I42" s="403"/>
      <c r="J42" s="403"/>
      <c r="K42" s="279"/>
    </row>
    <row r="43" spans="2:11" ht="15" customHeight="1">
      <c r="B43" s="282"/>
      <c r="C43" s="283"/>
      <c r="D43" s="281"/>
      <c r="E43" s="285" t="s">
        <v>169</v>
      </c>
      <c r="F43" s="281"/>
      <c r="G43" s="403" t="s">
        <v>5936</v>
      </c>
      <c r="H43" s="403"/>
      <c r="I43" s="403"/>
      <c r="J43" s="403"/>
      <c r="K43" s="279"/>
    </row>
    <row r="44" spans="2:11" ht="12.75" customHeight="1">
      <c r="B44" s="282"/>
      <c r="C44" s="283"/>
      <c r="D44" s="281"/>
      <c r="E44" s="281"/>
      <c r="F44" s="281"/>
      <c r="G44" s="281"/>
      <c r="H44" s="281"/>
      <c r="I44" s="281"/>
      <c r="J44" s="281"/>
      <c r="K44" s="279"/>
    </row>
    <row r="45" spans="2:11" ht="15" customHeight="1">
      <c r="B45" s="282"/>
      <c r="C45" s="283"/>
      <c r="D45" s="403" t="s">
        <v>5937</v>
      </c>
      <c r="E45" s="403"/>
      <c r="F45" s="403"/>
      <c r="G45" s="403"/>
      <c r="H45" s="403"/>
      <c r="I45" s="403"/>
      <c r="J45" s="403"/>
      <c r="K45" s="279"/>
    </row>
    <row r="46" spans="2:11" ht="15" customHeight="1">
      <c r="B46" s="282"/>
      <c r="C46" s="283"/>
      <c r="D46" s="283"/>
      <c r="E46" s="403" t="s">
        <v>5938</v>
      </c>
      <c r="F46" s="403"/>
      <c r="G46" s="403"/>
      <c r="H46" s="403"/>
      <c r="I46" s="403"/>
      <c r="J46" s="403"/>
      <c r="K46" s="279"/>
    </row>
    <row r="47" spans="2:11" ht="15" customHeight="1">
      <c r="B47" s="282"/>
      <c r="C47" s="283"/>
      <c r="D47" s="283"/>
      <c r="E47" s="403" t="s">
        <v>5939</v>
      </c>
      <c r="F47" s="403"/>
      <c r="G47" s="403"/>
      <c r="H47" s="403"/>
      <c r="I47" s="403"/>
      <c r="J47" s="403"/>
      <c r="K47" s="279"/>
    </row>
    <row r="48" spans="2:11" ht="15" customHeight="1">
      <c r="B48" s="282"/>
      <c r="C48" s="283"/>
      <c r="D48" s="283"/>
      <c r="E48" s="403" t="s">
        <v>5940</v>
      </c>
      <c r="F48" s="403"/>
      <c r="G48" s="403"/>
      <c r="H48" s="403"/>
      <c r="I48" s="403"/>
      <c r="J48" s="403"/>
      <c r="K48" s="279"/>
    </row>
    <row r="49" spans="2:11" ht="15" customHeight="1">
      <c r="B49" s="282"/>
      <c r="C49" s="283"/>
      <c r="D49" s="403" t="s">
        <v>5941</v>
      </c>
      <c r="E49" s="403"/>
      <c r="F49" s="403"/>
      <c r="G49" s="403"/>
      <c r="H49" s="403"/>
      <c r="I49" s="403"/>
      <c r="J49" s="403"/>
      <c r="K49" s="279"/>
    </row>
    <row r="50" spans="2:11" ht="25.5" customHeight="1">
      <c r="B50" s="278"/>
      <c r="C50" s="404" t="s">
        <v>5942</v>
      </c>
      <c r="D50" s="404"/>
      <c r="E50" s="404"/>
      <c r="F50" s="404"/>
      <c r="G50" s="404"/>
      <c r="H50" s="404"/>
      <c r="I50" s="404"/>
      <c r="J50" s="404"/>
      <c r="K50" s="279"/>
    </row>
    <row r="51" spans="2:11" ht="5.25" customHeight="1">
      <c r="B51" s="278"/>
      <c r="C51" s="280"/>
      <c r="D51" s="280"/>
      <c r="E51" s="280"/>
      <c r="F51" s="280"/>
      <c r="G51" s="280"/>
      <c r="H51" s="280"/>
      <c r="I51" s="280"/>
      <c r="J51" s="280"/>
      <c r="K51" s="279"/>
    </row>
    <row r="52" spans="2:11" ht="15" customHeight="1">
      <c r="B52" s="278"/>
      <c r="C52" s="403" t="s">
        <v>5943</v>
      </c>
      <c r="D52" s="403"/>
      <c r="E52" s="403"/>
      <c r="F52" s="403"/>
      <c r="G52" s="403"/>
      <c r="H52" s="403"/>
      <c r="I52" s="403"/>
      <c r="J52" s="403"/>
      <c r="K52" s="279"/>
    </row>
    <row r="53" spans="2:11" ht="15" customHeight="1">
      <c r="B53" s="278"/>
      <c r="C53" s="403" t="s">
        <v>5944</v>
      </c>
      <c r="D53" s="403"/>
      <c r="E53" s="403"/>
      <c r="F53" s="403"/>
      <c r="G53" s="403"/>
      <c r="H53" s="403"/>
      <c r="I53" s="403"/>
      <c r="J53" s="403"/>
      <c r="K53" s="279"/>
    </row>
    <row r="54" spans="2:11" ht="12.75" customHeight="1">
      <c r="B54" s="278"/>
      <c r="C54" s="281"/>
      <c r="D54" s="281"/>
      <c r="E54" s="281"/>
      <c r="F54" s="281"/>
      <c r="G54" s="281"/>
      <c r="H54" s="281"/>
      <c r="I54" s="281"/>
      <c r="J54" s="281"/>
      <c r="K54" s="279"/>
    </row>
    <row r="55" spans="2:11" ht="15" customHeight="1">
      <c r="B55" s="278"/>
      <c r="C55" s="403" t="s">
        <v>5945</v>
      </c>
      <c r="D55" s="403"/>
      <c r="E55" s="403"/>
      <c r="F55" s="403"/>
      <c r="G55" s="403"/>
      <c r="H55" s="403"/>
      <c r="I55" s="403"/>
      <c r="J55" s="403"/>
      <c r="K55" s="279"/>
    </row>
    <row r="56" spans="2:11" ht="15" customHeight="1">
      <c r="B56" s="278"/>
      <c r="C56" s="283"/>
      <c r="D56" s="403" t="s">
        <v>5946</v>
      </c>
      <c r="E56" s="403"/>
      <c r="F56" s="403"/>
      <c r="G56" s="403"/>
      <c r="H56" s="403"/>
      <c r="I56" s="403"/>
      <c r="J56" s="403"/>
      <c r="K56" s="279"/>
    </row>
    <row r="57" spans="2:11" ht="15" customHeight="1">
      <c r="B57" s="278"/>
      <c r="C57" s="283"/>
      <c r="D57" s="403" t="s">
        <v>5947</v>
      </c>
      <c r="E57" s="403"/>
      <c r="F57" s="403"/>
      <c r="G57" s="403"/>
      <c r="H57" s="403"/>
      <c r="I57" s="403"/>
      <c r="J57" s="403"/>
      <c r="K57" s="279"/>
    </row>
    <row r="58" spans="2:11" ht="15" customHeight="1">
      <c r="B58" s="278"/>
      <c r="C58" s="283"/>
      <c r="D58" s="403" t="s">
        <v>5948</v>
      </c>
      <c r="E58" s="403"/>
      <c r="F58" s="403"/>
      <c r="G58" s="403"/>
      <c r="H58" s="403"/>
      <c r="I58" s="403"/>
      <c r="J58" s="403"/>
      <c r="K58" s="279"/>
    </row>
    <row r="59" spans="2:11" ht="15" customHeight="1">
      <c r="B59" s="278"/>
      <c r="C59" s="283"/>
      <c r="D59" s="403" t="s">
        <v>5949</v>
      </c>
      <c r="E59" s="403"/>
      <c r="F59" s="403"/>
      <c r="G59" s="403"/>
      <c r="H59" s="403"/>
      <c r="I59" s="403"/>
      <c r="J59" s="403"/>
      <c r="K59" s="279"/>
    </row>
    <row r="60" spans="2:11" ht="15" customHeight="1">
      <c r="B60" s="278"/>
      <c r="C60" s="283"/>
      <c r="D60" s="402" t="s">
        <v>5950</v>
      </c>
      <c r="E60" s="402"/>
      <c r="F60" s="402"/>
      <c r="G60" s="402"/>
      <c r="H60" s="402"/>
      <c r="I60" s="402"/>
      <c r="J60" s="402"/>
      <c r="K60" s="279"/>
    </row>
    <row r="61" spans="2:11" ht="15" customHeight="1">
      <c r="B61" s="278"/>
      <c r="C61" s="283"/>
      <c r="D61" s="403" t="s">
        <v>5951</v>
      </c>
      <c r="E61" s="403"/>
      <c r="F61" s="403"/>
      <c r="G61" s="403"/>
      <c r="H61" s="403"/>
      <c r="I61" s="403"/>
      <c r="J61" s="403"/>
      <c r="K61" s="279"/>
    </row>
    <row r="62" spans="2:11" ht="12.75" customHeight="1">
      <c r="B62" s="278"/>
      <c r="C62" s="283"/>
      <c r="D62" s="283"/>
      <c r="E62" s="286"/>
      <c r="F62" s="283"/>
      <c r="G62" s="283"/>
      <c r="H62" s="283"/>
      <c r="I62" s="283"/>
      <c r="J62" s="283"/>
      <c r="K62" s="279"/>
    </row>
    <row r="63" spans="2:11" ht="15" customHeight="1">
      <c r="B63" s="278"/>
      <c r="C63" s="283"/>
      <c r="D63" s="403" t="s">
        <v>5952</v>
      </c>
      <c r="E63" s="403"/>
      <c r="F63" s="403"/>
      <c r="G63" s="403"/>
      <c r="H63" s="403"/>
      <c r="I63" s="403"/>
      <c r="J63" s="403"/>
      <c r="K63" s="279"/>
    </row>
    <row r="64" spans="2:11" ht="15" customHeight="1">
      <c r="B64" s="278"/>
      <c r="C64" s="283"/>
      <c r="D64" s="402" t="s">
        <v>5953</v>
      </c>
      <c r="E64" s="402"/>
      <c r="F64" s="402"/>
      <c r="G64" s="402"/>
      <c r="H64" s="402"/>
      <c r="I64" s="402"/>
      <c r="J64" s="402"/>
      <c r="K64" s="279"/>
    </row>
    <row r="65" spans="2:11" ht="15" customHeight="1">
      <c r="B65" s="278"/>
      <c r="C65" s="283"/>
      <c r="D65" s="403" t="s">
        <v>5954</v>
      </c>
      <c r="E65" s="403"/>
      <c r="F65" s="403"/>
      <c r="G65" s="403"/>
      <c r="H65" s="403"/>
      <c r="I65" s="403"/>
      <c r="J65" s="403"/>
      <c r="K65" s="279"/>
    </row>
    <row r="66" spans="2:11" ht="15" customHeight="1">
      <c r="B66" s="278"/>
      <c r="C66" s="283"/>
      <c r="D66" s="403" t="s">
        <v>5955</v>
      </c>
      <c r="E66" s="403"/>
      <c r="F66" s="403"/>
      <c r="G66" s="403"/>
      <c r="H66" s="403"/>
      <c r="I66" s="403"/>
      <c r="J66" s="403"/>
      <c r="K66" s="279"/>
    </row>
    <row r="67" spans="2:11" ht="15" customHeight="1">
      <c r="B67" s="278"/>
      <c r="C67" s="283"/>
      <c r="D67" s="403" t="s">
        <v>5956</v>
      </c>
      <c r="E67" s="403"/>
      <c r="F67" s="403"/>
      <c r="G67" s="403"/>
      <c r="H67" s="403"/>
      <c r="I67" s="403"/>
      <c r="J67" s="403"/>
      <c r="K67" s="279"/>
    </row>
    <row r="68" spans="2:11" ht="15" customHeight="1">
      <c r="B68" s="278"/>
      <c r="C68" s="283"/>
      <c r="D68" s="403" t="s">
        <v>5957</v>
      </c>
      <c r="E68" s="403"/>
      <c r="F68" s="403"/>
      <c r="G68" s="403"/>
      <c r="H68" s="403"/>
      <c r="I68" s="403"/>
      <c r="J68" s="403"/>
      <c r="K68" s="279"/>
    </row>
    <row r="69" spans="2:11" ht="12.75" customHeight="1">
      <c r="B69" s="287"/>
      <c r="C69" s="288"/>
      <c r="D69" s="288"/>
      <c r="E69" s="288"/>
      <c r="F69" s="288"/>
      <c r="G69" s="288"/>
      <c r="H69" s="288"/>
      <c r="I69" s="288"/>
      <c r="J69" s="288"/>
      <c r="K69" s="289"/>
    </row>
    <row r="70" spans="2:11" ht="18.75" customHeight="1">
      <c r="B70" s="290"/>
      <c r="C70" s="290"/>
      <c r="D70" s="290"/>
      <c r="E70" s="290"/>
      <c r="F70" s="290"/>
      <c r="G70" s="290"/>
      <c r="H70" s="290"/>
      <c r="I70" s="290"/>
      <c r="J70" s="290"/>
      <c r="K70" s="291"/>
    </row>
    <row r="71" spans="2:11" ht="18.75" customHeight="1">
      <c r="B71" s="291"/>
      <c r="C71" s="291"/>
      <c r="D71" s="291"/>
      <c r="E71" s="291"/>
      <c r="F71" s="291"/>
      <c r="G71" s="291"/>
      <c r="H71" s="291"/>
      <c r="I71" s="291"/>
      <c r="J71" s="291"/>
      <c r="K71" s="291"/>
    </row>
    <row r="72" spans="2:11" ht="7.5" customHeight="1">
      <c r="B72" s="292"/>
      <c r="C72" s="293"/>
      <c r="D72" s="293"/>
      <c r="E72" s="293"/>
      <c r="F72" s="293"/>
      <c r="G72" s="293"/>
      <c r="H72" s="293"/>
      <c r="I72" s="293"/>
      <c r="J72" s="293"/>
      <c r="K72" s="294"/>
    </row>
    <row r="73" spans="2:11" ht="45" customHeight="1">
      <c r="B73" s="295"/>
      <c r="C73" s="401" t="s">
        <v>133</v>
      </c>
      <c r="D73" s="401"/>
      <c r="E73" s="401"/>
      <c r="F73" s="401"/>
      <c r="G73" s="401"/>
      <c r="H73" s="401"/>
      <c r="I73" s="401"/>
      <c r="J73" s="401"/>
      <c r="K73" s="296"/>
    </row>
    <row r="74" spans="2:11" ht="17.25" customHeight="1">
      <c r="B74" s="295"/>
      <c r="C74" s="297" t="s">
        <v>5958</v>
      </c>
      <c r="D74" s="297"/>
      <c r="E74" s="297"/>
      <c r="F74" s="297" t="s">
        <v>5959</v>
      </c>
      <c r="G74" s="298"/>
      <c r="H74" s="297" t="s">
        <v>165</v>
      </c>
      <c r="I74" s="297" t="s">
        <v>63</v>
      </c>
      <c r="J74" s="297" t="s">
        <v>5960</v>
      </c>
      <c r="K74" s="296"/>
    </row>
    <row r="75" spans="2:11" ht="17.25" customHeight="1">
      <c r="B75" s="295"/>
      <c r="C75" s="299" t="s">
        <v>5961</v>
      </c>
      <c r="D75" s="299"/>
      <c r="E75" s="299"/>
      <c r="F75" s="300" t="s">
        <v>5962</v>
      </c>
      <c r="G75" s="301"/>
      <c r="H75" s="299"/>
      <c r="I75" s="299"/>
      <c r="J75" s="299" t="s">
        <v>5963</v>
      </c>
      <c r="K75" s="296"/>
    </row>
    <row r="76" spans="2:11" ht="5.25" customHeight="1">
      <c r="B76" s="295"/>
      <c r="C76" s="302"/>
      <c r="D76" s="302"/>
      <c r="E76" s="302"/>
      <c r="F76" s="302"/>
      <c r="G76" s="303"/>
      <c r="H76" s="302"/>
      <c r="I76" s="302"/>
      <c r="J76" s="302"/>
      <c r="K76" s="296"/>
    </row>
    <row r="77" spans="2:11" ht="15" customHeight="1">
      <c r="B77" s="295"/>
      <c r="C77" s="285" t="s">
        <v>59</v>
      </c>
      <c r="D77" s="302"/>
      <c r="E77" s="302"/>
      <c r="F77" s="304" t="s">
        <v>907</v>
      </c>
      <c r="G77" s="303"/>
      <c r="H77" s="285" t="s">
        <v>5964</v>
      </c>
      <c r="I77" s="285" t="s">
        <v>5965</v>
      </c>
      <c r="J77" s="285">
        <v>20</v>
      </c>
      <c r="K77" s="296"/>
    </row>
    <row r="78" spans="2:11" ht="15" customHeight="1">
      <c r="B78" s="295"/>
      <c r="C78" s="285" t="s">
        <v>5966</v>
      </c>
      <c r="D78" s="285"/>
      <c r="E78" s="285"/>
      <c r="F78" s="304" t="s">
        <v>907</v>
      </c>
      <c r="G78" s="303"/>
      <c r="H78" s="285" t="s">
        <v>5967</v>
      </c>
      <c r="I78" s="285" t="s">
        <v>5965</v>
      </c>
      <c r="J78" s="285">
        <v>120</v>
      </c>
      <c r="K78" s="296"/>
    </row>
    <row r="79" spans="2:11" ht="15" customHeight="1">
      <c r="B79" s="305"/>
      <c r="C79" s="285" t="s">
        <v>5968</v>
      </c>
      <c r="D79" s="285"/>
      <c r="E79" s="285"/>
      <c r="F79" s="304" t="s">
        <v>5969</v>
      </c>
      <c r="G79" s="303"/>
      <c r="H79" s="285" t="s">
        <v>5970</v>
      </c>
      <c r="I79" s="285" t="s">
        <v>5965</v>
      </c>
      <c r="J79" s="285">
        <v>50</v>
      </c>
      <c r="K79" s="296"/>
    </row>
    <row r="80" spans="2:11" ht="15" customHeight="1">
      <c r="B80" s="305"/>
      <c r="C80" s="285" t="s">
        <v>5971</v>
      </c>
      <c r="D80" s="285"/>
      <c r="E80" s="285"/>
      <c r="F80" s="304" t="s">
        <v>907</v>
      </c>
      <c r="G80" s="303"/>
      <c r="H80" s="285" t="s">
        <v>5972</v>
      </c>
      <c r="I80" s="285" t="s">
        <v>5973</v>
      </c>
      <c r="J80" s="285"/>
      <c r="K80" s="296"/>
    </row>
    <row r="81" spans="2:11" ht="15" customHeight="1">
      <c r="B81" s="305"/>
      <c r="C81" s="306" t="s">
        <v>5974</v>
      </c>
      <c r="D81" s="306"/>
      <c r="E81" s="306"/>
      <c r="F81" s="307" t="s">
        <v>5969</v>
      </c>
      <c r="G81" s="306"/>
      <c r="H81" s="306" t="s">
        <v>5975</v>
      </c>
      <c r="I81" s="306" t="s">
        <v>5965</v>
      </c>
      <c r="J81" s="306">
        <v>15</v>
      </c>
      <c r="K81" s="296"/>
    </row>
    <row r="82" spans="2:11" ht="15" customHeight="1">
      <c r="B82" s="305"/>
      <c r="C82" s="306" t="s">
        <v>5976</v>
      </c>
      <c r="D82" s="306"/>
      <c r="E82" s="306"/>
      <c r="F82" s="307" t="s">
        <v>5969</v>
      </c>
      <c r="G82" s="306"/>
      <c r="H82" s="306" t="s">
        <v>5977</v>
      </c>
      <c r="I82" s="306" t="s">
        <v>5965</v>
      </c>
      <c r="J82" s="306">
        <v>15</v>
      </c>
      <c r="K82" s="296"/>
    </row>
    <row r="83" spans="2:11" ht="15" customHeight="1">
      <c r="B83" s="305"/>
      <c r="C83" s="306" t="s">
        <v>5978</v>
      </c>
      <c r="D83" s="306"/>
      <c r="E83" s="306"/>
      <c r="F83" s="307" t="s">
        <v>5969</v>
      </c>
      <c r="G83" s="306"/>
      <c r="H83" s="306" t="s">
        <v>5979</v>
      </c>
      <c r="I83" s="306" t="s">
        <v>5965</v>
      </c>
      <c r="J83" s="306">
        <v>20</v>
      </c>
      <c r="K83" s="296"/>
    </row>
    <row r="84" spans="2:11" ht="15" customHeight="1">
      <c r="B84" s="305"/>
      <c r="C84" s="306" t="s">
        <v>5980</v>
      </c>
      <c r="D84" s="306"/>
      <c r="E84" s="306"/>
      <c r="F84" s="307" t="s">
        <v>5969</v>
      </c>
      <c r="G84" s="306"/>
      <c r="H84" s="306" t="s">
        <v>5981</v>
      </c>
      <c r="I84" s="306" t="s">
        <v>5965</v>
      </c>
      <c r="J84" s="306">
        <v>20</v>
      </c>
      <c r="K84" s="296"/>
    </row>
    <row r="85" spans="2:11" ht="15" customHeight="1">
      <c r="B85" s="305"/>
      <c r="C85" s="285" t="s">
        <v>5982</v>
      </c>
      <c r="D85" s="285"/>
      <c r="E85" s="285"/>
      <c r="F85" s="304" t="s">
        <v>5969</v>
      </c>
      <c r="G85" s="303"/>
      <c r="H85" s="285" t="s">
        <v>5983</v>
      </c>
      <c r="I85" s="285" t="s">
        <v>5965</v>
      </c>
      <c r="J85" s="285">
        <v>50</v>
      </c>
      <c r="K85" s="296"/>
    </row>
    <row r="86" spans="2:11" ht="15" customHeight="1">
      <c r="B86" s="305"/>
      <c r="C86" s="285" t="s">
        <v>5984</v>
      </c>
      <c r="D86" s="285"/>
      <c r="E86" s="285"/>
      <c r="F86" s="304" t="s">
        <v>5969</v>
      </c>
      <c r="G86" s="303"/>
      <c r="H86" s="285" t="s">
        <v>5985</v>
      </c>
      <c r="I86" s="285" t="s">
        <v>5965</v>
      </c>
      <c r="J86" s="285">
        <v>20</v>
      </c>
      <c r="K86" s="296"/>
    </row>
    <row r="87" spans="2:11" ht="15" customHeight="1">
      <c r="B87" s="305"/>
      <c r="C87" s="285" t="s">
        <v>5986</v>
      </c>
      <c r="D87" s="285"/>
      <c r="E87" s="285"/>
      <c r="F87" s="304" t="s">
        <v>5969</v>
      </c>
      <c r="G87" s="303"/>
      <c r="H87" s="285" t="s">
        <v>5987</v>
      </c>
      <c r="I87" s="285" t="s">
        <v>5965</v>
      </c>
      <c r="J87" s="285">
        <v>20</v>
      </c>
      <c r="K87" s="296"/>
    </row>
    <row r="88" spans="2:11" ht="15" customHeight="1">
      <c r="B88" s="305"/>
      <c r="C88" s="285" t="s">
        <v>5988</v>
      </c>
      <c r="D88" s="285"/>
      <c r="E88" s="285"/>
      <c r="F88" s="304" t="s">
        <v>5969</v>
      </c>
      <c r="G88" s="303"/>
      <c r="H88" s="285" t="s">
        <v>5989</v>
      </c>
      <c r="I88" s="285" t="s">
        <v>5965</v>
      </c>
      <c r="J88" s="285">
        <v>50</v>
      </c>
      <c r="K88" s="296"/>
    </row>
    <row r="89" spans="2:11" ht="15" customHeight="1">
      <c r="B89" s="305"/>
      <c r="C89" s="285" t="s">
        <v>5990</v>
      </c>
      <c r="D89" s="285"/>
      <c r="E89" s="285"/>
      <c r="F89" s="304" t="s">
        <v>5969</v>
      </c>
      <c r="G89" s="303"/>
      <c r="H89" s="285" t="s">
        <v>5990</v>
      </c>
      <c r="I89" s="285" t="s">
        <v>5965</v>
      </c>
      <c r="J89" s="285">
        <v>50</v>
      </c>
      <c r="K89" s="296"/>
    </row>
    <row r="90" spans="2:11" ht="15" customHeight="1">
      <c r="B90" s="305"/>
      <c r="C90" s="285" t="s">
        <v>170</v>
      </c>
      <c r="D90" s="285"/>
      <c r="E90" s="285"/>
      <c r="F90" s="304" t="s">
        <v>5969</v>
      </c>
      <c r="G90" s="303"/>
      <c r="H90" s="285" t="s">
        <v>5991</v>
      </c>
      <c r="I90" s="285" t="s">
        <v>5965</v>
      </c>
      <c r="J90" s="285">
        <v>255</v>
      </c>
      <c r="K90" s="296"/>
    </row>
    <row r="91" spans="2:11" ht="15" customHeight="1">
      <c r="B91" s="305"/>
      <c r="C91" s="285" t="s">
        <v>5992</v>
      </c>
      <c r="D91" s="285"/>
      <c r="E91" s="285"/>
      <c r="F91" s="304" t="s">
        <v>907</v>
      </c>
      <c r="G91" s="303"/>
      <c r="H91" s="285" t="s">
        <v>5993</v>
      </c>
      <c r="I91" s="285" t="s">
        <v>5994</v>
      </c>
      <c r="J91" s="285"/>
      <c r="K91" s="296"/>
    </row>
    <row r="92" spans="2:11" ht="15" customHeight="1">
      <c r="B92" s="305"/>
      <c r="C92" s="285" t="s">
        <v>5995</v>
      </c>
      <c r="D92" s="285"/>
      <c r="E92" s="285"/>
      <c r="F92" s="304" t="s">
        <v>907</v>
      </c>
      <c r="G92" s="303"/>
      <c r="H92" s="285" t="s">
        <v>5996</v>
      </c>
      <c r="I92" s="285" t="s">
        <v>5997</v>
      </c>
      <c r="J92" s="285"/>
      <c r="K92" s="296"/>
    </row>
    <row r="93" spans="2:11" ht="15" customHeight="1">
      <c r="B93" s="305"/>
      <c r="C93" s="285" t="s">
        <v>5998</v>
      </c>
      <c r="D93" s="285"/>
      <c r="E93" s="285"/>
      <c r="F93" s="304" t="s">
        <v>907</v>
      </c>
      <c r="G93" s="303"/>
      <c r="H93" s="285" t="s">
        <v>5998</v>
      </c>
      <c r="I93" s="285" t="s">
        <v>5997</v>
      </c>
      <c r="J93" s="285"/>
      <c r="K93" s="296"/>
    </row>
    <row r="94" spans="2:11" ht="15" customHeight="1">
      <c r="B94" s="305"/>
      <c r="C94" s="285" t="s">
        <v>44</v>
      </c>
      <c r="D94" s="285"/>
      <c r="E94" s="285"/>
      <c r="F94" s="304" t="s">
        <v>907</v>
      </c>
      <c r="G94" s="303"/>
      <c r="H94" s="285" t="s">
        <v>5999</v>
      </c>
      <c r="I94" s="285" t="s">
        <v>5997</v>
      </c>
      <c r="J94" s="285"/>
      <c r="K94" s="296"/>
    </row>
    <row r="95" spans="2:11" ht="15" customHeight="1">
      <c r="B95" s="305"/>
      <c r="C95" s="285" t="s">
        <v>54</v>
      </c>
      <c r="D95" s="285"/>
      <c r="E95" s="285"/>
      <c r="F95" s="304" t="s">
        <v>907</v>
      </c>
      <c r="G95" s="303"/>
      <c r="H95" s="285" t="s">
        <v>6000</v>
      </c>
      <c r="I95" s="285" t="s">
        <v>5997</v>
      </c>
      <c r="J95" s="285"/>
      <c r="K95" s="296"/>
    </row>
    <row r="96" spans="2:11" ht="15" customHeight="1">
      <c r="B96" s="308"/>
      <c r="C96" s="309"/>
      <c r="D96" s="309"/>
      <c r="E96" s="309"/>
      <c r="F96" s="309"/>
      <c r="G96" s="309"/>
      <c r="H96" s="309"/>
      <c r="I96" s="309"/>
      <c r="J96" s="309"/>
      <c r="K96" s="310"/>
    </row>
    <row r="97" spans="2:11" ht="18.75" customHeight="1">
      <c r="B97" s="311"/>
      <c r="C97" s="312"/>
      <c r="D97" s="312"/>
      <c r="E97" s="312"/>
      <c r="F97" s="312"/>
      <c r="G97" s="312"/>
      <c r="H97" s="312"/>
      <c r="I97" s="312"/>
      <c r="J97" s="312"/>
      <c r="K97" s="311"/>
    </row>
    <row r="98" spans="2:11" ht="18.75" customHeight="1">
      <c r="B98" s="291"/>
      <c r="C98" s="291"/>
      <c r="D98" s="291"/>
      <c r="E98" s="291"/>
      <c r="F98" s="291"/>
      <c r="G98" s="291"/>
      <c r="H98" s="291"/>
      <c r="I98" s="291"/>
      <c r="J98" s="291"/>
      <c r="K98" s="291"/>
    </row>
    <row r="99" spans="2:11" ht="7.5" customHeight="1">
      <c r="B99" s="292"/>
      <c r="C99" s="293"/>
      <c r="D99" s="293"/>
      <c r="E99" s="293"/>
      <c r="F99" s="293"/>
      <c r="G99" s="293"/>
      <c r="H99" s="293"/>
      <c r="I99" s="293"/>
      <c r="J99" s="293"/>
      <c r="K99" s="294"/>
    </row>
    <row r="100" spans="2:11" ht="45" customHeight="1">
      <c r="B100" s="295"/>
      <c r="C100" s="401" t="s">
        <v>6001</v>
      </c>
      <c r="D100" s="401"/>
      <c r="E100" s="401"/>
      <c r="F100" s="401"/>
      <c r="G100" s="401"/>
      <c r="H100" s="401"/>
      <c r="I100" s="401"/>
      <c r="J100" s="401"/>
      <c r="K100" s="296"/>
    </row>
    <row r="101" spans="2:11" ht="17.25" customHeight="1">
      <c r="B101" s="295"/>
      <c r="C101" s="297" t="s">
        <v>5958</v>
      </c>
      <c r="D101" s="297"/>
      <c r="E101" s="297"/>
      <c r="F101" s="297" t="s">
        <v>5959</v>
      </c>
      <c r="G101" s="298"/>
      <c r="H101" s="297" t="s">
        <v>165</v>
      </c>
      <c r="I101" s="297" t="s">
        <v>63</v>
      </c>
      <c r="J101" s="297" t="s">
        <v>5960</v>
      </c>
      <c r="K101" s="296"/>
    </row>
    <row r="102" spans="2:11" ht="17.25" customHeight="1">
      <c r="B102" s="295"/>
      <c r="C102" s="299" t="s">
        <v>5961</v>
      </c>
      <c r="D102" s="299"/>
      <c r="E102" s="299"/>
      <c r="F102" s="300" t="s">
        <v>5962</v>
      </c>
      <c r="G102" s="301"/>
      <c r="H102" s="299"/>
      <c r="I102" s="299"/>
      <c r="J102" s="299" t="s">
        <v>5963</v>
      </c>
      <c r="K102" s="296"/>
    </row>
    <row r="103" spans="2:11" ht="5.25" customHeight="1">
      <c r="B103" s="295"/>
      <c r="C103" s="297"/>
      <c r="D103" s="297"/>
      <c r="E103" s="297"/>
      <c r="F103" s="297"/>
      <c r="G103" s="313"/>
      <c r="H103" s="297"/>
      <c r="I103" s="297"/>
      <c r="J103" s="297"/>
      <c r="K103" s="296"/>
    </row>
    <row r="104" spans="2:11" ht="15" customHeight="1">
      <c r="B104" s="295"/>
      <c r="C104" s="285" t="s">
        <v>59</v>
      </c>
      <c r="D104" s="302"/>
      <c r="E104" s="302"/>
      <c r="F104" s="304" t="s">
        <v>907</v>
      </c>
      <c r="G104" s="313"/>
      <c r="H104" s="285" t="s">
        <v>6002</v>
      </c>
      <c r="I104" s="285" t="s">
        <v>5965</v>
      </c>
      <c r="J104" s="285">
        <v>20</v>
      </c>
      <c r="K104" s="296"/>
    </row>
    <row r="105" spans="2:11" ht="15" customHeight="1">
      <c r="B105" s="295"/>
      <c r="C105" s="285" t="s">
        <v>5966</v>
      </c>
      <c r="D105" s="285"/>
      <c r="E105" s="285"/>
      <c r="F105" s="304" t="s">
        <v>907</v>
      </c>
      <c r="G105" s="285"/>
      <c r="H105" s="285" t="s">
        <v>6002</v>
      </c>
      <c r="I105" s="285" t="s">
        <v>5965</v>
      </c>
      <c r="J105" s="285">
        <v>120</v>
      </c>
      <c r="K105" s="296"/>
    </row>
    <row r="106" spans="2:11" ht="15" customHeight="1">
      <c r="B106" s="305"/>
      <c r="C106" s="285" t="s">
        <v>5968</v>
      </c>
      <c r="D106" s="285"/>
      <c r="E106" s="285"/>
      <c r="F106" s="304" t="s">
        <v>5969</v>
      </c>
      <c r="G106" s="285"/>
      <c r="H106" s="285" t="s">
        <v>6002</v>
      </c>
      <c r="I106" s="285" t="s">
        <v>5965</v>
      </c>
      <c r="J106" s="285">
        <v>50</v>
      </c>
      <c r="K106" s="296"/>
    </row>
    <row r="107" spans="2:11" ht="15" customHeight="1">
      <c r="B107" s="305"/>
      <c r="C107" s="285" t="s">
        <v>5971</v>
      </c>
      <c r="D107" s="285"/>
      <c r="E107" s="285"/>
      <c r="F107" s="304" t="s">
        <v>907</v>
      </c>
      <c r="G107" s="285"/>
      <c r="H107" s="285" t="s">
        <v>6002</v>
      </c>
      <c r="I107" s="285" t="s">
        <v>5973</v>
      </c>
      <c r="J107" s="285"/>
      <c r="K107" s="296"/>
    </row>
    <row r="108" spans="2:11" ht="15" customHeight="1">
      <c r="B108" s="305"/>
      <c r="C108" s="285" t="s">
        <v>5982</v>
      </c>
      <c r="D108" s="285"/>
      <c r="E108" s="285"/>
      <c r="F108" s="304" t="s">
        <v>5969</v>
      </c>
      <c r="G108" s="285"/>
      <c r="H108" s="285" t="s">
        <v>6002</v>
      </c>
      <c r="I108" s="285" t="s">
        <v>5965</v>
      </c>
      <c r="J108" s="285">
        <v>50</v>
      </c>
      <c r="K108" s="296"/>
    </row>
    <row r="109" spans="2:11" ht="15" customHeight="1">
      <c r="B109" s="305"/>
      <c r="C109" s="285" t="s">
        <v>5990</v>
      </c>
      <c r="D109" s="285"/>
      <c r="E109" s="285"/>
      <c r="F109" s="304" t="s">
        <v>5969</v>
      </c>
      <c r="G109" s="285"/>
      <c r="H109" s="285" t="s">
        <v>6002</v>
      </c>
      <c r="I109" s="285" t="s">
        <v>5965</v>
      </c>
      <c r="J109" s="285">
        <v>50</v>
      </c>
      <c r="K109" s="296"/>
    </row>
    <row r="110" spans="2:11" ht="15" customHeight="1">
      <c r="B110" s="305"/>
      <c r="C110" s="285" t="s">
        <v>5988</v>
      </c>
      <c r="D110" s="285"/>
      <c r="E110" s="285"/>
      <c r="F110" s="304" t="s">
        <v>5969</v>
      </c>
      <c r="G110" s="285"/>
      <c r="H110" s="285" t="s">
        <v>6002</v>
      </c>
      <c r="I110" s="285" t="s">
        <v>5965</v>
      </c>
      <c r="J110" s="285">
        <v>50</v>
      </c>
      <c r="K110" s="296"/>
    </row>
    <row r="111" spans="2:11" ht="15" customHeight="1">
      <c r="B111" s="305"/>
      <c r="C111" s="285" t="s">
        <v>59</v>
      </c>
      <c r="D111" s="285"/>
      <c r="E111" s="285"/>
      <c r="F111" s="304" t="s">
        <v>907</v>
      </c>
      <c r="G111" s="285"/>
      <c r="H111" s="285" t="s">
        <v>6003</v>
      </c>
      <c r="I111" s="285" t="s">
        <v>5965</v>
      </c>
      <c r="J111" s="285">
        <v>20</v>
      </c>
      <c r="K111" s="296"/>
    </row>
    <row r="112" spans="2:11" ht="15" customHeight="1">
      <c r="B112" s="305"/>
      <c r="C112" s="285" t="s">
        <v>6004</v>
      </c>
      <c r="D112" s="285"/>
      <c r="E112" s="285"/>
      <c r="F112" s="304" t="s">
        <v>907</v>
      </c>
      <c r="G112" s="285"/>
      <c r="H112" s="285" t="s">
        <v>6005</v>
      </c>
      <c r="I112" s="285" t="s">
        <v>5965</v>
      </c>
      <c r="J112" s="285">
        <v>120</v>
      </c>
      <c r="K112" s="296"/>
    </row>
    <row r="113" spans="2:11" ht="15" customHeight="1">
      <c r="B113" s="305"/>
      <c r="C113" s="285" t="s">
        <v>44</v>
      </c>
      <c r="D113" s="285"/>
      <c r="E113" s="285"/>
      <c r="F113" s="304" t="s">
        <v>907</v>
      </c>
      <c r="G113" s="285"/>
      <c r="H113" s="285" t="s">
        <v>6006</v>
      </c>
      <c r="I113" s="285" t="s">
        <v>5997</v>
      </c>
      <c r="J113" s="285"/>
      <c r="K113" s="296"/>
    </row>
    <row r="114" spans="2:11" ht="15" customHeight="1">
      <c r="B114" s="305"/>
      <c r="C114" s="285" t="s">
        <v>54</v>
      </c>
      <c r="D114" s="285"/>
      <c r="E114" s="285"/>
      <c r="F114" s="304" t="s">
        <v>907</v>
      </c>
      <c r="G114" s="285"/>
      <c r="H114" s="285" t="s">
        <v>6007</v>
      </c>
      <c r="I114" s="285" t="s">
        <v>5997</v>
      </c>
      <c r="J114" s="285"/>
      <c r="K114" s="296"/>
    </row>
    <row r="115" spans="2:11" ht="15" customHeight="1">
      <c r="B115" s="305"/>
      <c r="C115" s="285" t="s">
        <v>63</v>
      </c>
      <c r="D115" s="285"/>
      <c r="E115" s="285"/>
      <c r="F115" s="304" t="s">
        <v>907</v>
      </c>
      <c r="G115" s="285"/>
      <c r="H115" s="285" t="s">
        <v>6008</v>
      </c>
      <c r="I115" s="285" t="s">
        <v>6009</v>
      </c>
      <c r="J115" s="285"/>
      <c r="K115" s="296"/>
    </row>
    <row r="116" spans="2:11" ht="15" customHeight="1">
      <c r="B116" s="308"/>
      <c r="C116" s="314"/>
      <c r="D116" s="314"/>
      <c r="E116" s="314"/>
      <c r="F116" s="314"/>
      <c r="G116" s="314"/>
      <c r="H116" s="314"/>
      <c r="I116" s="314"/>
      <c r="J116" s="314"/>
      <c r="K116" s="310"/>
    </row>
    <row r="117" spans="2:11" ht="18.75" customHeight="1">
      <c r="B117" s="315"/>
      <c r="C117" s="281"/>
      <c r="D117" s="281"/>
      <c r="E117" s="281"/>
      <c r="F117" s="316"/>
      <c r="G117" s="281"/>
      <c r="H117" s="281"/>
      <c r="I117" s="281"/>
      <c r="J117" s="281"/>
      <c r="K117" s="315"/>
    </row>
    <row r="118" spans="2:11" ht="18.75" customHeight="1">
      <c r="B118" s="291"/>
      <c r="C118" s="291"/>
      <c r="D118" s="291"/>
      <c r="E118" s="291"/>
      <c r="F118" s="291"/>
      <c r="G118" s="291"/>
      <c r="H118" s="291"/>
      <c r="I118" s="291"/>
      <c r="J118" s="291"/>
      <c r="K118" s="291"/>
    </row>
    <row r="119" spans="2:11" ht="7.5" customHeight="1">
      <c r="B119" s="317"/>
      <c r="C119" s="318"/>
      <c r="D119" s="318"/>
      <c r="E119" s="318"/>
      <c r="F119" s="318"/>
      <c r="G119" s="318"/>
      <c r="H119" s="318"/>
      <c r="I119" s="318"/>
      <c r="J119" s="318"/>
      <c r="K119" s="319"/>
    </row>
    <row r="120" spans="2:11" ht="45" customHeight="1">
      <c r="B120" s="320"/>
      <c r="C120" s="400" t="s">
        <v>6010</v>
      </c>
      <c r="D120" s="400"/>
      <c r="E120" s="400"/>
      <c r="F120" s="400"/>
      <c r="G120" s="400"/>
      <c r="H120" s="400"/>
      <c r="I120" s="400"/>
      <c r="J120" s="400"/>
      <c r="K120" s="321"/>
    </row>
    <row r="121" spans="2:11" ht="17.25" customHeight="1">
      <c r="B121" s="322"/>
      <c r="C121" s="297" t="s">
        <v>5958</v>
      </c>
      <c r="D121" s="297"/>
      <c r="E121" s="297"/>
      <c r="F121" s="297" t="s">
        <v>5959</v>
      </c>
      <c r="G121" s="298"/>
      <c r="H121" s="297" t="s">
        <v>165</v>
      </c>
      <c r="I121" s="297" t="s">
        <v>63</v>
      </c>
      <c r="J121" s="297" t="s">
        <v>5960</v>
      </c>
      <c r="K121" s="323"/>
    </row>
    <row r="122" spans="2:11" ht="17.25" customHeight="1">
      <c r="B122" s="322"/>
      <c r="C122" s="299" t="s">
        <v>5961</v>
      </c>
      <c r="D122" s="299"/>
      <c r="E122" s="299"/>
      <c r="F122" s="300" t="s">
        <v>5962</v>
      </c>
      <c r="G122" s="301"/>
      <c r="H122" s="299"/>
      <c r="I122" s="299"/>
      <c r="J122" s="299" t="s">
        <v>5963</v>
      </c>
      <c r="K122" s="323"/>
    </row>
    <row r="123" spans="2:11" ht="5.25" customHeight="1">
      <c r="B123" s="324"/>
      <c r="C123" s="302"/>
      <c r="D123" s="302"/>
      <c r="E123" s="302"/>
      <c r="F123" s="302"/>
      <c r="G123" s="285"/>
      <c r="H123" s="302"/>
      <c r="I123" s="302"/>
      <c r="J123" s="302"/>
      <c r="K123" s="325"/>
    </row>
    <row r="124" spans="2:11" ht="15" customHeight="1">
      <c r="B124" s="324"/>
      <c r="C124" s="285" t="s">
        <v>5966</v>
      </c>
      <c r="D124" s="302"/>
      <c r="E124" s="302"/>
      <c r="F124" s="304" t="s">
        <v>907</v>
      </c>
      <c r="G124" s="285"/>
      <c r="H124" s="285" t="s">
        <v>6002</v>
      </c>
      <c r="I124" s="285" t="s">
        <v>5965</v>
      </c>
      <c r="J124" s="285">
        <v>120</v>
      </c>
      <c r="K124" s="326"/>
    </row>
    <row r="125" spans="2:11" ht="15" customHeight="1">
      <c r="B125" s="324"/>
      <c r="C125" s="285" t="s">
        <v>6011</v>
      </c>
      <c r="D125" s="285"/>
      <c r="E125" s="285"/>
      <c r="F125" s="304" t="s">
        <v>907</v>
      </c>
      <c r="G125" s="285"/>
      <c r="H125" s="285" t="s">
        <v>6012</v>
      </c>
      <c r="I125" s="285" t="s">
        <v>5965</v>
      </c>
      <c r="J125" s="285" t="s">
        <v>6013</v>
      </c>
      <c r="K125" s="326"/>
    </row>
    <row r="126" spans="2:11" ht="15" customHeight="1">
      <c r="B126" s="324"/>
      <c r="C126" s="285" t="s">
        <v>5913</v>
      </c>
      <c r="D126" s="285"/>
      <c r="E126" s="285"/>
      <c r="F126" s="304" t="s">
        <v>907</v>
      </c>
      <c r="G126" s="285"/>
      <c r="H126" s="285" t="s">
        <v>6014</v>
      </c>
      <c r="I126" s="285" t="s">
        <v>5965</v>
      </c>
      <c r="J126" s="285" t="s">
        <v>6013</v>
      </c>
      <c r="K126" s="326"/>
    </row>
    <row r="127" spans="2:11" ht="15" customHeight="1">
      <c r="B127" s="324"/>
      <c r="C127" s="285" t="s">
        <v>5974</v>
      </c>
      <c r="D127" s="285"/>
      <c r="E127" s="285"/>
      <c r="F127" s="304" t="s">
        <v>5969</v>
      </c>
      <c r="G127" s="285"/>
      <c r="H127" s="285" t="s">
        <v>5975</v>
      </c>
      <c r="I127" s="285" t="s">
        <v>5965</v>
      </c>
      <c r="J127" s="285">
        <v>15</v>
      </c>
      <c r="K127" s="326"/>
    </row>
    <row r="128" spans="2:11" ht="15" customHeight="1">
      <c r="B128" s="324"/>
      <c r="C128" s="306" t="s">
        <v>5976</v>
      </c>
      <c r="D128" s="306"/>
      <c r="E128" s="306"/>
      <c r="F128" s="307" t="s">
        <v>5969</v>
      </c>
      <c r="G128" s="306"/>
      <c r="H128" s="306" t="s">
        <v>5977</v>
      </c>
      <c r="I128" s="306" t="s">
        <v>5965</v>
      </c>
      <c r="J128" s="306">
        <v>15</v>
      </c>
      <c r="K128" s="326"/>
    </row>
    <row r="129" spans="2:11" ht="15" customHeight="1">
      <c r="B129" s="324"/>
      <c r="C129" s="306" t="s">
        <v>5978</v>
      </c>
      <c r="D129" s="306"/>
      <c r="E129" s="306"/>
      <c r="F129" s="307" t="s">
        <v>5969</v>
      </c>
      <c r="G129" s="306"/>
      <c r="H129" s="306" t="s">
        <v>5979</v>
      </c>
      <c r="I129" s="306" t="s">
        <v>5965</v>
      </c>
      <c r="J129" s="306">
        <v>20</v>
      </c>
      <c r="K129" s="326"/>
    </row>
    <row r="130" spans="2:11" ht="15" customHeight="1">
      <c r="B130" s="324"/>
      <c r="C130" s="306" t="s">
        <v>5980</v>
      </c>
      <c r="D130" s="306"/>
      <c r="E130" s="306"/>
      <c r="F130" s="307" t="s">
        <v>5969</v>
      </c>
      <c r="G130" s="306"/>
      <c r="H130" s="306" t="s">
        <v>5981</v>
      </c>
      <c r="I130" s="306" t="s">
        <v>5965</v>
      </c>
      <c r="J130" s="306">
        <v>20</v>
      </c>
      <c r="K130" s="326"/>
    </row>
    <row r="131" spans="2:11" ht="15" customHeight="1">
      <c r="B131" s="324"/>
      <c r="C131" s="285" t="s">
        <v>5968</v>
      </c>
      <c r="D131" s="285"/>
      <c r="E131" s="285"/>
      <c r="F131" s="304" t="s">
        <v>5969</v>
      </c>
      <c r="G131" s="285"/>
      <c r="H131" s="285" t="s">
        <v>6002</v>
      </c>
      <c r="I131" s="285" t="s">
        <v>5965</v>
      </c>
      <c r="J131" s="285">
        <v>50</v>
      </c>
      <c r="K131" s="326"/>
    </row>
    <row r="132" spans="2:11" ht="15" customHeight="1">
      <c r="B132" s="324"/>
      <c r="C132" s="285" t="s">
        <v>5982</v>
      </c>
      <c r="D132" s="285"/>
      <c r="E132" s="285"/>
      <c r="F132" s="304" t="s">
        <v>5969</v>
      </c>
      <c r="G132" s="285"/>
      <c r="H132" s="285" t="s">
        <v>6002</v>
      </c>
      <c r="I132" s="285" t="s">
        <v>5965</v>
      </c>
      <c r="J132" s="285">
        <v>50</v>
      </c>
      <c r="K132" s="326"/>
    </row>
    <row r="133" spans="2:11" ht="15" customHeight="1">
      <c r="B133" s="324"/>
      <c r="C133" s="285" t="s">
        <v>5988</v>
      </c>
      <c r="D133" s="285"/>
      <c r="E133" s="285"/>
      <c r="F133" s="304" t="s">
        <v>5969</v>
      </c>
      <c r="G133" s="285"/>
      <c r="H133" s="285" t="s">
        <v>6002</v>
      </c>
      <c r="I133" s="285" t="s">
        <v>5965</v>
      </c>
      <c r="J133" s="285">
        <v>50</v>
      </c>
      <c r="K133" s="326"/>
    </row>
    <row r="134" spans="2:11" ht="15" customHeight="1">
      <c r="B134" s="324"/>
      <c r="C134" s="285" t="s">
        <v>5990</v>
      </c>
      <c r="D134" s="285"/>
      <c r="E134" s="285"/>
      <c r="F134" s="304" t="s">
        <v>5969</v>
      </c>
      <c r="G134" s="285"/>
      <c r="H134" s="285" t="s">
        <v>6002</v>
      </c>
      <c r="I134" s="285" t="s">
        <v>5965</v>
      </c>
      <c r="J134" s="285">
        <v>50</v>
      </c>
      <c r="K134" s="326"/>
    </row>
    <row r="135" spans="2:11" ht="15" customHeight="1">
      <c r="B135" s="324"/>
      <c r="C135" s="285" t="s">
        <v>170</v>
      </c>
      <c r="D135" s="285"/>
      <c r="E135" s="285"/>
      <c r="F135" s="304" t="s">
        <v>5969</v>
      </c>
      <c r="G135" s="285"/>
      <c r="H135" s="285" t="s">
        <v>6015</v>
      </c>
      <c r="I135" s="285" t="s">
        <v>5965</v>
      </c>
      <c r="J135" s="285">
        <v>255</v>
      </c>
      <c r="K135" s="326"/>
    </row>
    <row r="136" spans="2:11" ht="15" customHeight="1">
      <c r="B136" s="324"/>
      <c r="C136" s="285" t="s">
        <v>5992</v>
      </c>
      <c r="D136" s="285"/>
      <c r="E136" s="285"/>
      <c r="F136" s="304" t="s">
        <v>907</v>
      </c>
      <c r="G136" s="285"/>
      <c r="H136" s="285" t="s">
        <v>6016</v>
      </c>
      <c r="I136" s="285" t="s">
        <v>5994</v>
      </c>
      <c r="J136" s="285"/>
      <c r="K136" s="326"/>
    </row>
    <row r="137" spans="2:11" ht="15" customHeight="1">
      <c r="B137" s="324"/>
      <c r="C137" s="285" t="s">
        <v>5995</v>
      </c>
      <c r="D137" s="285"/>
      <c r="E137" s="285"/>
      <c r="F137" s="304" t="s">
        <v>907</v>
      </c>
      <c r="G137" s="285"/>
      <c r="H137" s="285" t="s">
        <v>6017</v>
      </c>
      <c r="I137" s="285" t="s">
        <v>5997</v>
      </c>
      <c r="J137" s="285"/>
      <c r="K137" s="326"/>
    </row>
    <row r="138" spans="2:11" ht="15" customHeight="1">
      <c r="B138" s="324"/>
      <c r="C138" s="285" t="s">
        <v>5998</v>
      </c>
      <c r="D138" s="285"/>
      <c r="E138" s="285"/>
      <c r="F138" s="304" t="s">
        <v>907</v>
      </c>
      <c r="G138" s="285"/>
      <c r="H138" s="285" t="s">
        <v>5998</v>
      </c>
      <c r="I138" s="285" t="s">
        <v>5997</v>
      </c>
      <c r="J138" s="285"/>
      <c r="K138" s="326"/>
    </row>
    <row r="139" spans="2:11" ht="15" customHeight="1">
      <c r="B139" s="324"/>
      <c r="C139" s="285" t="s">
        <v>44</v>
      </c>
      <c r="D139" s="285"/>
      <c r="E139" s="285"/>
      <c r="F139" s="304" t="s">
        <v>907</v>
      </c>
      <c r="G139" s="285"/>
      <c r="H139" s="285" t="s">
        <v>6018</v>
      </c>
      <c r="I139" s="285" t="s">
        <v>5997</v>
      </c>
      <c r="J139" s="285"/>
      <c r="K139" s="326"/>
    </row>
    <row r="140" spans="2:11" ht="15" customHeight="1">
      <c r="B140" s="324"/>
      <c r="C140" s="285" t="s">
        <v>6019</v>
      </c>
      <c r="D140" s="285"/>
      <c r="E140" s="285"/>
      <c r="F140" s="304" t="s">
        <v>907</v>
      </c>
      <c r="G140" s="285"/>
      <c r="H140" s="285" t="s">
        <v>6020</v>
      </c>
      <c r="I140" s="285" t="s">
        <v>5997</v>
      </c>
      <c r="J140" s="285"/>
      <c r="K140" s="326"/>
    </row>
    <row r="141" spans="2:11" ht="15" customHeight="1">
      <c r="B141" s="327"/>
      <c r="C141" s="328"/>
      <c r="D141" s="328"/>
      <c r="E141" s="328"/>
      <c r="F141" s="328"/>
      <c r="G141" s="328"/>
      <c r="H141" s="328"/>
      <c r="I141" s="328"/>
      <c r="J141" s="328"/>
      <c r="K141" s="329"/>
    </row>
    <row r="142" spans="2:11" ht="18.75" customHeight="1">
      <c r="B142" s="281"/>
      <c r="C142" s="281"/>
      <c r="D142" s="281"/>
      <c r="E142" s="281"/>
      <c r="F142" s="316"/>
      <c r="G142" s="281"/>
      <c r="H142" s="281"/>
      <c r="I142" s="281"/>
      <c r="J142" s="281"/>
      <c r="K142" s="281"/>
    </row>
    <row r="143" spans="2:11" ht="18.75" customHeight="1">
      <c r="B143" s="291"/>
      <c r="C143" s="291"/>
      <c r="D143" s="291"/>
      <c r="E143" s="291"/>
      <c r="F143" s="291"/>
      <c r="G143" s="291"/>
      <c r="H143" s="291"/>
      <c r="I143" s="291"/>
      <c r="J143" s="291"/>
      <c r="K143" s="291"/>
    </row>
    <row r="144" spans="2:11" ht="7.5" customHeight="1">
      <c r="B144" s="292"/>
      <c r="C144" s="293"/>
      <c r="D144" s="293"/>
      <c r="E144" s="293"/>
      <c r="F144" s="293"/>
      <c r="G144" s="293"/>
      <c r="H144" s="293"/>
      <c r="I144" s="293"/>
      <c r="J144" s="293"/>
      <c r="K144" s="294"/>
    </row>
    <row r="145" spans="2:11" ht="45" customHeight="1">
      <c r="B145" s="295"/>
      <c r="C145" s="401" t="s">
        <v>6021</v>
      </c>
      <c r="D145" s="401"/>
      <c r="E145" s="401"/>
      <c r="F145" s="401"/>
      <c r="G145" s="401"/>
      <c r="H145" s="401"/>
      <c r="I145" s="401"/>
      <c r="J145" s="401"/>
      <c r="K145" s="296"/>
    </row>
    <row r="146" spans="2:11" ht="17.25" customHeight="1">
      <c r="B146" s="295"/>
      <c r="C146" s="297" t="s">
        <v>5958</v>
      </c>
      <c r="D146" s="297"/>
      <c r="E146" s="297"/>
      <c r="F146" s="297" t="s">
        <v>5959</v>
      </c>
      <c r="G146" s="298"/>
      <c r="H146" s="297" t="s">
        <v>165</v>
      </c>
      <c r="I146" s="297" t="s">
        <v>63</v>
      </c>
      <c r="J146" s="297" t="s">
        <v>5960</v>
      </c>
      <c r="K146" s="296"/>
    </row>
    <row r="147" spans="2:11" ht="17.25" customHeight="1">
      <c r="B147" s="295"/>
      <c r="C147" s="299" t="s">
        <v>5961</v>
      </c>
      <c r="D147" s="299"/>
      <c r="E147" s="299"/>
      <c r="F147" s="300" t="s">
        <v>5962</v>
      </c>
      <c r="G147" s="301"/>
      <c r="H147" s="299"/>
      <c r="I147" s="299"/>
      <c r="J147" s="299" t="s">
        <v>5963</v>
      </c>
      <c r="K147" s="296"/>
    </row>
    <row r="148" spans="2:11" ht="5.25" customHeight="1">
      <c r="B148" s="305"/>
      <c r="C148" s="302"/>
      <c r="D148" s="302"/>
      <c r="E148" s="302"/>
      <c r="F148" s="302"/>
      <c r="G148" s="303"/>
      <c r="H148" s="302"/>
      <c r="I148" s="302"/>
      <c r="J148" s="302"/>
      <c r="K148" s="326"/>
    </row>
    <row r="149" spans="2:11" ht="15" customHeight="1">
      <c r="B149" s="305"/>
      <c r="C149" s="330" t="s">
        <v>5966</v>
      </c>
      <c r="D149" s="285"/>
      <c r="E149" s="285"/>
      <c r="F149" s="331" t="s">
        <v>907</v>
      </c>
      <c r="G149" s="285"/>
      <c r="H149" s="330" t="s">
        <v>6002</v>
      </c>
      <c r="I149" s="330" t="s">
        <v>5965</v>
      </c>
      <c r="J149" s="330">
        <v>120</v>
      </c>
      <c r="K149" s="326"/>
    </row>
    <row r="150" spans="2:11" ht="15" customHeight="1">
      <c r="B150" s="305"/>
      <c r="C150" s="330" t="s">
        <v>6011</v>
      </c>
      <c r="D150" s="285"/>
      <c r="E150" s="285"/>
      <c r="F150" s="331" t="s">
        <v>907</v>
      </c>
      <c r="G150" s="285"/>
      <c r="H150" s="330" t="s">
        <v>6022</v>
      </c>
      <c r="I150" s="330" t="s">
        <v>5965</v>
      </c>
      <c r="J150" s="330" t="s">
        <v>6013</v>
      </c>
      <c r="K150" s="326"/>
    </row>
    <row r="151" spans="2:11" ht="15" customHeight="1">
      <c r="B151" s="305"/>
      <c r="C151" s="330" t="s">
        <v>5913</v>
      </c>
      <c r="D151" s="285"/>
      <c r="E151" s="285"/>
      <c r="F151" s="331" t="s">
        <v>907</v>
      </c>
      <c r="G151" s="285"/>
      <c r="H151" s="330" t="s">
        <v>6023</v>
      </c>
      <c r="I151" s="330" t="s">
        <v>5965</v>
      </c>
      <c r="J151" s="330" t="s">
        <v>6013</v>
      </c>
      <c r="K151" s="326"/>
    </row>
    <row r="152" spans="2:11" ht="15" customHeight="1">
      <c r="B152" s="305"/>
      <c r="C152" s="330" t="s">
        <v>5968</v>
      </c>
      <c r="D152" s="285"/>
      <c r="E152" s="285"/>
      <c r="F152" s="331" t="s">
        <v>5969</v>
      </c>
      <c r="G152" s="285"/>
      <c r="H152" s="330" t="s">
        <v>6002</v>
      </c>
      <c r="I152" s="330" t="s">
        <v>5965</v>
      </c>
      <c r="J152" s="330">
        <v>50</v>
      </c>
      <c r="K152" s="326"/>
    </row>
    <row r="153" spans="2:11" ht="15" customHeight="1">
      <c r="B153" s="305"/>
      <c r="C153" s="330" t="s">
        <v>5971</v>
      </c>
      <c r="D153" s="285"/>
      <c r="E153" s="285"/>
      <c r="F153" s="331" t="s">
        <v>907</v>
      </c>
      <c r="G153" s="285"/>
      <c r="H153" s="330" t="s">
        <v>6002</v>
      </c>
      <c r="I153" s="330" t="s">
        <v>5973</v>
      </c>
      <c r="J153" s="330"/>
      <c r="K153" s="326"/>
    </row>
    <row r="154" spans="2:11" ht="15" customHeight="1">
      <c r="B154" s="305"/>
      <c r="C154" s="330" t="s">
        <v>5982</v>
      </c>
      <c r="D154" s="285"/>
      <c r="E154" s="285"/>
      <c r="F154" s="331" t="s">
        <v>5969</v>
      </c>
      <c r="G154" s="285"/>
      <c r="H154" s="330" t="s">
        <v>6002</v>
      </c>
      <c r="I154" s="330" t="s">
        <v>5965</v>
      </c>
      <c r="J154" s="330">
        <v>50</v>
      </c>
      <c r="K154" s="326"/>
    </row>
    <row r="155" spans="2:11" ht="15" customHeight="1">
      <c r="B155" s="305"/>
      <c r="C155" s="330" t="s">
        <v>5990</v>
      </c>
      <c r="D155" s="285"/>
      <c r="E155" s="285"/>
      <c r="F155" s="331" t="s">
        <v>5969</v>
      </c>
      <c r="G155" s="285"/>
      <c r="H155" s="330" t="s">
        <v>6002</v>
      </c>
      <c r="I155" s="330" t="s">
        <v>5965</v>
      </c>
      <c r="J155" s="330">
        <v>50</v>
      </c>
      <c r="K155" s="326"/>
    </row>
    <row r="156" spans="2:11" ht="15" customHeight="1">
      <c r="B156" s="305"/>
      <c r="C156" s="330" t="s">
        <v>5988</v>
      </c>
      <c r="D156" s="285"/>
      <c r="E156" s="285"/>
      <c r="F156" s="331" t="s">
        <v>5969</v>
      </c>
      <c r="G156" s="285"/>
      <c r="H156" s="330" t="s">
        <v>6002</v>
      </c>
      <c r="I156" s="330" t="s">
        <v>5965</v>
      </c>
      <c r="J156" s="330">
        <v>50</v>
      </c>
      <c r="K156" s="326"/>
    </row>
    <row r="157" spans="2:11" ht="15" customHeight="1">
      <c r="B157" s="305"/>
      <c r="C157" s="330" t="s">
        <v>138</v>
      </c>
      <c r="D157" s="285"/>
      <c r="E157" s="285"/>
      <c r="F157" s="331" t="s">
        <v>907</v>
      </c>
      <c r="G157" s="285"/>
      <c r="H157" s="330" t="s">
        <v>6024</v>
      </c>
      <c r="I157" s="330" t="s">
        <v>5965</v>
      </c>
      <c r="J157" s="330" t="s">
        <v>6025</v>
      </c>
      <c r="K157" s="326"/>
    </row>
    <row r="158" spans="2:11" ht="15" customHeight="1">
      <c r="B158" s="305"/>
      <c r="C158" s="330" t="s">
        <v>6026</v>
      </c>
      <c r="D158" s="285"/>
      <c r="E158" s="285"/>
      <c r="F158" s="331" t="s">
        <v>907</v>
      </c>
      <c r="G158" s="285"/>
      <c r="H158" s="330" t="s">
        <v>6027</v>
      </c>
      <c r="I158" s="330" t="s">
        <v>5997</v>
      </c>
      <c r="J158" s="330"/>
      <c r="K158" s="326"/>
    </row>
    <row r="159" spans="2:11" ht="15" customHeight="1">
      <c r="B159" s="332"/>
      <c r="C159" s="314"/>
      <c r="D159" s="314"/>
      <c r="E159" s="314"/>
      <c r="F159" s="314"/>
      <c r="G159" s="314"/>
      <c r="H159" s="314"/>
      <c r="I159" s="314"/>
      <c r="J159" s="314"/>
      <c r="K159" s="333"/>
    </row>
    <row r="160" spans="2:11" ht="18.75" customHeight="1">
      <c r="B160" s="281"/>
      <c r="C160" s="285"/>
      <c r="D160" s="285"/>
      <c r="E160" s="285"/>
      <c r="F160" s="304"/>
      <c r="G160" s="285"/>
      <c r="H160" s="285"/>
      <c r="I160" s="285"/>
      <c r="J160" s="285"/>
      <c r="K160" s="281"/>
    </row>
    <row r="161" spans="2:11" ht="18.75" customHeight="1">
      <c r="B161" s="291"/>
      <c r="C161" s="291"/>
      <c r="D161" s="291"/>
      <c r="E161" s="291"/>
      <c r="F161" s="291"/>
      <c r="G161" s="291"/>
      <c r="H161" s="291"/>
      <c r="I161" s="291"/>
      <c r="J161" s="291"/>
      <c r="K161" s="291"/>
    </row>
    <row r="162" spans="2:11" ht="7.5" customHeight="1">
      <c r="B162" s="273"/>
      <c r="C162" s="274"/>
      <c r="D162" s="274"/>
      <c r="E162" s="274"/>
      <c r="F162" s="274"/>
      <c r="G162" s="274"/>
      <c r="H162" s="274"/>
      <c r="I162" s="274"/>
      <c r="J162" s="274"/>
      <c r="K162" s="275"/>
    </row>
    <row r="163" spans="2:11" ht="45" customHeight="1">
      <c r="B163" s="276"/>
      <c r="C163" s="400" t="s">
        <v>6028</v>
      </c>
      <c r="D163" s="400"/>
      <c r="E163" s="400"/>
      <c r="F163" s="400"/>
      <c r="G163" s="400"/>
      <c r="H163" s="400"/>
      <c r="I163" s="400"/>
      <c r="J163" s="400"/>
      <c r="K163" s="277"/>
    </row>
    <row r="164" spans="2:11" ht="17.25" customHeight="1">
      <c r="B164" s="276"/>
      <c r="C164" s="297" t="s">
        <v>5958</v>
      </c>
      <c r="D164" s="297"/>
      <c r="E164" s="297"/>
      <c r="F164" s="297" t="s">
        <v>5959</v>
      </c>
      <c r="G164" s="334"/>
      <c r="H164" s="335" t="s">
        <v>165</v>
      </c>
      <c r="I164" s="335" t="s">
        <v>63</v>
      </c>
      <c r="J164" s="297" t="s">
        <v>5960</v>
      </c>
      <c r="K164" s="277"/>
    </row>
    <row r="165" spans="2:11" ht="17.25" customHeight="1">
      <c r="B165" s="278"/>
      <c r="C165" s="299" t="s">
        <v>5961</v>
      </c>
      <c r="D165" s="299"/>
      <c r="E165" s="299"/>
      <c r="F165" s="300" t="s">
        <v>5962</v>
      </c>
      <c r="G165" s="336"/>
      <c r="H165" s="337"/>
      <c r="I165" s="337"/>
      <c r="J165" s="299" t="s">
        <v>5963</v>
      </c>
      <c r="K165" s="279"/>
    </row>
    <row r="166" spans="2:11" ht="5.25" customHeight="1">
      <c r="B166" s="305"/>
      <c r="C166" s="302"/>
      <c r="D166" s="302"/>
      <c r="E166" s="302"/>
      <c r="F166" s="302"/>
      <c r="G166" s="303"/>
      <c r="H166" s="302"/>
      <c r="I166" s="302"/>
      <c r="J166" s="302"/>
      <c r="K166" s="326"/>
    </row>
    <row r="167" spans="2:11" ht="15" customHeight="1">
      <c r="B167" s="305"/>
      <c r="C167" s="285" t="s">
        <v>5966</v>
      </c>
      <c r="D167" s="285"/>
      <c r="E167" s="285"/>
      <c r="F167" s="304" t="s">
        <v>907</v>
      </c>
      <c r="G167" s="285"/>
      <c r="H167" s="285" t="s">
        <v>6002</v>
      </c>
      <c r="I167" s="285" t="s">
        <v>5965</v>
      </c>
      <c r="J167" s="285">
        <v>120</v>
      </c>
      <c r="K167" s="326"/>
    </row>
    <row r="168" spans="2:11" ht="15" customHeight="1">
      <c r="B168" s="305"/>
      <c r="C168" s="285" t="s">
        <v>6011</v>
      </c>
      <c r="D168" s="285"/>
      <c r="E168" s="285"/>
      <c r="F168" s="304" t="s">
        <v>907</v>
      </c>
      <c r="G168" s="285"/>
      <c r="H168" s="285" t="s">
        <v>6012</v>
      </c>
      <c r="I168" s="285" t="s">
        <v>5965</v>
      </c>
      <c r="J168" s="285" t="s">
        <v>6013</v>
      </c>
      <c r="K168" s="326"/>
    </row>
    <row r="169" spans="2:11" ht="15" customHeight="1">
      <c r="B169" s="305"/>
      <c r="C169" s="285" t="s">
        <v>5913</v>
      </c>
      <c r="D169" s="285"/>
      <c r="E169" s="285"/>
      <c r="F169" s="304" t="s">
        <v>907</v>
      </c>
      <c r="G169" s="285"/>
      <c r="H169" s="285" t="s">
        <v>6029</v>
      </c>
      <c r="I169" s="285" t="s">
        <v>5965</v>
      </c>
      <c r="J169" s="285" t="s">
        <v>6013</v>
      </c>
      <c r="K169" s="326"/>
    </row>
    <row r="170" spans="2:11" ht="15" customHeight="1">
      <c r="B170" s="305"/>
      <c r="C170" s="285" t="s">
        <v>5968</v>
      </c>
      <c r="D170" s="285"/>
      <c r="E170" s="285"/>
      <c r="F170" s="304" t="s">
        <v>5969</v>
      </c>
      <c r="G170" s="285"/>
      <c r="H170" s="285" t="s">
        <v>6029</v>
      </c>
      <c r="I170" s="285" t="s">
        <v>5965</v>
      </c>
      <c r="J170" s="285">
        <v>50</v>
      </c>
      <c r="K170" s="326"/>
    </row>
    <row r="171" spans="2:11" ht="15" customHeight="1">
      <c r="B171" s="305"/>
      <c r="C171" s="285" t="s">
        <v>5971</v>
      </c>
      <c r="D171" s="285"/>
      <c r="E171" s="285"/>
      <c r="F171" s="304" t="s">
        <v>907</v>
      </c>
      <c r="G171" s="285"/>
      <c r="H171" s="285" t="s">
        <v>6029</v>
      </c>
      <c r="I171" s="285" t="s">
        <v>5973</v>
      </c>
      <c r="J171" s="285"/>
      <c r="K171" s="326"/>
    </row>
    <row r="172" spans="2:11" ht="15" customHeight="1">
      <c r="B172" s="305"/>
      <c r="C172" s="285" t="s">
        <v>5982</v>
      </c>
      <c r="D172" s="285"/>
      <c r="E172" s="285"/>
      <c r="F172" s="304" t="s">
        <v>5969</v>
      </c>
      <c r="G172" s="285"/>
      <c r="H172" s="285" t="s">
        <v>6029</v>
      </c>
      <c r="I172" s="285" t="s">
        <v>5965</v>
      </c>
      <c r="J172" s="285">
        <v>50</v>
      </c>
      <c r="K172" s="326"/>
    </row>
    <row r="173" spans="2:11" ht="15" customHeight="1">
      <c r="B173" s="305"/>
      <c r="C173" s="285" t="s">
        <v>5990</v>
      </c>
      <c r="D173" s="285"/>
      <c r="E173" s="285"/>
      <c r="F173" s="304" t="s">
        <v>5969</v>
      </c>
      <c r="G173" s="285"/>
      <c r="H173" s="285" t="s">
        <v>6029</v>
      </c>
      <c r="I173" s="285" t="s">
        <v>5965</v>
      </c>
      <c r="J173" s="285">
        <v>50</v>
      </c>
      <c r="K173" s="326"/>
    </row>
    <row r="174" spans="2:11" ht="15" customHeight="1">
      <c r="B174" s="305"/>
      <c r="C174" s="285" t="s">
        <v>5988</v>
      </c>
      <c r="D174" s="285"/>
      <c r="E174" s="285"/>
      <c r="F174" s="304" t="s">
        <v>5969</v>
      </c>
      <c r="G174" s="285"/>
      <c r="H174" s="285" t="s">
        <v>6029</v>
      </c>
      <c r="I174" s="285" t="s">
        <v>5965</v>
      </c>
      <c r="J174" s="285">
        <v>50</v>
      </c>
      <c r="K174" s="326"/>
    </row>
    <row r="175" spans="2:11" ht="15" customHeight="1">
      <c r="B175" s="305"/>
      <c r="C175" s="285" t="s">
        <v>164</v>
      </c>
      <c r="D175" s="285"/>
      <c r="E175" s="285"/>
      <c r="F175" s="304" t="s">
        <v>907</v>
      </c>
      <c r="G175" s="285"/>
      <c r="H175" s="285" t="s">
        <v>6030</v>
      </c>
      <c r="I175" s="285" t="s">
        <v>6031</v>
      </c>
      <c r="J175" s="285"/>
      <c r="K175" s="326"/>
    </row>
    <row r="176" spans="2:11" ht="15" customHeight="1">
      <c r="B176" s="305"/>
      <c r="C176" s="285" t="s">
        <v>63</v>
      </c>
      <c r="D176" s="285"/>
      <c r="E176" s="285"/>
      <c r="F176" s="304" t="s">
        <v>907</v>
      </c>
      <c r="G176" s="285"/>
      <c r="H176" s="285" t="s">
        <v>6032</v>
      </c>
      <c r="I176" s="285" t="s">
        <v>6033</v>
      </c>
      <c r="J176" s="285">
        <v>1</v>
      </c>
      <c r="K176" s="326"/>
    </row>
    <row r="177" spans="2:11" ht="15" customHeight="1">
      <c r="B177" s="305"/>
      <c r="C177" s="285" t="s">
        <v>59</v>
      </c>
      <c r="D177" s="285"/>
      <c r="E177" s="285"/>
      <c r="F177" s="304" t="s">
        <v>907</v>
      </c>
      <c r="G177" s="285"/>
      <c r="H177" s="285" t="s">
        <v>6034</v>
      </c>
      <c r="I177" s="285" t="s">
        <v>5965</v>
      </c>
      <c r="J177" s="285">
        <v>20</v>
      </c>
      <c r="K177" s="326"/>
    </row>
    <row r="178" spans="2:11" ht="15" customHeight="1">
      <c r="B178" s="305"/>
      <c r="C178" s="285" t="s">
        <v>165</v>
      </c>
      <c r="D178" s="285"/>
      <c r="E178" s="285"/>
      <c r="F178" s="304" t="s">
        <v>907</v>
      </c>
      <c r="G178" s="285"/>
      <c r="H178" s="285" t="s">
        <v>6035</v>
      </c>
      <c r="I178" s="285" t="s">
        <v>5965</v>
      </c>
      <c r="J178" s="285">
        <v>255</v>
      </c>
      <c r="K178" s="326"/>
    </row>
    <row r="179" spans="2:11" ht="15" customHeight="1">
      <c r="B179" s="305"/>
      <c r="C179" s="285" t="s">
        <v>166</v>
      </c>
      <c r="D179" s="285"/>
      <c r="E179" s="285"/>
      <c r="F179" s="304" t="s">
        <v>907</v>
      </c>
      <c r="G179" s="285"/>
      <c r="H179" s="285" t="s">
        <v>5929</v>
      </c>
      <c r="I179" s="285" t="s">
        <v>5965</v>
      </c>
      <c r="J179" s="285">
        <v>10</v>
      </c>
      <c r="K179" s="326"/>
    </row>
    <row r="180" spans="2:11" ht="15" customHeight="1">
      <c r="B180" s="305"/>
      <c r="C180" s="285" t="s">
        <v>167</v>
      </c>
      <c r="D180" s="285"/>
      <c r="E180" s="285"/>
      <c r="F180" s="304" t="s">
        <v>907</v>
      </c>
      <c r="G180" s="285"/>
      <c r="H180" s="285" t="s">
        <v>6036</v>
      </c>
      <c r="I180" s="285" t="s">
        <v>5997</v>
      </c>
      <c r="J180" s="285"/>
      <c r="K180" s="326"/>
    </row>
    <row r="181" spans="2:11" ht="15" customHeight="1">
      <c r="B181" s="305"/>
      <c r="C181" s="285" t="s">
        <v>6037</v>
      </c>
      <c r="D181" s="285"/>
      <c r="E181" s="285"/>
      <c r="F181" s="304" t="s">
        <v>907</v>
      </c>
      <c r="G181" s="285"/>
      <c r="H181" s="285" t="s">
        <v>6038</v>
      </c>
      <c r="I181" s="285" t="s">
        <v>5997</v>
      </c>
      <c r="J181" s="285"/>
      <c r="K181" s="326"/>
    </row>
    <row r="182" spans="2:11" ht="15" customHeight="1">
      <c r="B182" s="305"/>
      <c r="C182" s="285" t="s">
        <v>6026</v>
      </c>
      <c r="D182" s="285"/>
      <c r="E182" s="285"/>
      <c r="F182" s="304" t="s">
        <v>907</v>
      </c>
      <c r="G182" s="285"/>
      <c r="H182" s="285" t="s">
        <v>6039</v>
      </c>
      <c r="I182" s="285" t="s">
        <v>5997</v>
      </c>
      <c r="J182" s="285"/>
      <c r="K182" s="326"/>
    </row>
    <row r="183" spans="2:11" ht="15" customHeight="1">
      <c r="B183" s="305"/>
      <c r="C183" s="285" t="s">
        <v>169</v>
      </c>
      <c r="D183" s="285"/>
      <c r="E183" s="285"/>
      <c r="F183" s="304" t="s">
        <v>5969</v>
      </c>
      <c r="G183" s="285"/>
      <c r="H183" s="285" t="s">
        <v>6040</v>
      </c>
      <c r="I183" s="285" t="s">
        <v>5965</v>
      </c>
      <c r="J183" s="285">
        <v>50</v>
      </c>
      <c r="K183" s="326"/>
    </row>
    <row r="184" spans="2:11" ht="15" customHeight="1">
      <c r="B184" s="305"/>
      <c r="C184" s="285" t="s">
        <v>6041</v>
      </c>
      <c r="D184" s="285"/>
      <c r="E184" s="285"/>
      <c r="F184" s="304" t="s">
        <v>5969</v>
      </c>
      <c r="G184" s="285"/>
      <c r="H184" s="285" t="s">
        <v>6042</v>
      </c>
      <c r="I184" s="285" t="s">
        <v>6043</v>
      </c>
      <c r="J184" s="285"/>
      <c r="K184" s="326"/>
    </row>
    <row r="185" spans="2:11" ht="15" customHeight="1">
      <c r="B185" s="305"/>
      <c r="C185" s="285" t="s">
        <v>6044</v>
      </c>
      <c r="D185" s="285"/>
      <c r="E185" s="285"/>
      <c r="F185" s="304" t="s">
        <v>5969</v>
      </c>
      <c r="G185" s="285"/>
      <c r="H185" s="285" t="s">
        <v>6045</v>
      </c>
      <c r="I185" s="285" t="s">
        <v>6043</v>
      </c>
      <c r="J185" s="285"/>
      <c r="K185" s="326"/>
    </row>
    <row r="186" spans="2:11" ht="15" customHeight="1">
      <c r="B186" s="305"/>
      <c r="C186" s="285" t="s">
        <v>6046</v>
      </c>
      <c r="D186" s="285"/>
      <c r="E186" s="285"/>
      <c r="F186" s="304" t="s">
        <v>5969</v>
      </c>
      <c r="G186" s="285"/>
      <c r="H186" s="285" t="s">
        <v>6047</v>
      </c>
      <c r="I186" s="285" t="s">
        <v>6043</v>
      </c>
      <c r="J186" s="285"/>
      <c r="K186" s="326"/>
    </row>
    <row r="187" spans="2:11" ht="15" customHeight="1">
      <c r="B187" s="305"/>
      <c r="C187" s="338" t="s">
        <v>6048</v>
      </c>
      <c r="D187" s="285"/>
      <c r="E187" s="285"/>
      <c r="F187" s="304" t="s">
        <v>5969</v>
      </c>
      <c r="G187" s="285"/>
      <c r="H187" s="285" t="s">
        <v>6049</v>
      </c>
      <c r="I187" s="285" t="s">
        <v>6050</v>
      </c>
      <c r="J187" s="339" t="s">
        <v>6051</v>
      </c>
      <c r="K187" s="326"/>
    </row>
    <row r="188" spans="2:11" ht="15" customHeight="1">
      <c r="B188" s="305"/>
      <c r="C188" s="290" t="s">
        <v>48</v>
      </c>
      <c r="D188" s="285"/>
      <c r="E188" s="285"/>
      <c r="F188" s="304" t="s">
        <v>907</v>
      </c>
      <c r="G188" s="285"/>
      <c r="H188" s="281" t="s">
        <v>6052</v>
      </c>
      <c r="I188" s="285" t="s">
        <v>6053</v>
      </c>
      <c r="J188" s="285"/>
      <c r="K188" s="326"/>
    </row>
    <row r="189" spans="2:11" ht="15" customHeight="1">
      <c r="B189" s="305"/>
      <c r="C189" s="290" t="s">
        <v>6054</v>
      </c>
      <c r="D189" s="285"/>
      <c r="E189" s="285"/>
      <c r="F189" s="304" t="s">
        <v>907</v>
      </c>
      <c r="G189" s="285"/>
      <c r="H189" s="285" t="s">
        <v>6055</v>
      </c>
      <c r="I189" s="285" t="s">
        <v>5997</v>
      </c>
      <c r="J189" s="285"/>
      <c r="K189" s="326"/>
    </row>
    <row r="190" spans="2:11" ht="15" customHeight="1">
      <c r="B190" s="305"/>
      <c r="C190" s="290" t="s">
        <v>6056</v>
      </c>
      <c r="D190" s="285"/>
      <c r="E190" s="285"/>
      <c r="F190" s="304" t="s">
        <v>907</v>
      </c>
      <c r="G190" s="285"/>
      <c r="H190" s="285" t="s">
        <v>6057</v>
      </c>
      <c r="I190" s="285" t="s">
        <v>5997</v>
      </c>
      <c r="J190" s="285"/>
      <c r="K190" s="326"/>
    </row>
    <row r="191" spans="2:11" ht="15" customHeight="1">
      <c r="B191" s="305"/>
      <c r="C191" s="290" t="s">
        <v>6058</v>
      </c>
      <c r="D191" s="285"/>
      <c r="E191" s="285"/>
      <c r="F191" s="304" t="s">
        <v>5969</v>
      </c>
      <c r="G191" s="285"/>
      <c r="H191" s="285" t="s">
        <v>6059</v>
      </c>
      <c r="I191" s="285" t="s">
        <v>5997</v>
      </c>
      <c r="J191" s="285"/>
      <c r="K191" s="326"/>
    </row>
    <row r="192" spans="2:11" ht="15" customHeight="1">
      <c r="B192" s="332"/>
      <c r="C192" s="340"/>
      <c r="D192" s="314"/>
      <c r="E192" s="314"/>
      <c r="F192" s="314"/>
      <c r="G192" s="314"/>
      <c r="H192" s="314"/>
      <c r="I192" s="314"/>
      <c r="J192" s="314"/>
      <c r="K192" s="333"/>
    </row>
    <row r="193" spans="2:11" ht="18.75" customHeight="1">
      <c r="B193" s="281"/>
      <c r="C193" s="285"/>
      <c r="D193" s="285"/>
      <c r="E193" s="285"/>
      <c r="F193" s="304"/>
      <c r="G193" s="285"/>
      <c r="H193" s="285"/>
      <c r="I193" s="285"/>
      <c r="J193" s="285"/>
      <c r="K193" s="281"/>
    </row>
    <row r="194" spans="2:11" ht="18.75" customHeight="1">
      <c r="B194" s="281"/>
      <c r="C194" s="285"/>
      <c r="D194" s="285"/>
      <c r="E194" s="285"/>
      <c r="F194" s="304"/>
      <c r="G194" s="285"/>
      <c r="H194" s="285"/>
      <c r="I194" s="285"/>
      <c r="J194" s="285"/>
      <c r="K194" s="281"/>
    </row>
    <row r="195" spans="2:11" ht="18.75" customHeight="1">
      <c r="B195" s="291"/>
      <c r="C195" s="291"/>
      <c r="D195" s="291"/>
      <c r="E195" s="291"/>
      <c r="F195" s="291"/>
      <c r="G195" s="291"/>
      <c r="H195" s="291"/>
      <c r="I195" s="291"/>
      <c r="J195" s="291"/>
      <c r="K195" s="291"/>
    </row>
    <row r="196" spans="2:11">
      <c r="B196" s="273"/>
      <c r="C196" s="274"/>
      <c r="D196" s="274"/>
      <c r="E196" s="274"/>
      <c r="F196" s="274"/>
      <c r="G196" s="274"/>
      <c r="H196" s="274"/>
      <c r="I196" s="274"/>
      <c r="J196" s="274"/>
      <c r="K196" s="275"/>
    </row>
    <row r="197" spans="2:11" ht="21">
      <c r="B197" s="276"/>
      <c r="C197" s="400" t="s">
        <v>6060</v>
      </c>
      <c r="D197" s="400"/>
      <c r="E197" s="400"/>
      <c r="F197" s="400"/>
      <c r="G197" s="400"/>
      <c r="H197" s="400"/>
      <c r="I197" s="400"/>
      <c r="J197" s="400"/>
      <c r="K197" s="277"/>
    </row>
    <row r="198" spans="2:11" ht="25.5" customHeight="1">
      <c r="B198" s="276"/>
      <c r="C198" s="341" t="s">
        <v>6061</v>
      </c>
      <c r="D198" s="341"/>
      <c r="E198" s="341"/>
      <c r="F198" s="341" t="s">
        <v>6062</v>
      </c>
      <c r="G198" s="342"/>
      <c r="H198" s="399" t="s">
        <v>6063</v>
      </c>
      <c r="I198" s="399"/>
      <c r="J198" s="399"/>
      <c r="K198" s="277"/>
    </row>
    <row r="199" spans="2:11" ht="5.25" customHeight="1">
      <c r="B199" s="305"/>
      <c r="C199" s="302"/>
      <c r="D199" s="302"/>
      <c r="E199" s="302"/>
      <c r="F199" s="302"/>
      <c r="G199" s="285"/>
      <c r="H199" s="302"/>
      <c r="I199" s="302"/>
      <c r="J199" s="302"/>
      <c r="K199" s="326"/>
    </row>
    <row r="200" spans="2:11" ht="15" customHeight="1">
      <c r="B200" s="305"/>
      <c r="C200" s="285" t="s">
        <v>6053</v>
      </c>
      <c r="D200" s="285"/>
      <c r="E200" s="285"/>
      <c r="F200" s="304" t="s">
        <v>49</v>
      </c>
      <c r="G200" s="285"/>
      <c r="H200" s="397" t="s">
        <v>6064</v>
      </c>
      <c r="I200" s="397"/>
      <c r="J200" s="397"/>
      <c r="K200" s="326"/>
    </row>
    <row r="201" spans="2:11" ht="15" customHeight="1">
      <c r="B201" s="305"/>
      <c r="C201" s="311"/>
      <c r="D201" s="285"/>
      <c r="E201" s="285"/>
      <c r="F201" s="304" t="s">
        <v>50</v>
      </c>
      <c r="G201" s="285"/>
      <c r="H201" s="397" t="s">
        <v>6065</v>
      </c>
      <c r="I201" s="397"/>
      <c r="J201" s="397"/>
      <c r="K201" s="326"/>
    </row>
    <row r="202" spans="2:11" ht="15" customHeight="1">
      <c r="B202" s="305"/>
      <c r="C202" s="311"/>
      <c r="D202" s="285"/>
      <c r="E202" s="285"/>
      <c r="F202" s="304" t="s">
        <v>53</v>
      </c>
      <c r="G202" s="285"/>
      <c r="H202" s="397" t="s">
        <v>6066</v>
      </c>
      <c r="I202" s="397"/>
      <c r="J202" s="397"/>
      <c r="K202" s="326"/>
    </row>
    <row r="203" spans="2:11" ht="15" customHeight="1">
      <c r="B203" s="305"/>
      <c r="C203" s="285"/>
      <c r="D203" s="285"/>
      <c r="E203" s="285"/>
      <c r="F203" s="304" t="s">
        <v>51</v>
      </c>
      <c r="G203" s="285"/>
      <c r="H203" s="397" t="s">
        <v>6067</v>
      </c>
      <c r="I203" s="397"/>
      <c r="J203" s="397"/>
      <c r="K203" s="326"/>
    </row>
    <row r="204" spans="2:11" ht="15" customHeight="1">
      <c r="B204" s="305"/>
      <c r="C204" s="285"/>
      <c r="D204" s="285"/>
      <c r="E204" s="285"/>
      <c r="F204" s="304" t="s">
        <v>52</v>
      </c>
      <c r="G204" s="285"/>
      <c r="H204" s="397" t="s">
        <v>6068</v>
      </c>
      <c r="I204" s="397"/>
      <c r="J204" s="397"/>
      <c r="K204" s="326"/>
    </row>
    <row r="205" spans="2:11" ht="15" customHeight="1">
      <c r="B205" s="305"/>
      <c r="C205" s="285"/>
      <c r="D205" s="285"/>
      <c r="E205" s="285"/>
      <c r="F205" s="304"/>
      <c r="G205" s="285"/>
      <c r="H205" s="285"/>
      <c r="I205" s="285"/>
      <c r="J205" s="285"/>
      <c r="K205" s="326"/>
    </row>
    <row r="206" spans="2:11" ht="15" customHeight="1">
      <c r="B206" s="305"/>
      <c r="C206" s="285" t="s">
        <v>6009</v>
      </c>
      <c r="D206" s="285"/>
      <c r="E206" s="285"/>
      <c r="F206" s="304" t="s">
        <v>85</v>
      </c>
      <c r="G206" s="285"/>
      <c r="H206" s="397" t="s">
        <v>6069</v>
      </c>
      <c r="I206" s="397"/>
      <c r="J206" s="397"/>
      <c r="K206" s="326"/>
    </row>
    <row r="207" spans="2:11" ht="15" customHeight="1">
      <c r="B207" s="305"/>
      <c r="C207" s="311"/>
      <c r="D207" s="285"/>
      <c r="E207" s="285"/>
      <c r="F207" s="304" t="s">
        <v>5909</v>
      </c>
      <c r="G207" s="285"/>
      <c r="H207" s="397" t="s">
        <v>5910</v>
      </c>
      <c r="I207" s="397"/>
      <c r="J207" s="397"/>
      <c r="K207" s="326"/>
    </row>
    <row r="208" spans="2:11" ht="15" customHeight="1">
      <c r="B208" s="305"/>
      <c r="C208" s="285"/>
      <c r="D208" s="285"/>
      <c r="E208" s="285"/>
      <c r="F208" s="304" t="s">
        <v>5907</v>
      </c>
      <c r="G208" s="285"/>
      <c r="H208" s="397" t="s">
        <v>6070</v>
      </c>
      <c r="I208" s="397"/>
      <c r="J208" s="397"/>
      <c r="K208" s="326"/>
    </row>
    <row r="209" spans="2:11" ht="15" customHeight="1">
      <c r="B209" s="343"/>
      <c r="C209" s="311"/>
      <c r="D209" s="311"/>
      <c r="E209" s="311"/>
      <c r="F209" s="304" t="s">
        <v>5911</v>
      </c>
      <c r="G209" s="290"/>
      <c r="H209" s="398" t="s">
        <v>5912</v>
      </c>
      <c r="I209" s="398"/>
      <c r="J209" s="398"/>
      <c r="K209" s="344"/>
    </row>
    <row r="210" spans="2:11" ht="15" customHeight="1">
      <c r="B210" s="343"/>
      <c r="C210" s="311"/>
      <c r="D210" s="311"/>
      <c r="E210" s="311"/>
      <c r="F210" s="304" t="s">
        <v>5707</v>
      </c>
      <c r="G210" s="290"/>
      <c r="H210" s="398" t="s">
        <v>6071</v>
      </c>
      <c r="I210" s="398"/>
      <c r="J210" s="398"/>
      <c r="K210" s="344"/>
    </row>
    <row r="211" spans="2:11" ht="15" customHeight="1">
      <c r="B211" s="343"/>
      <c r="C211" s="311"/>
      <c r="D211" s="311"/>
      <c r="E211" s="311"/>
      <c r="F211" s="345"/>
      <c r="G211" s="290"/>
      <c r="H211" s="346"/>
      <c r="I211" s="346"/>
      <c r="J211" s="346"/>
      <c r="K211" s="344"/>
    </row>
    <row r="212" spans="2:11" ht="15" customHeight="1">
      <c r="B212" s="343"/>
      <c r="C212" s="285" t="s">
        <v>6033</v>
      </c>
      <c r="D212" s="311"/>
      <c r="E212" s="311"/>
      <c r="F212" s="304">
        <v>1</v>
      </c>
      <c r="G212" s="290"/>
      <c r="H212" s="398" t="s">
        <v>6072</v>
      </c>
      <c r="I212" s="398"/>
      <c r="J212" s="398"/>
      <c r="K212" s="344"/>
    </row>
    <row r="213" spans="2:11" ht="15" customHeight="1">
      <c r="B213" s="343"/>
      <c r="C213" s="311"/>
      <c r="D213" s="311"/>
      <c r="E213" s="311"/>
      <c r="F213" s="304">
        <v>2</v>
      </c>
      <c r="G213" s="290"/>
      <c r="H213" s="398" t="s">
        <v>6073</v>
      </c>
      <c r="I213" s="398"/>
      <c r="J213" s="398"/>
      <c r="K213" s="344"/>
    </row>
    <row r="214" spans="2:11" ht="15" customHeight="1">
      <c r="B214" s="343"/>
      <c r="C214" s="311"/>
      <c r="D214" s="311"/>
      <c r="E214" s="311"/>
      <c r="F214" s="304">
        <v>3</v>
      </c>
      <c r="G214" s="290"/>
      <c r="H214" s="398" t="s">
        <v>6074</v>
      </c>
      <c r="I214" s="398"/>
      <c r="J214" s="398"/>
      <c r="K214" s="344"/>
    </row>
    <row r="215" spans="2:11" ht="15" customHeight="1">
      <c r="B215" s="343"/>
      <c r="C215" s="311"/>
      <c r="D215" s="311"/>
      <c r="E215" s="311"/>
      <c r="F215" s="304">
        <v>4</v>
      </c>
      <c r="G215" s="290"/>
      <c r="H215" s="398" t="s">
        <v>6075</v>
      </c>
      <c r="I215" s="398"/>
      <c r="J215" s="398"/>
      <c r="K215" s="344"/>
    </row>
    <row r="216" spans="2:11" ht="12.75" customHeight="1">
      <c r="B216" s="347"/>
      <c r="C216" s="348"/>
      <c r="D216" s="348"/>
      <c r="E216" s="348"/>
      <c r="F216" s="348"/>
      <c r="G216" s="348"/>
      <c r="H216" s="348"/>
      <c r="I216" s="348"/>
      <c r="J216" s="348"/>
      <c r="K216" s="34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8"/>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87</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136</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ROUND(SUM(BE97:BE2077), 2)</f>
        <v>0</v>
      </c>
      <c r="G30" s="43"/>
      <c r="H30" s="43"/>
      <c r="I30" s="132">
        <v>0.21</v>
      </c>
      <c r="J30" s="131">
        <f>ROUND(ROUND((SUM(BE97:BE2077)), 2)*I30, 2)</f>
        <v>0</v>
      </c>
      <c r="K30" s="46"/>
    </row>
    <row r="31" spans="2:11" s="1" customFormat="1" ht="14.45" customHeight="1">
      <c r="B31" s="42"/>
      <c r="C31" s="43"/>
      <c r="D31" s="43"/>
      <c r="E31" s="50" t="s">
        <v>50</v>
      </c>
      <c r="F31" s="131">
        <f>ROUND(SUM(BF97:BF2077), 2)</f>
        <v>0</v>
      </c>
      <c r="G31" s="43"/>
      <c r="H31" s="43"/>
      <c r="I31" s="132">
        <v>0.15</v>
      </c>
      <c r="J31" s="131">
        <f>ROUND(ROUND((SUM(BF97:BF2077)), 2)*I31, 2)</f>
        <v>0</v>
      </c>
      <c r="K31" s="46"/>
    </row>
    <row r="32" spans="2:11" s="1" customFormat="1" ht="14.45" hidden="1" customHeight="1">
      <c r="B32" s="42"/>
      <c r="C32" s="43"/>
      <c r="D32" s="43"/>
      <c r="E32" s="50" t="s">
        <v>51</v>
      </c>
      <c r="F32" s="131">
        <f>ROUND(SUM(BG97:BG2077), 2)</f>
        <v>0</v>
      </c>
      <c r="G32" s="43"/>
      <c r="H32" s="43"/>
      <c r="I32" s="132">
        <v>0.21</v>
      </c>
      <c r="J32" s="131">
        <v>0</v>
      </c>
      <c r="K32" s="46"/>
    </row>
    <row r="33" spans="2:11" s="1" customFormat="1" ht="14.45" hidden="1" customHeight="1">
      <c r="B33" s="42"/>
      <c r="C33" s="43"/>
      <c r="D33" s="43"/>
      <c r="E33" s="50" t="s">
        <v>52</v>
      </c>
      <c r="F33" s="131">
        <f>ROUND(SUM(BH97:BH2077), 2)</f>
        <v>0</v>
      </c>
      <c r="G33" s="43"/>
      <c r="H33" s="43"/>
      <c r="I33" s="132">
        <v>0.15</v>
      </c>
      <c r="J33" s="131">
        <v>0</v>
      </c>
      <c r="K33" s="46"/>
    </row>
    <row r="34" spans="2:11" s="1" customFormat="1" ht="14.45" hidden="1" customHeight="1">
      <c r="B34" s="42"/>
      <c r="C34" s="43"/>
      <c r="D34" s="43"/>
      <c r="E34" s="50" t="s">
        <v>53</v>
      </c>
      <c r="F34" s="131">
        <f>ROUND(SUM(BI97:BI2077),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 xml:space="preserve">ST - Stavební část - část </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J97</f>
        <v>0</v>
      </c>
      <c r="K56" s="46"/>
      <c r="AU56" s="24" t="s">
        <v>141</v>
      </c>
    </row>
    <row r="57" spans="2:47" s="7" customFormat="1" ht="24.95" customHeight="1">
      <c r="B57" s="150"/>
      <c r="C57" s="151"/>
      <c r="D57" s="152" t="s">
        <v>142</v>
      </c>
      <c r="E57" s="153"/>
      <c r="F57" s="153"/>
      <c r="G57" s="153"/>
      <c r="H57" s="153"/>
      <c r="I57" s="154"/>
      <c r="J57" s="155">
        <f>J98</f>
        <v>0</v>
      </c>
      <c r="K57" s="156"/>
    </row>
    <row r="58" spans="2:47" s="8" customFormat="1" ht="19.899999999999999" customHeight="1">
      <c r="B58" s="157"/>
      <c r="C58" s="158"/>
      <c r="D58" s="159" t="s">
        <v>143</v>
      </c>
      <c r="E58" s="160"/>
      <c r="F58" s="160"/>
      <c r="G58" s="160"/>
      <c r="H58" s="160"/>
      <c r="I58" s="161"/>
      <c r="J58" s="162">
        <f>J99</f>
        <v>0</v>
      </c>
      <c r="K58" s="163"/>
    </row>
    <row r="59" spans="2:47" s="8" customFormat="1" ht="19.899999999999999" customHeight="1">
      <c r="B59" s="157"/>
      <c r="C59" s="158"/>
      <c r="D59" s="159" t="s">
        <v>144</v>
      </c>
      <c r="E59" s="160"/>
      <c r="F59" s="160"/>
      <c r="G59" s="160"/>
      <c r="H59" s="160"/>
      <c r="I59" s="161"/>
      <c r="J59" s="162">
        <f>J282</f>
        <v>0</v>
      </c>
      <c r="K59" s="163"/>
    </row>
    <row r="60" spans="2:47" s="8" customFormat="1" ht="19.899999999999999" customHeight="1">
      <c r="B60" s="157"/>
      <c r="C60" s="158"/>
      <c r="D60" s="159" t="s">
        <v>145</v>
      </c>
      <c r="E60" s="160"/>
      <c r="F60" s="160"/>
      <c r="G60" s="160"/>
      <c r="H60" s="160"/>
      <c r="I60" s="161"/>
      <c r="J60" s="162">
        <f>J341</f>
        <v>0</v>
      </c>
      <c r="K60" s="163"/>
    </row>
    <row r="61" spans="2:47" s="8" customFormat="1" ht="19.899999999999999" customHeight="1">
      <c r="B61" s="157"/>
      <c r="C61" s="158"/>
      <c r="D61" s="159" t="s">
        <v>146</v>
      </c>
      <c r="E61" s="160"/>
      <c r="F61" s="160"/>
      <c r="G61" s="160"/>
      <c r="H61" s="160"/>
      <c r="I61" s="161"/>
      <c r="J61" s="162">
        <f>J603</f>
        <v>0</v>
      </c>
      <c r="K61" s="163"/>
    </row>
    <row r="62" spans="2:47" s="8" customFormat="1" ht="19.899999999999999" customHeight="1">
      <c r="B62" s="157"/>
      <c r="C62" s="158"/>
      <c r="D62" s="159" t="s">
        <v>147</v>
      </c>
      <c r="E62" s="160"/>
      <c r="F62" s="160"/>
      <c r="G62" s="160"/>
      <c r="H62" s="160"/>
      <c r="I62" s="161"/>
      <c r="J62" s="162">
        <f>J826</f>
        <v>0</v>
      </c>
      <c r="K62" s="163"/>
    </row>
    <row r="63" spans="2:47" s="8" customFormat="1" ht="19.899999999999999" customHeight="1">
      <c r="B63" s="157"/>
      <c r="C63" s="158"/>
      <c r="D63" s="159" t="s">
        <v>148</v>
      </c>
      <c r="E63" s="160"/>
      <c r="F63" s="160"/>
      <c r="G63" s="160"/>
      <c r="H63" s="160"/>
      <c r="I63" s="161"/>
      <c r="J63" s="162">
        <f>J855</f>
        <v>0</v>
      </c>
      <c r="K63" s="163"/>
    </row>
    <row r="64" spans="2:47" s="7" customFormat="1" ht="24.95" customHeight="1">
      <c r="B64" s="150"/>
      <c r="C64" s="151"/>
      <c r="D64" s="152" t="s">
        <v>149</v>
      </c>
      <c r="E64" s="153"/>
      <c r="F64" s="153"/>
      <c r="G64" s="153"/>
      <c r="H64" s="153"/>
      <c r="I64" s="154"/>
      <c r="J64" s="155">
        <f>J858</f>
        <v>0</v>
      </c>
      <c r="K64" s="156"/>
    </row>
    <row r="65" spans="2:11" s="8" customFormat="1" ht="19.899999999999999" customHeight="1">
      <c r="B65" s="157"/>
      <c r="C65" s="158"/>
      <c r="D65" s="159" t="s">
        <v>150</v>
      </c>
      <c r="E65" s="160"/>
      <c r="F65" s="160"/>
      <c r="G65" s="160"/>
      <c r="H65" s="160"/>
      <c r="I65" s="161"/>
      <c r="J65" s="162">
        <f>J859</f>
        <v>0</v>
      </c>
      <c r="K65" s="163"/>
    </row>
    <row r="66" spans="2:11" s="8" customFormat="1" ht="19.899999999999999" customHeight="1">
      <c r="B66" s="157"/>
      <c r="C66" s="158"/>
      <c r="D66" s="159" t="s">
        <v>151</v>
      </c>
      <c r="E66" s="160"/>
      <c r="F66" s="160"/>
      <c r="G66" s="160"/>
      <c r="H66" s="160"/>
      <c r="I66" s="161"/>
      <c r="J66" s="162">
        <f>J931</f>
        <v>0</v>
      </c>
      <c r="K66" s="163"/>
    </row>
    <row r="67" spans="2:11" s="8" customFormat="1" ht="19.899999999999999" customHeight="1">
      <c r="B67" s="157"/>
      <c r="C67" s="158"/>
      <c r="D67" s="159" t="s">
        <v>152</v>
      </c>
      <c r="E67" s="160"/>
      <c r="F67" s="160"/>
      <c r="G67" s="160"/>
      <c r="H67" s="160"/>
      <c r="I67" s="161"/>
      <c r="J67" s="162">
        <f>J1099</f>
        <v>0</v>
      </c>
      <c r="K67" s="163"/>
    </row>
    <row r="68" spans="2:11" s="8" customFormat="1" ht="19.899999999999999" customHeight="1">
      <c r="B68" s="157"/>
      <c r="C68" s="158"/>
      <c r="D68" s="159" t="s">
        <v>153</v>
      </c>
      <c r="E68" s="160"/>
      <c r="F68" s="160"/>
      <c r="G68" s="160"/>
      <c r="H68" s="160"/>
      <c r="I68" s="161"/>
      <c r="J68" s="162">
        <f>J1204</f>
        <v>0</v>
      </c>
      <c r="K68" s="163"/>
    </row>
    <row r="69" spans="2:11" s="8" customFormat="1" ht="19.899999999999999" customHeight="1">
      <c r="B69" s="157"/>
      <c r="C69" s="158"/>
      <c r="D69" s="159" t="s">
        <v>154</v>
      </c>
      <c r="E69" s="160"/>
      <c r="F69" s="160"/>
      <c r="G69" s="160"/>
      <c r="H69" s="160"/>
      <c r="I69" s="161"/>
      <c r="J69" s="162">
        <f>J1357</f>
        <v>0</v>
      </c>
      <c r="K69" s="163"/>
    </row>
    <row r="70" spans="2:11" s="8" customFormat="1" ht="19.899999999999999" customHeight="1">
      <c r="B70" s="157"/>
      <c r="C70" s="158"/>
      <c r="D70" s="159" t="s">
        <v>155</v>
      </c>
      <c r="E70" s="160"/>
      <c r="F70" s="160"/>
      <c r="G70" s="160"/>
      <c r="H70" s="160"/>
      <c r="I70" s="161"/>
      <c r="J70" s="162">
        <f>J1395</f>
        <v>0</v>
      </c>
      <c r="K70" s="163"/>
    </row>
    <row r="71" spans="2:11" s="8" customFormat="1" ht="19.899999999999999" customHeight="1">
      <c r="B71" s="157"/>
      <c r="C71" s="158"/>
      <c r="D71" s="159" t="s">
        <v>156</v>
      </c>
      <c r="E71" s="160"/>
      <c r="F71" s="160"/>
      <c r="G71" s="160"/>
      <c r="H71" s="160"/>
      <c r="I71" s="161"/>
      <c r="J71" s="162">
        <f>J1405</f>
        <v>0</v>
      </c>
      <c r="K71" s="163"/>
    </row>
    <row r="72" spans="2:11" s="8" customFormat="1" ht="19.899999999999999" customHeight="1">
      <c r="B72" s="157"/>
      <c r="C72" s="158"/>
      <c r="D72" s="159" t="s">
        <v>157</v>
      </c>
      <c r="E72" s="160"/>
      <c r="F72" s="160"/>
      <c r="G72" s="160"/>
      <c r="H72" s="160"/>
      <c r="I72" s="161"/>
      <c r="J72" s="162">
        <f>J1541</f>
        <v>0</v>
      </c>
      <c r="K72" s="163"/>
    </row>
    <row r="73" spans="2:11" s="8" customFormat="1" ht="19.899999999999999" customHeight="1">
      <c r="B73" s="157"/>
      <c r="C73" s="158"/>
      <c r="D73" s="159" t="s">
        <v>158</v>
      </c>
      <c r="E73" s="160"/>
      <c r="F73" s="160"/>
      <c r="G73" s="160"/>
      <c r="H73" s="160"/>
      <c r="I73" s="161"/>
      <c r="J73" s="162">
        <f>J1620</f>
        <v>0</v>
      </c>
      <c r="K73" s="163"/>
    </row>
    <row r="74" spans="2:11" s="8" customFormat="1" ht="19.899999999999999" customHeight="1">
      <c r="B74" s="157"/>
      <c r="C74" s="158"/>
      <c r="D74" s="159" t="s">
        <v>159</v>
      </c>
      <c r="E74" s="160"/>
      <c r="F74" s="160"/>
      <c r="G74" s="160"/>
      <c r="H74" s="160"/>
      <c r="I74" s="161"/>
      <c r="J74" s="162">
        <f>J1735</f>
        <v>0</v>
      </c>
      <c r="K74" s="163"/>
    </row>
    <row r="75" spans="2:11" s="8" customFormat="1" ht="19.899999999999999" customHeight="1">
      <c r="B75" s="157"/>
      <c r="C75" s="158"/>
      <c r="D75" s="159" t="s">
        <v>160</v>
      </c>
      <c r="E75" s="160"/>
      <c r="F75" s="160"/>
      <c r="G75" s="160"/>
      <c r="H75" s="160"/>
      <c r="I75" s="161"/>
      <c r="J75" s="162">
        <f>J2020</f>
        <v>0</v>
      </c>
      <c r="K75" s="163"/>
    </row>
    <row r="76" spans="2:11" s="8" customFormat="1" ht="19.899999999999999" customHeight="1">
      <c r="B76" s="157"/>
      <c r="C76" s="158"/>
      <c r="D76" s="159" t="s">
        <v>161</v>
      </c>
      <c r="E76" s="160"/>
      <c r="F76" s="160"/>
      <c r="G76" s="160"/>
      <c r="H76" s="160"/>
      <c r="I76" s="161"/>
      <c r="J76" s="162">
        <f>J2038</f>
        <v>0</v>
      </c>
      <c r="K76" s="163"/>
    </row>
    <row r="77" spans="2:11" s="8" customFormat="1" ht="19.899999999999999" customHeight="1">
      <c r="B77" s="157"/>
      <c r="C77" s="158"/>
      <c r="D77" s="159" t="s">
        <v>162</v>
      </c>
      <c r="E77" s="160"/>
      <c r="F77" s="160"/>
      <c r="G77" s="160"/>
      <c r="H77" s="160"/>
      <c r="I77" s="161"/>
      <c r="J77" s="162">
        <f>J2071</f>
        <v>0</v>
      </c>
      <c r="K77" s="163"/>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20" s="1" customFormat="1" ht="6.95" customHeight="1">
      <c r="B83" s="60"/>
      <c r="C83" s="61"/>
      <c r="D83" s="61"/>
      <c r="E83" s="61"/>
      <c r="F83" s="61"/>
      <c r="G83" s="61"/>
      <c r="H83" s="61"/>
      <c r="I83" s="143"/>
      <c r="J83" s="61"/>
      <c r="K83" s="61"/>
      <c r="L83" s="62"/>
    </row>
    <row r="84" spans="2:20" s="1" customFormat="1" ht="36.950000000000003" customHeight="1">
      <c r="B84" s="42"/>
      <c r="C84" s="63" t="s">
        <v>163</v>
      </c>
      <c r="D84" s="64"/>
      <c r="E84" s="64"/>
      <c r="F84" s="64"/>
      <c r="G84" s="64"/>
      <c r="H84" s="64"/>
      <c r="I84" s="164"/>
      <c r="J84" s="64"/>
      <c r="K84" s="64"/>
      <c r="L84" s="62"/>
    </row>
    <row r="85" spans="2:20" s="1" customFormat="1" ht="6.95" customHeight="1">
      <c r="B85" s="42"/>
      <c r="C85" s="64"/>
      <c r="D85" s="64"/>
      <c r="E85" s="64"/>
      <c r="F85" s="64"/>
      <c r="G85" s="64"/>
      <c r="H85" s="64"/>
      <c r="I85" s="164"/>
      <c r="J85" s="64"/>
      <c r="K85" s="64"/>
      <c r="L85" s="62"/>
    </row>
    <row r="86" spans="2:20" s="1" customFormat="1" ht="14.45" customHeight="1">
      <c r="B86" s="42"/>
      <c r="C86" s="66" t="s">
        <v>18</v>
      </c>
      <c r="D86" s="64"/>
      <c r="E86" s="64"/>
      <c r="F86" s="64"/>
      <c r="G86" s="64"/>
      <c r="H86" s="64"/>
      <c r="I86" s="164"/>
      <c r="J86" s="64"/>
      <c r="K86" s="64"/>
      <c r="L86" s="62"/>
    </row>
    <row r="87" spans="2:20" s="1" customFormat="1" ht="14.45" customHeight="1">
      <c r="B87" s="42"/>
      <c r="C87" s="64"/>
      <c r="D87" s="64"/>
      <c r="E87" s="393" t="str">
        <f>E7</f>
        <v>Nemocnice Sokolov-stav.úpravy 4.np pav.B-OPERAČNÍ SÁLY</v>
      </c>
      <c r="F87" s="394"/>
      <c r="G87" s="394"/>
      <c r="H87" s="394"/>
      <c r="I87" s="164"/>
      <c r="J87" s="64"/>
      <c r="K87" s="64"/>
      <c r="L87" s="62"/>
    </row>
    <row r="88" spans="2:20" s="1" customFormat="1" ht="14.45" customHeight="1">
      <c r="B88" s="42"/>
      <c r="C88" s="66" t="s">
        <v>135</v>
      </c>
      <c r="D88" s="64"/>
      <c r="E88" s="64"/>
      <c r="F88" s="64"/>
      <c r="G88" s="64"/>
      <c r="H88" s="64"/>
      <c r="I88" s="164"/>
      <c r="J88" s="64"/>
      <c r="K88" s="64"/>
      <c r="L88" s="62"/>
    </row>
    <row r="89" spans="2:20" s="1" customFormat="1" ht="16.149999999999999" customHeight="1">
      <c r="B89" s="42"/>
      <c r="C89" s="64"/>
      <c r="D89" s="64"/>
      <c r="E89" s="368" t="str">
        <f>E9</f>
        <v xml:space="preserve">ST - Stavební část - část </v>
      </c>
      <c r="F89" s="395"/>
      <c r="G89" s="395"/>
      <c r="H89" s="395"/>
      <c r="I89" s="164"/>
      <c r="J89" s="64"/>
      <c r="K89" s="64"/>
      <c r="L89" s="62"/>
    </row>
    <row r="90" spans="2:20" s="1" customFormat="1" ht="6.95" customHeight="1">
      <c r="B90" s="42"/>
      <c r="C90" s="64"/>
      <c r="D90" s="64"/>
      <c r="E90" s="64"/>
      <c r="F90" s="64"/>
      <c r="G90" s="64"/>
      <c r="H90" s="64"/>
      <c r="I90" s="164"/>
      <c r="J90" s="64"/>
      <c r="K90" s="64"/>
      <c r="L90" s="62"/>
    </row>
    <row r="91" spans="2:20" s="1" customFormat="1" ht="18" customHeight="1">
      <c r="B91" s="42"/>
      <c r="C91" s="66" t="s">
        <v>24</v>
      </c>
      <c r="D91" s="64"/>
      <c r="E91" s="64"/>
      <c r="F91" s="165" t="str">
        <f>F12</f>
        <v>Sokolov</v>
      </c>
      <c r="G91" s="64"/>
      <c r="H91" s="64"/>
      <c r="I91" s="166" t="s">
        <v>26</v>
      </c>
      <c r="J91" s="74" t="str">
        <f>IF(J12="","",J12)</f>
        <v>12.9.2017</v>
      </c>
      <c r="K91" s="64"/>
      <c r="L91" s="62"/>
    </row>
    <row r="92" spans="2:20" s="1" customFormat="1" ht="6.95" customHeight="1">
      <c r="B92" s="42"/>
      <c r="C92" s="64"/>
      <c r="D92" s="64"/>
      <c r="E92" s="64"/>
      <c r="F92" s="64"/>
      <c r="G92" s="64"/>
      <c r="H92" s="64"/>
      <c r="I92" s="164"/>
      <c r="J92" s="64"/>
      <c r="K92" s="64"/>
      <c r="L92" s="62"/>
    </row>
    <row r="93" spans="2:20" s="1" customFormat="1">
      <c r="B93" s="42"/>
      <c r="C93" s="66" t="s">
        <v>32</v>
      </c>
      <c r="D93" s="64"/>
      <c r="E93" s="64"/>
      <c r="F93" s="165" t="str">
        <f>E15</f>
        <v>Karlovarský kraj</v>
      </c>
      <c r="G93" s="64"/>
      <c r="H93" s="64"/>
      <c r="I93" s="166" t="s">
        <v>39</v>
      </c>
      <c r="J93" s="165" t="str">
        <f>E21</f>
        <v>Jurica a.s. - Ateliér Ostrov</v>
      </c>
      <c r="K93" s="64"/>
      <c r="L93" s="62"/>
    </row>
    <row r="94" spans="2:20" s="1" customFormat="1" ht="14.45" customHeight="1">
      <c r="B94" s="42"/>
      <c r="C94" s="66" t="s">
        <v>37</v>
      </c>
      <c r="D94" s="64"/>
      <c r="E94" s="64"/>
      <c r="F94" s="165" t="str">
        <f>IF(E18="","",E18)</f>
        <v/>
      </c>
      <c r="G94" s="64"/>
      <c r="H94" s="64"/>
      <c r="I94" s="164"/>
      <c r="J94" s="64"/>
      <c r="K94" s="64"/>
      <c r="L94" s="62"/>
    </row>
    <row r="95" spans="2:20" s="1" customFormat="1" ht="10.35" customHeight="1">
      <c r="B95" s="42"/>
      <c r="C95" s="64"/>
      <c r="D95" s="64"/>
      <c r="E95" s="64"/>
      <c r="F95" s="64"/>
      <c r="G95" s="64"/>
      <c r="H95" s="64"/>
      <c r="I95" s="164"/>
      <c r="J95" s="64"/>
      <c r="K95" s="64"/>
      <c r="L95" s="62"/>
    </row>
    <row r="96" spans="2:20" s="9" customFormat="1" ht="29.25" customHeight="1">
      <c r="B96" s="167"/>
      <c r="C96" s="168" t="s">
        <v>164</v>
      </c>
      <c r="D96" s="169" t="s">
        <v>63</v>
      </c>
      <c r="E96" s="169" t="s">
        <v>59</v>
      </c>
      <c r="F96" s="169" t="s">
        <v>165</v>
      </c>
      <c r="G96" s="169" t="s">
        <v>166</v>
      </c>
      <c r="H96" s="169" t="s">
        <v>167</v>
      </c>
      <c r="I96" s="170" t="s">
        <v>168</v>
      </c>
      <c r="J96" s="169" t="s">
        <v>139</v>
      </c>
      <c r="K96" s="171" t="s">
        <v>169</v>
      </c>
      <c r="L96" s="172"/>
      <c r="M96" s="82" t="s">
        <v>170</v>
      </c>
      <c r="N96" s="83" t="s">
        <v>48</v>
      </c>
      <c r="O96" s="83" t="s">
        <v>171</v>
      </c>
      <c r="P96" s="83" t="s">
        <v>172</v>
      </c>
      <c r="Q96" s="83" t="s">
        <v>173</v>
      </c>
      <c r="R96" s="83" t="s">
        <v>174</v>
      </c>
      <c r="S96" s="83" t="s">
        <v>175</v>
      </c>
      <c r="T96" s="84" t="s">
        <v>176</v>
      </c>
    </row>
    <row r="97" spans="2:65" s="1" customFormat="1" ht="29.25" customHeight="1">
      <c r="B97" s="42"/>
      <c r="C97" s="88" t="s">
        <v>140</v>
      </c>
      <c r="D97" s="64"/>
      <c r="E97" s="64"/>
      <c r="F97" s="64"/>
      <c r="G97" s="64"/>
      <c r="H97" s="64"/>
      <c r="I97" s="164"/>
      <c r="J97" s="173">
        <f>BK97</f>
        <v>0</v>
      </c>
      <c r="K97" s="64"/>
      <c r="L97" s="62"/>
      <c r="M97" s="85"/>
      <c r="N97" s="86"/>
      <c r="O97" s="86"/>
      <c r="P97" s="174">
        <f>P98+P858</f>
        <v>0</v>
      </c>
      <c r="Q97" s="86"/>
      <c r="R97" s="174">
        <f>R98+R858</f>
        <v>1186.8409747468002</v>
      </c>
      <c r="S97" s="86"/>
      <c r="T97" s="175">
        <f>T98+T858</f>
        <v>1863.3907136500004</v>
      </c>
      <c r="AT97" s="24" t="s">
        <v>77</v>
      </c>
      <c r="AU97" s="24" t="s">
        <v>141</v>
      </c>
      <c r="BK97" s="176">
        <f>BK98+BK858</f>
        <v>0</v>
      </c>
    </row>
    <row r="98" spans="2:65" s="10" customFormat="1" ht="37.35" customHeight="1">
      <c r="B98" s="177"/>
      <c r="C98" s="178"/>
      <c r="D98" s="179" t="s">
        <v>77</v>
      </c>
      <c r="E98" s="180" t="s">
        <v>177</v>
      </c>
      <c r="F98" s="180" t="s">
        <v>178</v>
      </c>
      <c r="G98" s="178"/>
      <c r="H98" s="178"/>
      <c r="I98" s="181"/>
      <c r="J98" s="182">
        <f>BK98</f>
        <v>0</v>
      </c>
      <c r="K98" s="178"/>
      <c r="L98" s="183"/>
      <c r="M98" s="184"/>
      <c r="N98" s="185"/>
      <c r="O98" s="185"/>
      <c r="P98" s="186">
        <f>P99+P282+P341+P603+P826+P855</f>
        <v>0</v>
      </c>
      <c r="Q98" s="185"/>
      <c r="R98" s="186">
        <f>R99+R282+R341+R603+R826+R855</f>
        <v>1014.6501819390061</v>
      </c>
      <c r="S98" s="185"/>
      <c r="T98" s="187">
        <f>T99+T282+T341+T603+T826+T855</f>
        <v>1652.9950060000003</v>
      </c>
      <c r="AR98" s="188" t="s">
        <v>86</v>
      </c>
      <c r="AT98" s="189" t="s">
        <v>77</v>
      </c>
      <c r="AU98" s="189" t="s">
        <v>78</v>
      </c>
      <c r="AY98" s="188" t="s">
        <v>179</v>
      </c>
      <c r="BK98" s="190">
        <f>BK99+BK282+BK341+BK603+BK826+BK855</f>
        <v>0</v>
      </c>
    </row>
    <row r="99" spans="2:65" s="10" customFormat="1" ht="19.899999999999999" customHeight="1">
      <c r="B99" s="177"/>
      <c r="C99" s="178"/>
      <c r="D99" s="179" t="s">
        <v>77</v>
      </c>
      <c r="E99" s="191" t="s">
        <v>180</v>
      </c>
      <c r="F99" s="191" t="s">
        <v>181</v>
      </c>
      <c r="G99" s="178"/>
      <c r="H99" s="178"/>
      <c r="I99" s="181"/>
      <c r="J99" s="192">
        <f>BK99</f>
        <v>0</v>
      </c>
      <c r="K99" s="178"/>
      <c r="L99" s="183"/>
      <c r="M99" s="184"/>
      <c r="N99" s="185"/>
      <c r="O99" s="185"/>
      <c r="P99" s="186">
        <f>SUM(P100:P281)</f>
        <v>0</v>
      </c>
      <c r="Q99" s="185"/>
      <c r="R99" s="186">
        <f>SUM(R100:R281)</f>
        <v>216.34974021599999</v>
      </c>
      <c r="S99" s="185"/>
      <c r="T99" s="187">
        <f>SUM(T100:T281)</f>
        <v>0</v>
      </c>
      <c r="AR99" s="188" t="s">
        <v>86</v>
      </c>
      <c r="AT99" s="189" t="s">
        <v>77</v>
      </c>
      <c r="AU99" s="189" t="s">
        <v>86</v>
      </c>
      <c r="AY99" s="188" t="s">
        <v>179</v>
      </c>
      <c r="BK99" s="190">
        <f>SUM(BK100:BK281)</f>
        <v>0</v>
      </c>
    </row>
    <row r="100" spans="2:65" s="1" customFormat="1" ht="34.15" customHeight="1">
      <c r="B100" s="42"/>
      <c r="C100" s="193" t="s">
        <v>86</v>
      </c>
      <c r="D100" s="193" t="s">
        <v>182</v>
      </c>
      <c r="E100" s="194" t="s">
        <v>183</v>
      </c>
      <c r="F100" s="195" t="s">
        <v>184</v>
      </c>
      <c r="G100" s="196" t="s">
        <v>185</v>
      </c>
      <c r="H100" s="197">
        <v>59.817999999999998</v>
      </c>
      <c r="I100" s="198"/>
      <c r="J100" s="199">
        <f>ROUND(I100*H100,2)</f>
        <v>0</v>
      </c>
      <c r="K100" s="195" t="s">
        <v>186</v>
      </c>
      <c r="L100" s="62"/>
      <c r="M100" s="200" t="s">
        <v>34</v>
      </c>
      <c r="N100" s="201" t="s">
        <v>49</v>
      </c>
      <c r="O100" s="43"/>
      <c r="P100" s="202">
        <f>O100*H100</f>
        <v>0</v>
      </c>
      <c r="Q100" s="202">
        <v>0.27173199999999997</v>
      </c>
      <c r="R100" s="202">
        <f>Q100*H100</f>
        <v>16.254464775999999</v>
      </c>
      <c r="S100" s="202">
        <v>0</v>
      </c>
      <c r="T100" s="203">
        <f>S100*H100</f>
        <v>0</v>
      </c>
      <c r="AR100" s="24" t="s">
        <v>187</v>
      </c>
      <c r="AT100" s="24" t="s">
        <v>182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188</v>
      </c>
    </row>
    <row r="101" spans="2:65" s="1" customFormat="1" ht="162">
      <c r="B101" s="42"/>
      <c r="C101" s="64"/>
      <c r="D101" s="205" t="s">
        <v>189</v>
      </c>
      <c r="E101" s="64"/>
      <c r="F101" s="206" t="s">
        <v>190</v>
      </c>
      <c r="G101" s="64"/>
      <c r="H101" s="64"/>
      <c r="I101" s="164"/>
      <c r="J101" s="64"/>
      <c r="K101" s="64"/>
      <c r="L101" s="62"/>
      <c r="M101" s="207"/>
      <c r="N101" s="43"/>
      <c r="O101" s="43"/>
      <c r="P101" s="43"/>
      <c r="Q101" s="43"/>
      <c r="R101" s="43"/>
      <c r="S101" s="43"/>
      <c r="T101" s="79"/>
      <c r="AT101" s="24" t="s">
        <v>189</v>
      </c>
      <c r="AU101" s="24" t="s">
        <v>88</v>
      </c>
    </row>
    <row r="102" spans="2:65" s="11" customFormat="1" ht="13.5">
      <c r="B102" s="208"/>
      <c r="C102" s="209"/>
      <c r="D102" s="205" t="s">
        <v>191</v>
      </c>
      <c r="E102" s="210" t="s">
        <v>34</v>
      </c>
      <c r="F102" s="211" t="s">
        <v>192</v>
      </c>
      <c r="G102" s="209"/>
      <c r="H102" s="210" t="s">
        <v>34</v>
      </c>
      <c r="I102" s="212"/>
      <c r="J102" s="209"/>
      <c r="K102" s="209"/>
      <c r="L102" s="213"/>
      <c r="M102" s="214"/>
      <c r="N102" s="215"/>
      <c r="O102" s="215"/>
      <c r="P102" s="215"/>
      <c r="Q102" s="215"/>
      <c r="R102" s="215"/>
      <c r="S102" s="215"/>
      <c r="T102" s="216"/>
      <c r="AT102" s="217" t="s">
        <v>191</v>
      </c>
      <c r="AU102" s="217" t="s">
        <v>88</v>
      </c>
      <c r="AV102" s="11" t="s">
        <v>86</v>
      </c>
      <c r="AW102" s="11" t="s">
        <v>41</v>
      </c>
      <c r="AX102" s="11" t="s">
        <v>78</v>
      </c>
      <c r="AY102" s="217" t="s">
        <v>179</v>
      </c>
    </row>
    <row r="103" spans="2:65" s="12" customFormat="1" ht="13.5">
      <c r="B103" s="218"/>
      <c r="C103" s="219"/>
      <c r="D103" s="205" t="s">
        <v>191</v>
      </c>
      <c r="E103" s="220" t="s">
        <v>34</v>
      </c>
      <c r="F103" s="221" t="s">
        <v>193</v>
      </c>
      <c r="G103" s="219"/>
      <c r="H103" s="222">
        <v>27.238</v>
      </c>
      <c r="I103" s="223"/>
      <c r="J103" s="219"/>
      <c r="K103" s="219"/>
      <c r="L103" s="224"/>
      <c r="M103" s="225"/>
      <c r="N103" s="226"/>
      <c r="O103" s="226"/>
      <c r="P103" s="226"/>
      <c r="Q103" s="226"/>
      <c r="R103" s="226"/>
      <c r="S103" s="226"/>
      <c r="T103" s="227"/>
      <c r="AT103" s="228" t="s">
        <v>191</v>
      </c>
      <c r="AU103" s="228" t="s">
        <v>88</v>
      </c>
      <c r="AV103" s="12" t="s">
        <v>88</v>
      </c>
      <c r="AW103" s="12" t="s">
        <v>41</v>
      </c>
      <c r="AX103" s="12" t="s">
        <v>78</v>
      </c>
      <c r="AY103" s="228" t="s">
        <v>179</v>
      </c>
    </row>
    <row r="104" spans="2:65" s="11" customFormat="1" ht="13.5">
      <c r="B104" s="208"/>
      <c r="C104" s="209"/>
      <c r="D104" s="205" t="s">
        <v>191</v>
      </c>
      <c r="E104" s="210" t="s">
        <v>34</v>
      </c>
      <c r="F104" s="211" t="s">
        <v>194</v>
      </c>
      <c r="G104" s="209"/>
      <c r="H104" s="210" t="s">
        <v>34</v>
      </c>
      <c r="I104" s="212"/>
      <c r="J104" s="209"/>
      <c r="K104" s="209"/>
      <c r="L104" s="213"/>
      <c r="M104" s="214"/>
      <c r="N104" s="215"/>
      <c r="O104" s="215"/>
      <c r="P104" s="215"/>
      <c r="Q104" s="215"/>
      <c r="R104" s="215"/>
      <c r="S104" s="215"/>
      <c r="T104" s="216"/>
      <c r="AT104" s="217" t="s">
        <v>191</v>
      </c>
      <c r="AU104" s="217" t="s">
        <v>88</v>
      </c>
      <c r="AV104" s="11" t="s">
        <v>86</v>
      </c>
      <c r="AW104" s="11" t="s">
        <v>41</v>
      </c>
      <c r="AX104" s="11" t="s">
        <v>78</v>
      </c>
      <c r="AY104" s="217" t="s">
        <v>179</v>
      </c>
    </row>
    <row r="105" spans="2:65" s="12" customFormat="1" ht="13.5">
      <c r="B105" s="218"/>
      <c r="C105" s="219"/>
      <c r="D105" s="205" t="s">
        <v>191</v>
      </c>
      <c r="E105" s="220" t="s">
        <v>34</v>
      </c>
      <c r="F105" s="221" t="s">
        <v>195</v>
      </c>
      <c r="G105" s="219"/>
      <c r="H105" s="222">
        <v>32.58</v>
      </c>
      <c r="I105" s="223"/>
      <c r="J105" s="219"/>
      <c r="K105" s="219"/>
      <c r="L105" s="224"/>
      <c r="M105" s="225"/>
      <c r="N105" s="226"/>
      <c r="O105" s="226"/>
      <c r="P105" s="226"/>
      <c r="Q105" s="226"/>
      <c r="R105" s="226"/>
      <c r="S105" s="226"/>
      <c r="T105" s="227"/>
      <c r="AT105" s="228" t="s">
        <v>191</v>
      </c>
      <c r="AU105" s="228" t="s">
        <v>88</v>
      </c>
      <c r="AV105" s="12" t="s">
        <v>88</v>
      </c>
      <c r="AW105" s="12" t="s">
        <v>41</v>
      </c>
      <c r="AX105" s="12" t="s">
        <v>78</v>
      </c>
      <c r="AY105" s="228" t="s">
        <v>179</v>
      </c>
    </row>
    <row r="106" spans="2:65" s="13" customFormat="1" ht="13.5">
      <c r="B106" s="229"/>
      <c r="C106" s="230"/>
      <c r="D106" s="205" t="s">
        <v>191</v>
      </c>
      <c r="E106" s="231" t="s">
        <v>34</v>
      </c>
      <c r="F106" s="232" t="s">
        <v>196</v>
      </c>
      <c r="G106" s="230"/>
      <c r="H106" s="233">
        <v>59.817999999999998</v>
      </c>
      <c r="I106" s="234"/>
      <c r="J106" s="230"/>
      <c r="K106" s="230"/>
      <c r="L106" s="235"/>
      <c r="M106" s="236"/>
      <c r="N106" s="237"/>
      <c r="O106" s="237"/>
      <c r="P106" s="237"/>
      <c r="Q106" s="237"/>
      <c r="R106" s="237"/>
      <c r="S106" s="237"/>
      <c r="T106" s="238"/>
      <c r="AT106" s="239" t="s">
        <v>191</v>
      </c>
      <c r="AU106" s="239" t="s">
        <v>88</v>
      </c>
      <c r="AV106" s="13" t="s">
        <v>187</v>
      </c>
      <c r="AW106" s="13" t="s">
        <v>41</v>
      </c>
      <c r="AX106" s="13" t="s">
        <v>86</v>
      </c>
      <c r="AY106" s="239" t="s">
        <v>179</v>
      </c>
    </row>
    <row r="107" spans="2:65" s="1" customFormat="1" ht="34.15" customHeight="1">
      <c r="B107" s="42"/>
      <c r="C107" s="193" t="s">
        <v>88</v>
      </c>
      <c r="D107" s="193" t="s">
        <v>182</v>
      </c>
      <c r="E107" s="194" t="s">
        <v>197</v>
      </c>
      <c r="F107" s="195" t="s">
        <v>198</v>
      </c>
      <c r="G107" s="196" t="s">
        <v>199</v>
      </c>
      <c r="H107" s="197">
        <v>1.835</v>
      </c>
      <c r="I107" s="198"/>
      <c r="J107" s="199">
        <f>ROUND(I107*H107,2)</f>
        <v>0</v>
      </c>
      <c r="K107" s="195" t="s">
        <v>186</v>
      </c>
      <c r="L107" s="62"/>
      <c r="M107" s="200" t="s">
        <v>34</v>
      </c>
      <c r="N107" s="201" t="s">
        <v>49</v>
      </c>
      <c r="O107" s="43"/>
      <c r="P107" s="202">
        <f>O107*H107</f>
        <v>0</v>
      </c>
      <c r="Q107" s="202">
        <v>0.74970000000000003</v>
      </c>
      <c r="R107" s="202">
        <f>Q107*H107</f>
        <v>1.3756995000000001</v>
      </c>
      <c r="S107" s="202">
        <v>0</v>
      </c>
      <c r="T107" s="203">
        <f>S107*H107</f>
        <v>0</v>
      </c>
      <c r="AR107" s="24" t="s">
        <v>187</v>
      </c>
      <c r="AT107" s="24" t="s">
        <v>182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187</v>
      </c>
      <c r="BM107" s="24" t="s">
        <v>200</v>
      </c>
    </row>
    <row r="108" spans="2:65" s="11" customFormat="1" ht="13.5">
      <c r="B108" s="208"/>
      <c r="C108" s="209"/>
      <c r="D108" s="205" t="s">
        <v>191</v>
      </c>
      <c r="E108" s="210" t="s">
        <v>34</v>
      </c>
      <c r="F108" s="211" t="s">
        <v>201</v>
      </c>
      <c r="G108" s="209"/>
      <c r="H108" s="210" t="s">
        <v>34</v>
      </c>
      <c r="I108" s="212"/>
      <c r="J108" s="209"/>
      <c r="K108" s="209"/>
      <c r="L108" s="213"/>
      <c r="M108" s="214"/>
      <c r="N108" s="215"/>
      <c r="O108" s="215"/>
      <c r="P108" s="215"/>
      <c r="Q108" s="215"/>
      <c r="R108" s="215"/>
      <c r="S108" s="215"/>
      <c r="T108" s="216"/>
      <c r="AT108" s="217" t="s">
        <v>191</v>
      </c>
      <c r="AU108" s="217" t="s">
        <v>88</v>
      </c>
      <c r="AV108" s="11" t="s">
        <v>86</v>
      </c>
      <c r="AW108" s="11" t="s">
        <v>41</v>
      </c>
      <c r="AX108" s="11" t="s">
        <v>78</v>
      </c>
      <c r="AY108" s="217" t="s">
        <v>179</v>
      </c>
    </row>
    <row r="109" spans="2:65" s="12" customFormat="1" ht="13.5">
      <c r="B109" s="218"/>
      <c r="C109" s="219"/>
      <c r="D109" s="205" t="s">
        <v>191</v>
      </c>
      <c r="E109" s="220" t="s">
        <v>34</v>
      </c>
      <c r="F109" s="221" t="s">
        <v>202</v>
      </c>
      <c r="G109" s="219"/>
      <c r="H109" s="222">
        <v>1.4630000000000001</v>
      </c>
      <c r="I109" s="223"/>
      <c r="J109" s="219"/>
      <c r="K109" s="219"/>
      <c r="L109" s="224"/>
      <c r="M109" s="225"/>
      <c r="N109" s="226"/>
      <c r="O109" s="226"/>
      <c r="P109" s="226"/>
      <c r="Q109" s="226"/>
      <c r="R109" s="226"/>
      <c r="S109" s="226"/>
      <c r="T109" s="227"/>
      <c r="AT109" s="228" t="s">
        <v>191</v>
      </c>
      <c r="AU109" s="228" t="s">
        <v>88</v>
      </c>
      <c r="AV109" s="12" t="s">
        <v>88</v>
      </c>
      <c r="AW109" s="12" t="s">
        <v>41</v>
      </c>
      <c r="AX109" s="12" t="s">
        <v>78</v>
      </c>
      <c r="AY109" s="228" t="s">
        <v>179</v>
      </c>
    </row>
    <row r="110" spans="2:65" s="11" customFormat="1" ht="13.5">
      <c r="B110" s="208"/>
      <c r="C110" s="209"/>
      <c r="D110" s="205" t="s">
        <v>191</v>
      </c>
      <c r="E110" s="210" t="s">
        <v>34</v>
      </c>
      <c r="F110" s="211" t="s">
        <v>203</v>
      </c>
      <c r="G110" s="209"/>
      <c r="H110" s="210" t="s">
        <v>34</v>
      </c>
      <c r="I110" s="212"/>
      <c r="J110" s="209"/>
      <c r="K110" s="209"/>
      <c r="L110" s="213"/>
      <c r="M110" s="214"/>
      <c r="N110" s="215"/>
      <c r="O110" s="215"/>
      <c r="P110" s="215"/>
      <c r="Q110" s="215"/>
      <c r="R110" s="215"/>
      <c r="S110" s="215"/>
      <c r="T110" s="216"/>
      <c r="AT110" s="217" t="s">
        <v>191</v>
      </c>
      <c r="AU110" s="217" t="s">
        <v>88</v>
      </c>
      <c r="AV110" s="11" t="s">
        <v>86</v>
      </c>
      <c r="AW110" s="11" t="s">
        <v>41</v>
      </c>
      <c r="AX110" s="11" t="s">
        <v>78</v>
      </c>
      <c r="AY110" s="217" t="s">
        <v>179</v>
      </c>
    </row>
    <row r="111" spans="2:65" s="12" customFormat="1" ht="13.5">
      <c r="B111" s="218"/>
      <c r="C111" s="219"/>
      <c r="D111" s="205" t="s">
        <v>191</v>
      </c>
      <c r="E111" s="220" t="s">
        <v>34</v>
      </c>
      <c r="F111" s="221" t="s">
        <v>204</v>
      </c>
      <c r="G111" s="219"/>
      <c r="H111" s="222">
        <v>0.372</v>
      </c>
      <c r="I111" s="223"/>
      <c r="J111" s="219"/>
      <c r="K111" s="219"/>
      <c r="L111" s="224"/>
      <c r="M111" s="225"/>
      <c r="N111" s="226"/>
      <c r="O111" s="226"/>
      <c r="P111" s="226"/>
      <c r="Q111" s="226"/>
      <c r="R111" s="226"/>
      <c r="S111" s="226"/>
      <c r="T111" s="227"/>
      <c r="AT111" s="228" t="s">
        <v>191</v>
      </c>
      <c r="AU111" s="228" t="s">
        <v>88</v>
      </c>
      <c r="AV111" s="12" t="s">
        <v>88</v>
      </c>
      <c r="AW111" s="12" t="s">
        <v>41</v>
      </c>
      <c r="AX111" s="12" t="s">
        <v>78</v>
      </c>
      <c r="AY111" s="228" t="s">
        <v>179</v>
      </c>
    </row>
    <row r="112" spans="2:65" s="13" customFormat="1" ht="13.5">
      <c r="B112" s="229"/>
      <c r="C112" s="230"/>
      <c r="D112" s="205" t="s">
        <v>191</v>
      </c>
      <c r="E112" s="231" t="s">
        <v>34</v>
      </c>
      <c r="F112" s="232" t="s">
        <v>196</v>
      </c>
      <c r="G112" s="230"/>
      <c r="H112" s="233">
        <v>1.835</v>
      </c>
      <c r="I112" s="234"/>
      <c r="J112" s="230"/>
      <c r="K112" s="230"/>
      <c r="L112" s="235"/>
      <c r="M112" s="236"/>
      <c r="N112" s="237"/>
      <c r="O112" s="237"/>
      <c r="P112" s="237"/>
      <c r="Q112" s="237"/>
      <c r="R112" s="237"/>
      <c r="S112" s="237"/>
      <c r="T112" s="238"/>
      <c r="AT112" s="239" t="s">
        <v>191</v>
      </c>
      <c r="AU112" s="239" t="s">
        <v>88</v>
      </c>
      <c r="AV112" s="13" t="s">
        <v>187</v>
      </c>
      <c r="AW112" s="13" t="s">
        <v>41</v>
      </c>
      <c r="AX112" s="13" t="s">
        <v>86</v>
      </c>
      <c r="AY112" s="239" t="s">
        <v>179</v>
      </c>
    </row>
    <row r="113" spans="2:65" s="1" customFormat="1" ht="22.9" customHeight="1">
      <c r="B113" s="42"/>
      <c r="C113" s="193" t="s">
        <v>180</v>
      </c>
      <c r="D113" s="193" t="s">
        <v>182</v>
      </c>
      <c r="E113" s="194" t="s">
        <v>205</v>
      </c>
      <c r="F113" s="195" t="s">
        <v>206</v>
      </c>
      <c r="G113" s="196" t="s">
        <v>207</v>
      </c>
      <c r="H113" s="197">
        <v>1.1000000000000001</v>
      </c>
      <c r="I113" s="198"/>
      <c r="J113" s="199">
        <f>ROUND(I113*H113,2)</f>
        <v>0</v>
      </c>
      <c r="K113" s="195" t="s">
        <v>186</v>
      </c>
      <c r="L113" s="62"/>
      <c r="M113" s="200" t="s">
        <v>34</v>
      </c>
      <c r="N113" s="201" t="s">
        <v>49</v>
      </c>
      <c r="O113" s="43"/>
      <c r="P113" s="202">
        <f>O113*H113</f>
        <v>0</v>
      </c>
      <c r="Q113" s="202">
        <v>1.9536000000000001E-2</v>
      </c>
      <c r="R113" s="202">
        <f>Q113*H113</f>
        <v>2.1489600000000005E-2</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208</v>
      </c>
    </row>
    <row r="114" spans="2:65" s="1" customFormat="1" ht="67.5">
      <c r="B114" s="42"/>
      <c r="C114" s="64"/>
      <c r="D114" s="205" t="s">
        <v>189</v>
      </c>
      <c r="E114" s="64"/>
      <c r="F114" s="206" t="s">
        <v>209</v>
      </c>
      <c r="G114" s="64"/>
      <c r="H114" s="64"/>
      <c r="I114" s="164"/>
      <c r="J114" s="64"/>
      <c r="K114" s="64"/>
      <c r="L114" s="62"/>
      <c r="M114" s="207"/>
      <c r="N114" s="43"/>
      <c r="O114" s="43"/>
      <c r="P114" s="43"/>
      <c r="Q114" s="43"/>
      <c r="R114" s="43"/>
      <c r="S114" s="43"/>
      <c r="T114" s="79"/>
      <c r="AT114" s="24" t="s">
        <v>189</v>
      </c>
      <c r="AU114" s="24" t="s">
        <v>88</v>
      </c>
    </row>
    <row r="115" spans="2:65" s="11" customFormat="1" ht="13.5">
      <c r="B115" s="208"/>
      <c r="C115" s="209"/>
      <c r="D115" s="205" t="s">
        <v>191</v>
      </c>
      <c r="E115" s="210" t="s">
        <v>34</v>
      </c>
      <c r="F115" s="211" t="s">
        <v>210</v>
      </c>
      <c r="G115" s="209"/>
      <c r="H115" s="210" t="s">
        <v>34</v>
      </c>
      <c r="I115" s="212"/>
      <c r="J115" s="209"/>
      <c r="K115" s="209"/>
      <c r="L115" s="213"/>
      <c r="M115" s="214"/>
      <c r="N115" s="215"/>
      <c r="O115" s="215"/>
      <c r="P115" s="215"/>
      <c r="Q115" s="215"/>
      <c r="R115" s="215"/>
      <c r="S115" s="215"/>
      <c r="T115" s="216"/>
      <c r="AT115" s="217" t="s">
        <v>191</v>
      </c>
      <c r="AU115" s="217" t="s">
        <v>88</v>
      </c>
      <c r="AV115" s="11" t="s">
        <v>86</v>
      </c>
      <c r="AW115" s="11" t="s">
        <v>41</v>
      </c>
      <c r="AX115" s="11" t="s">
        <v>78</v>
      </c>
      <c r="AY115" s="217" t="s">
        <v>179</v>
      </c>
    </row>
    <row r="116" spans="2:65" s="12" customFormat="1" ht="13.5">
      <c r="B116" s="218"/>
      <c r="C116" s="219"/>
      <c r="D116" s="205" t="s">
        <v>191</v>
      </c>
      <c r="E116" s="220" t="s">
        <v>34</v>
      </c>
      <c r="F116" s="221" t="s">
        <v>211</v>
      </c>
      <c r="G116" s="219"/>
      <c r="H116" s="222">
        <v>0.153</v>
      </c>
      <c r="I116" s="223"/>
      <c r="J116" s="219"/>
      <c r="K116" s="219"/>
      <c r="L116" s="224"/>
      <c r="M116" s="225"/>
      <c r="N116" s="226"/>
      <c r="O116" s="226"/>
      <c r="P116" s="226"/>
      <c r="Q116" s="226"/>
      <c r="R116" s="226"/>
      <c r="S116" s="226"/>
      <c r="T116" s="227"/>
      <c r="AT116" s="228" t="s">
        <v>191</v>
      </c>
      <c r="AU116" s="228" t="s">
        <v>88</v>
      </c>
      <c r="AV116" s="12" t="s">
        <v>88</v>
      </c>
      <c r="AW116" s="12" t="s">
        <v>41</v>
      </c>
      <c r="AX116" s="12" t="s">
        <v>78</v>
      </c>
      <c r="AY116" s="228" t="s">
        <v>179</v>
      </c>
    </row>
    <row r="117" spans="2:65" s="12" customFormat="1" ht="13.5">
      <c r="B117" s="218"/>
      <c r="C117" s="219"/>
      <c r="D117" s="205" t="s">
        <v>191</v>
      </c>
      <c r="E117" s="220" t="s">
        <v>34</v>
      </c>
      <c r="F117" s="221" t="s">
        <v>212</v>
      </c>
      <c r="G117" s="219"/>
      <c r="H117" s="222">
        <v>0.24399999999999999</v>
      </c>
      <c r="I117" s="223"/>
      <c r="J117" s="219"/>
      <c r="K117" s="219"/>
      <c r="L117" s="224"/>
      <c r="M117" s="225"/>
      <c r="N117" s="226"/>
      <c r="O117" s="226"/>
      <c r="P117" s="226"/>
      <c r="Q117" s="226"/>
      <c r="R117" s="226"/>
      <c r="S117" s="226"/>
      <c r="T117" s="227"/>
      <c r="AT117" s="228" t="s">
        <v>191</v>
      </c>
      <c r="AU117" s="228" t="s">
        <v>88</v>
      </c>
      <c r="AV117" s="12" t="s">
        <v>88</v>
      </c>
      <c r="AW117" s="12" t="s">
        <v>41</v>
      </c>
      <c r="AX117" s="12" t="s">
        <v>78</v>
      </c>
      <c r="AY117" s="228" t="s">
        <v>179</v>
      </c>
    </row>
    <row r="118" spans="2:65" s="11" customFormat="1" ht="13.5">
      <c r="B118" s="208"/>
      <c r="C118" s="209"/>
      <c r="D118" s="205" t="s">
        <v>191</v>
      </c>
      <c r="E118" s="210" t="s">
        <v>34</v>
      </c>
      <c r="F118" s="211" t="s">
        <v>213</v>
      </c>
      <c r="G118" s="209"/>
      <c r="H118" s="210" t="s">
        <v>34</v>
      </c>
      <c r="I118" s="212"/>
      <c r="J118" s="209"/>
      <c r="K118" s="209"/>
      <c r="L118" s="213"/>
      <c r="M118" s="214"/>
      <c r="N118" s="215"/>
      <c r="O118" s="215"/>
      <c r="P118" s="215"/>
      <c r="Q118" s="215"/>
      <c r="R118" s="215"/>
      <c r="S118" s="215"/>
      <c r="T118" s="216"/>
      <c r="AT118" s="217" t="s">
        <v>191</v>
      </c>
      <c r="AU118" s="217" t="s">
        <v>88</v>
      </c>
      <c r="AV118" s="11" t="s">
        <v>86</v>
      </c>
      <c r="AW118" s="11" t="s">
        <v>41</v>
      </c>
      <c r="AX118" s="11" t="s">
        <v>78</v>
      </c>
      <c r="AY118" s="217" t="s">
        <v>179</v>
      </c>
    </row>
    <row r="119" spans="2:65" s="12" customFormat="1" ht="13.5">
      <c r="B119" s="218"/>
      <c r="C119" s="219"/>
      <c r="D119" s="205" t="s">
        <v>191</v>
      </c>
      <c r="E119" s="220" t="s">
        <v>34</v>
      </c>
      <c r="F119" s="221" t="s">
        <v>214</v>
      </c>
      <c r="G119" s="219"/>
      <c r="H119" s="222">
        <v>0.106</v>
      </c>
      <c r="I119" s="223"/>
      <c r="J119" s="219"/>
      <c r="K119" s="219"/>
      <c r="L119" s="224"/>
      <c r="M119" s="225"/>
      <c r="N119" s="226"/>
      <c r="O119" s="226"/>
      <c r="P119" s="226"/>
      <c r="Q119" s="226"/>
      <c r="R119" s="226"/>
      <c r="S119" s="226"/>
      <c r="T119" s="227"/>
      <c r="AT119" s="228" t="s">
        <v>191</v>
      </c>
      <c r="AU119" s="228" t="s">
        <v>88</v>
      </c>
      <c r="AV119" s="12" t="s">
        <v>88</v>
      </c>
      <c r="AW119" s="12" t="s">
        <v>41</v>
      </c>
      <c r="AX119" s="12" t="s">
        <v>78</v>
      </c>
      <c r="AY119" s="228" t="s">
        <v>179</v>
      </c>
    </row>
    <row r="120" spans="2:65" s="12" customFormat="1" ht="13.5">
      <c r="B120" s="218"/>
      <c r="C120" s="219"/>
      <c r="D120" s="205" t="s">
        <v>191</v>
      </c>
      <c r="E120" s="220" t="s">
        <v>34</v>
      </c>
      <c r="F120" s="221" t="s">
        <v>215</v>
      </c>
      <c r="G120" s="219"/>
      <c r="H120" s="222">
        <v>0.11600000000000001</v>
      </c>
      <c r="I120" s="223"/>
      <c r="J120" s="219"/>
      <c r="K120" s="219"/>
      <c r="L120" s="224"/>
      <c r="M120" s="225"/>
      <c r="N120" s="226"/>
      <c r="O120" s="226"/>
      <c r="P120" s="226"/>
      <c r="Q120" s="226"/>
      <c r="R120" s="226"/>
      <c r="S120" s="226"/>
      <c r="T120" s="227"/>
      <c r="AT120" s="228" t="s">
        <v>191</v>
      </c>
      <c r="AU120" s="228" t="s">
        <v>88</v>
      </c>
      <c r="AV120" s="12" t="s">
        <v>88</v>
      </c>
      <c r="AW120" s="12" t="s">
        <v>41</v>
      </c>
      <c r="AX120" s="12" t="s">
        <v>78</v>
      </c>
      <c r="AY120" s="228" t="s">
        <v>179</v>
      </c>
    </row>
    <row r="121" spans="2:65" s="11" customFormat="1" ht="13.5">
      <c r="B121" s="208"/>
      <c r="C121" s="209"/>
      <c r="D121" s="205" t="s">
        <v>191</v>
      </c>
      <c r="E121" s="210" t="s">
        <v>34</v>
      </c>
      <c r="F121" s="211" t="s">
        <v>216</v>
      </c>
      <c r="G121" s="209"/>
      <c r="H121" s="210" t="s">
        <v>34</v>
      </c>
      <c r="I121" s="212"/>
      <c r="J121" s="209"/>
      <c r="K121" s="209"/>
      <c r="L121" s="213"/>
      <c r="M121" s="214"/>
      <c r="N121" s="215"/>
      <c r="O121" s="215"/>
      <c r="P121" s="215"/>
      <c r="Q121" s="215"/>
      <c r="R121" s="215"/>
      <c r="S121" s="215"/>
      <c r="T121" s="216"/>
      <c r="AT121" s="217" t="s">
        <v>191</v>
      </c>
      <c r="AU121" s="217" t="s">
        <v>88</v>
      </c>
      <c r="AV121" s="11" t="s">
        <v>86</v>
      </c>
      <c r="AW121" s="11" t="s">
        <v>41</v>
      </c>
      <c r="AX121" s="11" t="s">
        <v>78</v>
      </c>
      <c r="AY121" s="217" t="s">
        <v>179</v>
      </c>
    </row>
    <row r="122" spans="2:65" s="12" customFormat="1" ht="13.5">
      <c r="B122" s="218"/>
      <c r="C122" s="219"/>
      <c r="D122" s="205" t="s">
        <v>191</v>
      </c>
      <c r="E122" s="220" t="s">
        <v>34</v>
      </c>
      <c r="F122" s="221" t="s">
        <v>217</v>
      </c>
      <c r="G122" s="219"/>
      <c r="H122" s="222">
        <v>0.03</v>
      </c>
      <c r="I122" s="223"/>
      <c r="J122" s="219"/>
      <c r="K122" s="219"/>
      <c r="L122" s="224"/>
      <c r="M122" s="225"/>
      <c r="N122" s="226"/>
      <c r="O122" s="226"/>
      <c r="P122" s="226"/>
      <c r="Q122" s="226"/>
      <c r="R122" s="226"/>
      <c r="S122" s="226"/>
      <c r="T122" s="227"/>
      <c r="AT122" s="228" t="s">
        <v>191</v>
      </c>
      <c r="AU122" s="228" t="s">
        <v>88</v>
      </c>
      <c r="AV122" s="12" t="s">
        <v>88</v>
      </c>
      <c r="AW122" s="12" t="s">
        <v>41</v>
      </c>
      <c r="AX122" s="12" t="s">
        <v>78</v>
      </c>
      <c r="AY122" s="228" t="s">
        <v>179</v>
      </c>
    </row>
    <row r="123" spans="2:65" s="12" customFormat="1" ht="13.5">
      <c r="B123" s="218"/>
      <c r="C123" s="219"/>
      <c r="D123" s="205" t="s">
        <v>191</v>
      </c>
      <c r="E123" s="220" t="s">
        <v>34</v>
      </c>
      <c r="F123" s="221" t="s">
        <v>218</v>
      </c>
      <c r="G123" s="219"/>
      <c r="H123" s="222">
        <v>0.03</v>
      </c>
      <c r="I123" s="223"/>
      <c r="J123" s="219"/>
      <c r="K123" s="219"/>
      <c r="L123" s="224"/>
      <c r="M123" s="225"/>
      <c r="N123" s="226"/>
      <c r="O123" s="226"/>
      <c r="P123" s="226"/>
      <c r="Q123" s="226"/>
      <c r="R123" s="226"/>
      <c r="S123" s="226"/>
      <c r="T123" s="227"/>
      <c r="AT123" s="228" t="s">
        <v>191</v>
      </c>
      <c r="AU123" s="228" t="s">
        <v>88</v>
      </c>
      <c r="AV123" s="12" t="s">
        <v>88</v>
      </c>
      <c r="AW123" s="12" t="s">
        <v>41</v>
      </c>
      <c r="AX123" s="12" t="s">
        <v>78</v>
      </c>
      <c r="AY123" s="228" t="s">
        <v>179</v>
      </c>
    </row>
    <row r="124" spans="2:65" s="11" customFormat="1" ht="13.5">
      <c r="B124" s="208"/>
      <c r="C124" s="209"/>
      <c r="D124" s="205" t="s">
        <v>191</v>
      </c>
      <c r="E124" s="210" t="s">
        <v>34</v>
      </c>
      <c r="F124" s="211" t="s">
        <v>219</v>
      </c>
      <c r="G124" s="209"/>
      <c r="H124" s="210" t="s">
        <v>34</v>
      </c>
      <c r="I124" s="212"/>
      <c r="J124" s="209"/>
      <c r="K124" s="209"/>
      <c r="L124" s="213"/>
      <c r="M124" s="214"/>
      <c r="N124" s="215"/>
      <c r="O124" s="215"/>
      <c r="P124" s="215"/>
      <c r="Q124" s="215"/>
      <c r="R124" s="215"/>
      <c r="S124" s="215"/>
      <c r="T124" s="216"/>
      <c r="AT124" s="217" t="s">
        <v>191</v>
      </c>
      <c r="AU124" s="217" t="s">
        <v>88</v>
      </c>
      <c r="AV124" s="11" t="s">
        <v>86</v>
      </c>
      <c r="AW124" s="11" t="s">
        <v>41</v>
      </c>
      <c r="AX124" s="11" t="s">
        <v>78</v>
      </c>
      <c r="AY124" s="217" t="s">
        <v>179</v>
      </c>
    </row>
    <row r="125" spans="2:65" s="12" customFormat="1" ht="13.5">
      <c r="B125" s="218"/>
      <c r="C125" s="219"/>
      <c r="D125" s="205" t="s">
        <v>191</v>
      </c>
      <c r="E125" s="220" t="s">
        <v>34</v>
      </c>
      <c r="F125" s="221" t="s">
        <v>220</v>
      </c>
      <c r="G125" s="219"/>
      <c r="H125" s="222">
        <v>0.253</v>
      </c>
      <c r="I125" s="223"/>
      <c r="J125" s="219"/>
      <c r="K125" s="219"/>
      <c r="L125" s="224"/>
      <c r="M125" s="225"/>
      <c r="N125" s="226"/>
      <c r="O125" s="226"/>
      <c r="P125" s="226"/>
      <c r="Q125" s="226"/>
      <c r="R125" s="226"/>
      <c r="S125" s="226"/>
      <c r="T125" s="227"/>
      <c r="AT125" s="228" t="s">
        <v>191</v>
      </c>
      <c r="AU125" s="228" t="s">
        <v>88</v>
      </c>
      <c r="AV125" s="12" t="s">
        <v>88</v>
      </c>
      <c r="AW125" s="12" t="s">
        <v>41</v>
      </c>
      <c r="AX125" s="12" t="s">
        <v>78</v>
      </c>
      <c r="AY125" s="228" t="s">
        <v>179</v>
      </c>
    </row>
    <row r="126" spans="2:65" s="12" customFormat="1" ht="13.5">
      <c r="B126" s="218"/>
      <c r="C126" s="219"/>
      <c r="D126" s="205" t="s">
        <v>191</v>
      </c>
      <c r="E126" s="220" t="s">
        <v>34</v>
      </c>
      <c r="F126" s="221" t="s">
        <v>221</v>
      </c>
      <c r="G126" s="219"/>
      <c r="H126" s="222">
        <v>0.16800000000000001</v>
      </c>
      <c r="I126" s="223"/>
      <c r="J126" s="219"/>
      <c r="K126" s="219"/>
      <c r="L126" s="224"/>
      <c r="M126" s="225"/>
      <c r="N126" s="226"/>
      <c r="O126" s="226"/>
      <c r="P126" s="226"/>
      <c r="Q126" s="226"/>
      <c r="R126" s="226"/>
      <c r="S126" s="226"/>
      <c r="T126" s="227"/>
      <c r="AT126" s="228" t="s">
        <v>191</v>
      </c>
      <c r="AU126" s="228" t="s">
        <v>88</v>
      </c>
      <c r="AV126" s="12" t="s">
        <v>88</v>
      </c>
      <c r="AW126" s="12" t="s">
        <v>41</v>
      </c>
      <c r="AX126" s="12" t="s">
        <v>78</v>
      </c>
      <c r="AY126" s="228" t="s">
        <v>179</v>
      </c>
    </row>
    <row r="127" spans="2:65" s="13" customFormat="1" ht="13.5">
      <c r="B127" s="229"/>
      <c r="C127" s="230"/>
      <c r="D127" s="205" t="s">
        <v>191</v>
      </c>
      <c r="E127" s="231" t="s">
        <v>34</v>
      </c>
      <c r="F127" s="232" t="s">
        <v>196</v>
      </c>
      <c r="G127" s="230"/>
      <c r="H127" s="233">
        <v>1.1000000000000001</v>
      </c>
      <c r="I127" s="234"/>
      <c r="J127" s="230"/>
      <c r="K127" s="230"/>
      <c r="L127" s="235"/>
      <c r="M127" s="236"/>
      <c r="N127" s="237"/>
      <c r="O127" s="237"/>
      <c r="P127" s="237"/>
      <c r="Q127" s="237"/>
      <c r="R127" s="237"/>
      <c r="S127" s="237"/>
      <c r="T127" s="238"/>
      <c r="AT127" s="239" t="s">
        <v>191</v>
      </c>
      <c r="AU127" s="239" t="s">
        <v>88</v>
      </c>
      <c r="AV127" s="13" t="s">
        <v>187</v>
      </c>
      <c r="AW127" s="13" t="s">
        <v>41</v>
      </c>
      <c r="AX127" s="13" t="s">
        <v>86</v>
      </c>
      <c r="AY127" s="239" t="s">
        <v>179</v>
      </c>
    </row>
    <row r="128" spans="2:65" s="1" customFormat="1" ht="22.9" customHeight="1">
      <c r="B128" s="42"/>
      <c r="C128" s="240" t="s">
        <v>187</v>
      </c>
      <c r="D128" s="240" t="s">
        <v>222</v>
      </c>
      <c r="E128" s="241" t="s">
        <v>223</v>
      </c>
      <c r="F128" s="242" t="s">
        <v>224</v>
      </c>
      <c r="G128" s="243" t="s">
        <v>207</v>
      </c>
      <c r="H128" s="244">
        <v>0.41699999999999998</v>
      </c>
      <c r="I128" s="245"/>
      <c r="J128" s="246">
        <f>ROUND(I128*H128,2)</f>
        <v>0</v>
      </c>
      <c r="K128" s="242" t="s">
        <v>186</v>
      </c>
      <c r="L128" s="247"/>
      <c r="M128" s="248" t="s">
        <v>34</v>
      </c>
      <c r="N128" s="249" t="s">
        <v>49</v>
      </c>
      <c r="O128" s="43"/>
      <c r="P128" s="202">
        <f>O128*H128</f>
        <v>0</v>
      </c>
      <c r="Q128" s="202">
        <v>1</v>
      </c>
      <c r="R128" s="202">
        <f>Q128*H128</f>
        <v>0.41699999999999998</v>
      </c>
      <c r="S128" s="202">
        <v>0</v>
      </c>
      <c r="T128" s="203">
        <f>S128*H128</f>
        <v>0</v>
      </c>
      <c r="AR128" s="24" t="s">
        <v>225</v>
      </c>
      <c r="AT128" s="24" t="s">
        <v>222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187</v>
      </c>
      <c r="BM128" s="24" t="s">
        <v>226</v>
      </c>
    </row>
    <row r="129" spans="2:65" s="1" customFormat="1" ht="27">
      <c r="B129" s="42"/>
      <c r="C129" s="64"/>
      <c r="D129" s="205" t="s">
        <v>227</v>
      </c>
      <c r="E129" s="64"/>
      <c r="F129" s="206" t="s">
        <v>228</v>
      </c>
      <c r="G129" s="64"/>
      <c r="H129" s="64"/>
      <c r="I129" s="164"/>
      <c r="J129" s="64"/>
      <c r="K129" s="64"/>
      <c r="L129" s="62"/>
      <c r="M129" s="207"/>
      <c r="N129" s="43"/>
      <c r="O129" s="43"/>
      <c r="P129" s="43"/>
      <c r="Q129" s="43"/>
      <c r="R129" s="43"/>
      <c r="S129" s="43"/>
      <c r="T129" s="79"/>
      <c r="AT129" s="24" t="s">
        <v>227</v>
      </c>
      <c r="AU129" s="24" t="s">
        <v>88</v>
      </c>
    </row>
    <row r="130" spans="2:65" s="11" customFormat="1" ht="13.5">
      <c r="B130" s="208"/>
      <c r="C130" s="209"/>
      <c r="D130" s="205" t="s">
        <v>191</v>
      </c>
      <c r="E130" s="210" t="s">
        <v>34</v>
      </c>
      <c r="F130" s="211" t="s">
        <v>210</v>
      </c>
      <c r="G130" s="209"/>
      <c r="H130" s="210" t="s">
        <v>34</v>
      </c>
      <c r="I130" s="212"/>
      <c r="J130" s="209"/>
      <c r="K130" s="209"/>
      <c r="L130" s="213"/>
      <c r="M130" s="214"/>
      <c r="N130" s="215"/>
      <c r="O130" s="215"/>
      <c r="P130" s="215"/>
      <c r="Q130" s="215"/>
      <c r="R130" s="215"/>
      <c r="S130" s="215"/>
      <c r="T130" s="216"/>
      <c r="AT130" s="217" t="s">
        <v>191</v>
      </c>
      <c r="AU130" s="217" t="s">
        <v>88</v>
      </c>
      <c r="AV130" s="11" t="s">
        <v>86</v>
      </c>
      <c r="AW130" s="11" t="s">
        <v>41</v>
      </c>
      <c r="AX130" s="11" t="s">
        <v>78</v>
      </c>
      <c r="AY130" s="217" t="s">
        <v>179</v>
      </c>
    </row>
    <row r="131" spans="2:65" s="12" customFormat="1" ht="13.5">
      <c r="B131" s="218"/>
      <c r="C131" s="219"/>
      <c r="D131" s="205" t="s">
        <v>191</v>
      </c>
      <c r="E131" s="220" t="s">
        <v>34</v>
      </c>
      <c r="F131" s="221" t="s">
        <v>211</v>
      </c>
      <c r="G131" s="219"/>
      <c r="H131" s="222">
        <v>0.153</v>
      </c>
      <c r="I131" s="223"/>
      <c r="J131" s="219"/>
      <c r="K131" s="219"/>
      <c r="L131" s="224"/>
      <c r="M131" s="225"/>
      <c r="N131" s="226"/>
      <c r="O131" s="226"/>
      <c r="P131" s="226"/>
      <c r="Q131" s="226"/>
      <c r="R131" s="226"/>
      <c r="S131" s="226"/>
      <c r="T131" s="227"/>
      <c r="AT131" s="228" t="s">
        <v>191</v>
      </c>
      <c r="AU131" s="228" t="s">
        <v>88</v>
      </c>
      <c r="AV131" s="12" t="s">
        <v>88</v>
      </c>
      <c r="AW131" s="12" t="s">
        <v>41</v>
      </c>
      <c r="AX131" s="12" t="s">
        <v>78</v>
      </c>
      <c r="AY131" s="228" t="s">
        <v>179</v>
      </c>
    </row>
    <row r="132" spans="2:65" s="12" customFormat="1" ht="13.5">
      <c r="B132" s="218"/>
      <c r="C132" s="219"/>
      <c r="D132" s="205" t="s">
        <v>191</v>
      </c>
      <c r="E132" s="220" t="s">
        <v>34</v>
      </c>
      <c r="F132" s="221" t="s">
        <v>212</v>
      </c>
      <c r="G132" s="219"/>
      <c r="H132" s="222">
        <v>0.24399999999999999</v>
      </c>
      <c r="I132" s="223"/>
      <c r="J132" s="219"/>
      <c r="K132" s="219"/>
      <c r="L132" s="224"/>
      <c r="M132" s="225"/>
      <c r="N132" s="226"/>
      <c r="O132" s="226"/>
      <c r="P132" s="226"/>
      <c r="Q132" s="226"/>
      <c r="R132" s="226"/>
      <c r="S132" s="226"/>
      <c r="T132" s="227"/>
      <c r="AT132" s="228" t="s">
        <v>191</v>
      </c>
      <c r="AU132" s="228" t="s">
        <v>88</v>
      </c>
      <c r="AV132" s="12" t="s">
        <v>88</v>
      </c>
      <c r="AW132" s="12" t="s">
        <v>41</v>
      </c>
      <c r="AX132" s="12" t="s">
        <v>78</v>
      </c>
      <c r="AY132" s="228" t="s">
        <v>179</v>
      </c>
    </row>
    <row r="133" spans="2:65" s="13" customFormat="1" ht="13.5">
      <c r="B133" s="229"/>
      <c r="C133" s="230"/>
      <c r="D133" s="205" t="s">
        <v>191</v>
      </c>
      <c r="E133" s="231" t="s">
        <v>34</v>
      </c>
      <c r="F133" s="232" t="s">
        <v>196</v>
      </c>
      <c r="G133" s="230"/>
      <c r="H133" s="233">
        <v>0.39700000000000002</v>
      </c>
      <c r="I133" s="234"/>
      <c r="J133" s="230"/>
      <c r="K133" s="230"/>
      <c r="L133" s="235"/>
      <c r="M133" s="236"/>
      <c r="N133" s="237"/>
      <c r="O133" s="237"/>
      <c r="P133" s="237"/>
      <c r="Q133" s="237"/>
      <c r="R133" s="237"/>
      <c r="S133" s="237"/>
      <c r="T133" s="238"/>
      <c r="AT133" s="239" t="s">
        <v>191</v>
      </c>
      <c r="AU133" s="239" t="s">
        <v>88</v>
      </c>
      <c r="AV133" s="13" t="s">
        <v>187</v>
      </c>
      <c r="AW133" s="13" t="s">
        <v>41</v>
      </c>
      <c r="AX133" s="13" t="s">
        <v>86</v>
      </c>
      <c r="AY133" s="239" t="s">
        <v>179</v>
      </c>
    </row>
    <row r="134" spans="2:65" s="12" customFormat="1" ht="13.5">
      <c r="B134" s="218"/>
      <c r="C134" s="219"/>
      <c r="D134" s="205" t="s">
        <v>191</v>
      </c>
      <c r="E134" s="219"/>
      <c r="F134" s="221" t="s">
        <v>229</v>
      </c>
      <c r="G134" s="219"/>
      <c r="H134" s="222">
        <v>0.41699999999999998</v>
      </c>
      <c r="I134" s="223"/>
      <c r="J134" s="219"/>
      <c r="K134" s="219"/>
      <c r="L134" s="224"/>
      <c r="M134" s="225"/>
      <c r="N134" s="226"/>
      <c r="O134" s="226"/>
      <c r="P134" s="226"/>
      <c r="Q134" s="226"/>
      <c r="R134" s="226"/>
      <c r="S134" s="226"/>
      <c r="T134" s="227"/>
      <c r="AT134" s="228" t="s">
        <v>191</v>
      </c>
      <c r="AU134" s="228" t="s">
        <v>88</v>
      </c>
      <c r="AV134" s="12" t="s">
        <v>88</v>
      </c>
      <c r="AW134" s="12" t="s">
        <v>6</v>
      </c>
      <c r="AX134" s="12" t="s">
        <v>86</v>
      </c>
      <c r="AY134" s="228" t="s">
        <v>179</v>
      </c>
    </row>
    <row r="135" spans="2:65" s="1" customFormat="1" ht="22.9" customHeight="1">
      <c r="B135" s="42"/>
      <c r="C135" s="240" t="s">
        <v>230</v>
      </c>
      <c r="D135" s="240" t="s">
        <v>222</v>
      </c>
      <c r="E135" s="241" t="s">
        <v>231</v>
      </c>
      <c r="F135" s="242" t="s">
        <v>232</v>
      </c>
      <c r="G135" s="243" t="s">
        <v>207</v>
      </c>
      <c r="H135" s="244">
        <v>0.23300000000000001</v>
      </c>
      <c r="I135" s="245"/>
      <c r="J135" s="246">
        <f>ROUND(I135*H135,2)</f>
        <v>0</v>
      </c>
      <c r="K135" s="242" t="s">
        <v>233</v>
      </c>
      <c r="L135" s="247"/>
      <c r="M135" s="248" t="s">
        <v>34</v>
      </c>
      <c r="N135" s="249" t="s">
        <v>49</v>
      </c>
      <c r="O135" s="43"/>
      <c r="P135" s="202">
        <f>O135*H135</f>
        <v>0</v>
      </c>
      <c r="Q135" s="202">
        <v>1</v>
      </c>
      <c r="R135" s="202">
        <f>Q135*H135</f>
        <v>0.23300000000000001</v>
      </c>
      <c r="S135" s="202">
        <v>0</v>
      </c>
      <c r="T135" s="203">
        <f>S135*H135</f>
        <v>0</v>
      </c>
      <c r="AR135" s="24" t="s">
        <v>225</v>
      </c>
      <c r="AT135" s="24" t="s">
        <v>222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187</v>
      </c>
      <c r="BM135" s="24" t="s">
        <v>234</v>
      </c>
    </row>
    <row r="136" spans="2:65" s="11" customFormat="1" ht="13.5">
      <c r="B136" s="208"/>
      <c r="C136" s="209"/>
      <c r="D136" s="205" t="s">
        <v>191</v>
      </c>
      <c r="E136" s="210" t="s">
        <v>34</v>
      </c>
      <c r="F136" s="211" t="s">
        <v>213</v>
      </c>
      <c r="G136" s="209"/>
      <c r="H136" s="210" t="s">
        <v>34</v>
      </c>
      <c r="I136" s="212"/>
      <c r="J136" s="209"/>
      <c r="K136" s="209"/>
      <c r="L136" s="213"/>
      <c r="M136" s="214"/>
      <c r="N136" s="215"/>
      <c r="O136" s="215"/>
      <c r="P136" s="215"/>
      <c r="Q136" s="215"/>
      <c r="R136" s="215"/>
      <c r="S136" s="215"/>
      <c r="T136" s="216"/>
      <c r="AT136" s="217" t="s">
        <v>191</v>
      </c>
      <c r="AU136" s="217" t="s">
        <v>88</v>
      </c>
      <c r="AV136" s="11" t="s">
        <v>86</v>
      </c>
      <c r="AW136" s="11" t="s">
        <v>41</v>
      </c>
      <c r="AX136" s="11" t="s">
        <v>78</v>
      </c>
      <c r="AY136" s="217" t="s">
        <v>179</v>
      </c>
    </row>
    <row r="137" spans="2:65" s="12" customFormat="1" ht="13.5">
      <c r="B137" s="218"/>
      <c r="C137" s="219"/>
      <c r="D137" s="205" t="s">
        <v>191</v>
      </c>
      <c r="E137" s="220" t="s">
        <v>34</v>
      </c>
      <c r="F137" s="221" t="s">
        <v>214</v>
      </c>
      <c r="G137" s="219"/>
      <c r="H137" s="222">
        <v>0.106</v>
      </c>
      <c r="I137" s="223"/>
      <c r="J137" s="219"/>
      <c r="K137" s="219"/>
      <c r="L137" s="224"/>
      <c r="M137" s="225"/>
      <c r="N137" s="226"/>
      <c r="O137" s="226"/>
      <c r="P137" s="226"/>
      <c r="Q137" s="226"/>
      <c r="R137" s="226"/>
      <c r="S137" s="226"/>
      <c r="T137" s="227"/>
      <c r="AT137" s="228" t="s">
        <v>191</v>
      </c>
      <c r="AU137" s="228" t="s">
        <v>88</v>
      </c>
      <c r="AV137" s="12" t="s">
        <v>88</v>
      </c>
      <c r="AW137" s="12" t="s">
        <v>41</v>
      </c>
      <c r="AX137" s="12" t="s">
        <v>78</v>
      </c>
      <c r="AY137" s="228" t="s">
        <v>179</v>
      </c>
    </row>
    <row r="138" spans="2:65" s="12" customFormat="1" ht="13.5">
      <c r="B138" s="218"/>
      <c r="C138" s="219"/>
      <c r="D138" s="205" t="s">
        <v>191</v>
      </c>
      <c r="E138" s="220" t="s">
        <v>34</v>
      </c>
      <c r="F138" s="221" t="s">
        <v>215</v>
      </c>
      <c r="G138" s="219"/>
      <c r="H138" s="222">
        <v>0.11600000000000001</v>
      </c>
      <c r="I138" s="223"/>
      <c r="J138" s="219"/>
      <c r="K138" s="219"/>
      <c r="L138" s="224"/>
      <c r="M138" s="225"/>
      <c r="N138" s="226"/>
      <c r="O138" s="226"/>
      <c r="P138" s="226"/>
      <c r="Q138" s="226"/>
      <c r="R138" s="226"/>
      <c r="S138" s="226"/>
      <c r="T138" s="227"/>
      <c r="AT138" s="228" t="s">
        <v>191</v>
      </c>
      <c r="AU138" s="228" t="s">
        <v>88</v>
      </c>
      <c r="AV138" s="12" t="s">
        <v>88</v>
      </c>
      <c r="AW138" s="12" t="s">
        <v>41</v>
      </c>
      <c r="AX138" s="12" t="s">
        <v>78</v>
      </c>
      <c r="AY138" s="228" t="s">
        <v>179</v>
      </c>
    </row>
    <row r="139" spans="2:65" s="13" customFormat="1" ht="13.5">
      <c r="B139" s="229"/>
      <c r="C139" s="230"/>
      <c r="D139" s="205" t="s">
        <v>191</v>
      </c>
      <c r="E139" s="231" t="s">
        <v>34</v>
      </c>
      <c r="F139" s="232" t="s">
        <v>196</v>
      </c>
      <c r="G139" s="230"/>
      <c r="H139" s="233">
        <v>0.222</v>
      </c>
      <c r="I139" s="234"/>
      <c r="J139" s="230"/>
      <c r="K139" s="230"/>
      <c r="L139" s="235"/>
      <c r="M139" s="236"/>
      <c r="N139" s="237"/>
      <c r="O139" s="237"/>
      <c r="P139" s="237"/>
      <c r="Q139" s="237"/>
      <c r="R139" s="237"/>
      <c r="S139" s="237"/>
      <c r="T139" s="238"/>
      <c r="AT139" s="239" t="s">
        <v>191</v>
      </c>
      <c r="AU139" s="239" t="s">
        <v>88</v>
      </c>
      <c r="AV139" s="13" t="s">
        <v>187</v>
      </c>
      <c r="AW139" s="13" t="s">
        <v>41</v>
      </c>
      <c r="AX139" s="13" t="s">
        <v>86</v>
      </c>
      <c r="AY139" s="239" t="s">
        <v>179</v>
      </c>
    </row>
    <row r="140" spans="2:65" s="12" customFormat="1" ht="13.5">
      <c r="B140" s="218"/>
      <c r="C140" s="219"/>
      <c r="D140" s="205" t="s">
        <v>191</v>
      </c>
      <c r="E140" s="219"/>
      <c r="F140" s="221" t="s">
        <v>235</v>
      </c>
      <c r="G140" s="219"/>
      <c r="H140" s="222">
        <v>0.23300000000000001</v>
      </c>
      <c r="I140" s="223"/>
      <c r="J140" s="219"/>
      <c r="K140" s="219"/>
      <c r="L140" s="224"/>
      <c r="M140" s="225"/>
      <c r="N140" s="226"/>
      <c r="O140" s="226"/>
      <c r="P140" s="226"/>
      <c r="Q140" s="226"/>
      <c r="R140" s="226"/>
      <c r="S140" s="226"/>
      <c r="T140" s="227"/>
      <c r="AT140" s="228" t="s">
        <v>191</v>
      </c>
      <c r="AU140" s="228" t="s">
        <v>88</v>
      </c>
      <c r="AV140" s="12" t="s">
        <v>88</v>
      </c>
      <c r="AW140" s="12" t="s">
        <v>6</v>
      </c>
      <c r="AX140" s="12" t="s">
        <v>86</v>
      </c>
      <c r="AY140" s="228" t="s">
        <v>179</v>
      </c>
    </row>
    <row r="141" spans="2:65" s="1" customFormat="1" ht="22.9" customHeight="1">
      <c r="B141" s="42"/>
      <c r="C141" s="240" t="s">
        <v>236</v>
      </c>
      <c r="D141" s="240" t="s">
        <v>222</v>
      </c>
      <c r="E141" s="241" t="s">
        <v>237</v>
      </c>
      <c r="F141" s="242" t="s">
        <v>238</v>
      </c>
      <c r="G141" s="243" t="s">
        <v>207</v>
      </c>
      <c r="H141" s="244">
        <v>6.3E-2</v>
      </c>
      <c r="I141" s="245"/>
      <c r="J141" s="246">
        <f>ROUND(I141*H141,2)</f>
        <v>0</v>
      </c>
      <c r="K141" s="242" t="s">
        <v>186</v>
      </c>
      <c r="L141" s="247"/>
      <c r="M141" s="248" t="s">
        <v>34</v>
      </c>
      <c r="N141" s="249" t="s">
        <v>49</v>
      </c>
      <c r="O141" s="43"/>
      <c r="P141" s="202">
        <f>O141*H141</f>
        <v>0</v>
      </c>
      <c r="Q141" s="202">
        <v>1</v>
      </c>
      <c r="R141" s="202">
        <f>Q141*H141</f>
        <v>6.3E-2</v>
      </c>
      <c r="S141" s="202">
        <v>0</v>
      </c>
      <c r="T141" s="203">
        <f>S141*H141</f>
        <v>0</v>
      </c>
      <c r="AR141" s="24" t="s">
        <v>225</v>
      </c>
      <c r="AT141" s="24" t="s">
        <v>222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187</v>
      </c>
      <c r="BM141" s="24" t="s">
        <v>239</v>
      </c>
    </row>
    <row r="142" spans="2:65" s="1" customFormat="1" ht="27">
      <c r="B142" s="42"/>
      <c r="C142" s="64"/>
      <c r="D142" s="205" t="s">
        <v>227</v>
      </c>
      <c r="E142" s="64"/>
      <c r="F142" s="206" t="s">
        <v>240</v>
      </c>
      <c r="G142" s="64"/>
      <c r="H142" s="64"/>
      <c r="I142" s="164"/>
      <c r="J142" s="64"/>
      <c r="K142" s="64"/>
      <c r="L142" s="62"/>
      <c r="M142" s="207"/>
      <c r="N142" s="43"/>
      <c r="O142" s="43"/>
      <c r="P142" s="43"/>
      <c r="Q142" s="43"/>
      <c r="R142" s="43"/>
      <c r="S142" s="43"/>
      <c r="T142" s="79"/>
      <c r="AT142" s="24" t="s">
        <v>227</v>
      </c>
      <c r="AU142" s="24" t="s">
        <v>88</v>
      </c>
    </row>
    <row r="143" spans="2:65" s="11" customFormat="1" ht="13.5">
      <c r="B143" s="208"/>
      <c r="C143" s="209"/>
      <c r="D143" s="205" t="s">
        <v>191</v>
      </c>
      <c r="E143" s="210" t="s">
        <v>34</v>
      </c>
      <c r="F143" s="211" t="s">
        <v>216</v>
      </c>
      <c r="G143" s="209"/>
      <c r="H143" s="210" t="s">
        <v>34</v>
      </c>
      <c r="I143" s="212"/>
      <c r="J143" s="209"/>
      <c r="K143" s="209"/>
      <c r="L143" s="213"/>
      <c r="M143" s="214"/>
      <c r="N143" s="215"/>
      <c r="O143" s="215"/>
      <c r="P143" s="215"/>
      <c r="Q143" s="215"/>
      <c r="R143" s="215"/>
      <c r="S143" s="215"/>
      <c r="T143" s="216"/>
      <c r="AT143" s="217" t="s">
        <v>191</v>
      </c>
      <c r="AU143" s="217" t="s">
        <v>88</v>
      </c>
      <c r="AV143" s="11" t="s">
        <v>86</v>
      </c>
      <c r="AW143" s="11" t="s">
        <v>41</v>
      </c>
      <c r="AX143" s="11" t="s">
        <v>78</v>
      </c>
      <c r="AY143" s="217" t="s">
        <v>179</v>
      </c>
    </row>
    <row r="144" spans="2:65" s="12" customFormat="1" ht="13.5">
      <c r="B144" s="218"/>
      <c r="C144" s="219"/>
      <c r="D144" s="205" t="s">
        <v>191</v>
      </c>
      <c r="E144" s="220" t="s">
        <v>34</v>
      </c>
      <c r="F144" s="221" t="s">
        <v>217</v>
      </c>
      <c r="G144" s="219"/>
      <c r="H144" s="222">
        <v>0.03</v>
      </c>
      <c r="I144" s="223"/>
      <c r="J144" s="219"/>
      <c r="K144" s="219"/>
      <c r="L144" s="224"/>
      <c r="M144" s="225"/>
      <c r="N144" s="226"/>
      <c r="O144" s="226"/>
      <c r="P144" s="226"/>
      <c r="Q144" s="226"/>
      <c r="R144" s="226"/>
      <c r="S144" s="226"/>
      <c r="T144" s="227"/>
      <c r="AT144" s="228" t="s">
        <v>191</v>
      </c>
      <c r="AU144" s="228" t="s">
        <v>88</v>
      </c>
      <c r="AV144" s="12" t="s">
        <v>88</v>
      </c>
      <c r="AW144" s="12" t="s">
        <v>41</v>
      </c>
      <c r="AX144" s="12" t="s">
        <v>78</v>
      </c>
      <c r="AY144" s="228" t="s">
        <v>179</v>
      </c>
    </row>
    <row r="145" spans="2:65" s="12" customFormat="1" ht="13.5">
      <c r="B145" s="218"/>
      <c r="C145" s="219"/>
      <c r="D145" s="205" t="s">
        <v>191</v>
      </c>
      <c r="E145" s="220" t="s">
        <v>34</v>
      </c>
      <c r="F145" s="221" t="s">
        <v>218</v>
      </c>
      <c r="G145" s="219"/>
      <c r="H145" s="222">
        <v>0.03</v>
      </c>
      <c r="I145" s="223"/>
      <c r="J145" s="219"/>
      <c r="K145" s="219"/>
      <c r="L145" s="224"/>
      <c r="M145" s="225"/>
      <c r="N145" s="226"/>
      <c r="O145" s="226"/>
      <c r="P145" s="226"/>
      <c r="Q145" s="226"/>
      <c r="R145" s="226"/>
      <c r="S145" s="226"/>
      <c r="T145" s="227"/>
      <c r="AT145" s="228" t="s">
        <v>191</v>
      </c>
      <c r="AU145" s="228" t="s">
        <v>88</v>
      </c>
      <c r="AV145" s="12" t="s">
        <v>88</v>
      </c>
      <c r="AW145" s="12" t="s">
        <v>41</v>
      </c>
      <c r="AX145" s="12" t="s">
        <v>78</v>
      </c>
      <c r="AY145" s="228" t="s">
        <v>179</v>
      </c>
    </row>
    <row r="146" spans="2:65" s="13" customFormat="1" ht="13.5">
      <c r="B146" s="229"/>
      <c r="C146" s="230"/>
      <c r="D146" s="205" t="s">
        <v>191</v>
      </c>
      <c r="E146" s="231" t="s">
        <v>34</v>
      </c>
      <c r="F146" s="232" t="s">
        <v>196</v>
      </c>
      <c r="G146" s="230"/>
      <c r="H146" s="233">
        <v>0.06</v>
      </c>
      <c r="I146" s="234"/>
      <c r="J146" s="230"/>
      <c r="K146" s="230"/>
      <c r="L146" s="235"/>
      <c r="M146" s="236"/>
      <c r="N146" s="237"/>
      <c r="O146" s="237"/>
      <c r="P146" s="237"/>
      <c r="Q146" s="237"/>
      <c r="R146" s="237"/>
      <c r="S146" s="237"/>
      <c r="T146" s="238"/>
      <c r="AT146" s="239" t="s">
        <v>191</v>
      </c>
      <c r="AU146" s="239" t="s">
        <v>88</v>
      </c>
      <c r="AV146" s="13" t="s">
        <v>187</v>
      </c>
      <c r="AW146" s="13" t="s">
        <v>41</v>
      </c>
      <c r="AX146" s="13" t="s">
        <v>86</v>
      </c>
      <c r="AY146" s="239" t="s">
        <v>179</v>
      </c>
    </row>
    <row r="147" spans="2:65" s="12" customFormat="1" ht="13.5">
      <c r="B147" s="218"/>
      <c r="C147" s="219"/>
      <c r="D147" s="205" t="s">
        <v>191</v>
      </c>
      <c r="E147" s="219"/>
      <c r="F147" s="221" t="s">
        <v>241</v>
      </c>
      <c r="G147" s="219"/>
      <c r="H147" s="222">
        <v>6.3E-2</v>
      </c>
      <c r="I147" s="223"/>
      <c r="J147" s="219"/>
      <c r="K147" s="219"/>
      <c r="L147" s="224"/>
      <c r="M147" s="225"/>
      <c r="N147" s="226"/>
      <c r="O147" s="226"/>
      <c r="P147" s="226"/>
      <c r="Q147" s="226"/>
      <c r="R147" s="226"/>
      <c r="S147" s="226"/>
      <c r="T147" s="227"/>
      <c r="AT147" s="228" t="s">
        <v>191</v>
      </c>
      <c r="AU147" s="228" t="s">
        <v>88</v>
      </c>
      <c r="AV147" s="12" t="s">
        <v>88</v>
      </c>
      <c r="AW147" s="12" t="s">
        <v>6</v>
      </c>
      <c r="AX147" s="12" t="s">
        <v>86</v>
      </c>
      <c r="AY147" s="228" t="s">
        <v>179</v>
      </c>
    </row>
    <row r="148" spans="2:65" s="1" customFormat="1" ht="14.45" customHeight="1">
      <c r="B148" s="42"/>
      <c r="C148" s="240" t="s">
        <v>242</v>
      </c>
      <c r="D148" s="240" t="s">
        <v>222</v>
      </c>
      <c r="E148" s="241" t="s">
        <v>243</v>
      </c>
      <c r="F148" s="242" t="s">
        <v>244</v>
      </c>
      <c r="G148" s="243" t="s">
        <v>207</v>
      </c>
      <c r="H148" s="244">
        <v>0.442</v>
      </c>
      <c r="I148" s="245"/>
      <c r="J148" s="246">
        <f>ROUND(I148*H148,2)</f>
        <v>0</v>
      </c>
      <c r="K148" s="242" t="s">
        <v>186</v>
      </c>
      <c r="L148" s="247"/>
      <c r="M148" s="248" t="s">
        <v>34</v>
      </c>
      <c r="N148" s="249" t="s">
        <v>49</v>
      </c>
      <c r="O148" s="43"/>
      <c r="P148" s="202">
        <f>O148*H148</f>
        <v>0</v>
      </c>
      <c r="Q148" s="202">
        <v>1</v>
      </c>
      <c r="R148" s="202">
        <f>Q148*H148</f>
        <v>0.442</v>
      </c>
      <c r="S148" s="202">
        <v>0</v>
      </c>
      <c r="T148" s="203">
        <f>S148*H148</f>
        <v>0</v>
      </c>
      <c r="AR148" s="24" t="s">
        <v>225</v>
      </c>
      <c r="AT148" s="24" t="s">
        <v>222</v>
      </c>
      <c r="AU148" s="24" t="s">
        <v>88</v>
      </c>
      <c r="AY148" s="24" t="s">
        <v>179</v>
      </c>
      <c r="BE148" s="204">
        <f>IF(N148="základní",J148,0)</f>
        <v>0</v>
      </c>
      <c r="BF148" s="204">
        <f>IF(N148="snížená",J148,0)</f>
        <v>0</v>
      </c>
      <c r="BG148" s="204">
        <f>IF(N148="zákl. přenesená",J148,0)</f>
        <v>0</v>
      </c>
      <c r="BH148" s="204">
        <f>IF(N148="sníž. přenesená",J148,0)</f>
        <v>0</v>
      </c>
      <c r="BI148" s="204">
        <f>IF(N148="nulová",J148,0)</f>
        <v>0</v>
      </c>
      <c r="BJ148" s="24" t="s">
        <v>86</v>
      </c>
      <c r="BK148" s="204">
        <f>ROUND(I148*H148,2)</f>
        <v>0</v>
      </c>
      <c r="BL148" s="24" t="s">
        <v>187</v>
      </c>
      <c r="BM148" s="24" t="s">
        <v>245</v>
      </c>
    </row>
    <row r="149" spans="2:65" s="1" customFormat="1" ht="27">
      <c r="B149" s="42"/>
      <c r="C149" s="64"/>
      <c r="D149" s="205" t="s">
        <v>227</v>
      </c>
      <c r="E149" s="64"/>
      <c r="F149" s="206" t="s">
        <v>246</v>
      </c>
      <c r="G149" s="64"/>
      <c r="H149" s="64"/>
      <c r="I149" s="164"/>
      <c r="J149" s="64"/>
      <c r="K149" s="64"/>
      <c r="L149" s="62"/>
      <c r="M149" s="207"/>
      <c r="N149" s="43"/>
      <c r="O149" s="43"/>
      <c r="P149" s="43"/>
      <c r="Q149" s="43"/>
      <c r="R149" s="43"/>
      <c r="S149" s="43"/>
      <c r="T149" s="79"/>
      <c r="AT149" s="24" t="s">
        <v>227</v>
      </c>
      <c r="AU149" s="24" t="s">
        <v>88</v>
      </c>
    </row>
    <row r="150" spans="2:65" s="11" customFormat="1" ht="13.5">
      <c r="B150" s="208"/>
      <c r="C150" s="209"/>
      <c r="D150" s="205" t="s">
        <v>191</v>
      </c>
      <c r="E150" s="210" t="s">
        <v>34</v>
      </c>
      <c r="F150" s="211" t="s">
        <v>219</v>
      </c>
      <c r="G150" s="209"/>
      <c r="H150" s="210" t="s">
        <v>34</v>
      </c>
      <c r="I150" s="212"/>
      <c r="J150" s="209"/>
      <c r="K150" s="209"/>
      <c r="L150" s="213"/>
      <c r="M150" s="214"/>
      <c r="N150" s="215"/>
      <c r="O150" s="215"/>
      <c r="P150" s="215"/>
      <c r="Q150" s="215"/>
      <c r="R150" s="215"/>
      <c r="S150" s="215"/>
      <c r="T150" s="216"/>
      <c r="AT150" s="217" t="s">
        <v>191</v>
      </c>
      <c r="AU150" s="217" t="s">
        <v>88</v>
      </c>
      <c r="AV150" s="11" t="s">
        <v>86</v>
      </c>
      <c r="AW150" s="11" t="s">
        <v>41</v>
      </c>
      <c r="AX150" s="11" t="s">
        <v>78</v>
      </c>
      <c r="AY150" s="217" t="s">
        <v>179</v>
      </c>
    </row>
    <row r="151" spans="2:65" s="12" customFormat="1" ht="13.5">
      <c r="B151" s="218"/>
      <c r="C151" s="219"/>
      <c r="D151" s="205" t="s">
        <v>191</v>
      </c>
      <c r="E151" s="220" t="s">
        <v>34</v>
      </c>
      <c r="F151" s="221" t="s">
        <v>220</v>
      </c>
      <c r="G151" s="219"/>
      <c r="H151" s="222">
        <v>0.253</v>
      </c>
      <c r="I151" s="223"/>
      <c r="J151" s="219"/>
      <c r="K151" s="219"/>
      <c r="L151" s="224"/>
      <c r="M151" s="225"/>
      <c r="N151" s="226"/>
      <c r="O151" s="226"/>
      <c r="P151" s="226"/>
      <c r="Q151" s="226"/>
      <c r="R151" s="226"/>
      <c r="S151" s="226"/>
      <c r="T151" s="227"/>
      <c r="AT151" s="228" t="s">
        <v>191</v>
      </c>
      <c r="AU151" s="228" t="s">
        <v>88</v>
      </c>
      <c r="AV151" s="12" t="s">
        <v>88</v>
      </c>
      <c r="AW151" s="12" t="s">
        <v>41</v>
      </c>
      <c r="AX151" s="12" t="s">
        <v>78</v>
      </c>
      <c r="AY151" s="228" t="s">
        <v>179</v>
      </c>
    </row>
    <row r="152" spans="2:65" s="12" customFormat="1" ht="13.5">
      <c r="B152" s="218"/>
      <c r="C152" s="219"/>
      <c r="D152" s="205" t="s">
        <v>191</v>
      </c>
      <c r="E152" s="220" t="s">
        <v>34</v>
      </c>
      <c r="F152" s="221" t="s">
        <v>221</v>
      </c>
      <c r="G152" s="219"/>
      <c r="H152" s="222">
        <v>0.16800000000000001</v>
      </c>
      <c r="I152" s="223"/>
      <c r="J152" s="219"/>
      <c r="K152" s="219"/>
      <c r="L152" s="224"/>
      <c r="M152" s="225"/>
      <c r="N152" s="226"/>
      <c r="O152" s="226"/>
      <c r="P152" s="226"/>
      <c r="Q152" s="226"/>
      <c r="R152" s="226"/>
      <c r="S152" s="226"/>
      <c r="T152" s="227"/>
      <c r="AT152" s="228" t="s">
        <v>191</v>
      </c>
      <c r="AU152" s="228" t="s">
        <v>88</v>
      </c>
      <c r="AV152" s="12" t="s">
        <v>88</v>
      </c>
      <c r="AW152" s="12" t="s">
        <v>41</v>
      </c>
      <c r="AX152" s="12" t="s">
        <v>78</v>
      </c>
      <c r="AY152" s="228" t="s">
        <v>179</v>
      </c>
    </row>
    <row r="153" spans="2:65" s="13" customFormat="1" ht="13.5">
      <c r="B153" s="229"/>
      <c r="C153" s="230"/>
      <c r="D153" s="205" t="s">
        <v>191</v>
      </c>
      <c r="E153" s="231" t="s">
        <v>34</v>
      </c>
      <c r="F153" s="232" t="s">
        <v>196</v>
      </c>
      <c r="G153" s="230"/>
      <c r="H153" s="233">
        <v>0.42099999999999999</v>
      </c>
      <c r="I153" s="234"/>
      <c r="J153" s="230"/>
      <c r="K153" s="230"/>
      <c r="L153" s="235"/>
      <c r="M153" s="236"/>
      <c r="N153" s="237"/>
      <c r="O153" s="237"/>
      <c r="P153" s="237"/>
      <c r="Q153" s="237"/>
      <c r="R153" s="237"/>
      <c r="S153" s="237"/>
      <c r="T153" s="238"/>
      <c r="AT153" s="239" t="s">
        <v>191</v>
      </c>
      <c r="AU153" s="239" t="s">
        <v>88</v>
      </c>
      <c r="AV153" s="13" t="s">
        <v>187</v>
      </c>
      <c r="AW153" s="13" t="s">
        <v>41</v>
      </c>
      <c r="AX153" s="13" t="s">
        <v>86</v>
      </c>
      <c r="AY153" s="239" t="s">
        <v>179</v>
      </c>
    </row>
    <row r="154" spans="2:65" s="12" customFormat="1" ht="13.5">
      <c r="B154" s="218"/>
      <c r="C154" s="219"/>
      <c r="D154" s="205" t="s">
        <v>191</v>
      </c>
      <c r="E154" s="219"/>
      <c r="F154" s="221" t="s">
        <v>247</v>
      </c>
      <c r="G154" s="219"/>
      <c r="H154" s="222">
        <v>0.442</v>
      </c>
      <c r="I154" s="223"/>
      <c r="J154" s="219"/>
      <c r="K154" s="219"/>
      <c r="L154" s="224"/>
      <c r="M154" s="225"/>
      <c r="N154" s="226"/>
      <c r="O154" s="226"/>
      <c r="P154" s="226"/>
      <c r="Q154" s="226"/>
      <c r="R154" s="226"/>
      <c r="S154" s="226"/>
      <c r="T154" s="227"/>
      <c r="AT154" s="228" t="s">
        <v>191</v>
      </c>
      <c r="AU154" s="228" t="s">
        <v>88</v>
      </c>
      <c r="AV154" s="12" t="s">
        <v>88</v>
      </c>
      <c r="AW154" s="12" t="s">
        <v>6</v>
      </c>
      <c r="AX154" s="12" t="s">
        <v>86</v>
      </c>
      <c r="AY154" s="228" t="s">
        <v>179</v>
      </c>
    </row>
    <row r="155" spans="2:65" s="1" customFormat="1" ht="14.45" customHeight="1">
      <c r="B155" s="42"/>
      <c r="C155" s="193" t="s">
        <v>225</v>
      </c>
      <c r="D155" s="193" t="s">
        <v>182</v>
      </c>
      <c r="E155" s="194" t="s">
        <v>248</v>
      </c>
      <c r="F155" s="195" t="s">
        <v>249</v>
      </c>
      <c r="G155" s="196" t="s">
        <v>250</v>
      </c>
      <c r="H155" s="197">
        <v>1036.26</v>
      </c>
      <c r="I155" s="198"/>
      <c r="J155" s="199">
        <f>ROUND(I155*H155,2)</f>
        <v>0</v>
      </c>
      <c r="K155" s="195" t="s">
        <v>186</v>
      </c>
      <c r="L155" s="62"/>
      <c r="M155" s="200" t="s">
        <v>34</v>
      </c>
      <c r="N155" s="201" t="s">
        <v>49</v>
      </c>
      <c r="O155" s="43"/>
      <c r="P155" s="202">
        <f>O155*H155</f>
        <v>0</v>
      </c>
      <c r="Q155" s="202">
        <v>0</v>
      </c>
      <c r="R155" s="202">
        <f>Q155*H155</f>
        <v>0</v>
      </c>
      <c r="S155" s="202">
        <v>0</v>
      </c>
      <c r="T155" s="203">
        <f>S155*H155</f>
        <v>0</v>
      </c>
      <c r="AR155" s="24" t="s">
        <v>187</v>
      </c>
      <c r="AT155" s="24" t="s">
        <v>182</v>
      </c>
      <c r="AU155" s="24" t="s">
        <v>88</v>
      </c>
      <c r="AY155" s="24" t="s">
        <v>179</v>
      </c>
      <c r="BE155" s="204">
        <f>IF(N155="základní",J155,0)</f>
        <v>0</v>
      </c>
      <c r="BF155" s="204">
        <f>IF(N155="snížená",J155,0)</f>
        <v>0</v>
      </c>
      <c r="BG155" s="204">
        <f>IF(N155="zákl. přenesená",J155,0)</f>
        <v>0</v>
      </c>
      <c r="BH155" s="204">
        <f>IF(N155="sníž. přenesená",J155,0)</f>
        <v>0</v>
      </c>
      <c r="BI155" s="204">
        <f>IF(N155="nulová",J155,0)</f>
        <v>0</v>
      </c>
      <c r="BJ155" s="24" t="s">
        <v>86</v>
      </c>
      <c r="BK155" s="204">
        <f>ROUND(I155*H155,2)</f>
        <v>0</v>
      </c>
      <c r="BL155" s="24" t="s">
        <v>187</v>
      </c>
      <c r="BM155" s="24" t="s">
        <v>251</v>
      </c>
    </row>
    <row r="156" spans="2:65" s="1" customFormat="1" ht="40.5">
      <c r="B156" s="42"/>
      <c r="C156" s="64"/>
      <c r="D156" s="205" t="s">
        <v>189</v>
      </c>
      <c r="E156" s="64"/>
      <c r="F156" s="206" t="s">
        <v>252</v>
      </c>
      <c r="G156" s="64"/>
      <c r="H156" s="64"/>
      <c r="I156" s="164"/>
      <c r="J156" s="64"/>
      <c r="K156" s="64"/>
      <c r="L156" s="62"/>
      <c r="M156" s="207"/>
      <c r="N156" s="43"/>
      <c r="O156" s="43"/>
      <c r="P156" s="43"/>
      <c r="Q156" s="43"/>
      <c r="R156" s="43"/>
      <c r="S156" s="43"/>
      <c r="T156" s="79"/>
      <c r="AT156" s="24" t="s">
        <v>189</v>
      </c>
      <c r="AU156" s="24" t="s">
        <v>88</v>
      </c>
    </row>
    <row r="157" spans="2:65" s="11" customFormat="1" ht="13.5">
      <c r="B157" s="208"/>
      <c r="C157" s="209"/>
      <c r="D157" s="205" t="s">
        <v>191</v>
      </c>
      <c r="E157" s="210" t="s">
        <v>34</v>
      </c>
      <c r="F157" s="211" t="s">
        <v>253</v>
      </c>
      <c r="G157" s="209"/>
      <c r="H157" s="210" t="s">
        <v>34</v>
      </c>
      <c r="I157" s="212"/>
      <c r="J157" s="209"/>
      <c r="K157" s="209"/>
      <c r="L157" s="213"/>
      <c r="M157" s="214"/>
      <c r="N157" s="215"/>
      <c r="O157" s="215"/>
      <c r="P157" s="215"/>
      <c r="Q157" s="215"/>
      <c r="R157" s="215"/>
      <c r="S157" s="215"/>
      <c r="T157" s="216"/>
      <c r="AT157" s="217" t="s">
        <v>191</v>
      </c>
      <c r="AU157" s="217" t="s">
        <v>88</v>
      </c>
      <c r="AV157" s="11" t="s">
        <v>86</v>
      </c>
      <c r="AW157" s="11" t="s">
        <v>41</v>
      </c>
      <c r="AX157" s="11" t="s">
        <v>78</v>
      </c>
      <c r="AY157" s="217" t="s">
        <v>179</v>
      </c>
    </row>
    <row r="158" spans="2:65" s="12" customFormat="1" ht="13.5">
      <c r="B158" s="218"/>
      <c r="C158" s="219"/>
      <c r="D158" s="205" t="s">
        <v>191</v>
      </c>
      <c r="E158" s="220" t="s">
        <v>34</v>
      </c>
      <c r="F158" s="221" t="s">
        <v>254</v>
      </c>
      <c r="G158" s="219"/>
      <c r="H158" s="222">
        <v>490.96</v>
      </c>
      <c r="I158" s="223"/>
      <c r="J158" s="219"/>
      <c r="K158" s="219"/>
      <c r="L158" s="224"/>
      <c r="M158" s="225"/>
      <c r="N158" s="226"/>
      <c r="O158" s="226"/>
      <c r="P158" s="226"/>
      <c r="Q158" s="226"/>
      <c r="R158" s="226"/>
      <c r="S158" s="226"/>
      <c r="T158" s="227"/>
      <c r="AT158" s="228" t="s">
        <v>191</v>
      </c>
      <c r="AU158" s="228" t="s">
        <v>88</v>
      </c>
      <c r="AV158" s="12" t="s">
        <v>88</v>
      </c>
      <c r="AW158" s="12" t="s">
        <v>41</v>
      </c>
      <c r="AX158" s="12" t="s">
        <v>78</v>
      </c>
      <c r="AY158" s="228" t="s">
        <v>179</v>
      </c>
    </row>
    <row r="159" spans="2:65" s="11" customFormat="1" ht="13.5">
      <c r="B159" s="208"/>
      <c r="C159" s="209"/>
      <c r="D159" s="205" t="s">
        <v>191</v>
      </c>
      <c r="E159" s="210" t="s">
        <v>34</v>
      </c>
      <c r="F159" s="211" t="s">
        <v>255</v>
      </c>
      <c r="G159" s="209"/>
      <c r="H159" s="210" t="s">
        <v>34</v>
      </c>
      <c r="I159" s="212"/>
      <c r="J159" s="209"/>
      <c r="K159" s="209"/>
      <c r="L159" s="213"/>
      <c r="M159" s="214"/>
      <c r="N159" s="215"/>
      <c r="O159" s="215"/>
      <c r="P159" s="215"/>
      <c r="Q159" s="215"/>
      <c r="R159" s="215"/>
      <c r="S159" s="215"/>
      <c r="T159" s="216"/>
      <c r="AT159" s="217" t="s">
        <v>191</v>
      </c>
      <c r="AU159" s="217" t="s">
        <v>88</v>
      </c>
      <c r="AV159" s="11" t="s">
        <v>86</v>
      </c>
      <c r="AW159" s="11" t="s">
        <v>41</v>
      </c>
      <c r="AX159" s="11" t="s">
        <v>78</v>
      </c>
      <c r="AY159" s="217" t="s">
        <v>179</v>
      </c>
    </row>
    <row r="160" spans="2:65" s="12" customFormat="1" ht="13.5">
      <c r="B160" s="218"/>
      <c r="C160" s="219"/>
      <c r="D160" s="205" t="s">
        <v>191</v>
      </c>
      <c r="E160" s="220" t="s">
        <v>34</v>
      </c>
      <c r="F160" s="221" t="s">
        <v>256</v>
      </c>
      <c r="G160" s="219"/>
      <c r="H160" s="222">
        <v>545.29999999999995</v>
      </c>
      <c r="I160" s="223"/>
      <c r="J160" s="219"/>
      <c r="K160" s="219"/>
      <c r="L160" s="224"/>
      <c r="M160" s="225"/>
      <c r="N160" s="226"/>
      <c r="O160" s="226"/>
      <c r="P160" s="226"/>
      <c r="Q160" s="226"/>
      <c r="R160" s="226"/>
      <c r="S160" s="226"/>
      <c r="T160" s="227"/>
      <c r="AT160" s="228" t="s">
        <v>191</v>
      </c>
      <c r="AU160" s="228" t="s">
        <v>88</v>
      </c>
      <c r="AV160" s="12" t="s">
        <v>88</v>
      </c>
      <c r="AW160" s="12" t="s">
        <v>41</v>
      </c>
      <c r="AX160" s="12" t="s">
        <v>78</v>
      </c>
      <c r="AY160" s="228" t="s">
        <v>179</v>
      </c>
    </row>
    <row r="161" spans="2:65" s="13" customFormat="1" ht="13.5">
      <c r="B161" s="229"/>
      <c r="C161" s="230"/>
      <c r="D161" s="205" t="s">
        <v>191</v>
      </c>
      <c r="E161" s="231" t="s">
        <v>34</v>
      </c>
      <c r="F161" s="232" t="s">
        <v>196</v>
      </c>
      <c r="G161" s="230"/>
      <c r="H161" s="233">
        <v>1036.26</v>
      </c>
      <c r="I161" s="234"/>
      <c r="J161" s="230"/>
      <c r="K161" s="230"/>
      <c r="L161" s="235"/>
      <c r="M161" s="236"/>
      <c r="N161" s="237"/>
      <c r="O161" s="237"/>
      <c r="P161" s="237"/>
      <c r="Q161" s="237"/>
      <c r="R161" s="237"/>
      <c r="S161" s="237"/>
      <c r="T161" s="238"/>
      <c r="AT161" s="239" t="s">
        <v>191</v>
      </c>
      <c r="AU161" s="239" t="s">
        <v>88</v>
      </c>
      <c r="AV161" s="13" t="s">
        <v>187</v>
      </c>
      <c r="AW161" s="13" t="s">
        <v>41</v>
      </c>
      <c r="AX161" s="13" t="s">
        <v>86</v>
      </c>
      <c r="AY161" s="239" t="s">
        <v>179</v>
      </c>
    </row>
    <row r="162" spans="2:65" s="1" customFormat="1" ht="34.15" customHeight="1">
      <c r="B162" s="42"/>
      <c r="C162" s="193" t="s">
        <v>257</v>
      </c>
      <c r="D162" s="193" t="s">
        <v>182</v>
      </c>
      <c r="E162" s="194" t="s">
        <v>258</v>
      </c>
      <c r="F162" s="195" t="s">
        <v>259</v>
      </c>
      <c r="G162" s="196" t="s">
        <v>185</v>
      </c>
      <c r="H162" s="197">
        <v>16.2</v>
      </c>
      <c r="I162" s="198"/>
      <c r="J162" s="199">
        <f>ROUND(I162*H162,2)</f>
        <v>0</v>
      </c>
      <c r="K162" s="195" t="s">
        <v>186</v>
      </c>
      <c r="L162" s="62"/>
      <c r="M162" s="200" t="s">
        <v>34</v>
      </c>
      <c r="N162" s="201" t="s">
        <v>49</v>
      </c>
      <c r="O162" s="43"/>
      <c r="P162" s="202">
        <f>O162*H162</f>
        <v>0</v>
      </c>
      <c r="Q162" s="202">
        <v>0.10212</v>
      </c>
      <c r="R162" s="202">
        <f>Q162*H162</f>
        <v>1.654344</v>
      </c>
      <c r="S162" s="202">
        <v>0</v>
      </c>
      <c r="T162" s="203">
        <f>S162*H162</f>
        <v>0</v>
      </c>
      <c r="AR162" s="24" t="s">
        <v>187</v>
      </c>
      <c r="AT162" s="24" t="s">
        <v>182</v>
      </c>
      <c r="AU162" s="24" t="s">
        <v>88</v>
      </c>
      <c r="AY162" s="24" t="s">
        <v>179</v>
      </c>
      <c r="BE162" s="204">
        <f>IF(N162="základní",J162,0)</f>
        <v>0</v>
      </c>
      <c r="BF162" s="204">
        <f>IF(N162="snížená",J162,0)</f>
        <v>0</v>
      </c>
      <c r="BG162" s="204">
        <f>IF(N162="zákl. přenesená",J162,0)</f>
        <v>0</v>
      </c>
      <c r="BH162" s="204">
        <f>IF(N162="sníž. přenesená",J162,0)</f>
        <v>0</v>
      </c>
      <c r="BI162" s="204">
        <f>IF(N162="nulová",J162,0)</f>
        <v>0</v>
      </c>
      <c r="BJ162" s="24" t="s">
        <v>86</v>
      </c>
      <c r="BK162" s="204">
        <f>ROUND(I162*H162,2)</f>
        <v>0</v>
      </c>
      <c r="BL162" s="24" t="s">
        <v>187</v>
      </c>
      <c r="BM162" s="24" t="s">
        <v>260</v>
      </c>
    </row>
    <row r="163" spans="2:65" s="11" customFormat="1" ht="13.5">
      <c r="B163" s="208"/>
      <c r="C163" s="209"/>
      <c r="D163" s="205" t="s">
        <v>191</v>
      </c>
      <c r="E163" s="210" t="s">
        <v>34</v>
      </c>
      <c r="F163" s="211" t="s">
        <v>261</v>
      </c>
      <c r="G163" s="209"/>
      <c r="H163" s="210" t="s">
        <v>34</v>
      </c>
      <c r="I163" s="212"/>
      <c r="J163" s="209"/>
      <c r="K163" s="209"/>
      <c r="L163" s="213"/>
      <c r="M163" s="214"/>
      <c r="N163" s="215"/>
      <c r="O163" s="215"/>
      <c r="P163" s="215"/>
      <c r="Q163" s="215"/>
      <c r="R163" s="215"/>
      <c r="S163" s="215"/>
      <c r="T163" s="216"/>
      <c r="AT163" s="217" t="s">
        <v>191</v>
      </c>
      <c r="AU163" s="217" t="s">
        <v>88</v>
      </c>
      <c r="AV163" s="11" t="s">
        <v>86</v>
      </c>
      <c r="AW163" s="11" t="s">
        <v>41</v>
      </c>
      <c r="AX163" s="11" t="s">
        <v>78</v>
      </c>
      <c r="AY163" s="217" t="s">
        <v>179</v>
      </c>
    </row>
    <row r="164" spans="2:65" s="12" customFormat="1" ht="13.5">
      <c r="B164" s="218"/>
      <c r="C164" s="219"/>
      <c r="D164" s="205" t="s">
        <v>191</v>
      </c>
      <c r="E164" s="220" t="s">
        <v>34</v>
      </c>
      <c r="F164" s="221" t="s">
        <v>262</v>
      </c>
      <c r="G164" s="219"/>
      <c r="H164" s="222">
        <v>12.96</v>
      </c>
      <c r="I164" s="223"/>
      <c r="J164" s="219"/>
      <c r="K164" s="219"/>
      <c r="L164" s="224"/>
      <c r="M164" s="225"/>
      <c r="N164" s="226"/>
      <c r="O164" s="226"/>
      <c r="P164" s="226"/>
      <c r="Q164" s="226"/>
      <c r="R164" s="226"/>
      <c r="S164" s="226"/>
      <c r="T164" s="227"/>
      <c r="AT164" s="228" t="s">
        <v>191</v>
      </c>
      <c r="AU164" s="228" t="s">
        <v>88</v>
      </c>
      <c r="AV164" s="12" t="s">
        <v>88</v>
      </c>
      <c r="AW164" s="12" t="s">
        <v>41</v>
      </c>
      <c r="AX164" s="12" t="s">
        <v>78</v>
      </c>
      <c r="AY164" s="228" t="s">
        <v>179</v>
      </c>
    </row>
    <row r="165" spans="2:65" s="12" customFormat="1" ht="13.5">
      <c r="B165" s="218"/>
      <c r="C165" s="219"/>
      <c r="D165" s="205" t="s">
        <v>191</v>
      </c>
      <c r="E165" s="220" t="s">
        <v>34</v>
      </c>
      <c r="F165" s="221" t="s">
        <v>263</v>
      </c>
      <c r="G165" s="219"/>
      <c r="H165" s="222">
        <v>3.24</v>
      </c>
      <c r="I165" s="223"/>
      <c r="J165" s="219"/>
      <c r="K165" s="219"/>
      <c r="L165" s="224"/>
      <c r="M165" s="225"/>
      <c r="N165" s="226"/>
      <c r="O165" s="226"/>
      <c r="P165" s="226"/>
      <c r="Q165" s="226"/>
      <c r="R165" s="226"/>
      <c r="S165" s="226"/>
      <c r="T165" s="227"/>
      <c r="AT165" s="228" t="s">
        <v>191</v>
      </c>
      <c r="AU165" s="228" t="s">
        <v>88</v>
      </c>
      <c r="AV165" s="12" t="s">
        <v>88</v>
      </c>
      <c r="AW165" s="12" t="s">
        <v>41</v>
      </c>
      <c r="AX165" s="12" t="s">
        <v>78</v>
      </c>
      <c r="AY165" s="228" t="s">
        <v>179</v>
      </c>
    </row>
    <row r="166" spans="2:65" s="13" customFormat="1" ht="13.5">
      <c r="B166" s="229"/>
      <c r="C166" s="230"/>
      <c r="D166" s="205" t="s">
        <v>191</v>
      </c>
      <c r="E166" s="231" t="s">
        <v>34</v>
      </c>
      <c r="F166" s="232" t="s">
        <v>196</v>
      </c>
      <c r="G166" s="230"/>
      <c r="H166" s="233">
        <v>16.2</v>
      </c>
      <c r="I166" s="234"/>
      <c r="J166" s="230"/>
      <c r="K166" s="230"/>
      <c r="L166" s="235"/>
      <c r="M166" s="236"/>
      <c r="N166" s="237"/>
      <c r="O166" s="237"/>
      <c r="P166" s="237"/>
      <c r="Q166" s="237"/>
      <c r="R166" s="237"/>
      <c r="S166" s="237"/>
      <c r="T166" s="238"/>
      <c r="AT166" s="239" t="s">
        <v>191</v>
      </c>
      <c r="AU166" s="239" t="s">
        <v>88</v>
      </c>
      <c r="AV166" s="13" t="s">
        <v>187</v>
      </c>
      <c r="AW166" s="13" t="s">
        <v>41</v>
      </c>
      <c r="AX166" s="13" t="s">
        <v>86</v>
      </c>
      <c r="AY166" s="239" t="s">
        <v>179</v>
      </c>
    </row>
    <row r="167" spans="2:65" s="1" customFormat="1" ht="22.9" customHeight="1">
      <c r="B167" s="42"/>
      <c r="C167" s="193" t="s">
        <v>264</v>
      </c>
      <c r="D167" s="193" t="s">
        <v>182</v>
      </c>
      <c r="E167" s="194" t="s">
        <v>265</v>
      </c>
      <c r="F167" s="195" t="s">
        <v>266</v>
      </c>
      <c r="G167" s="196" t="s">
        <v>185</v>
      </c>
      <c r="H167" s="197">
        <v>576</v>
      </c>
      <c r="I167" s="198"/>
      <c r="J167" s="199">
        <f>ROUND(I167*H167,2)</f>
        <v>0</v>
      </c>
      <c r="K167" s="195" t="s">
        <v>186</v>
      </c>
      <c r="L167" s="62"/>
      <c r="M167" s="200" t="s">
        <v>34</v>
      </c>
      <c r="N167" s="201" t="s">
        <v>49</v>
      </c>
      <c r="O167" s="43"/>
      <c r="P167" s="202">
        <f>O167*H167</f>
        <v>0</v>
      </c>
      <c r="Q167" s="202">
        <v>0</v>
      </c>
      <c r="R167" s="202">
        <f>Q167*H167</f>
        <v>0</v>
      </c>
      <c r="S167" s="202">
        <v>0</v>
      </c>
      <c r="T167" s="203">
        <f>S167*H167</f>
        <v>0</v>
      </c>
      <c r="AR167" s="24" t="s">
        <v>187</v>
      </c>
      <c r="AT167" s="24" t="s">
        <v>182</v>
      </c>
      <c r="AU167" s="24" t="s">
        <v>88</v>
      </c>
      <c r="AY167" s="24" t="s">
        <v>179</v>
      </c>
      <c r="BE167" s="204">
        <f>IF(N167="základní",J167,0)</f>
        <v>0</v>
      </c>
      <c r="BF167" s="204">
        <f>IF(N167="snížená",J167,0)</f>
        <v>0</v>
      </c>
      <c r="BG167" s="204">
        <f>IF(N167="zákl. přenesená",J167,0)</f>
        <v>0</v>
      </c>
      <c r="BH167" s="204">
        <f>IF(N167="sníž. přenesená",J167,0)</f>
        <v>0</v>
      </c>
      <c r="BI167" s="204">
        <f>IF(N167="nulová",J167,0)</f>
        <v>0</v>
      </c>
      <c r="BJ167" s="24" t="s">
        <v>86</v>
      </c>
      <c r="BK167" s="204">
        <f>ROUND(I167*H167,2)</f>
        <v>0</v>
      </c>
      <c r="BL167" s="24" t="s">
        <v>187</v>
      </c>
      <c r="BM167" s="24" t="s">
        <v>267</v>
      </c>
    </row>
    <row r="168" spans="2:65" s="1" customFormat="1" ht="54">
      <c r="B168" s="42"/>
      <c r="C168" s="64"/>
      <c r="D168" s="205" t="s">
        <v>189</v>
      </c>
      <c r="E168" s="64"/>
      <c r="F168" s="206" t="s">
        <v>268</v>
      </c>
      <c r="G168" s="64"/>
      <c r="H168" s="64"/>
      <c r="I168" s="164"/>
      <c r="J168" s="64"/>
      <c r="K168" s="64"/>
      <c r="L168" s="62"/>
      <c r="M168" s="207"/>
      <c r="N168" s="43"/>
      <c r="O168" s="43"/>
      <c r="P168" s="43"/>
      <c r="Q168" s="43"/>
      <c r="R168" s="43"/>
      <c r="S168" s="43"/>
      <c r="T168" s="79"/>
      <c r="AT168" s="24" t="s">
        <v>189</v>
      </c>
      <c r="AU168" s="24" t="s">
        <v>88</v>
      </c>
    </row>
    <row r="169" spans="2:65" s="1" customFormat="1" ht="14.45" customHeight="1">
      <c r="B169" s="42"/>
      <c r="C169" s="240" t="s">
        <v>269</v>
      </c>
      <c r="D169" s="240" t="s">
        <v>222</v>
      </c>
      <c r="E169" s="241" t="s">
        <v>270</v>
      </c>
      <c r="F169" s="242" t="s">
        <v>271</v>
      </c>
      <c r="G169" s="243" t="s">
        <v>185</v>
      </c>
      <c r="H169" s="244">
        <v>576</v>
      </c>
      <c r="I169" s="245"/>
      <c r="J169" s="246">
        <f>ROUND(I169*H169,2)</f>
        <v>0</v>
      </c>
      <c r="K169" s="242" t="s">
        <v>233</v>
      </c>
      <c r="L169" s="247"/>
      <c r="M169" s="248" t="s">
        <v>34</v>
      </c>
      <c r="N169" s="249" t="s">
        <v>49</v>
      </c>
      <c r="O169" s="43"/>
      <c r="P169" s="202">
        <f>O169*H169</f>
        <v>0</v>
      </c>
      <c r="Q169" s="202">
        <v>2.7E-2</v>
      </c>
      <c r="R169" s="202">
        <f>Q169*H169</f>
        <v>15.552</v>
      </c>
      <c r="S169" s="202">
        <v>0</v>
      </c>
      <c r="T169" s="203">
        <f>S169*H169</f>
        <v>0</v>
      </c>
      <c r="AR169" s="24" t="s">
        <v>225</v>
      </c>
      <c r="AT169" s="24" t="s">
        <v>222</v>
      </c>
      <c r="AU169" s="24" t="s">
        <v>88</v>
      </c>
      <c r="AY169" s="24" t="s">
        <v>179</v>
      </c>
      <c r="BE169" s="204">
        <f>IF(N169="základní",J169,0)</f>
        <v>0</v>
      </c>
      <c r="BF169" s="204">
        <f>IF(N169="snížená",J169,0)</f>
        <v>0</v>
      </c>
      <c r="BG169" s="204">
        <f>IF(N169="zákl. přenesená",J169,0)</f>
        <v>0</v>
      </c>
      <c r="BH169" s="204">
        <f>IF(N169="sníž. přenesená",J169,0)</f>
        <v>0</v>
      </c>
      <c r="BI169" s="204">
        <f>IF(N169="nulová",J169,0)</f>
        <v>0</v>
      </c>
      <c r="BJ169" s="24" t="s">
        <v>86</v>
      </c>
      <c r="BK169" s="204">
        <f>ROUND(I169*H169,2)</f>
        <v>0</v>
      </c>
      <c r="BL169" s="24" t="s">
        <v>187</v>
      </c>
      <c r="BM169" s="24" t="s">
        <v>272</v>
      </c>
    </row>
    <row r="170" spans="2:65" s="1" customFormat="1" ht="22.9" customHeight="1">
      <c r="B170" s="42"/>
      <c r="C170" s="193" t="s">
        <v>273</v>
      </c>
      <c r="D170" s="193" t="s">
        <v>182</v>
      </c>
      <c r="E170" s="194" t="s">
        <v>274</v>
      </c>
      <c r="F170" s="195" t="s">
        <v>275</v>
      </c>
      <c r="G170" s="196" t="s">
        <v>276</v>
      </c>
      <c r="H170" s="197">
        <v>1506.816</v>
      </c>
      <c r="I170" s="198"/>
      <c r="J170" s="199">
        <f>ROUND(I170*H170,2)</f>
        <v>0</v>
      </c>
      <c r="K170" s="195" t="s">
        <v>186</v>
      </c>
      <c r="L170" s="62"/>
      <c r="M170" s="200" t="s">
        <v>34</v>
      </c>
      <c r="N170" s="201" t="s">
        <v>49</v>
      </c>
      <c r="O170" s="43"/>
      <c r="P170" s="202">
        <f>O170*H170</f>
        <v>0</v>
      </c>
      <c r="Q170" s="202">
        <v>0</v>
      </c>
      <c r="R170" s="202">
        <f>Q170*H170</f>
        <v>0</v>
      </c>
      <c r="S170" s="202">
        <v>0</v>
      </c>
      <c r="T170" s="203">
        <f>S170*H170</f>
        <v>0</v>
      </c>
      <c r="AR170" s="24" t="s">
        <v>187</v>
      </c>
      <c r="AT170" s="24" t="s">
        <v>182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277</v>
      </c>
    </row>
    <row r="171" spans="2:65" s="1" customFormat="1" ht="54">
      <c r="B171" s="42"/>
      <c r="C171" s="64"/>
      <c r="D171" s="205" t="s">
        <v>189</v>
      </c>
      <c r="E171" s="64"/>
      <c r="F171" s="206" t="s">
        <v>268</v>
      </c>
      <c r="G171" s="64"/>
      <c r="H171" s="64"/>
      <c r="I171" s="164"/>
      <c r="J171" s="64"/>
      <c r="K171" s="64"/>
      <c r="L171" s="62"/>
      <c r="M171" s="207"/>
      <c r="N171" s="43"/>
      <c r="O171" s="43"/>
      <c r="P171" s="43"/>
      <c r="Q171" s="43"/>
      <c r="R171" s="43"/>
      <c r="S171" s="43"/>
      <c r="T171" s="79"/>
      <c r="AT171" s="24" t="s">
        <v>189</v>
      </c>
      <c r="AU171" s="24" t="s">
        <v>88</v>
      </c>
    </row>
    <row r="172" spans="2:65" s="12" customFormat="1" ht="13.5">
      <c r="B172" s="218"/>
      <c r="C172" s="219"/>
      <c r="D172" s="205" t="s">
        <v>191</v>
      </c>
      <c r="E172" s="220" t="s">
        <v>34</v>
      </c>
      <c r="F172" s="221" t="s">
        <v>278</v>
      </c>
      <c r="G172" s="219"/>
      <c r="H172" s="222">
        <v>1506.816</v>
      </c>
      <c r="I172" s="223"/>
      <c r="J172" s="219"/>
      <c r="K172" s="219"/>
      <c r="L172" s="224"/>
      <c r="M172" s="225"/>
      <c r="N172" s="226"/>
      <c r="O172" s="226"/>
      <c r="P172" s="226"/>
      <c r="Q172" s="226"/>
      <c r="R172" s="226"/>
      <c r="S172" s="226"/>
      <c r="T172" s="227"/>
      <c r="AT172" s="228" t="s">
        <v>191</v>
      </c>
      <c r="AU172" s="228" t="s">
        <v>88</v>
      </c>
      <c r="AV172" s="12" t="s">
        <v>88</v>
      </c>
      <c r="AW172" s="12" t="s">
        <v>41</v>
      </c>
      <c r="AX172" s="12" t="s">
        <v>86</v>
      </c>
      <c r="AY172" s="228" t="s">
        <v>179</v>
      </c>
    </row>
    <row r="173" spans="2:65" s="1" customFormat="1" ht="14.45" customHeight="1">
      <c r="B173" s="42"/>
      <c r="C173" s="240" t="s">
        <v>279</v>
      </c>
      <c r="D173" s="240" t="s">
        <v>222</v>
      </c>
      <c r="E173" s="241" t="s">
        <v>280</v>
      </c>
      <c r="F173" s="242" t="s">
        <v>281</v>
      </c>
      <c r="G173" s="243" t="s">
        <v>276</v>
      </c>
      <c r="H173" s="244">
        <v>1506.816</v>
      </c>
      <c r="I173" s="245"/>
      <c r="J173" s="246">
        <f>ROUND(I173*H173,2)</f>
        <v>0</v>
      </c>
      <c r="K173" s="242" t="s">
        <v>233</v>
      </c>
      <c r="L173" s="247"/>
      <c r="M173" s="248" t="s">
        <v>34</v>
      </c>
      <c r="N173" s="249" t="s">
        <v>49</v>
      </c>
      <c r="O173" s="43"/>
      <c r="P173" s="202">
        <f>O173*H173</f>
        <v>0</v>
      </c>
      <c r="Q173" s="202">
        <v>2.7E-2</v>
      </c>
      <c r="R173" s="202">
        <f>Q173*H173</f>
        <v>40.684032000000002</v>
      </c>
      <c r="S173" s="202">
        <v>0</v>
      </c>
      <c r="T173" s="203">
        <f>S173*H173</f>
        <v>0</v>
      </c>
      <c r="AR173" s="24" t="s">
        <v>225</v>
      </c>
      <c r="AT173" s="24" t="s">
        <v>222</v>
      </c>
      <c r="AU173" s="24" t="s">
        <v>88</v>
      </c>
      <c r="AY173" s="24" t="s">
        <v>179</v>
      </c>
      <c r="BE173" s="204">
        <f>IF(N173="základní",J173,0)</f>
        <v>0</v>
      </c>
      <c r="BF173" s="204">
        <f>IF(N173="snížená",J173,0)</f>
        <v>0</v>
      </c>
      <c r="BG173" s="204">
        <f>IF(N173="zákl. přenesená",J173,0)</f>
        <v>0</v>
      </c>
      <c r="BH173" s="204">
        <f>IF(N173="sníž. přenesená",J173,0)</f>
        <v>0</v>
      </c>
      <c r="BI173" s="204">
        <f>IF(N173="nulová",J173,0)</f>
        <v>0</v>
      </c>
      <c r="BJ173" s="24" t="s">
        <v>86</v>
      </c>
      <c r="BK173" s="204">
        <f>ROUND(I173*H173,2)</f>
        <v>0</v>
      </c>
      <c r="BL173" s="24" t="s">
        <v>187</v>
      </c>
      <c r="BM173" s="24" t="s">
        <v>282</v>
      </c>
    </row>
    <row r="174" spans="2:65" s="1" customFormat="1" ht="34.15" customHeight="1">
      <c r="B174" s="42"/>
      <c r="C174" s="193" t="s">
        <v>283</v>
      </c>
      <c r="D174" s="193" t="s">
        <v>182</v>
      </c>
      <c r="E174" s="194" t="s">
        <v>284</v>
      </c>
      <c r="F174" s="195" t="s">
        <v>285</v>
      </c>
      <c r="G174" s="196" t="s">
        <v>185</v>
      </c>
      <c r="H174" s="197">
        <v>11.132</v>
      </c>
      <c r="I174" s="198"/>
      <c r="J174" s="199">
        <f>ROUND(I174*H174,2)</f>
        <v>0</v>
      </c>
      <c r="K174" s="195" t="s">
        <v>186</v>
      </c>
      <c r="L174" s="62"/>
      <c r="M174" s="200" t="s">
        <v>34</v>
      </c>
      <c r="N174" s="201" t="s">
        <v>49</v>
      </c>
      <c r="O174" s="43"/>
      <c r="P174" s="202">
        <f>O174*H174</f>
        <v>0</v>
      </c>
      <c r="Q174" s="202">
        <v>4.0164999999999999E-2</v>
      </c>
      <c r="R174" s="202">
        <f>Q174*H174</f>
        <v>0.44711677999999999</v>
      </c>
      <c r="S174" s="202">
        <v>0</v>
      </c>
      <c r="T174" s="203">
        <f>S174*H174</f>
        <v>0</v>
      </c>
      <c r="AR174" s="24" t="s">
        <v>187</v>
      </c>
      <c r="AT174" s="24" t="s">
        <v>182</v>
      </c>
      <c r="AU174" s="24" t="s">
        <v>88</v>
      </c>
      <c r="AY174" s="24" t="s">
        <v>179</v>
      </c>
      <c r="BE174" s="204">
        <f>IF(N174="základní",J174,0)</f>
        <v>0</v>
      </c>
      <c r="BF174" s="204">
        <f>IF(N174="snížená",J174,0)</f>
        <v>0</v>
      </c>
      <c r="BG174" s="204">
        <f>IF(N174="zákl. přenesená",J174,0)</f>
        <v>0</v>
      </c>
      <c r="BH174" s="204">
        <f>IF(N174="sníž. přenesená",J174,0)</f>
        <v>0</v>
      </c>
      <c r="BI174" s="204">
        <f>IF(N174="nulová",J174,0)</f>
        <v>0</v>
      </c>
      <c r="BJ174" s="24" t="s">
        <v>86</v>
      </c>
      <c r="BK174" s="204">
        <f>ROUND(I174*H174,2)</f>
        <v>0</v>
      </c>
      <c r="BL174" s="24" t="s">
        <v>187</v>
      </c>
      <c r="BM174" s="24" t="s">
        <v>286</v>
      </c>
    </row>
    <row r="175" spans="2:65" s="11" customFormat="1" ht="13.5">
      <c r="B175" s="208"/>
      <c r="C175" s="209"/>
      <c r="D175" s="205" t="s">
        <v>191</v>
      </c>
      <c r="E175" s="210" t="s">
        <v>34</v>
      </c>
      <c r="F175" s="211" t="s">
        <v>287</v>
      </c>
      <c r="G175" s="209"/>
      <c r="H175" s="210" t="s">
        <v>34</v>
      </c>
      <c r="I175" s="212"/>
      <c r="J175" s="209"/>
      <c r="K175" s="209"/>
      <c r="L175" s="213"/>
      <c r="M175" s="214"/>
      <c r="N175" s="215"/>
      <c r="O175" s="215"/>
      <c r="P175" s="215"/>
      <c r="Q175" s="215"/>
      <c r="R175" s="215"/>
      <c r="S175" s="215"/>
      <c r="T175" s="216"/>
      <c r="AT175" s="217" t="s">
        <v>191</v>
      </c>
      <c r="AU175" s="217" t="s">
        <v>88</v>
      </c>
      <c r="AV175" s="11" t="s">
        <v>86</v>
      </c>
      <c r="AW175" s="11" t="s">
        <v>41</v>
      </c>
      <c r="AX175" s="11" t="s">
        <v>78</v>
      </c>
      <c r="AY175" s="217" t="s">
        <v>179</v>
      </c>
    </row>
    <row r="176" spans="2:65" s="12" customFormat="1" ht="13.5">
      <c r="B176" s="218"/>
      <c r="C176" s="219"/>
      <c r="D176" s="205" t="s">
        <v>191</v>
      </c>
      <c r="E176" s="220" t="s">
        <v>34</v>
      </c>
      <c r="F176" s="221" t="s">
        <v>288</v>
      </c>
      <c r="G176" s="219"/>
      <c r="H176" s="222">
        <v>2.7160000000000002</v>
      </c>
      <c r="I176" s="223"/>
      <c r="J176" s="219"/>
      <c r="K176" s="219"/>
      <c r="L176" s="224"/>
      <c r="M176" s="225"/>
      <c r="N176" s="226"/>
      <c r="O176" s="226"/>
      <c r="P176" s="226"/>
      <c r="Q176" s="226"/>
      <c r="R176" s="226"/>
      <c r="S176" s="226"/>
      <c r="T176" s="227"/>
      <c r="AT176" s="228" t="s">
        <v>191</v>
      </c>
      <c r="AU176" s="228" t="s">
        <v>88</v>
      </c>
      <c r="AV176" s="12" t="s">
        <v>88</v>
      </c>
      <c r="AW176" s="12" t="s">
        <v>41</v>
      </c>
      <c r="AX176" s="12" t="s">
        <v>78</v>
      </c>
      <c r="AY176" s="228" t="s">
        <v>179</v>
      </c>
    </row>
    <row r="177" spans="2:65" s="11" customFormat="1" ht="13.5">
      <c r="B177" s="208"/>
      <c r="C177" s="209"/>
      <c r="D177" s="205" t="s">
        <v>191</v>
      </c>
      <c r="E177" s="210" t="s">
        <v>34</v>
      </c>
      <c r="F177" s="211" t="s">
        <v>289</v>
      </c>
      <c r="G177" s="209"/>
      <c r="H177" s="210" t="s">
        <v>34</v>
      </c>
      <c r="I177" s="212"/>
      <c r="J177" s="209"/>
      <c r="K177" s="209"/>
      <c r="L177" s="213"/>
      <c r="M177" s="214"/>
      <c r="N177" s="215"/>
      <c r="O177" s="215"/>
      <c r="P177" s="215"/>
      <c r="Q177" s="215"/>
      <c r="R177" s="215"/>
      <c r="S177" s="215"/>
      <c r="T177" s="216"/>
      <c r="AT177" s="217" t="s">
        <v>191</v>
      </c>
      <c r="AU177" s="217" t="s">
        <v>88</v>
      </c>
      <c r="AV177" s="11" t="s">
        <v>86</v>
      </c>
      <c r="AW177" s="11" t="s">
        <v>41</v>
      </c>
      <c r="AX177" s="11" t="s">
        <v>78</v>
      </c>
      <c r="AY177" s="217" t="s">
        <v>179</v>
      </c>
    </row>
    <row r="178" spans="2:65" s="11" customFormat="1" ht="13.5">
      <c r="B178" s="208"/>
      <c r="C178" s="209"/>
      <c r="D178" s="205" t="s">
        <v>191</v>
      </c>
      <c r="E178" s="210" t="s">
        <v>34</v>
      </c>
      <c r="F178" s="211" t="s">
        <v>290</v>
      </c>
      <c r="G178" s="209"/>
      <c r="H178" s="210" t="s">
        <v>34</v>
      </c>
      <c r="I178" s="212"/>
      <c r="J178" s="209"/>
      <c r="K178" s="209"/>
      <c r="L178" s="213"/>
      <c r="M178" s="214"/>
      <c r="N178" s="215"/>
      <c r="O178" s="215"/>
      <c r="P178" s="215"/>
      <c r="Q178" s="215"/>
      <c r="R178" s="215"/>
      <c r="S178" s="215"/>
      <c r="T178" s="216"/>
      <c r="AT178" s="217" t="s">
        <v>191</v>
      </c>
      <c r="AU178" s="217" t="s">
        <v>88</v>
      </c>
      <c r="AV178" s="11" t="s">
        <v>86</v>
      </c>
      <c r="AW178" s="11" t="s">
        <v>41</v>
      </c>
      <c r="AX178" s="11" t="s">
        <v>78</v>
      </c>
      <c r="AY178" s="217" t="s">
        <v>179</v>
      </c>
    </row>
    <row r="179" spans="2:65" s="12" customFormat="1" ht="13.5">
      <c r="B179" s="218"/>
      <c r="C179" s="219"/>
      <c r="D179" s="205" t="s">
        <v>191</v>
      </c>
      <c r="E179" s="220" t="s">
        <v>34</v>
      </c>
      <c r="F179" s="221" t="s">
        <v>291</v>
      </c>
      <c r="G179" s="219"/>
      <c r="H179" s="222">
        <v>1.38</v>
      </c>
      <c r="I179" s="223"/>
      <c r="J179" s="219"/>
      <c r="K179" s="219"/>
      <c r="L179" s="224"/>
      <c r="M179" s="225"/>
      <c r="N179" s="226"/>
      <c r="O179" s="226"/>
      <c r="P179" s="226"/>
      <c r="Q179" s="226"/>
      <c r="R179" s="226"/>
      <c r="S179" s="226"/>
      <c r="T179" s="227"/>
      <c r="AT179" s="228" t="s">
        <v>191</v>
      </c>
      <c r="AU179" s="228" t="s">
        <v>88</v>
      </c>
      <c r="AV179" s="12" t="s">
        <v>88</v>
      </c>
      <c r="AW179" s="12" t="s">
        <v>41</v>
      </c>
      <c r="AX179" s="12" t="s">
        <v>78</v>
      </c>
      <c r="AY179" s="228" t="s">
        <v>179</v>
      </c>
    </row>
    <row r="180" spans="2:65" s="12" customFormat="1" ht="13.5">
      <c r="B180" s="218"/>
      <c r="C180" s="219"/>
      <c r="D180" s="205" t="s">
        <v>191</v>
      </c>
      <c r="E180" s="220" t="s">
        <v>34</v>
      </c>
      <c r="F180" s="221" t="s">
        <v>292</v>
      </c>
      <c r="G180" s="219"/>
      <c r="H180" s="222">
        <v>2.8279999999999998</v>
      </c>
      <c r="I180" s="223"/>
      <c r="J180" s="219"/>
      <c r="K180" s="219"/>
      <c r="L180" s="224"/>
      <c r="M180" s="225"/>
      <c r="N180" s="226"/>
      <c r="O180" s="226"/>
      <c r="P180" s="226"/>
      <c r="Q180" s="226"/>
      <c r="R180" s="226"/>
      <c r="S180" s="226"/>
      <c r="T180" s="227"/>
      <c r="AT180" s="228" t="s">
        <v>191</v>
      </c>
      <c r="AU180" s="228" t="s">
        <v>88</v>
      </c>
      <c r="AV180" s="12" t="s">
        <v>88</v>
      </c>
      <c r="AW180" s="12" t="s">
        <v>41</v>
      </c>
      <c r="AX180" s="12" t="s">
        <v>78</v>
      </c>
      <c r="AY180" s="228" t="s">
        <v>179</v>
      </c>
    </row>
    <row r="181" spans="2:65" s="11" customFormat="1" ht="13.5">
      <c r="B181" s="208"/>
      <c r="C181" s="209"/>
      <c r="D181" s="205" t="s">
        <v>191</v>
      </c>
      <c r="E181" s="210" t="s">
        <v>34</v>
      </c>
      <c r="F181" s="211" t="s">
        <v>293</v>
      </c>
      <c r="G181" s="209"/>
      <c r="H181" s="210" t="s">
        <v>34</v>
      </c>
      <c r="I181" s="212"/>
      <c r="J181" s="209"/>
      <c r="K181" s="209"/>
      <c r="L181" s="213"/>
      <c r="M181" s="214"/>
      <c r="N181" s="215"/>
      <c r="O181" s="215"/>
      <c r="P181" s="215"/>
      <c r="Q181" s="215"/>
      <c r="R181" s="215"/>
      <c r="S181" s="215"/>
      <c r="T181" s="216"/>
      <c r="AT181" s="217" t="s">
        <v>191</v>
      </c>
      <c r="AU181" s="217" t="s">
        <v>88</v>
      </c>
      <c r="AV181" s="11" t="s">
        <v>86</v>
      </c>
      <c r="AW181" s="11" t="s">
        <v>41</v>
      </c>
      <c r="AX181" s="11" t="s">
        <v>78</v>
      </c>
      <c r="AY181" s="217" t="s">
        <v>179</v>
      </c>
    </row>
    <row r="182" spans="2:65" s="12" customFormat="1" ht="13.5">
      <c r="B182" s="218"/>
      <c r="C182" s="219"/>
      <c r="D182" s="205" t="s">
        <v>191</v>
      </c>
      <c r="E182" s="220" t="s">
        <v>34</v>
      </c>
      <c r="F182" s="221" t="s">
        <v>294</v>
      </c>
      <c r="G182" s="219"/>
      <c r="H182" s="222">
        <v>1.38</v>
      </c>
      <c r="I182" s="223"/>
      <c r="J182" s="219"/>
      <c r="K182" s="219"/>
      <c r="L182" s="224"/>
      <c r="M182" s="225"/>
      <c r="N182" s="226"/>
      <c r="O182" s="226"/>
      <c r="P182" s="226"/>
      <c r="Q182" s="226"/>
      <c r="R182" s="226"/>
      <c r="S182" s="226"/>
      <c r="T182" s="227"/>
      <c r="AT182" s="228" t="s">
        <v>191</v>
      </c>
      <c r="AU182" s="228" t="s">
        <v>88</v>
      </c>
      <c r="AV182" s="12" t="s">
        <v>88</v>
      </c>
      <c r="AW182" s="12" t="s">
        <v>41</v>
      </c>
      <c r="AX182" s="12" t="s">
        <v>78</v>
      </c>
      <c r="AY182" s="228" t="s">
        <v>179</v>
      </c>
    </row>
    <row r="183" spans="2:65" s="12" customFormat="1" ht="13.5">
      <c r="B183" s="218"/>
      <c r="C183" s="219"/>
      <c r="D183" s="205" t="s">
        <v>191</v>
      </c>
      <c r="E183" s="220" t="s">
        <v>34</v>
      </c>
      <c r="F183" s="221" t="s">
        <v>295</v>
      </c>
      <c r="G183" s="219"/>
      <c r="H183" s="222">
        <v>2.8279999999999998</v>
      </c>
      <c r="I183" s="223"/>
      <c r="J183" s="219"/>
      <c r="K183" s="219"/>
      <c r="L183" s="224"/>
      <c r="M183" s="225"/>
      <c r="N183" s="226"/>
      <c r="O183" s="226"/>
      <c r="P183" s="226"/>
      <c r="Q183" s="226"/>
      <c r="R183" s="226"/>
      <c r="S183" s="226"/>
      <c r="T183" s="227"/>
      <c r="AT183" s="228" t="s">
        <v>191</v>
      </c>
      <c r="AU183" s="228" t="s">
        <v>88</v>
      </c>
      <c r="AV183" s="12" t="s">
        <v>88</v>
      </c>
      <c r="AW183" s="12" t="s">
        <v>41</v>
      </c>
      <c r="AX183" s="12" t="s">
        <v>78</v>
      </c>
      <c r="AY183" s="228" t="s">
        <v>179</v>
      </c>
    </row>
    <row r="184" spans="2:65" s="13" customFormat="1" ht="13.5">
      <c r="B184" s="229"/>
      <c r="C184" s="230"/>
      <c r="D184" s="205" t="s">
        <v>191</v>
      </c>
      <c r="E184" s="231" t="s">
        <v>34</v>
      </c>
      <c r="F184" s="232" t="s">
        <v>196</v>
      </c>
      <c r="G184" s="230"/>
      <c r="H184" s="233">
        <v>11.132</v>
      </c>
      <c r="I184" s="234"/>
      <c r="J184" s="230"/>
      <c r="K184" s="230"/>
      <c r="L184" s="235"/>
      <c r="M184" s="236"/>
      <c r="N184" s="237"/>
      <c r="O184" s="237"/>
      <c r="P184" s="237"/>
      <c r="Q184" s="237"/>
      <c r="R184" s="237"/>
      <c r="S184" s="237"/>
      <c r="T184" s="238"/>
      <c r="AT184" s="239" t="s">
        <v>191</v>
      </c>
      <c r="AU184" s="239" t="s">
        <v>88</v>
      </c>
      <c r="AV184" s="13" t="s">
        <v>187</v>
      </c>
      <c r="AW184" s="13" t="s">
        <v>41</v>
      </c>
      <c r="AX184" s="13" t="s">
        <v>86</v>
      </c>
      <c r="AY184" s="239" t="s">
        <v>179</v>
      </c>
    </row>
    <row r="185" spans="2:65" s="1" customFormat="1" ht="34.15" customHeight="1">
      <c r="B185" s="42"/>
      <c r="C185" s="193" t="s">
        <v>10</v>
      </c>
      <c r="D185" s="193" t="s">
        <v>182</v>
      </c>
      <c r="E185" s="194" t="s">
        <v>296</v>
      </c>
      <c r="F185" s="195" t="s">
        <v>297</v>
      </c>
      <c r="G185" s="196" t="s">
        <v>185</v>
      </c>
      <c r="H185" s="197">
        <v>9.1460000000000008</v>
      </c>
      <c r="I185" s="198"/>
      <c r="J185" s="199">
        <f>ROUND(I185*H185,2)</f>
        <v>0</v>
      </c>
      <c r="K185" s="195" t="s">
        <v>186</v>
      </c>
      <c r="L185" s="62"/>
      <c r="M185" s="200" t="s">
        <v>34</v>
      </c>
      <c r="N185" s="201" t="s">
        <v>49</v>
      </c>
      <c r="O185" s="43"/>
      <c r="P185" s="202">
        <f>O185*H185</f>
        <v>0</v>
      </c>
      <c r="Q185" s="202">
        <v>5.2165000000000003E-2</v>
      </c>
      <c r="R185" s="202">
        <f>Q185*H185</f>
        <v>0.47710109000000006</v>
      </c>
      <c r="S185" s="202">
        <v>0</v>
      </c>
      <c r="T185" s="203">
        <f>S185*H185</f>
        <v>0</v>
      </c>
      <c r="AR185" s="24" t="s">
        <v>187</v>
      </c>
      <c r="AT185" s="24" t="s">
        <v>182</v>
      </c>
      <c r="AU185" s="24" t="s">
        <v>88</v>
      </c>
      <c r="AY185" s="24" t="s">
        <v>179</v>
      </c>
      <c r="BE185" s="204">
        <f>IF(N185="základní",J185,0)</f>
        <v>0</v>
      </c>
      <c r="BF185" s="204">
        <f>IF(N185="snížená",J185,0)</f>
        <v>0</v>
      </c>
      <c r="BG185" s="204">
        <f>IF(N185="zákl. přenesená",J185,0)</f>
        <v>0</v>
      </c>
      <c r="BH185" s="204">
        <f>IF(N185="sníž. přenesená",J185,0)</f>
        <v>0</v>
      </c>
      <c r="BI185" s="204">
        <f>IF(N185="nulová",J185,0)</f>
        <v>0</v>
      </c>
      <c r="BJ185" s="24" t="s">
        <v>86</v>
      </c>
      <c r="BK185" s="204">
        <f>ROUND(I185*H185,2)</f>
        <v>0</v>
      </c>
      <c r="BL185" s="24" t="s">
        <v>187</v>
      </c>
      <c r="BM185" s="24" t="s">
        <v>298</v>
      </c>
    </row>
    <row r="186" spans="2:65" s="12" customFormat="1" ht="13.5">
      <c r="B186" s="218"/>
      <c r="C186" s="219"/>
      <c r="D186" s="205" t="s">
        <v>191</v>
      </c>
      <c r="E186" s="220" t="s">
        <v>34</v>
      </c>
      <c r="F186" s="221" t="s">
        <v>299</v>
      </c>
      <c r="G186" s="219"/>
      <c r="H186" s="222">
        <v>4.5730000000000004</v>
      </c>
      <c r="I186" s="223"/>
      <c r="J186" s="219"/>
      <c r="K186" s="219"/>
      <c r="L186" s="224"/>
      <c r="M186" s="225"/>
      <c r="N186" s="226"/>
      <c r="O186" s="226"/>
      <c r="P186" s="226"/>
      <c r="Q186" s="226"/>
      <c r="R186" s="226"/>
      <c r="S186" s="226"/>
      <c r="T186" s="227"/>
      <c r="AT186" s="228" t="s">
        <v>191</v>
      </c>
      <c r="AU186" s="228" t="s">
        <v>88</v>
      </c>
      <c r="AV186" s="12" t="s">
        <v>88</v>
      </c>
      <c r="AW186" s="12" t="s">
        <v>41</v>
      </c>
      <c r="AX186" s="12" t="s">
        <v>78</v>
      </c>
      <c r="AY186" s="228" t="s">
        <v>179</v>
      </c>
    </row>
    <row r="187" spans="2:65" s="12" customFormat="1" ht="13.5">
      <c r="B187" s="218"/>
      <c r="C187" s="219"/>
      <c r="D187" s="205" t="s">
        <v>191</v>
      </c>
      <c r="E187" s="220" t="s">
        <v>34</v>
      </c>
      <c r="F187" s="221" t="s">
        <v>300</v>
      </c>
      <c r="G187" s="219"/>
      <c r="H187" s="222">
        <v>4.5730000000000004</v>
      </c>
      <c r="I187" s="223"/>
      <c r="J187" s="219"/>
      <c r="K187" s="219"/>
      <c r="L187" s="224"/>
      <c r="M187" s="225"/>
      <c r="N187" s="226"/>
      <c r="O187" s="226"/>
      <c r="P187" s="226"/>
      <c r="Q187" s="226"/>
      <c r="R187" s="226"/>
      <c r="S187" s="226"/>
      <c r="T187" s="227"/>
      <c r="AT187" s="228" t="s">
        <v>191</v>
      </c>
      <c r="AU187" s="228" t="s">
        <v>88</v>
      </c>
      <c r="AV187" s="12" t="s">
        <v>88</v>
      </c>
      <c r="AW187" s="12" t="s">
        <v>41</v>
      </c>
      <c r="AX187" s="12" t="s">
        <v>78</v>
      </c>
      <c r="AY187" s="228" t="s">
        <v>179</v>
      </c>
    </row>
    <row r="188" spans="2:65" s="13" customFormat="1" ht="13.5">
      <c r="B188" s="229"/>
      <c r="C188" s="230"/>
      <c r="D188" s="205" t="s">
        <v>191</v>
      </c>
      <c r="E188" s="231" t="s">
        <v>34</v>
      </c>
      <c r="F188" s="232" t="s">
        <v>196</v>
      </c>
      <c r="G188" s="230"/>
      <c r="H188" s="233">
        <v>9.1460000000000008</v>
      </c>
      <c r="I188" s="234"/>
      <c r="J188" s="230"/>
      <c r="K188" s="230"/>
      <c r="L188" s="235"/>
      <c r="M188" s="236"/>
      <c r="N188" s="237"/>
      <c r="O188" s="237"/>
      <c r="P188" s="237"/>
      <c r="Q188" s="237"/>
      <c r="R188" s="237"/>
      <c r="S188" s="237"/>
      <c r="T188" s="238"/>
      <c r="AT188" s="239" t="s">
        <v>191</v>
      </c>
      <c r="AU188" s="239" t="s">
        <v>88</v>
      </c>
      <c r="AV188" s="13" t="s">
        <v>187</v>
      </c>
      <c r="AW188" s="13" t="s">
        <v>41</v>
      </c>
      <c r="AX188" s="13" t="s">
        <v>86</v>
      </c>
      <c r="AY188" s="239" t="s">
        <v>179</v>
      </c>
    </row>
    <row r="189" spans="2:65" s="1" customFormat="1" ht="34.15" customHeight="1">
      <c r="B189" s="42"/>
      <c r="C189" s="193" t="s">
        <v>301</v>
      </c>
      <c r="D189" s="193" t="s">
        <v>182</v>
      </c>
      <c r="E189" s="194" t="s">
        <v>302</v>
      </c>
      <c r="F189" s="195" t="s">
        <v>303</v>
      </c>
      <c r="G189" s="196" t="s">
        <v>185</v>
      </c>
      <c r="H189" s="197">
        <v>307.48599999999999</v>
      </c>
      <c r="I189" s="198"/>
      <c r="J189" s="199">
        <f>ROUND(I189*H189,2)</f>
        <v>0</v>
      </c>
      <c r="K189" s="195" t="s">
        <v>186</v>
      </c>
      <c r="L189" s="62"/>
      <c r="M189" s="200" t="s">
        <v>34</v>
      </c>
      <c r="N189" s="201" t="s">
        <v>49</v>
      </c>
      <c r="O189" s="43"/>
      <c r="P189" s="202">
        <f>O189*H189</f>
        <v>0</v>
      </c>
      <c r="Q189" s="202">
        <v>6.9819999999999993E-2</v>
      </c>
      <c r="R189" s="202">
        <f>Q189*H189</f>
        <v>21.468672519999998</v>
      </c>
      <c r="S189" s="202">
        <v>0</v>
      </c>
      <c r="T189" s="203">
        <f>S189*H189</f>
        <v>0</v>
      </c>
      <c r="AR189" s="24" t="s">
        <v>187</v>
      </c>
      <c r="AT189" s="24" t="s">
        <v>182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187</v>
      </c>
      <c r="BM189" s="24" t="s">
        <v>304</v>
      </c>
    </row>
    <row r="190" spans="2:65" s="11" customFormat="1" ht="13.5">
      <c r="B190" s="208"/>
      <c r="C190" s="209"/>
      <c r="D190" s="205" t="s">
        <v>191</v>
      </c>
      <c r="E190" s="210" t="s">
        <v>34</v>
      </c>
      <c r="F190" s="211" t="s">
        <v>305</v>
      </c>
      <c r="G190" s="209"/>
      <c r="H190" s="210" t="s">
        <v>34</v>
      </c>
      <c r="I190" s="212"/>
      <c r="J190" s="209"/>
      <c r="K190" s="209"/>
      <c r="L190" s="213"/>
      <c r="M190" s="214"/>
      <c r="N190" s="215"/>
      <c r="O190" s="215"/>
      <c r="P190" s="215"/>
      <c r="Q190" s="215"/>
      <c r="R190" s="215"/>
      <c r="S190" s="215"/>
      <c r="T190" s="216"/>
      <c r="AT190" s="217" t="s">
        <v>191</v>
      </c>
      <c r="AU190" s="217" t="s">
        <v>88</v>
      </c>
      <c r="AV190" s="11" t="s">
        <v>86</v>
      </c>
      <c r="AW190" s="11" t="s">
        <v>41</v>
      </c>
      <c r="AX190" s="11" t="s">
        <v>78</v>
      </c>
      <c r="AY190" s="217" t="s">
        <v>179</v>
      </c>
    </row>
    <row r="191" spans="2:65" s="12" customFormat="1" ht="13.5">
      <c r="B191" s="218"/>
      <c r="C191" s="219"/>
      <c r="D191" s="205" t="s">
        <v>191</v>
      </c>
      <c r="E191" s="220" t="s">
        <v>34</v>
      </c>
      <c r="F191" s="221" t="s">
        <v>306</v>
      </c>
      <c r="G191" s="219"/>
      <c r="H191" s="222">
        <v>22.568000000000001</v>
      </c>
      <c r="I191" s="223"/>
      <c r="J191" s="219"/>
      <c r="K191" s="219"/>
      <c r="L191" s="224"/>
      <c r="M191" s="225"/>
      <c r="N191" s="226"/>
      <c r="O191" s="226"/>
      <c r="P191" s="226"/>
      <c r="Q191" s="226"/>
      <c r="R191" s="226"/>
      <c r="S191" s="226"/>
      <c r="T191" s="227"/>
      <c r="AT191" s="228" t="s">
        <v>191</v>
      </c>
      <c r="AU191" s="228" t="s">
        <v>88</v>
      </c>
      <c r="AV191" s="12" t="s">
        <v>88</v>
      </c>
      <c r="AW191" s="12" t="s">
        <v>41</v>
      </c>
      <c r="AX191" s="12" t="s">
        <v>78</v>
      </c>
      <c r="AY191" s="228" t="s">
        <v>179</v>
      </c>
    </row>
    <row r="192" spans="2:65" s="12" customFormat="1" ht="13.5">
      <c r="B192" s="218"/>
      <c r="C192" s="219"/>
      <c r="D192" s="205" t="s">
        <v>191</v>
      </c>
      <c r="E192" s="220" t="s">
        <v>34</v>
      </c>
      <c r="F192" s="221" t="s">
        <v>307</v>
      </c>
      <c r="G192" s="219"/>
      <c r="H192" s="222">
        <v>4.03</v>
      </c>
      <c r="I192" s="223"/>
      <c r="J192" s="219"/>
      <c r="K192" s="219"/>
      <c r="L192" s="224"/>
      <c r="M192" s="225"/>
      <c r="N192" s="226"/>
      <c r="O192" s="226"/>
      <c r="P192" s="226"/>
      <c r="Q192" s="226"/>
      <c r="R192" s="226"/>
      <c r="S192" s="226"/>
      <c r="T192" s="227"/>
      <c r="AT192" s="228" t="s">
        <v>191</v>
      </c>
      <c r="AU192" s="228" t="s">
        <v>88</v>
      </c>
      <c r="AV192" s="12" t="s">
        <v>88</v>
      </c>
      <c r="AW192" s="12" t="s">
        <v>41</v>
      </c>
      <c r="AX192" s="12" t="s">
        <v>78</v>
      </c>
      <c r="AY192" s="228" t="s">
        <v>179</v>
      </c>
    </row>
    <row r="193" spans="2:51" s="12" customFormat="1" ht="13.5">
      <c r="B193" s="218"/>
      <c r="C193" s="219"/>
      <c r="D193" s="205" t="s">
        <v>191</v>
      </c>
      <c r="E193" s="220" t="s">
        <v>34</v>
      </c>
      <c r="F193" s="221" t="s">
        <v>308</v>
      </c>
      <c r="G193" s="219"/>
      <c r="H193" s="222">
        <v>8.7089999999999996</v>
      </c>
      <c r="I193" s="223"/>
      <c r="J193" s="219"/>
      <c r="K193" s="219"/>
      <c r="L193" s="224"/>
      <c r="M193" s="225"/>
      <c r="N193" s="226"/>
      <c r="O193" s="226"/>
      <c r="P193" s="226"/>
      <c r="Q193" s="226"/>
      <c r="R193" s="226"/>
      <c r="S193" s="226"/>
      <c r="T193" s="227"/>
      <c r="AT193" s="228" t="s">
        <v>191</v>
      </c>
      <c r="AU193" s="228" t="s">
        <v>88</v>
      </c>
      <c r="AV193" s="12" t="s">
        <v>88</v>
      </c>
      <c r="AW193" s="12" t="s">
        <v>41</v>
      </c>
      <c r="AX193" s="12" t="s">
        <v>78</v>
      </c>
      <c r="AY193" s="228" t="s">
        <v>179</v>
      </c>
    </row>
    <row r="194" spans="2:51" s="12" customFormat="1" ht="13.5">
      <c r="B194" s="218"/>
      <c r="C194" s="219"/>
      <c r="D194" s="205" t="s">
        <v>191</v>
      </c>
      <c r="E194" s="220" t="s">
        <v>34</v>
      </c>
      <c r="F194" s="221" t="s">
        <v>309</v>
      </c>
      <c r="G194" s="219"/>
      <c r="H194" s="222">
        <v>4.04</v>
      </c>
      <c r="I194" s="223"/>
      <c r="J194" s="219"/>
      <c r="K194" s="219"/>
      <c r="L194" s="224"/>
      <c r="M194" s="225"/>
      <c r="N194" s="226"/>
      <c r="O194" s="226"/>
      <c r="P194" s="226"/>
      <c r="Q194" s="226"/>
      <c r="R194" s="226"/>
      <c r="S194" s="226"/>
      <c r="T194" s="227"/>
      <c r="AT194" s="228" t="s">
        <v>191</v>
      </c>
      <c r="AU194" s="228" t="s">
        <v>88</v>
      </c>
      <c r="AV194" s="12" t="s">
        <v>88</v>
      </c>
      <c r="AW194" s="12" t="s">
        <v>41</v>
      </c>
      <c r="AX194" s="12" t="s">
        <v>78</v>
      </c>
      <c r="AY194" s="228" t="s">
        <v>179</v>
      </c>
    </row>
    <row r="195" spans="2:51" s="12" customFormat="1" ht="27">
      <c r="B195" s="218"/>
      <c r="C195" s="219"/>
      <c r="D195" s="205" t="s">
        <v>191</v>
      </c>
      <c r="E195" s="220" t="s">
        <v>34</v>
      </c>
      <c r="F195" s="221" t="s">
        <v>310</v>
      </c>
      <c r="G195" s="219"/>
      <c r="H195" s="222">
        <v>38.270000000000003</v>
      </c>
      <c r="I195" s="223"/>
      <c r="J195" s="219"/>
      <c r="K195" s="219"/>
      <c r="L195" s="224"/>
      <c r="M195" s="225"/>
      <c r="N195" s="226"/>
      <c r="O195" s="226"/>
      <c r="P195" s="226"/>
      <c r="Q195" s="226"/>
      <c r="R195" s="226"/>
      <c r="S195" s="226"/>
      <c r="T195" s="227"/>
      <c r="AT195" s="228" t="s">
        <v>191</v>
      </c>
      <c r="AU195" s="228" t="s">
        <v>88</v>
      </c>
      <c r="AV195" s="12" t="s">
        <v>88</v>
      </c>
      <c r="AW195" s="12" t="s">
        <v>41</v>
      </c>
      <c r="AX195" s="12" t="s">
        <v>78</v>
      </c>
      <c r="AY195" s="228" t="s">
        <v>179</v>
      </c>
    </row>
    <row r="196" spans="2:51" s="12" customFormat="1" ht="13.5">
      <c r="B196" s="218"/>
      <c r="C196" s="219"/>
      <c r="D196" s="205" t="s">
        <v>191</v>
      </c>
      <c r="E196" s="220" t="s">
        <v>34</v>
      </c>
      <c r="F196" s="221" t="s">
        <v>311</v>
      </c>
      <c r="G196" s="219"/>
      <c r="H196" s="222">
        <v>10.695</v>
      </c>
      <c r="I196" s="223"/>
      <c r="J196" s="219"/>
      <c r="K196" s="219"/>
      <c r="L196" s="224"/>
      <c r="M196" s="225"/>
      <c r="N196" s="226"/>
      <c r="O196" s="226"/>
      <c r="P196" s="226"/>
      <c r="Q196" s="226"/>
      <c r="R196" s="226"/>
      <c r="S196" s="226"/>
      <c r="T196" s="227"/>
      <c r="AT196" s="228" t="s">
        <v>191</v>
      </c>
      <c r="AU196" s="228" t="s">
        <v>88</v>
      </c>
      <c r="AV196" s="12" t="s">
        <v>88</v>
      </c>
      <c r="AW196" s="12" t="s">
        <v>41</v>
      </c>
      <c r="AX196" s="12" t="s">
        <v>78</v>
      </c>
      <c r="AY196" s="228" t="s">
        <v>179</v>
      </c>
    </row>
    <row r="197" spans="2:51" s="12" customFormat="1" ht="13.5">
      <c r="B197" s="218"/>
      <c r="C197" s="219"/>
      <c r="D197" s="205" t="s">
        <v>191</v>
      </c>
      <c r="E197" s="220" t="s">
        <v>34</v>
      </c>
      <c r="F197" s="221" t="s">
        <v>312</v>
      </c>
      <c r="G197" s="219"/>
      <c r="H197" s="222">
        <v>3.875</v>
      </c>
      <c r="I197" s="223"/>
      <c r="J197" s="219"/>
      <c r="K197" s="219"/>
      <c r="L197" s="224"/>
      <c r="M197" s="225"/>
      <c r="N197" s="226"/>
      <c r="O197" s="226"/>
      <c r="P197" s="226"/>
      <c r="Q197" s="226"/>
      <c r="R197" s="226"/>
      <c r="S197" s="226"/>
      <c r="T197" s="227"/>
      <c r="AT197" s="228" t="s">
        <v>191</v>
      </c>
      <c r="AU197" s="228" t="s">
        <v>88</v>
      </c>
      <c r="AV197" s="12" t="s">
        <v>88</v>
      </c>
      <c r="AW197" s="12" t="s">
        <v>41</v>
      </c>
      <c r="AX197" s="12" t="s">
        <v>78</v>
      </c>
      <c r="AY197" s="228" t="s">
        <v>179</v>
      </c>
    </row>
    <row r="198" spans="2:51" s="12" customFormat="1" ht="13.5">
      <c r="B198" s="218"/>
      <c r="C198" s="219"/>
      <c r="D198" s="205" t="s">
        <v>191</v>
      </c>
      <c r="E198" s="220" t="s">
        <v>34</v>
      </c>
      <c r="F198" s="221" t="s">
        <v>313</v>
      </c>
      <c r="G198" s="219"/>
      <c r="H198" s="222">
        <v>7.0250000000000004</v>
      </c>
      <c r="I198" s="223"/>
      <c r="J198" s="219"/>
      <c r="K198" s="219"/>
      <c r="L198" s="224"/>
      <c r="M198" s="225"/>
      <c r="N198" s="226"/>
      <c r="O198" s="226"/>
      <c r="P198" s="226"/>
      <c r="Q198" s="226"/>
      <c r="R198" s="226"/>
      <c r="S198" s="226"/>
      <c r="T198" s="227"/>
      <c r="AT198" s="228" t="s">
        <v>191</v>
      </c>
      <c r="AU198" s="228" t="s">
        <v>88</v>
      </c>
      <c r="AV198" s="12" t="s">
        <v>88</v>
      </c>
      <c r="AW198" s="12" t="s">
        <v>41</v>
      </c>
      <c r="AX198" s="12" t="s">
        <v>78</v>
      </c>
      <c r="AY198" s="228" t="s">
        <v>179</v>
      </c>
    </row>
    <row r="199" spans="2:51" s="12" customFormat="1" ht="13.5">
      <c r="B199" s="218"/>
      <c r="C199" s="219"/>
      <c r="D199" s="205" t="s">
        <v>191</v>
      </c>
      <c r="E199" s="220" t="s">
        <v>34</v>
      </c>
      <c r="F199" s="221" t="s">
        <v>314</v>
      </c>
      <c r="G199" s="219"/>
      <c r="H199" s="222">
        <v>8.6120000000000001</v>
      </c>
      <c r="I199" s="223"/>
      <c r="J199" s="219"/>
      <c r="K199" s="219"/>
      <c r="L199" s="224"/>
      <c r="M199" s="225"/>
      <c r="N199" s="226"/>
      <c r="O199" s="226"/>
      <c r="P199" s="226"/>
      <c r="Q199" s="226"/>
      <c r="R199" s="226"/>
      <c r="S199" s="226"/>
      <c r="T199" s="227"/>
      <c r="AT199" s="228" t="s">
        <v>191</v>
      </c>
      <c r="AU199" s="228" t="s">
        <v>88</v>
      </c>
      <c r="AV199" s="12" t="s">
        <v>88</v>
      </c>
      <c r="AW199" s="12" t="s">
        <v>41</v>
      </c>
      <c r="AX199" s="12" t="s">
        <v>78</v>
      </c>
      <c r="AY199" s="228" t="s">
        <v>179</v>
      </c>
    </row>
    <row r="200" spans="2:51" s="11" customFormat="1" ht="13.5">
      <c r="B200" s="208"/>
      <c r="C200" s="209"/>
      <c r="D200" s="205" t="s">
        <v>191</v>
      </c>
      <c r="E200" s="210" t="s">
        <v>34</v>
      </c>
      <c r="F200" s="211" t="s">
        <v>315</v>
      </c>
      <c r="G200" s="209"/>
      <c r="H200" s="210" t="s">
        <v>34</v>
      </c>
      <c r="I200" s="212"/>
      <c r="J200" s="209"/>
      <c r="K200" s="209"/>
      <c r="L200" s="213"/>
      <c r="M200" s="214"/>
      <c r="N200" s="215"/>
      <c r="O200" s="215"/>
      <c r="P200" s="215"/>
      <c r="Q200" s="215"/>
      <c r="R200" s="215"/>
      <c r="S200" s="215"/>
      <c r="T200" s="216"/>
      <c r="AT200" s="217" t="s">
        <v>191</v>
      </c>
      <c r="AU200" s="217" t="s">
        <v>88</v>
      </c>
      <c r="AV200" s="11" t="s">
        <v>86</v>
      </c>
      <c r="AW200" s="11" t="s">
        <v>41</v>
      </c>
      <c r="AX200" s="11" t="s">
        <v>78</v>
      </c>
      <c r="AY200" s="217" t="s">
        <v>179</v>
      </c>
    </row>
    <row r="201" spans="2:51" s="12" customFormat="1" ht="13.5">
      <c r="B201" s="218"/>
      <c r="C201" s="219"/>
      <c r="D201" s="205" t="s">
        <v>191</v>
      </c>
      <c r="E201" s="220" t="s">
        <v>34</v>
      </c>
      <c r="F201" s="221" t="s">
        <v>316</v>
      </c>
      <c r="G201" s="219"/>
      <c r="H201" s="222">
        <v>19.43</v>
      </c>
      <c r="I201" s="223"/>
      <c r="J201" s="219"/>
      <c r="K201" s="219"/>
      <c r="L201" s="224"/>
      <c r="M201" s="225"/>
      <c r="N201" s="226"/>
      <c r="O201" s="226"/>
      <c r="P201" s="226"/>
      <c r="Q201" s="226"/>
      <c r="R201" s="226"/>
      <c r="S201" s="226"/>
      <c r="T201" s="227"/>
      <c r="AT201" s="228" t="s">
        <v>191</v>
      </c>
      <c r="AU201" s="228" t="s">
        <v>88</v>
      </c>
      <c r="AV201" s="12" t="s">
        <v>88</v>
      </c>
      <c r="AW201" s="12" t="s">
        <v>41</v>
      </c>
      <c r="AX201" s="12" t="s">
        <v>78</v>
      </c>
      <c r="AY201" s="228" t="s">
        <v>179</v>
      </c>
    </row>
    <row r="202" spans="2:51" s="12" customFormat="1" ht="13.5">
      <c r="B202" s="218"/>
      <c r="C202" s="219"/>
      <c r="D202" s="205" t="s">
        <v>191</v>
      </c>
      <c r="E202" s="220" t="s">
        <v>34</v>
      </c>
      <c r="F202" s="221" t="s">
        <v>317</v>
      </c>
      <c r="G202" s="219"/>
      <c r="H202" s="222">
        <v>22.413</v>
      </c>
      <c r="I202" s="223"/>
      <c r="J202" s="219"/>
      <c r="K202" s="219"/>
      <c r="L202" s="224"/>
      <c r="M202" s="225"/>
      <c r="N202" s="226"/>
      <c r="O202" s="226"/>
      <c r="P202" s="226"/>
      <c r="Q202" s="226"/>
      <c r="R202" s="226"/>
      <c r="S202" s="226"/>
      <c r="T202" s="227"/>
      <c r="AT202" s="228" t="s">
        <v>191</v>
      </c>
      <c r="AU202" s="228" t="s">
        <v>88</v>
      </c>
      <c r="AV202" s="12" t="s">
        <v>88</v>
      </c>
      <c r="AW202" s="12" t="s">
        <v>41</v>
      </c>
      <c r="AX202" s="12" t="s">
        <v>78</v>
      </c>
      <c r="AY202" s="228" t="s">
        <v>179</v>
      </c>
    </row>
    <row r="203" spans="2:51" s="12" customFormat="1" ht="40.5">
      <c r="B203" s="218"/>
      <c r="C203" s="219"/>
      <c r="D203" s="205" t="s">
        <v>191</v>
      </c>
      <c r="E203" s="220" t="s">
        <v>34</v>
      </c>
      <c r="F203" s="221" t="s">
        <v>318</v>
      </c>
      <c r="G203" s="219"/>
      <c r="H203" s="222">
        <v>74.707999999999998</v>
      </c>
      <c r="I203" s="223"/>
      <c r="J203" s="219"/>
      <c r="K203" s="219"/>
      <c r="L203" s="224"/>
      <c r="M203" s="225"/>
      <c r="N203" s="226"/>
      <c r="O203" s="226"/>
      <c r="P203" s="226"/>
      <c r="Q203" s="226"/>
      <c r="R203" s="226"/>
      <c r="S203" s="226"/>
      <c r="T203" s="227"/>
      <c r="AT203" s="228" t="s">
        <v>191</v>
      </c>
      <c r="AU203" s="228" t="s">
        <v>88</v>
      </c>
      <c r="AV203" s="12" t="s">
        <v>88</v>
      </c>
      <c r="AW203" s="12" t="s">
        <v>41</v>
      </c>
      <c r="AX203" s="12" t="s">
        <v>78</v>
      </c>
      <c r="AY203" s="228" t="s">
        <v>179</v>
      </c>
    </row>
    <row r="204" spans="2:51" s="12" customFormat="1" ht="13.5">
      <c r="B204" s="218"/>
      <c r="C204" s="219"/>
      <c r="D204" s="205" t="s">
        <v>191</v>
      </c>
      <c r="E204" s="220" t="s">
        <v>34</v>
      </c>
      <c r="F204" s="221" t="s">
        <v>319</v>
      </c>
      <c r="G204" s="219"/>
      <c r="H204" s="222">
        <v>12.326000000000001</v>
      </c>
      <c r="I204" s="223"/>
      <c r="J204" s="219"/>
      <c r="K204" s="219"/>
      <c r="L204" s="224"/>
      <c r="M204" s="225"/>
      <c r="N204" s="226"/>
      <c r="O204" s="226"/>
      <c r="P204" s="226"/>
      <c r="Q204" s="226"/>
      <c r="R204" s="226"/>
      <c r="S204" s="226"/>
      <c r="T204" s="227"/>
      <c r="AT204" s="228" t="s">
        <v>191</v>
      </c>
      <c r="AU204" s="228" t="s">
        <v>88</v>
      </c>
      <c r="AV204" s="12" t="s">
        <v>88</v>
      </c>
      <c r="AW204" s="12" t="s">
        <v>41</v>
      </c>
      <c r="AX204" s="12" t="s">
        <v>78</v>
      </c>
      <c r="AY204" s="228" t="s">
        <v>179</v>
      </c>
    </row>
    <row r="205" spans="2:51" s="12" customFormat="1" ht="13.5">
      <c r="B205" s="218"/>
      <c r="C205" s="219"/>
      <c r="D205" s="205" t="s">
        <v>191</v>
      </c>
      <c r="E205" s="220" t="s">
        <v>34</v>
      </c>
      <c r="F205" s="221" t="s">
        <v>320</v>
      </c>
      <c r="G205" s="219"/>
      <c r="H205" s="222">
        <v>8.1530000000000005</v>
      </c>
      <c r="I205" s="223"/>
      <c r="J205" s="219"/>
      <c r="K205" s="219"/>
      <c r="L205" s="224"/>
      <c r="M205" s="225"/>
      <c r="N205" s="226"/>
      <c r="O205" s="226"/>
      <c r="P205" s="226"/>
      <c r="Q205" s="226"/>
      <c r="R205" s="226"/>
      <c r="S205" s="226"/>
      <c r="T205" s="227"/>
      <c r="AT205" s="228" t="s">
        <v>191</v>
      </c>
      <c r="AU205" s="228" t="s">
        <v>88</v>
      </c>
      <c r="AV205" s="12" t="s">
        <v>88</v>
      </c>
      <c r="AW205" s="12" t="s">
        <v>41</v>
      </c>
      <c r="AX205" s="12" t="s">
        <v>78</v>
      </c>
      <c r="AY205" s="228" t="s">
        <v>179</v>
      </c>
    </row>
    <row r="206" spans="2:51" s="12" customFormat="1" ht="13.5">
      <c r="B206" s="218"/>
      <c r="C206" s="219"/>
      <c r="D206" s="205" t="s">
        <v>191</v>
      </c>
      <c r="E206" s="220" t="s">
        <v>34</v>
      </c>
      <c r="F206" s="221" t="s">
        <v>321</v>
      </c>
      <c r="G206" s="219"/>
      <c r="H206" s="222">
        <v>4.03</v>
      </c>
      <c r="I206" s="223"/>
      <c r="J206" s="219"/>
      <c r="K206" s="219"/>
      <c r="L206" s="224"/>
      <c r="M206" s="225"/>
      <c r="N206" s="226"/>
      <c r="O206" s="226"/>
      <c r="P206" s="226"/>
      <c r="Q206" s="226"/>
      <c r="R206" s="226"/>
      <c r="S206" s="226"/>
      <c r="T206" s="227"/>
      <c r="AT206" s="228" t="s">
        <v>191</v>
      </c>
      <c r="AU206" s="228" t="s">
        <v>88</v>
      </c>
      <c r="AV206" s="12" t="s">
        <v>88</v>
      </c>
      <c r="AW206" s="12" t="s">
        <v>41</v>
      </c>
      <c r="AX206" s="12" t="s">
        <v>78</v>
      </c>
      <c r="AY206" s="228" t="s">
        <v>179</v>
      </c>
    </row>
    <row r="207" spans="2:51" s="12" customFormat="1" ht="13.5">
      <c r="B207" s="218"/>
      <c r="C207" s="219"/>
      <c r="D207" s="205" t="s">
        <v>191</v>
      </c>
      <c r="E207" s="220" t="s">
        <v>34</v>
      </c>
      <c r="F207" s="221" t="s">
        <v>322</v>
      </c>
      <c r="G207" s="219"/>
      <c r="H207" s="222">
        <v>5.8879999999999999</v>
      </c>
      <c r="I207" s="223"/>
      <c r="J207" s="219"/>
      <c r="K207" s="219"/>
      <c r="L207" s="224"/>
      <c r="M207" s="225"/>
      <c r="N207" s="226"/>
      <c r="O207" s="226"/>
      <c r="P207" s="226"/>
      <c r="Q207" s="226"/>
      <c r="R207" s="226"/>
      <c r="S207" s="226"/>
      <c r="T207" s="227"/>
      <c r="AT207" s="228" t="s">
        <v>191</v>
      </c>
      <c r="AU207" s="228" t="s">
        <v>88</v>
      </c>
      <c r="AV207" s="12" t="s">
        <v>88</v>
      </c>
      <c r="AW207" s="12" t="s">
        <v>41</v>
      </c>
      <c r="AX207" s="12" t="s">
        <v>78</v>
      </c>
      <c r="AY207" s="228" t="s">
        <v>179</v>
      </c>
    </row>
    <row r="208" spans="2:51" s="12" customFormat="1" ht="13.5">
      <c r="B208" s="218"/>
      <c r="C208" s="219"/>
      <c r="D208" s="205" t="s">
        <v>191</v>
      </c>
      <c r="E208" s="220" t="s">
        <v>34</v>
      </c>
      <c r="F208" s="221" t="s">
        <v>323</v>
      </c>
      <c r="G208" s="219"/>
      <c r="H208" s="222">
        <v>4.1849999999999996</v>
      </c>
      <c r="I208" s="223"/>
      <c r="J208" s="219"/>
      <c r="K208" s="219"/>
      <c r="L208" s="224"/>
      <c r="M208" s="225"/>
      <c r="N208" s="226"/>
      <c r="O208" s="226"/>
      <c r="P208" s="226"/>
      <c r="Q208" s="226"/>
      <c r="R208" s="226"/>
      <c r="S208" s="226"/>
      <c r="T208" s="227"/>
      <c r="AT208" s="228" t="s">
        <v>191</v>
      </c>
      <c r="AU208" s="228" t="s">
        <v>88</v>
      </c>
      <c r="AV208" s="12" t="s">
        <v>88</v>
      </c>
      <c r="AW208" s="12" t="s">
        <v>41</v>
      </c>
      <c r="AX208" s="12" t="s">
        <v>78</v>
      </c>
      <c r="AY208" s="228" t="s">
        <v>179</v>
      </c>
    </row>
    <row r="209" spans="2:65" s="12" customFormat="1" ht="27">
      <c r="B209" s="218"/>
      <c r="C209" s="219"/>
      <c r="D209" s="205" t="s">
        <v>191</v>
      </c>
      <c r="E209" s="220" t="s">
        <v>34</v>
      </c>
      <c r="F209" s="221" t="s">
        <v>324</v>
      </c>
      <c r="G209" s="219"/>
      <c r="H209" s="222">
        <v>38.89</v>
      </c>
      <c r="I209" s="223"/>
      <c r="J209" s="219"/>
      <c r="K209" s="219"/>
      <c r="L209" s="224"/>
      <c r="M209" s="225"/>
      <c r="N209" s="226"/>
      <c r="O209" s="226"/>
      <c r="P209" s="226"/>
      <c r="Q209" s="226"/>
      <c r="R209" s="226"/>
      <c r="S209" s="226"/>
      <c r="T209" s="227"/>
      <c r="AT209" s="228" t="s">
        <v>191</v>
      </c>
      <c r="AU209" s="228" t="s">
        <v>88</v>
      </c>
      <c r="AV209" s="12" t="s">
        <v>88</v>
      </c>
      <c r="AW209" s="12" t="s">
        <v>41</v>
      </c>
      <c r="AX209" s="12" t="s">
        <v>78</v>
      </c>
      <c r="AY209" s="228" t="s">
        <v>179</v>
      </c>
    </row>
    <row r="210" spans="2:65" s="12" customFormat="1" ht="13.5">
      <c r="B210" s="218"/>
      <c r="C210" s="219"/>
      <c r="D210" s="205" t="s">
        <v>191</v>
      </c>
      <c r="E210" s="220" t="s">
        <v>34</v>
      </c>
      <c r="F210" s="221" t="s">
        <v>325</v>
      </c>
      <c r="G210" s="219"/>
      <c r="H210" s="222">
        <v>4.4180000000000001</v>
      </c>
      <c r="I210" s="223"/>
      <c r="J210" s="219"/>
      <c r="K210" s="219"/>
      <c r="L210" s="224"/>
      <c r="M210" s="225"/>
      <c r="N210" s="226"/>
      <c r="O210" s="226"/>
      <c r="P210" s="226"/>
      <c r="Q210" s="226"/>
      <c r="R210" s="226"/>
      <c r="S210" s="226"/>
      <c r="T210" s="227"/>
      <c r="AT210" s="228" t="s">
        <v>191</v>
      </c>
      <c r="AU210" s="228" t="s">
        <v>88</v>
      </c>
      <c r="AV210" s="12" t="s">
        <v>88</v>
      </c>
      <c r="AW210" s="12" t="s">
        <v>41</v>
      </c>
      <c r="AX210" s="12" t="s">
        <v>78</v>
      </c>
      <c r="AY210" s="228" t="s">
        <v>179</v>
      </c>
    </row>
    <row r="211" spans="2:65" s="12" customFormat="1" ht="13.5">
      <c r="B211" s="218"/>
      <c r="C211" s="219"/>
      <c r="D211" s="205" t="s">
        <v>191</v>
      </c>
      <c r="E211" s="220" t="s">
        <v>34</v>
      </c>
      <c r="F211" s="221" t="s">
        <v>326</v>
      </c>
      <c r="G211" s="219"/>
      <c r="H211" s="222">
        <v>5.2210000000000001</v>
      </c>
      <c r="I211" s="223"/>
      <c r="J211" s="219"/>
      <c r="K211" s="219"/>
      <c r="L211" s="224"/>
      <c r="M211" s="225"/>
      <c r="N211" s="226"/>
      <c r="O211" s="226"/>
      <c r="P211" s="226"/>
      <c r="Q211" s="226"/>
      <c r="R211" s="226"/>
      <c r="S211" s="226"/>
      <c r="T211" s="227"/>
      <c r="AT211" s="228" t="s">
        <v>191</v>
      </c>
      <c r="AU211" s="228" t="s">
        <v>88</v>
      </c>
      <c r="AV211" s="12" t="s">
        <v>88</v>
      </c>
      <c r="AW211" s="12" t="s">
        <v>41</v>
      </c>
      <c r="AX211" s="12" t="s">
        <v>78</v>
      </c>
      <c r="AY211" s="228" t="s">
        <v>179</v>
      </c>
    </row>
    <row r="212" spans="2:65" s="13" customFormat="1" ht="13.5">
      <c r="B212" s="229"/>
      <c r="C212" s="230"/>
      <c r="D212" s="205" t="s">
        <v>191</v>
      </c>
      <c r="E212" s="231" t="s">
        <v>34</v>
      </c>
      <c r="F212" s="232" t="s">
        <v>196</v>
      </c>
      <c r="G212" s="230"/>
      <c r="H212" s="233">
        <v>307.48599999999999</v>
      </c>
      <c r="I212" s="234"/>
      <c r="J212" s="230"/>
      <c r="K212" s="230"/>
      <c r="L212" s="235"/>
      <c r="M212" s="236"/>
      <c r="N212" s="237"/>
      <c r="O212" s="237"/>
      <c r="P212" s="237"/>
      <c r="Q212" s="237"/>
      <c r="R212" s="237"/>
      <c r="S212" s="237"/>
      <c r="T212" s="238"/>
      <c r="AT212" s="239" t="s">
        <v>191</v>
      </c>
      <c r="AU212" s="239" t="s">
        <v>88</v>
      </c>
      <c r="AV212" s="13" t="s">
        <v>187</v>
      </c>
      <c r="AW212" s="13" t="s">
        <v>41</v>
      </c>
      <c r="AX212" s="13" t="s">
        <v>86</v>
      </c>
      <c r="AY212" s="239" t="s">
        <v>179</v>
      </c>
    </row>
    <row r="213" spans="2:65" s="1" customFormat="1" ht="34.15" customHeight="1">
      <c r="B213" s="42"/>
      <c r="C213" s="193" t="s">
        <v>327</v>
      </c>
      <c r="D213" s="193" t="s">
        <v>182</v>
      </c>
      <c r="E213" s="194" t="s">
        <v>328</v>
      </c>
      <c r="F213" s="195" t="s">
        <v>329</v>
      </c>
      <c r="G213" s="196" t="s">
        <v>185</v>
      </c>
      <c r="H213" s="197">
        <v>1063.3430000000001</v>
      </c>
      <c r="I213" s="198"/>
      <c r="J213" s="199">
        <f>ROUND(I213*H213,2)</f>
        <v>0</v>
      </c>
      <c r="K213" s="195" t="s">
        <v>186</v>
      </c>
      <c r="L213" s="62"/>
      <c r="M213" s="200" t="s">
        <v>34</v>
      </c>
      <c r="N213" s="201" t="s">
        <v>49</v>
      </c>
      <c r="O213" s="43"/>
      <c r="P213" s="202">
        <f>O213*H213</f>
        <v>0</v>
      </c>
      <c r="Q213" s="202">
        <v>8.7069999999999995E-2</v>
      </c>
      <c r="R213" s="202">
        <f>Q213*H213</f>
        <v>92.585275010000004</v>
      </c>
      <c r="S213" s="202">
        <v>0</v>
      </c>
      <c r="T213" s="203">
        <f>S213*H213</f>
        <v>0</v>
      </c>
      <c r="AR213" s="24" t="s">
        <v>187</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187</v>
      </c>
      <c r="BM213" s="24" t="s">
        <v>330</v>
      </c>
    </row>
    <row r="214" spans="2:65" s="11" customFormat="1" ht="13.5">
      <c r="B214" s="208"/>
      <c r="C214" s="209"/>
      <c r="D214" s="205" t="s">
        <v>191</v>
      </c>
      <c r="E214" s="210" t="s">
        <v>34</v>
      </c>
      <c r="F214" s="211" t="s">
        <v>331</v>
      </c>
      <c r="G214" s="209"/>
      <c r="H214" s="210" t="s">
        <v>34</v>
      </c>
      <c r="I214" s="212"/>
      <c r="J214" s="209"/>
      <c r="K214" s="209"/>
      <c r="L214" s="213"/>
      <c r="M214" s="214"/>
      <c r="N214" s="215"/>
      <c r="O214" s="215"/>
      <c r="P214" s="215"/>
      <c r="Q214" s="215"/>
      <c r="R214" s="215"/>
      <c r="S214" s="215"/>
      <c r="T214" s="216"/>
      <c r="AT214" s="217" t="s">
        <v>191</v>
      </c>
      <c r="AU214" s="217" t="s">
        <v>88</v>
      </c>
      <c r="AV214" s="11" t="s">
        <v>86</v>
      </c>
      <c r="AW214" s="11" t="s">
        <v>41</v>
      </c>
      <c r="AX214" s="11" t="s">
        <v>78</v>
      </c>
      <c r="AY214" s="217" t="s">
        <v>179</v>
      </c>
    </row>
    <row r="215" spans="2:65" s="12" customFormat="1" ht="27">
      <c r="B215" s="218"/>
      <c r="C215" s="219"/>
      <c r="D215" s="205" t="s">
        <v>191</v>
      </c>
      <c r="E215" s="220" t="s">
        <v>34</v>
      </c>
      <c r="F215" s="221" t="s">
        <v>332</v>
      </c>
      <c r="G215" s="219"/>
      <c r="H215" s="222">
        <v>139.578</v>
      </c>
      <c r="I215" s="223"/>
      <c r="J215" s="219"/>
      <c r="K215" s="219"/>
      <c r="L215" s="224"/>
      <c r="M215" s="225"/>
      <c r="N215" s="226"/>
      <c r="O215" s="226"/>
      <c r="P215" s="226"/>
      <c r="Q215" s="226"/>
      <c r="R215" s="226"/>
      <c r="S215" s="226"/>
      <c r="T215" s="227"/>
      <c r="AT215" s="228" t="s">
        <v>191</v>
      </c>
      <c r="AU215" s="228" t="s">
        <v>88</v>
      </c>
      <c r="AV215" s="12" t="s">
        <v>88</v>
      </c>
      <c r="AW215" s="12" t="s">
        <v>41</v>
      </c>
      <c r="AX215" s="12" t="s">
        <v>78</v>
      </c>
      <c r="AY215" s="228" t="s">
        <v>179</v>
      </c>
    </row>
    <row r="216" spans="2:65" s="12" customFormat="1" ht="13.5">
      <c r="B216" s="218"/>
      <c r="C216" s="219"/>
      <c r="D216" s="205" t="s">
        <v>191</v>
      </c>
      <c r="E216" s="220" t="s">
        <v>34</v>
      </c>
      <c r="F216" s="221" t="s">
        <v>333</v>
      </c>
      <c r="G216" s="219"/>
      <c r="H216" s="222">
        <v>-12.225</v>
      </c>
      <c r="I216" s="223"/>
      <c r="J216" s="219"/>
      <c r="K216" s="219"/>
      <c r="L216" s="224"/>
      <c r="M216" s="225"/>
      <c r="N216" s="226"/>
      <c r="O216" s="226"/>
      <c r="P216" s="226"/>
      <c r="Q216" s="226"/>
      <c r="R216" s="226"/>
      <c r="S216" s="226"/>
      <c r="T216" s="227"/>
      <c r="AT216" s="228" t="s">
        <v>191</v>
      </c>
      <c r="AU216" s="228" t="s">
        <v>88</v>
      </c>
      <c r="AV216" s="12" t="s">
        <v>88</v>
      </c>
      <c r="AW216" s="12" t="s">
        <v>41</v>
      </c>
      <c r="AX216" s="12" t="s">
        <v>78</v>
      </c>
      <c r="AY216" s="228" t="s">
        <v>179</v>
      </c>
    </row>
    <row r="217" spans="2:65" s="12" customFormat="1" ht="13.5">
      <c r="B217" s="218"/>
      <c r="C217" s="219"/>
      <c r="D217" s="205" t="s">
        <v>191</v>
      </c>
      <c r="E217" s="220" t="s">
        <v>34</v>
      </c>
      <c r="F217" s="221" t="s">
        <v>334</v>
      </c>
      <c r="G217" s="219"/>
      <c r="H217" s="222">
        <v>27.667999999999999</v>
      </c>
      <c r="I217" s="223"/>
      <c r="J217" s="219"/>
      <c r="K217" s="219"/>
      <c r="L217" s="224"/>
      <c r="M217" s="225"/>
      <c r="N217" s="226"/>
      <c r="O217" s="226"/>
      <c r="P217" s="226"/>
      <c r="Q217" s="226"/>
      <c r="R217" s="226"/>
      <c r="S217" s="226"/>
      <c r="T217" s="227"/>
      <c r="AT217" s="228" t="s">
        <v>191</v>
      </c>
      <c r="AU217" s="228" t="s">
        <v>88</v>
      </c>
      <c r="AV217" s="12" t="s">
        <v>88</v>
      </c>
      <c r="AW217" s="12" t="s">
        <v>41</v>
      </c>
      <c r="AX217" s="12" t="s">
        <v>78</v>
      </c>
      <c r="AY217" s="228" t="s">
        <v>179</v>
      </c>
    </row>
    <row r="218" spans="2:65" s="12" customFormat="1" ht="27">
      <c r="B218" s="218"/>
      <c r="C218" s="219"/>
      <c r="D218" s="205" t="s">
        <v>191</v>
      </c>
      <c r="E218" s="220" t="s">
        <v>34</v>
      </c>
      <c r="F218" s="221" t="s">
        <v>335</v>
      </c>
      <c r="G218" s="219"/>
      <c r="H218" s="222">
        <v>31.765999999999998</v>
      </c>
      <c r="I218" s="223"/>
      <c r="J218" s="219"/>
      <c r="K218" s="219"/>
      <c r="L218" s="224"/>
      <c r="M218" s="225"/>
      <c r="N218" s="226"/>
      <c r="O218" s="226"/>
      <c r="P218" s="226"/>
      <c r="Q218" s="226"/>
      <c r="R218" s="226"/>
      <c r="S218" s="226"/>
      <c r="T218" s="227"/>
      <c r="AT218" s="228" t="s">
        <v>191</v>
      </c>
      <c r="AU218" s="228" t="s">
        <v>88</v>
      </c>
      <c r="AV218" s="12" t="s">
        <v>88</v>
      </c>
      <c r="AW218" s="12" t="s">
        <v>41</v>
      </c>
      <c r="AX218" s="12" t="s">
        <v>78</v>
      </c>
      <c r="AY218" s="228" t="s">
        <v>179</v>
      </c>
    </row>
    <row r="219" spans="2:65" s="12" customFormat="1" ht="13.5">
      <c r="B219" s="218"/>
      <c r="C219" s="219"/>
      <c r="D219" s="205" t="s">
        <v>191</v>
      </c>
      <c r="E219" s="220" t="s">
        <v>34</v>
      </c>
      <c r="F219" s="221" t="s">
        <v>336</v>
      </c>
      <c r="G219" s="219"/>
      <c r="H219" s="222">
        <v>13.715999999999999</v>
      </c>
      <c r="I219" s="223"/>
      <c r="J219" s="219"/>
      <c r="K219" s="219"/>
      <c r="L219" s="224"/>
      <c r="M219" s="225"/>
      <c r="N219" s="226"/>
      <c r="O219" s="226"/>
      <c r="P219" s="226"/>
      <c r="Q219" s="226"/>
      <c r="R219" s="226"/>
      <c r="S219" s="226"/>
      <c r="T219" s="227"/>
      <c r="AT219" s="228" t="s">
        <v>191</v>
      </c>
      <c r="AU219" s="228" t="s">
        <v>88</v>
      </c>
      <c r="AV219" s="12" t="s">
        <v>88</v>
      </c>
      <c r="AW219" s="12" t="s">
        <v>41</v>
      </c>
      <c r="AX219" s="12" t="s">
        <v>78</v>
      </c>
      <c r="AY219" s="228" t="s">
        <v>179</v>
      </c>
    </row>
    <row r="220" spans="2:65" s="12" customFormat="1" ht="40.5">
      <c r="B220" s="218"/>
      <c r="C220" s="219"/>
      <c r="D220" s="205" t="s">
        <v>191</v>
      </c>
      <c r="E220" s="220" t="s">
        <v>34</v>
      </c>
      <c r="F220" s="221" t="s">
        <v>337</v>
      </c>
      <c r="G220" s="219"/>
      <c r="H220" s="222">
        <v>93.527000000000001</v>
      </c>
      <c r="I220" s="223"/>
      <c r="J220" s="219"/>
      <c r="K220" s="219"/>
      <c r="L220" s="224"/>
      <c r="M220" s="225"/>
      <c r="N220" s="226"/>
      <c r="O220" s="226"/>
      <c r="P220" s="226"/>
      <c r="Q220" s="226"/>
      <c r="R220" s="226"/>
      <c r="S220" s="226"/>
      <c r="T220" s="227"/>
      <c r="AT220" s="228" t="s">
        <v>191</v>
      </c>
      <c r="AU220" s="228" t="s">
        <v>88</v>
      </c>
      <c r="AV220" s="12" t="s">
        <v>88</v>
      </c>
      <c r="AW220" s="12" t="s">
        <v>41</v>
      </c>
      <c r="AX220" s="12" t="s">
        <v>78</v>
      </c>
      <c r="AY220" s="228" t="s">
        <v>179</v>
      </c>
    </row>
    <row r="221" spans="2:65" s="12" customFormat="1" ht="13.5">
      <c r="B221" s="218"/>
      <c r="C221" s="219"/>
      <c r="D221" s="205" t="s">
        <v>191</v>
      </c>
      <c r="E221" s="220" t="s">
        <v>34</v>
      </c>
      <c r="F221" s="221" t="s">
        <v>338</v>
      </c>
      <c r="G221" s="219"/>
      <c r="H221" s="222">
        <v>-15.595000000000001</v>
      </c>
      <c r="I221" s="223"/>
      <c r="J221" s="219"/>
      <c r="K221" s="219"/>
      <c r="L221" s="224"/>
      <c r="M221" s="225"/>
      <c r="N221" s="226"/>
      <c r="O221" s="226"/>
      <c r="P221" s="226"/>
      <c r="Q221" s="226"/>
      <c r="R221" s="226"/>
      <c r="S221" s="226"/>
      <c r="T221" s="227"/>
      <c r="AT221" s="228" t="s">
        <v>191</v>
      </c>
      <c r="AU221" s="228" t="s">
        <v>88</v>
      </c>
      <c r="AV221" s="12" t="s">
        <v>88</v>
      </c>
      <c r="AW221" s="12" t="s">
        <v>41</v>
      </c>
      <c r="AX221" s="12" t="s">
        <v>78</v>
      </c>
      <c r="AY221" s="228" t="s">
        <v>179</v>
      </c>
    </row>
    <row r="222" spans="2:65" s="12" customFormat="1" ht="13.5">
      <c r="B222" s="218"/>
      <c r="C222" s="219"/>
      <c r="D222" s="205" t="s">
        <v>191</v>
      </c>
      <c r="E222" s="220" t="s">
        <v>34</v>
      </c>
      <c r="F222" s="221" t="s">
        <v>339</v>
      </c>
      <c r="G222" s="219"/>
      <c r="H222" s="222">
        <v>34.409999999999997</v>
      </c>
      <c r="I222" s="223"/>
      <c r="J222" s="219"/>
      <c r="K222" s="219"/>
      <c r="L222" s="224"/>
      <c r="M222" s="225"/>
      <c r="N222" s="226"/>
      <c r="O222" s="226"/>
      <c r="P222" s="226"/>
      <c r="Q222" s="226"/>
      <c r="R222" s="226"/>
      <c r="S222" s="226"/>
      <c r="T222" s="227"/>
      <c r="AT222" s="228" t="s">
        <v>191</v>
      </c>
      <c r="AU222" s="228" t="s">
        <v>88</v>
      </c>
      <c r="AV222" s="12" t="s">
        <v>88</v>
      </c>
      <c r="AW222" s="12" t="s">
        <v>41</v>
      </c>
      <c r="AX222" s="12" t="s">
        <v>78</v>
      </c>
      <c r="AY222" s="228" t="s">
        <v>179</v>
      </c>
    </row>
    <row r="223" spans="2:65" s="12" customFormat="1" ht="40.5">
      <c r="B223" s="218"/>
      <c r="C223" s="219"/>
      <c r="D223" s="205" t="s">
        <v>191</v>
      </c>
      <c r="E223" s="220" t="s">
        <v>34</v>
      </c>
      <c r="F223" s="221" t="s">
        <v>340</v>
      </c>
      <c r="G223" s="219"/>
      <c r="H223" s="222">
        <v>62.893000000000001</v>
      </c>
      <c r="I223" s="223"/>
      <c r="J223" s="219"/>
      <c r="K223" s="219"/>
      <c r="L223" s="224"/>
      <c r="M223" s="225"/>
      <c r="N223" s="226"/>
      <c r="O223" s="226"/>
      <c r="P223" s="226"/>
      <c r="Q223" s="226"/>
      <c r="R223" s="226"/>
      <c r="S223" s="226"/>
      <c r="T223" s="227"/>
      <c r="AT223" s="228" t="s">
        <v>191</v>
      </c>
      <c r="AU223" s="228" t="s">
        <v>88</v>
      </c>
      <c r="AV223" s="12" t="s">
        <v>88</v>
      </c>
      <c r="AW223" s="12" t="s">
        <v>41</v>
      </c>
      <c r="AX223" s="12" t="s">
        <v>78</v>
      </c>
      <c r="AY223" s="228" t="s">
        <v>179</v>
      </c>
    </row>
    <row r="224" spans="2:65" s="12" customFormat="1" ht="13.5">
      <c r="B224" s="218"/>
      <c r="C224" s="219"/>
      <c r="D224" s="205" t="s">
        <v>191</v>
      </c>
      <c r="E224" s="220" t="s">
        <v>34</v>
      </c>
      <c r="F224" s="221" t="s">
        <v>341</v>
      </c>
      <c r="G224" s="219"/>
      <c r="H224" s="222">
        <v>10.406000000000001</v>
      </c>
      <c r="I224" s="223"/>
      <c r="J224" s="219"/>
      <c r="K224" s="219"/>
      <c r="L224" s="224"/>
      <c r="M224" s="225"/>
      <c r="N224" s="226"/>
      <c r="O224" s="226"/>
      <c r="P224" s="226"/>
      <c r="Q224" s="226"/>
      <c r="R224" s="226"/>
      <c r="S224" s="226"/>
      <c r="T224" s="227"/>
      <c r="AT224" s="228" t="s">
        <v>191</v>
      </c>
      <c r="AU224" s="228" t="s">
        <v>88</v>
      </c>
      <c r="AV224" s="12" t="s">
        <v>88</v>
      </c>
      <c r="AW224" s="12" t="s">
        <v>41</v>
      </c>
      <c r="AX224" s="12" t="s">
        <v>78</v>
      </c>
      <c r="AY224" s="228" t="s">
        <v>179</v>
      </c>
    </row>
    <row r="225" spans="2:51" s="12" customFormat="1" ht="27">
      <c r="B225" s="218"/>
      <c r="C225" s="219"/>
      <c r="D225" s="205" t="s">
        <v>191</v>
      </c>
      <c r="E225" s="220" t="s">
        <v>34</v>
      </c>
      <c r="F225" s="221" t="s">
        <v>342</v>
      </c>
      <c r="G225" s="219"/>
      <c r="H225" s="222">
        <v>61.29</v>
      </c>
      <c r="I225" s="223"/>
      <c r="J225" s="219"/>
      <c r="K225" s="219"/>
      <c r="L225" s="224"/>
      <c r="M225" s="225"/>
      <c r="N225" s="226"/>
      <c r="O225" s="226"/>
      <c r="P225" s="226"/>
      <c r="Q225" s="226"/>
      <c r="R225" s="226"/>
      <c r="S225" s="226"/>
      <c r="T225" s="227"/>
      <c r="AT225" s="228" t="s">
        <v>191</v>
      </c>
      <c r="AU225" s="228" t="s">
        <v>88</v>
      </c>
      <c r="AV225" s="12" t="s">
        <v>88</v>
      </c>
      <c r="AW225" s="12" t="s">
        <v>41</v>
      </c>
      <c r="AX225" s="12" t="s">
        <v>78</v>
      </c>
      <c r="AY225" s="228" t="s">
        <v>179</v>
      </c>
    </row>
    <row r="226" spans="2:51" s="12" customFormat="1" ht="27">
      <c r="B226" s="218"/>
      <c r="C226" s="219"/>
      <c r="D226" s="205" t="s">
        <v>191</v>
      </c>
      <c r="E226" s="220" t="s">
        <v>34</v>
      </c>
      <c r="F226" s="221" t="s">
        <v>343</v>
      </c>
      <c r="G226" s="219"/>
      <c r="H226" s="222">
        <v>61.29</v>
      </c>
      <c r="I226" s="223"/>
      <c r="J226" s="219"/>
      <c r="K226" s="219"/>
      <c r="L226" s="224"/>
      <c r="M226" s="225"/>
      <c r="N226" s="226"/>
      <c r="O226" s="226"/>
      <c r="P226" s="226"/>
      <c r="Q226" s="226"/>
      <c r="R226" s="226"/>
      <c r="S226" s="226"/>
      <c r="T226" s="227"/>
      <c r="AT226" s="228" t="s">
        <v>191</v>
      </c>
      <c r="AU226" s="228" t="s">
        <v>88</v>
      </c>
      <c r="AV226" s="12" t="s">
        <v>88</v>
      </c>
      <c r="AW226" s="12" t="s">
        <v>41</v>
      </c>
      <c r="AX226" s="12" t="s">
        <v>78</v>
      </c>
      <c r="AY226" s="228" t="s">
        <v>179</v>
      </c>
    </row>
    <row r="227" spans="2:51" s="12" customFormat="1" ht="13.5">
      <c r="B227" s="218"/>
      <c r="C227" s="219"/>
      <c r="D227" s="205" t="s">
        <v>191</v>
      </c>
      <c r="E227" s="220" t="s">
        <v>34</v>
      </c>
      <c r="F227" s="221" t="s">
        <v>344</v>
      </c>
      <c r="G227" s="219"/>
      <c r="H227" s="222">
        <v>7.351</v>
      </c>
      <c r="I227" s="223"/>
      <c r="J227" s="219"/>
      <c r="K227" s="219"/>
      <c r="L227" s="224"/>
      <c r="M227" s="225"/>
      <c r="N227" s="226"/>
      <c r="O227" s="226"/>
      <c r="P227" s="226"/>
      <c r="Q227" s="226"/>
      <c r="R227" s="226"/>
      <c r="S227" s="226"/>
      <c r="T227" s="227"/>
      <c r="AT227" s="228" t="s">
        <v>191</v>
      </c>
      <c r="AU227" s="228" t="s">
        <v>88</v>
      </c>
      <c r="AV227" s="12" t="s">
        <v>88</v>
      </c>
      <c r="AW227" s="12" t="s">
        <v>41</v>
      </c>
      <c r="AX227" s="12" t="s">
        <v>78</v>
      </c>
      <c r="AY227" s="228" t="s">
        <v>179</v>
      </c>
    </row>
    <row r="228" spans="2:51" s="12" customFormat="1" ht="40.5">
      <c r="B228" s="218"/>
      <c r="C228" s="219"/>
      <c r="D228" s="205" t="s">
        <v>191</v>
      </c>
      <c r="E228" s="220" t="s">
        <v>34</v>
      </c>
      <c r="F228" s="221" t="s">
        <v>345</v>
      </c>
      <c r="G228" s="219"/>
      <c r="H228" s="222">
        <v>73.058000000000007</v>
      </c>
      <c r="I228" s="223"/>
      <c r="J228" s="219"/>
      <c r="K228" s="219"/>
      <c r="L228" s="224"/>
      <c r="M228" s="225"/>
      <c r="N228" s="226"/>
      <c r="O228" s="226"/>
      <c r="P228" s="226"/>
      <c r="Q228" s="226"/>
      <c r="R228" s="226"/>
      <c r="S228" s="226"/>
      <c r="T228" s="227"/>
      <c r="AT228" s="228" t="s">
        <v>191</v>
      </c>
      <c r="AU228" s="228" t="s">
        <v>88</v>
      </c>
      <c r="AV228" s="12" t="s">
        <v>88</v>
      </c>
      <c r="AW228" s="12" t="s">
        <v>41</v>
      </c>
      <c r="AX228" s="12" t="s">
        <v>78</v>
      </c>
      <c r="AY228" s="228" t="s">
        <v>179</v>
      </c>
    </row>
    <row r="229" spans="2:51" s="12" customFormat="1" ht="13.5">
      <c r="B229" s="218"/>
      <c r="C229" s="219"/>
      <c r="D229" s="205" t="s">
        <v>191</v>
      </c>
      <c r="E229" s="220" t="s">
        <v>34</v>
      </c>
      <c r="F229" s="221" t="s">
        <v>346</v>
      </c>
      <c r="G229" s="219"/>
      <c r="H229" s="222">
        <v>-22.472000000000001</v>
      </c>
      <c r="I229" s="223"/>
      <c r="J229" s="219"/>
      <c r="K229" s="219"/>
      <c r="L229" s="224"/>
      <c r="M229" s="225"/>
      <c r="N229" s="226"/>
      <c r="O229" s="226"/>
      <c r="P229" s="226"/>
      <c r="Q229" s="226"/>
      <c r="R229" s="226"/>
      <c r="S229" s="226"/>
      <c r="T229" s="227"/>
      <c r="AT229" s="228" t="s">
        <v>191</v>
      </c>
      <c r="AU229" s="228" t="s">
        <v>88</v>
      </c>
      <c r="AV229" s="12" t="s">
        <v>88</v>
      </c>
      <c r="AW229" s="12" t="s">
        <v>41</v>
      </c>
      <c r="AX229" s="12" t="s">
        <v>78</v>
      </c>
      <c r="AY229" s="228" t="s">
        <v>179</v>
      </c>
    </row>
    <row r="230" spans="2:51" s="14" customFormat="1" ht="13.5">
      <c r="B230" s="250"/>
      <c r="C230" s="251"/>
      <c r="D230" s="205" t="s">
        <v>191</v>
      </c>
      <c r="E230" s="252" t="s">
        <v>34</v>
      </c>
      <c r="F230" s="253" t="s">
        <v>347</v>
      </c>
      <c r="G230" s="251"/>
      <c r="H230" s="254">
        <v>566.66099999999994</v>
      </c>
      <c r="I230" s="255"/>
      <c r="J230" s="251"/>
      <c r="K230" s="251"/>
      <c r="L230" s="256"/>
      <c r="M230" s="257"/>
      <c r="N230" s="258"/>
      <c r="O230" s="258"/>
      <c r="P230" s="258"/>
      <c r="Q230" s="258"/>
      <c r="R230" s="258"/>
      <c r="S230" s="258"/>
      <c r="T230" s="259"/>
      <c r="AT230" s="260" t="s">
        <v>191</v>
      </c>
      <c r="AU230" s="260" t="s">
        <v>88</v>
      </c>
      <c r="AV230" s="14" t="s">
        <v>180</v>
      </c>
      <c r="AW230" s="14" t="s">
        <v>41</v>
      </c>
      <c r="AX230" s="14" t="s">
        <v>78</v>
      </c>
      <c r="AY230" s="260" t="s">
        <v>179</v>
      </c>
    </row>
    <row r="231" spans="2:51" s="11" customFormat="1" ht="13.5">
      <c r="B231" s="208"/>
      <c r="C231" s="209"/>
      <c r="D231" s="205" t="s">
        <v>191</v>
      </c>
      <c r="E231" s="210" t="s">
        <v>34</v>
      </c>
      <c r="F231" s="211" t="s">
        <v>348</v>
      </c>
      <c r="G231" s="209"/>
      <c r="H231" s="210" t="s">
        <v>34</v>
      </c>
      <c r="I231" s="212"/>
      <c r="J231" s="209"/>
      <c r="K231" s="209"/>
      <c r="L231" s="213"/>
      <c r="M231" s="214"/>
      <c r="N231" s="215"/>
      <c r="O231" s="215"/>
      <c r="P231" s="215"/>
      <c r="Q231" s="215"/>
      <c r="R231" s="215"/>
      <c r="S231" s="215"/>
      <c r="T231" s="216"/>
      <c r="AT231" s="217" t="s">
        <v>191</v>
      </c>
      <c r="AU231" s="217" t="s">
        <v>88</v>
      </c>
      <c r="AV231" s="11" t="s">
        <v>86</v>
      </c>
      <c r="AW231" s="11" t="s">
        <v>41</v>
      </c>
      <c r="AX231" s="11" t="s">
        <v>78</v>
      </c>
      <c r="AY231" s="217" t="s">
        <v>179</v>
      </c>
    </row>
    <row r="232" spans="2:51" s="12" customFormat="1" ht="13.5">
      <c r="B232" s="218"/>
      <c r="C232" s="219"/>
      <c r="D232" s="205" t="s">
        <v>191</v>
      </c>
      <c r="E232" s="220" t="s">
        <v>34</v>
      </c>
      <c r="F232" s="221" t="s">
        <v>349</v>
      </c>
      <c r="G232" s="219"/>
      <c r="H232" s="222">
        <v>27.753</v>
      </c>
      <c r="I232" s="223"/>
      <c r="J232" s="219"/>
      <c r="K232" s="219"/>
      <c r="L232" s="224"/>
      <c r="M232" s="225"/>
      <c r="N232" s="226"/>
      <c r="O232" s="226"/>
      <c r="P232" s="226"/>
      <c r="Q232" s="226"/>
      <c r="R232" s="226"/>
      <c r="S232" s="226"/>
      <c r="T232" s="227"/>
      <c r="AT232" s="228" t="s">
        <v>191</v>
      </c>
      <c r="AU232" s="228" t="s">
        <v>88</v>
      </c>
      <c r="AV232" s="12" t="s">
        <v>88</v>
      </c>
      <c r="AW232" s="12" t="s">
        <v>41</v>
      </c>
      <c r="AX232" s="12" t="s">
        <v>78</v>
      </c>
      <c r="AY232" s="228" t="s">
        <v>179</v>
      </c>
    </row>
    <row r="233" spans="2:51" s="12" customFormat="1" ht="40.5">
      <c r="B233" s="218"/>
      <c r="C233" s="219"/>
      <c r="D233" s="205" t="s">
        <v>191</v>
      </c>
      <c r="E233" s="220" t="s">
        <v>34</v>
      </c>
      <c r="F233" s="221" t="s">
        <v>350</v>
      </c>
      <c r="G233" s="219"/>
      <c r="H233" s="222">
        <v>84.736000000000004</v>
      </c>
      <c r="I233" s="223"/>
      <c r="J233" s="219"/>
      <c r="K233" s="219"/>
      <c r="L233" s="224"/>
      <c r="M233" s="225"/>
      <c r="N233" s="226"/>
      <c r="O233" s="226"/>
      <c r="P233" s="226"/>
      <c r="Q233" s="226"/>
      <c r="R233" s="226"/>
      <c r="S233" s="226"/>
      <c r="T233" s="227"/>
      <c r="AT233" s="228" t="s">
        <v>191</v>
      </c>
      <c r="AU233" s="228" t="s">
        <v>88</v>
      </c>
      <c r="AV233" s="12" t="s">
        <v>88</v>
      </c>
      <c r="AW233" s="12" t="s">
        <v>41</v>
      </c>
      <c r="AX233" s="12" t="s">
        <v>78</v>
      </c>
      <c r="AY233" s="228" t="s">
        <v>179</v>
      </c>
    </row>
    <row r="234" spans="2:51" s="12" customFormat="1" ht="13.5">
      <c r="B234" s="218"/>
      <c r="C234" s="219"/>
      <c r="D234" s="205" t="s">
        <v>191</v>
      </c>
      <c r="E234" s="220" t="s">
        <v>34</v>
      </c>
      <c r="F234" s="221" t="s">
        <v>351</v>
      </c>
      <c r="G234" s="219"/>
      <c r="H234" s="222">
        <v>-18.324999999999999</v>
      </c>
      <c r="I234" s="223"/>
      <c r="J234" s="219"/>
      <c r="K234" s="219"/>
      <c r="L234" s="224"/>
      <c r="M234" s="225"/>
      <c r="N234" s="226"/>
      <c r="O234" s="226"/>
      <c r="P234" s="226"/>
      <c r="Q234" s="226"/>
      <c r="R234" s="226"/>
      <c r="S234" s="226"/>
      <c r="T234" s="227"/>
      <c r="AT234" s="228" t="s">
        <v>191</v>
      </c>
      <c r="AU234" s="228" t="s">
        <v>88</v>
      </c>
      <c r="AV234" s="12" t="s">
        <v>88</v>
      </c>
      <c r="AW234" s="12" t="s">
        <v>41</v>
      </c>
      <c r="AX234" s="12" t="s">
        <v>78</v>
      </c>
      <c r="AY234" s="228" t="s">
        <v>179</v>
      </c>
    </row>
    <row r="235" spans="2:51" s="12" customFormat="1" ht="13.5">
      <c r="B235" s="218"/>
      <c r="C235" s="219"/>
      <c r="D235" s="205" t="s">
        <v>191</v>
      </c>
      <c r="E235" s="220" t="s">
        <v>34</v>
      </c>
      <c r="F235" s="221" t="s">
        <v>352</v>
      </c>
      <c r="G235" s="219"/>
      <c r="H235" s="222">
        <v>21.545000000000002</v>
      </c>
      <c r="I235" s="223"/>
      <c r="J235" s="219"/>
      <c r="K235" s="219"/>
      <c r="L235" s="224"/>
      <c r="M235" s="225"/>
      <c r="N235" s="226"/>
      <c r="O235" s="226"/>
      <c r="P235" s="226"/>
      <c r="Q235" s="226"/>
      <c r="R235" s="226"/>
      <c r="S235" s="226"/>
      <c r="T235" s="227"/>
      <c r="AT235" s="228" t="s">
        <v>191</v>
      </c>
      <c r="AU235" s="228" t="s">
        <v>88</v>
      </c>
      <c r="AV235" s="12" t="s">
        <v>88</v>
      </c>
      <c r="AW235" s="12" t="s">
        <v>41</v>
      </c>
      <c r="AX235" s="12" t="s">
        <v>78</v>
      </c>
      <c r="AY235" s="228" t="s">
        <v>179</v>
      </c>
    </row>
    <row r="236" spans="2:51" s="12" customFormat="1" ht="40.5">
      <c r="B236" s="218"/>
      <c r="C236" s="219"/>
      <c r="D236" s="205" t="s">
        <v>191</v>
      </c>
      <c r="E236" s="220" t="s">
        <v>34</v>
      </c>
      <c r="F236" s="221" t="s">
        <v>353</v>
      </c>
      <c r="G236" s="219"/>
      <c r="H236" s="222">
        <v>84.63</v>
      </c>
      <c r="I236" s="223"/>
      <c r="J236" s="219"/>
      <c r="K236" s="219"/>
      <c r="L236" s="224"/>
      <c r="M236" s="225"/>
      <c r="N236" s="226"/>
      <c r="O236" s="226"/>
      <c r="P236" s="226"/>
      <c r="Q236" s="226"/>
      <c r="R236" s="226"/>
      <c r="S236" s="226"/>
      <c r="T236" s="227"/>
      <c r="AT236" s="228" t="s">
        <v>191</v>
      </c>
      <c r="AU236" s="228" t="s">
        <v>88</v>
      </c>
      <c r="AV236" s="12" t="s">
        <v>88</v>
      </c>
      <c r="AW236" s="12" t="s">
        <v>41</v>
      </c>
      <c r="AX236" s="12" t="s">
        <v>78</v>
      </c>
      <c r="AY236" s="228" t="s">
        <v>179</v>
      </c>
    </row>
    <row r="237" spans="2:51" s="12" customFormat="1" ht="13.5">
      <c r="B237" s="218"/>
      <c r="C237" s="219"/>
      <c r="D237" s="205" t="s">
        <v>191</v>
      </c>
      <c r="E237" s="220" t="s">
        <v>34</v>
      </c>
      <c r="F237" s="221" t="s">
        <v>354</v>
      </c>
      <c r="G237" s="219"/>
      <c r="H237" s="222">
        <v>-10.835000000000001</v>
      </c>
      <c r="I237" s="223"/>
      <c r="J237" s="219"/>
      <c r="K237" s="219"/>
      <c r="L237" s="224"/>
      <c r="M237" s="225"/>
      <c r="N237" s="226"/>
      <c r="O237" s="226"/>
      <c r="P237" s="226"/>
      <c r="Q237" s="226"/>
      <c r="R237" s="226"/>
      <c r="S237" s="226"/>
      <c r="T237" s="227"/>
      <c r="AT237" s="228" t="s">
        <v>191</v>
      </c>
      <c r="AU237" s="228" t="s">
        <v>88</v>
      </c>
      <c r="AV237" s="12" t="s">
        <v>88</v>
      </c>
      <c r="AW237" s="12" t="s">
        <v>41</v>
      </c>
      <c r="AX237" s="12" t="s">
        <v>78</v>
      </c>
      <c r="AY237" s="228" t="s">
        <v>179</v>
      </c>
    </row>
    <row r="238" spans="2:51" s="12" customFormat="1" ht="27">
      <c r="B238" s="218"/>
      <c r="C238" s="219"/>
      <c r="D238" s="205" t="s">
        <v>191</v>
      </c>
      <c r="E238" s="220" t="s">
        <v>34</v>
      </c>
      <c r="F238" s="221" t="s">
        <v>355</v>
      </c>
      <c r="G238" s="219"/>
      <c r="H238" s="222">
        <v>44.488</v>
      </c>
      <c r="I238" s="223"/>
      <c r="J238" s="219"/>
      <c r="K238" s="219"/>
      <c r="L238" s="224"/>
      <c r="M238" s="225"/>
      <c r="N238" s="226"/>
      <c r="O238" s="226"/>
      <c r="P238" s="226"/>
      <c r="Q238" s="226"/>
      <c r="R238" s="226"/>
      <c r="S238" s="226"/>
      <c r="T238" s="227"/>
      <c r="AT238" s="228" t="s">
        <v>191</v>
      </c>
      <c r="AU238" s="228" t="s">
        <v>88</v>
      </c>
      <c r="AV238" s="12" t="s">
        <v>88</v>
      </c>
      <c r="AW238" s="12" t="s">
        <v>41</v>
      </c>
      <c r="AX238" s="12" t="s">
        <v>78</v>
      </c>
      <c r="AY238" s="228" t="s">
        <v>179</v>
      </c>
    </row>
    <row r="239" spans="2:51" s="12" customFormat="1" ht="27">
      <c r="B239" s="218"/>
      <c r="C239" s="219"/>
      <c r="D239" s="205" t="s">
        <v>191</v>
      </c>
      <c r="E239" s="220" t="s">
        <v>34</v>
      </c>
      <c r="F239" s="221" t="s">
        <v>356</v>
      </c>
      <c r="G239" s="219"/>
      <c r="H239" s="222">
        <v>51.954999999999998</v>
      </c>
      <c r="I239" s="223"/>
      <c r="J239" s="219"/>
      <c r="K239" s="219"/>
      <c r="L239" s="224"/>
      <c r="M239" s="225"/>
      <c r="N239" s="226"/>
      <c r="O239" s="226"/>
      <c r="P239" s="226"/>
      <c r="Q239" s="226"/>
      <c r="R239" s="226"/>
      <c r="S239" s="226"/>
      <c r="T239" s="227"/>
      <c r="AT239" s="228" t="s">
        <v>191</v>
      </c>
      <c r="AU239" s="228" t="s">
        <v>88</v>
      </c>
      <c r="AV239" s="12" t="s">
        <v>88</v>
      </c>
      <c r="AW239" s="12" t="s">
        <v>41</v>
      </c>
      <c r="AX239" s="12" t="s">
        <v>78</v>
      </c>
      <c r="AY239" s="228" t="s">
        <v>179</v>
      </c>
    </row>
    <row r="240" spans="2:51" s="12" customFormat="1" ht="27">
      <c r="B240" s="218"/>
      <c r="C240" s="219"/>
      <c r="D240" s="205" t="s">
        <v>191</v>
      </c>
      <c r="E240" s="220" t="s">
        <v>34</v>
      </c>
      <c r="F240" s="221" t="s">
        <v>357</v>
      </c>
      <c r="G240" s="219"/>
      <c r="H240" s="222">
        <v>50.607999999999997</v>
      </c>
      <c r="I240" s="223"/>
      <c r="J240" s="219"/>
      <c r="K240" s="219"/>
      <c r="L240" s="224"/>
      <c r="M240" s="225"/>
      <c r="N240" s="226"/>
      <c r="O240" s="226"/>
      <c r="P240" s="226"/>
      <c r="Q240" s="226"/>
      <c r="R240" s="226"/>
      <c r="S240" s="226"/>
      <c r="T240" s="227"/>
      <c r="AT240" s="228" t="s">
        <v>191</v>
      </c>
      <c r="AU240" s="228" t="s">
        <v>88</v>
      </c>
      <c r="AV240" s="12" t="s">
        <v>88</v>
      </c>
      <c r="AW240" s="12" t="s">
        <v>41</v>
      </c>
      <c r="AX240" s="12" t="s">
        <v>78</v>
      </c>
      <c r="AY240" s="228" t="s">
        <v>179</v>
      </c>
    </row>
    <row r="241" spans="2:65" s="12" customFormat="1" ht="13.5">
      <c r="B241" s="218"/>
      <c r="C241" s="219"/>
      <c r="D241" s="205" t="s">
        <v>191</v>
      </c>
      <c r="E241" s="220" t="s">
        <v>34</v>
      </c>
      <c r="F241" s="221" t="s">
        <v>358</v>
      </c>
      <c r="G241" s="219"/>
      <c r="H241" s="222">
        <v>-11.725</v>
      </c>
      <c r="I241" s="223"/>
      <c r="J241" s="219"/>
      <c r="K241" s="219"/>
      <c r="L241" s="224"/>
      <c r="M241" s="225"/>
      <c r="N241" s="226"/>
      <c r="O241" s="226"/>
      <c r="P241" s="226"/>
      <c r="Q241" s="226"/>
      <c r="R241" s="226"/>
      <c r="S241" s="226"/>
      <c r="T241" s="227"/>
      <c r="AT241" s="228" t="s">
        <v>191</v>
      </c>
      <c r="AU241" s="228" t="s">
        <v>88</v>
      </c>
      <c r="AV241" s="12" t="s">
        <v>88</v>
      </c>
      <c r="AW241" s="12" t="s">
        <v>41</v>
      </c>
      <c r="AX241" s="12" t="s">
        <v>78</v>
      </c>
      <c r="AY241" s="228" t="s">
        <v>179</v>
      </c>
    </row>
    <row r="242" spans="2:65" s="12" customFormat="1" ht="40.5">
      <c r="B242" s="218"/>
      <c r="C242" s="219"/>
      <c r="D242" s="205" t="s">
        <v>191</v>
      </c>
      <c r="E242" s="220" t="s">
        <v>34</v>
      </c>
      <c r="F242" s="221" t="s">
        <v>359</v>
      </c>
      <c r="G242" s="219"/>
      <c r="H242" s="222">
        <v>78.771000000000001</v>
      </c>
      <c r="I242" s="223"/>
      <c r="J242" s="219"/>
      <c r="K242" s="219"/>
      <c r="L242" s="224"/>
      <c r="M242" s="225"/>
      <c r="N242" s="226"/>
      <c r="O242" s="226"/>
      <c r="P242" s="226"/>
      <c r="Q242" s="226"/>
      <c r="R242" s="226"/>
      <c r="S242" s="226"/>
      <c r="T242" s="227"/>
      <c r="AT242" s="228" t="s">
        <v>191</v>
      </c>
      <c r="AU242" s="228" t="s">
        <v>88</v>
      </c>
      <c r="AV242" s="12" t="s">
        <v>88</v>
      </c>
      <c r="AW242" s="12" t="s">
        <v>41</v>
      </c>
      <c r="AX242" s="12" t="s">
        <v>78</v>
      </c>
      <c r="AY242" s="228" t="s">
        <v>179</v>
      </c>
    </row>
    <row r="243" spans="2:65" s="12" customFormat="1" ht="13.5">
      <c r="B243" s="218"/>
      <c r="C243" s="219"/>
      <c r="D243" s="205" t="s">
        <v>191</v>
      </c>
      <c r="E243" s="220" t="s">
        <v>34</v>
      </c>
      <c r="F243" s="221" t="s">
        <v>360</v>
      </c>
      <c r="G243" s="219"/>
      <c r="H243" s="222">
        <v>-3.5459999999999998</v>
      </c>
      <c r="I243" s="223"/>
      <c r="J243" s="219"/>
      <c r="K243" s="219"/>
      <c r="L243" s="224"/>
      <c r="M243" s="225"/>
      <c r="N243" s="226"/>
      <c r="O243" s="226"/>
      <c r="P243" s="226"/>
      <c r="Q243" s="226"/>
      <c r="R243" s="226"/>
      <c r="S243" s="226"/>
      <c r="T243" s="227"/>
      <c r="AT243" s="228" t="s">
        <v>191</v>
      </c>
      <c r="AU243" s="228" t="s">
        <v>88</v>
      </c>
      <c r="AV243" s="12" t="s">
        <v>88</v>
      </c>
      <c r="AW243" s="12" t="s">
        <v>41</v>
      </c>
      <c r="AX243" s="12" t="s">
        <v>78</v>
      </c>
      <c r="AY243" s="228" t="s">
        <v>179</v>
      </c>
    </row>
    <row r="244" spans="2:65" s="12" customFormat="1" ht="27">
      <c r="B244" s="218"/>
      <c r="C244" s="219"/>
      <c r="D244" s="205" t="s">
        <v>191</v>
      </c>
      <c r="E244" s="220" t="s">
        <v>34</v>
      </c>
      <c r="F244" s="221" t="s">
        <v>361</v>
      </c>
      <c r="G244" s="219"/>
      <c r="H244" s="222">
        <v>56.573</v>
      </c>
      <c r="I244" s="223"/>
      <c r="J244" s="219"/>
      <c r="K244" s="219"/>
      <c r="L244" s="224"/>
      <c r="M244" s="225"/>
      <c r="N244" s="226"/>
      <c r="O244" s="226"/>
      <c r="P244" s="226"/>
      <c r="Q244" s="226"/>
      <c r="R244" s="226"/>
      <c r="S244" s="226"/>
      <c r="T244" s="227"/>
      <c r="AT244" s="228" t="s">
        <v>191</v>
      </c>
      <c r="AU244" s="228" t="s">
        <v>88</v>
      </c>
      <c r="AV244" s="12" t="s">
        <v>88</v>
      </c>
      <c r="AW244" s="12" t="s">
        <v>41</v>
      </c>
      <c r="AX244" s="12" t="s">
        <v>78</v>
      </c>
      <c r="AY244" s="228" t="s">
        <v>179</v>
      </c>
    </row>
    <row r="245" spans="2:65" s="12" customFormat="1" ht="27">
      <c r="B245" s="218"/>
      <c r="C245" s="219"/>
      <c r="D245" s="205" t="s">
        <v>191</v>
      </c>
      <c r="E245" s="220" t="s">
        <v>34</v>
      </c>
      <c r="F245" s="221" t="s">
        <v>362</v>
      </c>
      <c r="G245" s="219"/>
      <c r="H245" s="222">
        <v>17.754999999999999</v>
      </c>
      <c r="I245" s="223"/>
      <c r="J245" s="219"/>
      <c r="K245" s="219"/>
      <c r="L245" s="224"/>
      <c r="M245" s="225"/>
      <c r="N245" s="226"/>
      <c r="O245" s="226"/>
      <c r="P245" s="226"/>
      <c r="Q245" s="226"/>
      <c r="R245" s="226"/>
      <c r="S245" s="226"/>
      <c r="T245" s="227"/>
      <c r="AT245" s="228" t="s">
        <v>191</v>
      </c>
      <c r="AU245" s="228" t="s">
        <v>88</v>
      </c>
      <c r="AV245" s="12" t="s">
        <v>88</v>
      </c>
      <c r="AW245" s="12" t="s">
        <v>41</v>
      </c>
      <c r="AX245" s="12" t="s">
        <v>78</v>
      </c>
      <c r="AY245" s="228" t="s">
        <v>179</v>
      </c>
    </row>
    <row r="246" spans="2:65" s="12" customFormat="1" ht="13.5">
      <c r="B246" s="218"/>
      <c r="C246" s="219"/>
      <c r="D246" s="205" t="s">
        <v>191</v>
      </c>
      <c r="E246" s="220" t="s">
        <v>34</v>
      </c>
      <c r="F246" s="221" t="s">
        <v>363</v>
      </c>
      <c r="G246" s="219"/>
      <c r="H246" s="222">
        <v>4.0179999999999998</v>
      </c>
      <c r="I246" s="223"/>
      <c r="J246" s="219"/>
      <c r="K246" s="219"/>
      <c r="L246" s="224"/>
      <c r="M246" s="225"/>
      <c r="N246" s="226"/>
      <c r="O246" s="226"/>
      <c r="P246" s="226"/>
      <c r="Q246" s="226"/>
      <c r="R246" s="226"/>
      <c r="S246" s="226"/>
      <c r="T246" s="227"/>
      <c r="AT246" s="228" t="s">
        <v>191</v>
      </c>
      <c r="AU246" s="228" t="s">
        <v>88</v>
      </c>
      <c r="AV246" s="12" t="s">
        <v>88</v>
      </c>
      <c r="AW246" s="12" t="s">
        <v>41</v>
      </c>
      <c r="AX246" s="12" t="s">
        <v>78</v>
      </c>
      <c r="AY246" s="228" t="s">
        <v>179</v>
      </c>
    </row>
    <row r="247" spans="2:65" s="14" customFormat="1" ht="13.5">
      <c r="B247" s="250"/>
      <c r="C247" s="251"/>
      <c r="D247" s="205" t="s">
        <v>191</v>
      </c>
      <c r="E247" s="252" t="s">
        <v>34</v>
      </c>
      <c r="F247" s="253" t="s">
        <v>347</v>
      </c>
      <c r="G247" s="251"/>
      <c r="H247" s="254">
        <v>478.40100000000001</v>
      </c>
      <c r="I247" s="255"/>
      <c r="J247" s="251"/>
      <c r="K247" s="251"/>
      <c r="L247" s="256"/>
      <c r="M247" s="257"/>
      <c r="N247" s="258"/>
      <c r="O247" s="258"/>
      <c r="P247" s="258"/>
      <c r="Q247" s="258"/>
      <c r="R247" s="258"/>
      <c r="S247" s="258"/>
      <c r="T247" s="259"/>
      <c r="AT247" s="260" t="s">
        <v>191</v>
      </c>
      <c r="AU247" s="260" t="s">
        <v>88</v>
      </c>
      <c r="AV247" s="14" t="s">
        <v>180</v>
      </c>
      <c r="AW247" s="14" t="s">
        <v>41</v>
      </c>
      <c r="AX247" s="14" t="s">
        <v>78</v>
      </c>
      <c r="AY247" s="260" t="s">
        <v>179</v>
      </c>
    </row>
    <row r="248" spans="2:65" s="11" customFormat="1" ht="13.5">
      <c r="B248" s="208"/>
      <c r="C248" s="209"/>
      <c r="D248" s="205" t="s">
        <v>191</v>
      </c>
      <c r="E248" s="210" t="s">
        <v>34</v>
      </c>
      <c r="F248" s="211" t="s">
        <v>364</v>
      </c>
      <c r="G248" s="209"/>
      <c r="H248" s="210" t="s">
        <v>34</v>
      </c>
      <c r="I248" s="212"/>
      <c r="J248" s="209"/>
      <c r="K248" s="209"/>
      <c r="L248" s="213"/>
      <c r="M248" s="214"/>
      <c r="N248" s="215"/>
      <c r="O248" s="215"/>
      <c r="P248" s="215"/>
      <c r="Q248" s="215"/>
      <c r="R248" s="215"/>
      <c r="S248" s="215"/>
      <c r="T248" s="216"/>
      <c r="AT248" s="217" t="s">
        <v>191</v>
      </c>
      <c r="AU248" s="217" t="s">
        <v>88</v>
      </c>
      <c r="AV248" s="11" t="s">
        <v>86</v>
      </c>
      <c r="AW248" s="11" t="s">
        <v>41</v>
      </c>
      <c r="AX248" s="11" t="s">
        <v>78</v>
      </c>
      <c r="AY248" s="217" t="s">
        <v>179</v>
      </c>
    </row>
    <row r="249" spans="2:65" s="12" customFormat="1" ht="13.5">
      <c r="B249" s="218"/>
      <c r="C249" s="219"/>
      <c r="D249" s="205" t="s">
        <v>191</v>
      </c>
      <c r="E249" s="220" t="s">
        <v>34</v>
      </c>
      <c r="F249" s="221" t="s">
        <v>365</v>
      </c>
      <c r="G249" s="219"/>
      <c r="H249" s="222">
        <v>18.280999999999999</v>
      </c>
      <c r="I249" s="223"/>
      <c r="J249" s="219"/>
      <c r="K249" s="219"/>
      <c r="L249" s="224"/>
      <c r="M249" s="225"/>
      <c r="N249" s="226"/>
      <c r="O249" s="226"/>
      <c r="P249" s="226"/>
      <c r="Q249" s="226"/>
      <c r="R249" s="226"/>
      <c r="S249" s="226"/>
      <c r="T249" s="227"/>
      <c r="AT249" s="228" t="s">
        <v>191</v>
      </c>
      <c r="AU249" s="228" t="s">
        <v>88</v>
      </c>
      <c r="AV249" s="12" t="s">
        <v>88</v>
      </c>
      <c r="AW249" s="12" t="s">
        <v>41</v>
      </c>
      <c r="AX249" s="12" t="s">
        <v>78</v>
      </c>
      <c r="AY249" s="228" t="s">
        <v>179</v>
      </c>
    </row>
    <row r="250" spans="2:65" s="13" customFormat="1" ht="13.5">
      <c r="B250" s="229"/>
      <c r="C250" s="230"/>
      <c r="D250" s="205" t="s">
        <v>191</v>
      </c>
      <c r="E250" s="231" t="s">
        <v>34</v>
      </c>
      <c r="F250" s="232" t="s">
        <v>196</v>
      </c>
      <c r="G250" s="230"/>
      <c r="H250" s="233">
        <v>1063.3430000000001</v>
      </c>
      <c r="I250" s="234"/>
      <c r="J250" s="230"/>
      <c r="K250" s="230"/>
      <c r="L250" s="235"/>
      <c r="M250" s="236"/>
      <c r="N250" s="237"/>
      <c r="O250" s="237"/>
      <c r="P250" s="237"/>
      <c r="Q250" s="237"/>
      <c r="R250" s="237"/>
      <c r="S250" s="237"/>
      <c r="T250" s="238"/>
      <c r="AT250" s="239" t="s">
        <v>191</v>
      </c>
      <c r="AU250" s="239" t="s">
        <v>88</v>
      </c>
      <c r="AV250" s="13" t="s">
        <v>187</v>
      </c>
      <c r="AW250" s="13" t="s">
        <v>41</v>
      </c>
      <c r="AX250" s="13" t="s">
        <v>86</v>
      </c>
      <c r="AY250" s="239" t="s">
        <v>179</v>
      </c>
    </row>
    <row r="251" spans="2:65" s="1" customFormat="1" ht="34.15" customHeight="1">
      <c r="B251" s="42"/>
      <c r="C251" s="193" t="s">
        <v>366</v>
      </c>
      <c r="D251" s="193" t="s">
        <v>182</v>
      </c>
      <c r="E251" s="194" t="s">
        <v>367</v>
      </c>
      <c r="F251" s="195" t="s">
        <v>368</v>
      </c>
      <c r="G251" s="196" t="s">
        <v>185</v>
      </c>
      <c r="H251" s="197">
        <v>235.661</v>
      </c>
      <c r="I251" s="198"/>
      <c r="J251" s="199">
        <f>ROUND(I251*H251,2)</f>
        <v>0</v>
      </c>
      <c r="K251" s="195" t="s">
        <v>186</v>
      </c>
      <c r="L251" s="62"/>
      <c r="M251" s="200" t="s">
        <v>34</v>
      </c>
      <c r="N251" s="201" t="s">
        <v>49</v>
      </c>
      <c r="O251" s="43"/>
      <c r="P251" s="202">
        <f>O251*H251</f>
        <v>0</v>
      </c>
      <c r="Q251" s="202">
        <v>0.10421999999999999</v>
      </c>
      <c r="R251" s="202">
        <f>Q251*H251</f>
        <v>24.560589419999999</v>
      </c>
      <c r="S251" s="202">
        <v>0</v>
      </c>
      <c r="T251" s="203">
        <f>S251*H251</f>
        <v>0</v>
      </c>
      <c r="AR251" s="24" t="s">
        <v>187</v>
      </c>
      <c r="AT251" s="24" t="s">
        <v>182</v>
      </c>
      <c r="AU251" s="24" t="s">
        <v>88</v>
      </c>
      <c r="AY251" s="24" t="s">
        <v>179</v>
      </c>
      <c r="BE251" s="204">
        <f>IF(N251="základní",J251,0)</f>
        <v>0</v>
      </c>
      <c r="BF251" s="204">
        <f>IF(N251="snížená",J251,0)</f>
        <v>0</v>
      </c>
      <c r="BG251" s="204">
        <f>IF(N251="zákl. přenesená",J251,0)</f>
        <v>0</v>
      </c>
      <c r="BH251" s="204">
        <f>IF(N251="sníž. přenesená",J251,0)</f>
        <v>0</v>
      </c>
      <c r="BI251" s="204">
        <f>IF(N251="nulová",J251,0)</f>
        <v>0</v>
      </c>
      <c r="BJ251" s="24" t="s">
        <v>86</v>
      </c>
      <c r="BK251" s="204">
        <f>ROUND(I251*H251,2)</f>
        <v>0</v>
      </c>
      <c r="BL251" s="24" t="s">
        <v>187</v>
      </c>
      <c r="BM251" s="24" t="s">
        <v>369</v>
      </c>
    </row>
    <row r="252" spans="2:65" s="11" customFormat="1" ht="13.5">
      <c r="B252" s="208"/>
      <c r="C252" s="209"/>
      <c r="D252" s="205" t="s">
        <v>191</v>
      </c>
      <c r="E252" s="210" t="s">
        <v>34</v>
      </c>
      <c r="F252" s="211" t="s">
        <v>370</v>
      </c>
      <c r="G252" s="209"/>
      <c r="H252" s="210" t="s">
        <v>34</v>
      </c>
      <c r="I252" s="212"/>
      <c r="J252" s="209"/>
      <c r="K252" s="209"/>
      <c r="L252" s="213"/>
      <c r="M252" s="214"/>
      <c r="N252" s="215"/>
      <c r="O252" s="215"/>
      <c r="P252" s="215"/>
      <c r="Q252" s="215"/>
      <c r="R252" s="215"/>
      <c r="S252" s="215"/>
      <c r="T252" s="216"/>
      <c r="AT252" s="217" t="s">
        <v>191</v>
      </c>
      <c r="AU252" s="217" t="s">
        <v>88</v>
      </c>
      <c r="AV252" s="11" t="s">
        <v>86</v>
      </c>
      <c r="AW252" s="11" t="s">
        <v>41</v>
      </c>
      <c r="AX252" s="11" t="s">
        <v>78</v>
      </c>
      <c r="AY252" s="217" t="s">
        <v>179</v>
      </c>
    </row>
    <row r="253" spans="2:65" s="12" customFormat="1" ht="13.5">
      <c r="B253" s="218"/>
      <c r="C253" s="219"/>
      <c r="D253" s="205" t="s">
        <v>191</v>
      </c>
      <c r="E253" s="220" t="s">
        <v>34</v>
      </c>
      <c r="F253" s="221" t="s">
        <v>371</v>
      </c>
      <c r="G253" s="219"/>
      <c r="H253" s="222">
        <v>39.323999999999998</v>
      </c>
      <c r="I253" s="223"/>
      <c r="J253" s="219"/>
      <c r="K253" s="219"/>
      <c r="L253" s="224"/>
      <c r="M253" s="225"/>
      <c r="N253" s="226"/>
      <c r="O253" s="226"/>
      <c r="P253" s="226"/>
      <c r="Q253" s="226"/>
      <c r="R253" s="226"/>
      <c r="S253" s="226"/>
      <c r="T253" s="227"/>
      <c r="AT253" s="228" t="s">
        <v>191</v>
      </c>
      <c r="AU253" s="228" t="s">
        <v>88</v>
      </c>
      <c r="AV253" s="12" t="s">
        <v>88</v>
      </c>
      <c r="AW253" s="12" t="s">
        <v>41</v>
      </c>
      <c r="AX253" s="12" t="s">
        <v>78</v>
      </c>
      <c r="AY253" s="228" t="s">
        <v>179</v>
      </c>
    </row>
    <row r="254" spans="2:65" s="12" customFormat="1" ht="13.5">
      <c r="B254" s="218"/>
      <c r="C254" s="219"/>
      <c r="D254" s="205" t="s">
        <v>191</v>
      </c>
      <c r="E254" s="220" t="s">
        <v>34</v>
      </c>
      <c r="F254" s="221" t="s">
        <v>372</v>
      </c>
      <c r="G254" s="219"/>
      <c r="H254" s="222">
        <v>8.9220000000000006</v>
      </c>
      <c r="I254" s="223"/>
      <c r="J254" s="219"/>
      <c r="K254" s="219"/>
      <c r="L254" s="224"/>
      <c r="M254" s="225"/>
      <c r="N254" s="226"/>
      <c r="O254" s="226"/>
      <c r="P254" s="226"/>
      <c r="Q254" s="226"/>
      <c r="R254" s="226"/>
      <c r="S254" s="226"/>
      <c r="T254" s="227"/>
      <c r="AT254" s="228" t="s">
        <v>191</v>
      </c>
      <c r="AU254" s="228" t="s">
        <v>88</v>
      </c>
      <c r="AV254" s="12" t="s">
        <v>88</v>
      </c>
      <c r="AW254" s="12" t="s">
        <v>41</v>
      </c>
      <c r="AX254" s="12" t="s">
        <v>78</v>
      </c>
      <c r="AY254" s="228" t="s">
        <v>179</v>
      </c>
    </row>
    <row r="255" spans="2:65" s="12" customFormat="1" ht="13.5">
      <c r="B255" s="218"/>
      <c r="C255" s="219"/>
      <c r="D255" s="205" t="s">
        <v>191</v>
      </c>
      <c r="E255" s="220" t="s">
        <v>34</v>
      </c>
      <c r="F255" s="221" t="s">
        <v>373</v>
      </c>
      <c r="G255" s="219"/>
      <c r="H255" s="222">
        <v>10.385</v>
      </c>
      <c r="I255" s="223"/>
      <c r="J255" s="219"/>
      <c r="K255" s="219"/>
      <c r="L255" s="224"/>
      <c r="M255" s="225"/>
      <c r="N255" s="226"/>
      <c r="O255" s="226"/>
      <c r="P255" s="226"/>
      <c r="Q255" s="226"/>
      <c r="R255" s="226"/>
      <c r="S255" s="226"/>
      <c r="T255" s="227"/>
      <c r="AT255" s="228" t="s">
        <v>191</v>
      </c>
      <c r="AU255" s="228" t="s">
        <v>88</v>
      </c>
      <c r="AV255" s="12" t="s">
        <v>88</v>
      </c>
      <c r="AW255" s="12" t="s">
        <v>41</v>
      </c>
      <c r="AX255" s="12" t="s">
        <v>78</v>
      </c>
      <c r="AY255" s="228" t="s">
        <v>179</v>
      </c>
    </row>
    <row r="256" spans="2:65" s="12" customFormat="1" ht="13.5">
      <c r="B256" s="218"/>
      <c r="C256" s="219"/>
      <c r="D256" s="205" t="s">
        <v>191</v>
      </c>
      <c r="E256" s="220" t="s">
        <v>34</v>
      </c>
      <c r="F256" s="221" t="s">
        <v>374</v>
      </c>
      <c r="G256" s="219"/>
      <c r="H256" s="222">
        <v>23.068000000000001</v>
      </c>
      <c r="I256" s="223"/>
      <c r="J256" s="219"/>
      <c r="K256" s="219"/>
      <c r="L256" s="224"/>
      <c r="M256" s="225"/>
      <c r="N256" s="226"/>
      <c r="O256" s="226"/>
      <c r="P256" s="226"/>
      <c r="Q256" s="226"/>
      <c r="R256" s="226"/>
      <c r="S256" s="226"/>
      <c r="T256" s="227"/>
      <c r="AT256" s="228" t="s">
        <v>191</v>
      </c>
      <c r="AU256" s="228" t="s">
        <v>88</v>
      </c>
      <c r="AV256" s="12" t="s">
        <v>88</v>
      </c>
      <c r="AW256" s="12" t="s">
        <v>41</v>
      </c>
      <c r="AX256" s="12" t="s">
        <v>78</v>
      </c>
      <c r="AY256" s="228" t="s">
        <v>179</v>
      </c>
    </row>
    <row r="257" spans="2:65" s="11" customFormat="1" ht="13.5">
      <c r="B257" s="208"/>
      <c r="C257" s="209"/>
      <c r="D257" s="205" t="s">
        <v>191</v>
      </c>
      <c r="E257" s="210" t="s">
        <v>34</v>
      </c>
      <c r="F257" s="211" t="s">
        <v>375</v>
      </c>
      <c r="G257" s="209"/>
      <c r="H257" s="210" t="s">
        <v>34</v>
      </c>
      <c r="I257" s="212"/>
      <c r="J257" s="209"/>
      <c r="K257" s="209"/>
      <c r="L257" s="213"/>
      <c r="M257" s="214"/>
      <c r="N257" s="215"/>
      <c r="O257" s="215"/>
      <c r="P257" s="215"/>
      <c r="Q257" s="215"/>
      <c r="R257" s="215"/>
      <c r="S257" s="215"/>
      <c r="T257" s="216"/>
      <c r="AT257" s="217" t="s">
        <v>191</v>
      </c>
      <c r="AU257" s="217" t="s">
        <v>88</v>
      </c>
      <c r="AV257" s="11" t="s">
        <v>86</v>
      </c>
      <c r="AW257" s="11" t="s">
        <v>41</v>
      </c>
      <c r="AX257" s="11" t="s">
        <v>78</v>
      </c>
      <c r="AY257" s="217" t="s">
        <v>179</v>
      </c>
    </row>
    <row r="258" spans="2:65" s="12" customFormat="1" ht="13.5">
      <c r="B258" s="218"/>
      <c r="C258" s="219"/>
      <c r="D258" s="205" t="s">
        <v>191</v>
      </c>
      <c r="E258" s="220" t="s">
        <v>34</v>
      </c>
      <c r="F258" s="221" t="s">
        <v>376</v>
      </c>
      <c r="G258" s="219"/>
      <c r="H258" s="222">
        <v>5.7350000000000003</v>
      </c>
      <c r="I258" s="223"/>
      <c r="J258" s="219"/>
      <c r="K258" s="219"/>
      <c r="L258" s="224"/>
      <c r="M258" s="225"/>
      <c r="N258" s="226"/>
      <c r="O258" s="226"/>
      <c r="P258" s="226"/>
      <c r="Q258" s="226"/>
      <c r="R258" s="226"/>
      <c r="S258" s="226"/>
      <c r="T258" s="227"/>
      <c r="AT258" s="228" t="s">
        <v>191</v>
      </c>
      <c r="AU258" s="228" t="s">
        <v>88</v>
      </c>
      <c r="AV258" s="12" t="s">
        <v>88</v>
      </c>
      <c r="AW258" s="12" t="s">
        <v>41</v>
      </c>
      <c r="AX258" s="12" t="s">
        <v>78</v>
      </c>
      <c r="AY258" s="228" t="s">
        <v>179</v>
      </c>
    </row>
    <row r="259" spans="2:65" s="12" customFormat="1" ht="13.5">
      <c r="B259" s="218"/>
      <c r="C259" s="219"/>
      <c r="D259" s="205" t="s">
        <v>191</v>
      </c>
      <c r="E259" s="220" t="s">
        <v>34</v>
      </c>
      <c r="F259" s="221" t="s">
        <v>377</v>
      </c>
      <c r="G259" s="219"/>
      <c r="H259" s="222">
        <v>19.484000000000002</v>
      </c>
      <c r="I259" s="223"/>
      <c r="J259" s="219"/>
      <c r="K259" s="219"/>
      <c r="L259" s="224"/>
      <c r="M259" s="225"/>
      <c r="N259" s="226"/>
      <c r="O259" s="226"/>
      <c r="P259" s="226"/>
      <c r="Q259" s="226"/>
      <c r="R259" s="226"/>
      <c r="S259" s="226"/>
      <c r="T259" s="227"/>
      <c r="AT259" s="228" t="s">
        <v>191</v>
      </c>
      <c r="AU259" s="228" t="s">
        <v>88</v>
      </c>
      <c r="AV259" s="12" t="s">
        <v>88</v>
      </c>
      <c r="AW259" s="12" t="s">
        <v>41</v>
      </c>
      <c r="AX259" s="12" t="s">
        <v>78</v>
      </c>
      <c r="AY259" s="228" t="s">
        <v>179</v>
      </c>
    </row>
    <row r="260" spans="2:65" s="12" customFormat="1" ht="13.5">
      <c r="B260" s="218"/>
      <c r="C260" s="219"/>
      <c r="D260" s="205" t="s">
        <v>191</v>
      </c>
      <c r="E260" s="220" t="s">
        <v>34</v>
      </c>
      <c r="F260" s="221" t="s">
        <v>378</v>
      </c>
      <c r="G260" s="219"/>
      <c r="H260" s="222">
        <v>9.92</v>
      </c>
      <c r="I260" s="223"/>
      <c r="J260" s="219"/>
      <c r="K260" s="219"/>
      <c r="L260" s="224"/>
      <c r="M260" s="225"/>
      <c r="N260" s="226"/>
      <c r="O260" s="226"/>
      <c r="P260" s="226"/>
      <c r="Q260" s="226"/>
      <c r="R260" s="226"/>
      <c r="S260" s="226"/>
      <c r="T260" s="227"/>
      <c r="AT260" s="228" t="s">
        <v>191</v>
      </c>
      <c r="AU260" s="228" t="s">
        <v>88</v>
      </c>
      <c r="AV260" s="12" t="s">
        <v>88</v>
      </c>
      <c r="AW260" s="12" t="s">
        <v>41</v>
      </c>
      <c r="AX260" s="12" t="s">
        <v>78</v>
      </c>
      <c r="AY260" s="228" t="s">
        <v>179</v>
      </c>
    </row>
    <row r="261" spans="2:65" s="12" customFormat="1" ht="13.5">
      <c r="B261" s="218"/>
      <c r="C261" s="219"/>
      <c r="D261" s="205" t="s">
        <v>191</v>
      </c>
      <c r="E261" s="220" t="s">
        <v>34</v>
      </c>
      <c r="F261" s="221" t="s">
        <v>379</v>
      </c>
      <c r="G261" s="219"/>
      <c r="H261" s="222">
        <v>0.77500000000000002</v>
      </c>
      <c r="I261" s="223"/>
      <c r="J261" s="219"/>
      <c r="K261" s="219"/>
      <c r="L261" s="224"/>
      <c r="M261" s="225"/>
      <c r="N261" s="226"/>
      <c r="O261" s="226"/>
      <c r="P261" s="226"/>
      <c r="Q261" s="226"/>
      <c r="R261" s="226"/>
      <c r="S261" s="226"/>
      <c r="T261" s="227"/>
      <c r="AT261" s="228" t="s">
        <v>191</v>
      </c>
      <c r="AU261" s="228" t="s">
        <v>88</v>
      </c>
      <c r="AV261" s="12" t="s">
        <v>88</v>
      </c>
      <c r="AW261" s="12" t="s">
        <v>41</v>
      </c>
      <c r="AX261" s="12" t="s">
        <v>78</v>
      </c>
      <c r="AY261" s="228" t="s">
        <v>179</v>
      </c>
    </row>
    <row r="262" spans="2:65" s="11" customFormat="1" ht="13.5">
      <c r="B262" s="208"/>
      <c r="C262" s="209"/>
      <c r="D262" s="205" t="s">
        <v>191</v>
      </c>
      <c r="E262" s="210" t="s">
        <v>34</v>
      </c>
      <c r="F262" s="211" t="s">
        <v>380</v>
      </c>
      <c r="G262" s="209"/>
      <c r="H262" s="210" t="s">
        <v>34</v>
      </c>
      <c r="I262" s="212"/>
      <c r="J262" s="209"/>
      <c r="K262" s="209"/>
      <c r="L262" s="213"/>
      <c r="M262" s="214"/>
      <c r="N262" s="215"/>
      <c r="O262" s="215"/>
      <c r="P262" s="215"/>
      <c r="Q262" s="215"/>
      <c r="R262" s="215"/>
      <c r="S262" s="215"/>
      <c r="T262" s="216"/>
      <c r="AT262" s="217" t="s">
        <v>191</v>
      </c>
      <c r="AU262" s="217" t="s">
        <v>88</v>
      </c>
      <c r="AV262" s="11" t="s">
        <v>86</v>
      </c>
      <c r="AW262" s="11" t="s">
        <v>41</v>
      </c>
      <c r="AX262" s="11" t="s">
        <v>78</v>
      </c>
      <c r="AY262" s="217" t="s">
        <v>179</v>
      </c>
    </row>
    <row r="263" spans="2:65" s="12" customFormat="1" ht="13.5">
      <c r="B263" s="218"/>
      <c r="C263" s="219"/>
      <c r="D263" s="205" t="s">
        <v>191</v>
      </c>
      <c r="E263" s="220" t="s">
        <v>34</v>
      </c>
      <c r="F263" s="221" t="s">
        <v>381</v>
      </c>
      <c r="G263" s="219"/>
      <c r="H263" s="222">
        <v>71.058999999999997</v>
      </c>
      <c r="I263" s="223"/>
      <c r="J263" s="219"/>
      <c r="K263" s="219"/>
      <c r="L263" s="224"/>
      <c r="M263" s="225"/>
      <c r="N263" s="226"/>
      <c r="O263" s="226"/>
      <c r="P263" s="226"/>
      <c r="Q263" s="226"/>
      <c r="R263" s="226"/>
      <c r="S263" s="226"/>
      <c r="T263" s="227"/>
      <c r="AT263" s="228" t="s">
        <v>191</v>
      </c>
      <c r="AU263" s="228" t="s">
        <v>88</v>
      </c>
      <c r="AV263" s="12" t="s">
        <v>88</v>
      </c>
      <c r="AW263" s="12" t="s">
        <v>41</v>
      </c>
      <c r="AX263" s="12" t="s">
        <v>78</v>
      </c>
      <c r="AY263" s="228" t="s">
        <v>179</v>
      </c>
    </row>
    <row r="264" spans="2:65" s="12" customFormat="1" ht="13.5">
      <c r="B264" s="218"/>
      <c r="C264" s="219"/>
      <c r="D264" s="205" t="s">
        <v>191</v>
      </c>
      <c r="E264" s="220" t="s">
        <v>34</v>
      </c>
      <c r="F264" s="221" t="s">
        <v>382</v>
      </c>
      <c r="G264" s="219"/>
      <c r="H264" s="222">
        <v>38.889000000000003</v>
      </c>
      <c r="I264" s="223"/>
      <c r="J264" s="219"/>
      <c r="K264" s="219"/>
      <c r="L264" s="224"/>
      <c r="M264" s="225"/>
      <c r="N264" s="226"/>
      <c r="O264" s="226"/>
      <c r="P264" s="226"/>
      <c r="Q264" s="226"/>
      <c r="R264" s="226"/>
      <c r="S264" s="226"/>
      <c r="T264" s="227"/>
      <c r="AT264" s="228" t="s">
        <v>191</v>
      </c>
      <c r="AU264" s="228" t="s">
        <v>88</v>
      </c>
      <c r="AV264" s="12" t="s">
        <v>88</v>
      </c>
      <c r="AW264" s="12" t="s">
        <v>41</v>
      </c>
      <c r="AX264" s="12" t="s">
        <v>78</v>
      </c>
      <c r="AY264" s="228" t="s">
        <v>179</v>
      </c>
    </row>
    <row r="265" spans="2:65" s="12" customFormat="1" ht="13.5">
      <c r="B265" s="218"/>
      <c r="C265" s="219"/>
      <c r="D265" s="205" t="s">
        <v>191</v>
      </c>
      <c r="E265" s="220" t="s">
        <v>34</v>
      </c>
      <c r="F265" s="221" t="s">
        <v>383</v>
      </c>
      <c r="G265" s="219"/>
      <c r="H265" s="222">
        <v>8.1</v>
      </c>
      <c r="I265" s="223"/>
      <c r="J265" s="219"/>
      <c r="K265" s="219"/>
      <c r="L265" s="224"/>
      <c r="M265" s="225"/>
      <c r="N265" s="226"/>
      <c r="O265" s="226"/>
      <c r="P265" s="226"/>
      <c r="Q265" s="226"/>
      <c r="R265" s="226"/>
      <c r="S265" s="226"/>
      <c r="T265" s="227"/>
      <c r="AT265" s="228" t="s">
        <v>191</v>
      </c>
      <c r="AU265" s="228" t="s">
        <v>88</v>
      </c>
      <c r="AV265" s="12" t="s">
        <v>88</v>
      </c>
      <c r="AW265" s="12" t="s">
        <v>41</v>
      </c>
      <c r="AX265" s="12" t="s">
        <v>78</v>
      </c>
      <c r="AY265" s="228" t="s">
        <v>179</v>
      </c>
    </row>
    <row r="266" spans="2:65" s="13" customFormat="1" ht="13.5">
      <c r="B266" s="229"/>
      <c r="C266" s="230"/>
      <c r="D266" s="205" t="s">
        <v>191</v>
      </c>
      <c r="E266" s="231" t="s">
        <v>34</v>
      </c>
      <c r="F266" s="232" t="s">
        <v>196</v>
      </c>
      <c r="G266" s="230"/>
      <c r="H266" s="233">
        <v>235.661</v>
      </c>
      <c r="I266" s="234"/>
      <c r="J266" s="230"/>
      <c r="K266" s="230"/>
      <c r="L266" s="235"/>
      <c r="M266" s="236"/>
      <c r="N266" s="237"/>
      <c r="O266" s="237"/>
      <c r="P266" s="237"/>
      <c r="Q266" s="237"/>
      <c r="R266" s="237"/>
      <c r="S266" s="237"/>
      <c r="T266" s="238"/>
      <c r="AT266" s="239" t="s">
        <v>191</v>
      </c>
      <c r="AU266" s="239" t="s">
        <v>88</v>
      </c>
      <c r="AV266" s="13" t="s">
        <v>187</v>
      </c>
      <c r="AW266" s="13" t="s">
        <v>41</v>
      </c>
      <c r="AX266" s="13" t="s">
        <v>86</v>
      </c>
      <c r="AY266" s="239" t="s">
        <v>179</v>
      </c>
    </row>
    <row r="267" spans="2:65" s="1" customFormat="1" ht="14.45" customHeight="1">
      <c r="B267" s="42"/>
      <c r="C267" s="193" t="s">
        <v>384</v>
      </c>
      <c r="D267" s="193" t="s">
        <v>182</v>
      </c>
      <c r="E267" s="194" t="s">
        <v>385</v>
      </c>
      <c r="F267" s="195" t="s">
        <v>386</v>
      </c>
      <c r="G267" s="196" t="s">
        <v>250</v>
      </c>
      <c r="H267" s="197">
        <v>95.665000000000006</v>
      </c>
      <c r="I267" s="198"/>
      <c r="J267" s="199">
        <f>ROUND(I267*H267,2)</f>
        <v>0</v>
      </c>
      <c r="K267" s="195" t="s">
        <v>186</v>
      </c>
      <c r="L267" s="62"/>
      <c r="M267" s="200" t="s">
        <v>34</v>
      </c>
      <c r="N267" s="201" t="s">
        <v>49</v>
      </c>
      <c r="O267" s="43"/>
      <c r="P267" s="202">
        <f>O267*H267</f>
        <v>0</v>
      </c>
      <c r="Q267" s="202">
        <v>8.0000000000000007E-5</v>
      </c>
      <c r="R267" s="202">
        <f>Q267*H267</f>
        <v>7.6532000000000015E-3</v>
      </c>
      <c r="S267" s="202">
        <v>0</v>
      </c>
      <c r="T267" s="203">
        <f>S267*H267</f>
        <v>0</v>
      </c>
      <c r="AR267" s="24" t="s">
        <v>187</v>
      </c>
      <c r="AT267" s="24" t="s">
        <v>182</v>
      </c>
      <c r="AU267" s="24" t="s">
        <v>88</v>
      </c>
      <c r="AY267" s="24" t="s">
        <v>179</v>
      </c>
      <c r="BE267" s="204">
        <f>IF(N267="základní",J267,0)</f>
        <v>0</v>
      </c>
      <c r="BF267" s="204">
        <f>IF(N267="snížená",J267,0)</f>
        <v>0</v>
      </c>
      <c r="BG267" s="204">
        <f>IF(N267="zákl. přenesená",J267,0)</f>
        <v>0</v>
      </c>
      <c r="BH267" s="204">
        <f>IF(N267="sníž. přenesená",J267,0)</f>
        <v>0</v>
      </c>
      <c r="BI267" s="204">
        <f>IF(N267="nulová",J267,0)</f>
        <v>0</v>
      </c>
      <c r="BJ267" s="24" t="s">
        <v>86</v>
      </c>
      <c r="BK267" s="204">
        <f>ROUND(I267*H267,2)</f>
        <v>0</v>
      </c>
      <c r="BL267" s="24" t="s">
        <v>187</v>
      </c>
      <c r="BM267" s="24" t="s">
        <v>387</v>
      </c>
    </row>
    <row r="268" spans="2:65" s="1" customFormat="1" ht="67.5">
      <c r="B268" s="42"/>
      <c r="C268" s="64"/>
      <c r="D268" s="205" t="s">
        <v>189</v>
      </c>
      <c r="E268" s="64"/>
      <c r="F268" s="206" t="s">
        <v>388</v>
      </c>
      <c r="G268" s="64"/>
      <c r="H268" s="64"/>
      <c r="I268" s="164"/>
      <c r="J268" s="64"/>
      <c r="K268" s="64"/>
      <c r="L268" s="62"/>
      <c r="M268" s="207"/>
      <c r="N268" s="43"/>
      <c r="O268" s="43"/>
      <c r="P268" s="43"/>
      <c r="Q268" s="43"/>
      <c r="R268" s="43"/>
      <c r="S268" s="43"/>
      <c r="T268" s="79"/>
      <c r="AT268" s="24" t="s">
        <v>189</v>
      </c>
      <c r="AU268" s="24" t="s">
        <v>88</v>
      </c>
    </row>
    <row r="269" spans="2:65" s="11" customFormat="1" ht="13.5">
      <c r="B269" s="208"/>
      <c r="C269" s="209"/>
      <c r="D269" s="205" t="s">
        <v>191</v>
      </c>
      <c r="E269" s="210" t="s">
        <v>34</v>
      </c>
      <c r="F269" s="211" t="s">
        <v>389</v>
      </c>
      <c r="G269" s="209"/>
      <c r="H269" s="210" t="s">
        <v>34</v>
      </c>
      <c r="I269" s="212"/>
      <c r="J269" s="209"/>
      <c r="K269" s="209"/>
      <c r="L269" s="213"/>
      <c r="M269" s="214"/>
      <c r="N269" s="215"/>
      <c r="O269" s="215"/>
      <c r="P269" s="215"/>
      <c r="Q269" s="215"/>
      <c r="R269" s="215"/>
      <c r="S269" s="215"/>
      <c r="T269" s="216"/>
      <c r="AT269" s="217" t="s">
        <v>191</v>
      </c>
      <c r="AU269" s="217" t="s">
        <v>88</v>
      </c>
      <c r="AV269" s="11" t="s">
        <v>86</v>
      </c>
      <c r="AW269" s="11" t="s">
        <v>41</v>
      </c>
      <c r="AX269" s="11" t="s">
        <v>78</v>
      </c>
      <c r="AY269" s="217" t="s">
        <v>179</v>
      </c>
    </row>
    <row r="270" spans="2:65" s="12" customFormat="1" ht="13.5">
      <c r="B270" s="218"/>
      <c r="C270" s="219"/>
      <c r="D270" s="205" t="s">
        <v>191</v>
      </c>
      <c r="E270" s="220" t="s">
        <v>34</v>
      </c>
      <c r="F270" s="221" t="s">
        <v>390</v>
      </c>
      <c r="G270" s="219"/>
      <c r="H270" s="222">
        <v>95.665000000000006</v>
      </c>
      <c r="I270" s="223"/>
      <c r="J270" s="219"/>
      <c r="K270" s="219"/>
      <c r="L270" s="224"/>
      <c r="M270" s="225"/>
      <c r="N270" s="226"/>
      <c r="O270" s="226"/>
      <c r="P270" s="226"/>
      <c r="Q270" s="226"/>
      <c r="R270" s="226"/>
      <c r="S270" s="226"/>
      <c r="T270" s="227"/>
      <c r="AT270" s="228" t="s">
        <v>191</v>
      </c>
      <c r="AU270" s="228" t="s">
        <v>88</v>
      </c>
      <c r="AV270" s="12" t="s">
        <v>88</v>
      </c>
      <c r="AW270" s="12" t="s">
        <v>41</v>
      </c>
      <c r="AX270" s="12" t="s">
        <v>86</v>
      </c>
      <c r="AY270" s="228" t="s">
        <v>179</v>
      </c>
    </row>
    <row r="271" spans="2:65" s="1" customFormat="1" ht="14.45" customHeight="1">
      <c r="B271" s="42"/>
      <c r="C271" s="193" t="s">
        <v>391</v>
      </c>
      <c r="D271" s="193" t="s">
        <v>182</v>
      </c>
      <c r="E271" s="194" t="s">
        <v>392</v>
      </c>
      <c r="F271" s="195" t="s">
        <v>393</v>
      </c>
      <c r="G271" s="196" t="s">
        <v>250</v>
      </c>
      <c r="H271" s="197">
        <v>374.45600000000002</v>
      </c>
      <c r="I271" s="198"/>
      <c r="J271" s="199">
        <f>ROUND(I271*H271,2)</f>
        <v>0</v>
      </c>
      <c r="K271" s="195" t="s">
        <v>186</v>
      </c>
      <c r="L271" s="62"/>
      <c r="M271" s="200" t="s">
        <v>34</v>
      </c>
      <c r="N271" s="201" t="s">
        <v>49</v>
      </c>
      <c r="O271" s="43"/>
      <c r="P271" s="202">
        <f>O271*H271</f>
        <v>0</v>
      </c>
      <c r="Q271" s="202">
        <v>1.2E-4</v>
      </c>
      <c r="R271" s="202">
        <f>Q271*H271</f>
        <v>4.4934720000000004E-2</v>
      </c>
      <c r="S271" s="202">
        <v>0</v>
      </c>
      <c r="T271" s="203">
        <f>S271*H271</f>
        <v>0</v>
      </c>
      <c r="AR271" s="24" t="s">
        <v>187</v>
      </c>
      <c r="AT271" s="24" t="s">
        <v>182</v>
      </c>
      <c r="AU271" s="24" t="s">
        <v>88</v>
      </c>
      <c r="AY271" s="24" t="s">
        <v>179</v>
      </c>
      <c r="BE271" s="204">
        <f>IF(N271="základní",J271,0)</f>
        <v>0</v>
      </c>
      <c r="BF271" s="204">
        <f>IF(N271="snížená",J271,0)</f>
        <v>0</v>
      </c>
      <c r="BG271" s="204">
        <f>IF(N271="zákl. přenesená",J271,0)</f>
        <v>0</v>
      </c>
      <c r="BH271" s="204">
        <f>IF(N271="sníž. přenesená",J271,0)</f>
        <v>0</v>
      </c>
      <c r="BI271" s="204">
        <f>IF(N271="nulová",J271,0)</f>
        <v>0</v>
      </c>
      <c r="BJ271" s="24" t="s">
        <v>86</v>
      </c>
      <c r="BK271" s="204">
        <f>ROUND(I271*H271,2)</f>
        <v>0</v>
      </c>
      <c r="BL271" s="24" t="s">
        <v>187</v>
      </c>
      <c r="BM271" s="24" t="s">
        <v>394</v>
      </c>
    </row>
    <row r="272" spans="2:65" s="1" customFormat="1" ht="67.5">
      <c r="B272" s="42"/>
      <c r="C272" s="64"/>
      <c r="D272" s="205" t="s">
        <v>189</v>
      </c>
      <c r="E272" s="64"/>
      <c r="F272" s="206" t="s">
        <v>388</v>
      </c>
      <c r="G272" s="64"/>
      <c r="H272" s="64"/>
      <c r="I272" s="164"/>
      <c r="J272" s="64"/>
      <c r="K272" s="64"/>
      <c r="L272" s="62"/>
      <c r="M272" s="207"/>
      <c r="N272" s="43"/>
      <c r="O272" s="43"/>
      <c r="P272" s="43"/>
      <c r="Q272" s="43"/>
      <c r="R272" s="43"/>
      <c r="S272" s="43"/>
      <c r="T272" s="79"/>
      <c r="AT272" s="24" t="s">
        <v>189</v>
      </c>
      <c r="AU272" s="24" t="s">
        <v>88</v>
      </c>
    </row>
    <row r="273" spans="2:65" s="11" customFormat="1" ht="13.5">
      <c r="B273" s="208"/>
      <c r="C273" s="209"/>
      <c r="D273" s="205" t="s">
        <v>191</v>
      </c>
      <c r="E273" s="210" t="s">
        <v>34</v>
      </c>
      <c r="F273" s="211" t="s">
        <v>389</v>
      </c>
      <c r="G273" s="209"/>
      <c r="H273" s="210" t="s">
        <v>34</v>
      </c>
      <c r="I273" s="212"/>
      <c r="J273" s="209"/>
      <c r="K273" s="209"/>
      <c r="L273" s="213"/>
      <c r="M273" s="214"/>
      <c r="N273" s="215"/>
      <c r="O273" s="215"/>
      <c r="P273" s="215"/>
      <c r="Q273" s="215"/>
      <c r="R273" s="215"/>
      <c r="S273" s="215"/>
      <c r="T273" s="216"/>
      <c r="AT273" s="217" t="s">
        <v>191</v>
      </c>
      <c r="AU273" s="217" t="s">
        <v>88</v>
      </c>
      <c r="AV273" s="11" t="s">
        <v>86</v>
      </c>
      <c r="AW273" s="11" t="s">
        <v>41</v>
      </c>
      <c r="AX273" s="11" t="s">
        <v>78</v>
      </c>
      <c r="AY273" s="217" t="s">
        <v>179</v>
      </c>
    </row>
    <row r="274" spans="2:65" s="12" customFormat="1" ht="13.5">
      <c r="B274" s="218"/>
      <c r="C274" s="219"/>
      <c r="D274" s="205" t="s">
        <v>191</v>
      </c>
      <c r="E274" s="220" t="s">
        <v>34</v>
      </c>
      <c r="F274" s="221" t="s">
        <v>395</v>
      </c>
      <c r="G274" s="219"/>
      <c r="H274" s="222">
        <v>374.45600000000002</v>
      </c>
      <c r="I274" s="223"/>
      <c r="J274" s="219"/>
      <c r="K274" s="219"/>
      <c r="L274" s="224"/>
      <c r="M274" s="225"/>
      <c r="N274" s="226"/>
      <c r="O274" s="226"/>
      <c r="P274" s="226"/>
      <c r="Q274" s="226"/>
      <c r="R274" s="226"/>
      <c r="S274" s="226"/>
      <c r="T274" s="227"/>
      <c r="AT274" s="228" t="s">
        <v>191</v>
      </c>
      <c r="AU274" s="228" t="s">
        <v>88</v>
      </c>
      <c r="AV274" s="12" t="s">
        <v>88</v>
      </c>
      <c r="AW274" s="12" t="s">
        <v>41</v>
      </c>
      <c r="AX274" s="12" t="s">
        <v>86</v>
      </c>
      <c r="AY274" s="228" t="s">
        <v>179</v>
      </c>
    </row>
    <row r="275" spans="2:65" s="1" customFormat="1" ht="14.45" customHeight="1">
      <c r="B275" s="42"/>
      <c r="C275" s="193" t="s">
        <v>9</v>
      </c>
      <c r="D275" s="193" t="s">
        <v>182</v>
      </c>
      <c r="E275" s="194" t="s">
        <v>396</v>
      </c>
      <c r="F275" s="195" t="s">
        <v>397</v>
      </c>
      <c r="G275" s="196" t="s">
        <v>250</v>
      </c>
      <c r="H275" s="197">
        <v>313.10000000000002</v>
      </c>
      <c r="I275" s="198"/>
      <c r="J275" s="199">
        <f>ROUND(I275*H275,2)</f>
        <v>0</v>
      </c>
      <c r="K275" s="195" t="s">
        <v>186</v>
      </c>
      <c r="L275" s="62"/>
      <c r="M275" s="200" t="s">
        <v>34</v>
      </c>
      <c r="N275" s="201" t="s">
        <v>49</v>
      </c>
      <c r="O275" s="43"/>
      <c r="P275" s="202">
        <f>O275*H275</f>
        <v>0</v>
      </c>
      <c r="Q275" s="202">
        <v>1.9599999999999999E-4</v>
      </c>
      <c r="R275" s="202">
        <f>Q275*H275</f>
        <v>6.1367600000000001E-2</v>
      </c>
      <c r="S275" s="202">
        <v>0</v>
      </c>
      <c r="T275" s="203">
        <f>S275*H275</f>
        <v>0</v>
      </c>
      <c r="AR275" s="24" t="s">
        <v>187</v>
      </c>
      <c r="AT275" s="24" t="s">
        <v>182</v>
      </c>
      <c r="AU275" s="24" t="s">
        <v>88</v>
      </c>
      <c r="AY275" s="24" t="s">
        <v>179</v>
      </c>
      <c r="BE275" s="204">
        <f>IF(N275="základní",J275,0)</f>
        <v>0</v>
      </c>
      <c r="BF275" s="204">
        <f>IF(N275="snížená",J275,0)</f>
        <v>0</v>
      </c>
      <c r="BG275" s="204">
        <f>IF(N275="zákl. přenesená",J275,0)</f>
        <v>0</v>
      </c>
      <c r="BH275" s="204">
        <f>IF(N275="sníž. přenesená",J275,0)</f>
        <v>0</v>
      </c>
      <c r="BI275" s="204">
        <f>IF(N275="nulová",J275,0)</f>
        <v>0</v>
      </c>
      <c r="BJ275" s="24" t="s">
        <v>86</v>
      </c>
      <c r="BK275" s="204">
        <f>ROUND(I275*H275,2)</f>
        <v>0</v>
      </c>
      <c r="BL275" s="24" t="s">
        <v>187</v>
      </c>
      <c r="BM275" s="24" t="s">
        <v>398</v>
      </c>
    </row>
    <row r="276" spans="2:65" s="1" customFormat="1" ht="67.5">
      <c r="B276" s="42"/>
      <c r="C276" s="64"/>
      <c r="D276" s="205" t="s">
        <v>189</v>
      </c>
      <c r="E276" s="64"/>
      <c r="F276" s="206" t="s">
        <v>388</v>
      </c>
      <c r="G276" s="64"/>
      <c r="H276" s="64"/>
      <c r="I276" s="164"/>
      <c r="J276" s="64"/>
      <c r="K276" s="64"/>
      <c r="L276" s="62"/>
      <c r="M276" s="207"/>
      <c r="N276" s="43"/>
      <c r="O276" s="43"/>
      <c r="P276" s="43"/>
      <c r="Q276" s="43"/>
      <c r="R276" s="43"/>
      <c r="S276" s="43"/>
      <c r="T276" s="79"/>
      <c r="AT276" s="24" t="s">
        <v>189</v>
      </c>
      <c r="AU276" s="24" t="s">
        <v>88</v>
      </c>
    </row>
    <row r="277" spans="2:65" s="11" customFormat="1" ht="13.5">
      <c r="B277" s="208"/>
      <c r="C277" s="209"/>
      <c r="D277" s="205" t="s">
        <v>191</v>
      </c>
      <c r="E277" s="210" t="s">
        <v>34</v>
      </c>
      <c r="F277" s="211" t="s">
        <v>399</v>
      </c>
      <c r="G277" s="209"/>
      <c r="H277" s="210" t="s">
        <v>34</v>
      </c>
      <c r="I277" s="212"/>
      <c r="J277" s="209"/>
      <c r="K277" s="209"/>
      <c r="L277" s="213"/>
      <c r="M277" s="214"/>
      <c r="N277" s="215"/>
      <c r="O277" s="215"/>
      <c r="P277" s="215"/>
      <c r="Q277" s="215"/>
      <c r="R277" s="215"/>
      <c r="S277" s="215"/>
      <c r="T277" s="216"/>
      <c r="AT277" s="217" t="s">
        <v>191</v>
      </c>
      <c r="AU277" s="217" t="s">
        <v>88</v>
      </c>
      <c r="AV277" s="11" t="s">
        <v>86</v>
      </c>
      <c r="AW277" s="11" t="s">
        <v>41</v>
      </c>
      <c r="AX277" s="11" t="s">
        <v>78</v>
      </c>
      <c r="AY277" s="217" t="s">
        <v>179</v>
      </c>
    </row>
    <row r="278" spans="2:65" s="12" customFormat="1" ht="13.5">
      <c r="B278" s="218"/>
      <c r="C278" s="219"/>
      <c r="D278" s="205" t="s">
        <v>191</v>
      </c>
      <c r="E278" s="220" t="s">
        <v>34</v>
      </c>
      <c r="F278" s="221" t="s">
        <v>400</v>
      </c>
      <c r="G278" s="219"/>
      <c r="H278" s="222">
        <v>158.1</v>
      </c>
      <c r="I278" s="223"/>
      <c r="J278" s="219"/>
      <c r="K278" s="219"/>
      <c r="L278" s="224"/>
      <c r="M278" s="225"/>
      <c r="N278" s="226"/>
      <c r="O278" s="226"/>
      <c r="P278" s="226"/>
      <c r="Q278" s="226"/>
      <c r="R278" s="226"/>
      <c r="S278" s="226"/>
      <c r="T278" s="227"/>
      <c r="AT278" s="228" t="s">
        <v>191</v>
      </c>
      <c r="AU278" s="228" t="s">
        <v>88</v>
      </c>
      <c r="AV278" s="12" t="s">
        <v>88</v>
      </c>
      <c r="AW278" s="12" t="s">
        <v>41</v>
      </c>
      <c r="AX278" s="12" t="s">
        <v>78</v>
      </c>
      <c r="AY278" s="228" t="s">
        <v>179</v>
      </c>
    </row>
    <row r="279" spans="2:65" s="11" customFormat="1" ht="13.5">
      <c r="B279" s="208"/>
      <c r="C279" s="209"/>
      <c r="D279" s="205" t="s">
        <v>191</v>
      </c>
      <c r="E279" s="210" t="s">
        <v>34</v>
      </c>
      <c r="F279" s="211" t="s">
        <v>401</v>
      </c>
      <c r="G279" s="209"/>
      <c r="H279" s="210" t="s">
        <v>34</v>
      </c>
      <c r="I279" s="212"/>
      <c r="J279" s="209"/>
      <c r="K279" s="209"/>
      <c r="L279" s="213"/>
      <c r="M279" s="214"/>
      <c r="N279" s="215"/>
      <c r="O279" s="215"/>
      <c r="P279" s="215"/>
      <c r="Q279" s="215"/>
      <c r="R279" s="215"/>
      <c r="S279" s="215"/>
      <c r="T279" s="216"/>
      <c r="AT279" s="217" t="s">
        <v>191</v>
      </c>
      <c r="AU279" s="217" t="s">
        <v>88</v>
      </c>
      <c r="AV279" s="11" t="s">
        <v>86</v>
      </c>
      <c r="AW279" s="11" t="s">
        <v>41</v>
      </c>
      <c r="AX279" s="11" t="s">
        <v>78</v>
      </c>
      <c r="AY279" s="217" t="s">
        <v>179</v>
      </c>
    </row>
    <row r="280" spans="2:65" s="12" customFormat="1" ht="13.5">
      <c r="B280" s="218"/>
      <c r="C280" s="219"/>
      <c r="D280" s="205" t="s">
        <v>191</v>
      </c>
      <c r="E280" s="220" t="s">
        <v>34</v>
      </c>
      <c r="F280" s="221" t="s">
        <v>402</v>
      </c>
      <c r="G280" s="219"/>
      <c r="H280" s="222">
        <v>155</v>
      </c>
      <c r="I280" s="223"/>
      <c r="J280" s="219"/>
      <c r="K280" s="219"/>
      <c r="L280" s="224"/>
      <c r="M280" s="225"/>
      <c r="N280" s="226"/>
      <c r="O280" s="226"/>
      <c r="P280" s="226"/>
      <c r="Q280" s="226"/>
      <c r="R280" s="226"/>
      <c r="S280" s="226"/>
      <c r="T280" s="227"/>
      <c r="AT280" s="228" t="s">
        <v>191</v>
      </c>
      <c r="AU280" s="228" t="s">
        <v>88</v>
      </c>
      <c r="AV280" s="12" t="s">
        <v>88</v>
      </c>
      <c r="AW280" s="12" t="s">
        <v>41</v>
      </c>
      <c r="AX280" s="12" t="s">
        <v>78</v>
      </c>
      <c r="AY280" s="228" t="s">
        <v>179</v>
      </c>
    </row>
    <row r="281" spans="2:65" s="13" customFormat="1" ht="13.5">
      <c r="B281" s="229"/>
      <c r="C281" s="230"/>
      <c r="D281" s="205" t="s">
        <v>191</v>
      </c>
      <c r="E281" s="231" t="s">
        <v>34</v>
      </c>
      <c r="F281" s="232" t="s">
        <v>196</v>
      </c>
      <c r="G281" s="230"/>
      <c r="H281" s="233">
        <v>313.10000000000002</v>
      </c>
      <c r="I281" s="234"/>
      <c r="J281" s="230"/>
      <c r="K281" s="230"/>
      <c r="L281" s="235"/>
      <c r="M281" s="236"/>
      <c r="N281" s="237"/>
      <c r="O281" s="237"/>
      <c r="P281" s="237"/>
      <c r="Q281" s="237"/>
      <c r="R281" s="237"/>
      <c r="S281" s="237"/>
      <c r="T281" s="238"/>
      <c r="AT281" s="239" t="s">
        <v>191</v>
      </c>
      <c r="AU281" s="239" t="s">
        <v>88</v>
      </c>
      <c r="AV281" s="13" t="s">
        <v>187</v>
      </c>
      <c r="AW281" s="13" t="s">
        <v>41</v>
      </c>
      <c r="AX281" s="13" t="s">
        <v>86</v>
      </c>
      <c r="AY281" s="239" t="s">
        <v>179</v>
      </c>
    </row>
    <row r="282" spans="2:65" s="10" customFormat="1" ht="29.85" customHeight="1">
      <c r="B282" s="177"/>
      <c r="C282" s="178"/>
      <c r="D282" s="179" t="s">
        <v>77</v>
      </c>
      <c r="E282" s="191" t="s">
        <v>187</v>
      </c>
      <c r="F282" s="191" t="s">
        <v>403</v>
      </c>
      <c r="G282" s="178"/>
      <c r="H282" s="178"/>
      <c r="I282" s="181"/>
      <c r="J282" s="192">
        <f>BK282</f>
        <v>0</v>
      </c>
      <c r="K282" s="178"/>
      <c r="L282" s="183"/>
      <c r="M282" s="184"/>
      <c r="N282" s="185"/>
      <c r="O282" s="185"/>
      <c r="P282" s="186">
        <f>SUM(P283:P340)</f>
        <v>0</v>
      </c>
      <c r="Q282" s="185"/>
      <c r="R282" s="186">
        <f>SUM(R283:R340)</f>
        <v>368.60272956956226</v>
      </c>
      <c r="S282" s="185"/>
      <c r="T282" s="187">
        <f>SUM(T283:T340)</f>
        <v>0</v>
      </c>
      <c r="AR282" s="188" t="s">
        <v>86</v>
      </c>
      <c r="AT282" s="189" t="s">
        <v>77</v>
      </c>
      <c r="AU282" s="189" t="s">
        <v>86</v>
      </c>
      <c r="AY282" s="188" t="s">
        <v>179</v>
      </c>
      <c r="BK282" s="190">
        <f>SUM(BK283:BK340)</f>
        <v>0</v>
      </c>
    </row>
    <row r="283" spans="2:65" s="1" customFormat="1" ht="34.15" customHeight="1">
      <c r="B283" s="42"/>
      <c r="C283" s="193" t="s">
        <v>404</v>
      </c>
      <c r="D283" s="193" t="s">
        <v>182</v>
      </c>
      <c r="E283" s="194" t="s">
        <v>405</v>
      </c>
      <c r="F283" s="195" t="s">
        <v>406</v>
      </c>
      <c r="G283" s="196" t="s">
        <v>199</v>
      </c>
      <c r="H283" s="197">
        <v>125.125</v>
      </c>
      <c r="I283" s="198"/>
      <c r="J283" s="199">
        <f>ROUND(I283*H283,2)</f>
        <v>0</v>
      </c>
      <c r="K283" s="195" t="s">
        <v>186</v>
      </c>
      <c r="L283" s="62"/>
      <c r="M283" s="200" t="s">
        <v>34</v>
      </c>
      <c r="N283" s="201" t="s">
        <v>49</v>
      </c>
      <c r="O283" s="43"/>
      <c r="P283" s="202">
        <f>O283*H283</f>
        <v>0</v>
      </c>
      <c r="Q283" s="202">
        <v>2.45343</v>
      </c>
      <c r="R283" s="202">
        <f>Q283*H283</f>
        <v>306.98542874999998</v>
      </c>
      <c r="S283" s="202">
        <v>0</v>
      </c>
      <c r="T283" s="203">
        <f>S283*H283</f>
        <v>0</v>
      </c>
      <c r="AR283" s="24" t="s">
        <v>187</v>
      </c>
      <c r="AT283" s="24" t="s">
        <v>182</v>
      </c>
      <c r="AU283" s="24" t="s">
        <v>88</v>
      </c>
      <c r="AY283" s="24" t="s">
        <v>179</v>
      </c>
      <c r="BE283" s="204">
        <f>IF(N283="základní",J283,0)</f>
        <v>0</v>
      </c>
      <c r="BF283" s="204">
        <f>IF(N283="snížená",J283,0)</f>
        <v>0</v>
      </c>
      <c r="BG283" s="204">
        <f>IF(N283="zákl. přenesená",J283,0)</f>
        <v>0</v>
      </c>
      <c r="BH283" s="204">
        <f>IF(N283="sníž. přenesená",J283,0)</f>
        <v>0</v>
      </c>
      <c r="BI283" s="204">
        <f>IF(N283="nulová",J283,0)</f>
        <v>0</v>
      </c>
      <c r="BJ283" s="24" t="s">
        <v>86</v>
      </c>
      <c r="BK283" s="204">
        <f>ROUND(I283*H283,2)</f>
        <v>0</v>
      </c>
      <c r="BL283" s="24" t="s">
        <v>187</v>
      </c>
      <c r="BM283" s="24" t="s">
        <v>407</v>
      </c>
    </row>
    <row r="284" spans="2:65" s="1" customFormat="1" ht="54">
      <c r="B284" s="42"/>
      <c r="C284" s="64"/>
      <c r="D284" s="205" t="s">
        <v>189</v>
      </c>
      <c r="E284" s="64"/>
      <c r="F284" s="206" t="s">
        <v>408</v>
      </c>
      <c r="G284" s="64"/>
      <c r="H284" s="64"/>
      <c r="I284" s="164"/>
      <c r="J284" s="64"/>
      <c r="K284" s="64"/>
      <c r="L284" s="62"/>
      <c r="M284" s="207"/>
      <c r="N284" s="43"/>
      <c r="O284" s="43"/>
      <c r="P284" s="43"/>
      <c r="Q284" s="43"/>
      <c r="R284" s="43"/>
      <c r="S284" s="43"/>
      <c r="T284" s="79"/>
      <c r="AT284" s="24" t="s">
        <v>189</v>
      </c>
      <c r="AU284" s="24" t="s">
        <v>88</v>
      </c>
    </row>
    <row r="285" spans="2:65" s="11" customFormat="1" ht="13.5">
      <c r="B285" s="208"/>
      <c r="C285" s="209"/>
      <c r="D285" s="205" t="s">
        <v>191</v>
      </c>
      <c r="E285" s="210" t="s">
        <v>34</v>
      </c>
      <c r="F285" s="211" t="s">
        <v>409</v>
      </c>
      <c r="G285" s="209"/>
      <c r="H285" s="210" t="s">
        <v>34</v>
      </c>
      <c r="I285" s="212"/>
      <c r="J285" s="209"/>
      <c r="K285" s="209"/>
      <c r="L285" s="213"/>
      <c r="M285" s="214"/>
      <c r="N285" s="215"/>
      <c r="O285" s="215"/>
      <c r="P285" s="215"/>
      <c r="Q285" s="215"/>
      <c r="R285" s="215"/>
      <c r="S285" s="215"/>
      <c r="T285" s="216"/>
      <c r="AT285" s="217" t="s">
        <v>191</v>
      </c>
      <c r="AU285" s="217" t="s">
        <v>88</v>
      </c>
      <c r="AV285" s="11" t="s">
        <v>86</v>
      </c>
      <c r="AW285" s="11" t="s">
        <v>41</v>
      </c>
      <c r="AX285" s="11" t="s">
        <v>78</v>
      </c>
      <c r="AY285" s="217" t="s">
        <v>179</v>
      </c>
    </row>
    <row r="286" spans="2:65" s="12" customFormat="1" ht="13.5">
      <c r="B286" s="218"/>
      <c r="C286" s="219"/>
      <c r="D286" s="205" t="s">
        <v>191</v>
      </c>
      <c r="E286" s="220" t="s">
        <v>34</v>
      </c>
      <c r="F286" s="221" t="s">
        <v>410</v>
      </c>
      <c r="G286" s="219"/>
      <c r="H286" s="222">
        <v>58.969000000000001</v>
      </c>
      <c r="I286" s="223"/>
      <c r="J286" s="219"/>
      <c r="K286" s="219"/>
      <c r="L286" s="224"/>
      <c r="M286" s="225"/>
      <c r="N286" s="226"/>
      <c r="O286" s="226"/>
      <c r="P286" s="226"/>
      <c r="Q286" s="226"/>
      <c r="R286" s="226"/>
      <c r="S286" s="226"/>
      <c r="T286" s="227"/>
      <c r="AT286" s="228" t="s">
        <v>191</v>
      </c>
      <c r="AU286" s="228" t="s">
        <v>88</v>
      </c>
      <c r="AV286" s="12" t="s">
        <v>88</v>
      </c>
      <c r="AW286" s="12" t="s">
        <v>41</v>
      </c>
      <c r="AX286" s="12" t="s">
        <v>78</v>
      </c>
      <c r="AY286" s="228" t="s">
        <v>179</v>
      </c>
    </row>
    <row r="287" spans="2:65" s="12" customFormat="1" ht="13.5">
      <c r="B287" s="218"/>
      <c r="C287" s="219"/>
      <c r="D287" s="205" t="s">
        <v>191</v>
      </c>
      <c r="E287" s="220" t="s">
        <v>34</v>
      </c>
      <c r="F287" s="221" t="s">
        <v>411</v>
      </c>
      <c r="G287" s="219"/>
      <c r="H287" s="222">
        <v>40.920999999999999</v>
      </c>
      <c r="I287" s="223"/>
      <c r="J287" s="219"/>
      <c r="K287" s="219"/>
      <c r="L287" s="224"/>
      <c r="M287" s="225"/>
      <c r="N287" s="226"/>
      <c r="O287" s="226"/>
      <c r="P287" s="226"/>
      <c r="Q287" s="226"/>
      <c r="R287" s="226"/>
      <c r="S287" s="226"/>
      <c r="T287" s="227"/>
      <c r="AT287" s="228" t="s">
        <v>191</v>
      </c>
      <c r="AU287" s="228" t="s">
        <v>88</v>
      </c>
      <c r="AV287" s="12" t="s">
        <v>88</v>
      </c>
      <c r="AW287" s="12" t="s">
        <v>41</v>
      </c>
      <c r="AX287" s="12" t="s">
        <v>78</v>
      </c>
      <c r="AY287" s="228" t="s">
        <v>179</v>
      </c>
    </row>
    <row r="288" spans="2:65" s="11" customFormat="1" ht="13.5">
      <c r="B288" s="208"/>
      <c r="C288" s="209"/>
      <c r="D288" s="205" t="s">
        <v>191</v>
      </c>
      <c r="E288" s="210" t="s">
        <v>34</v>
      </c>
      <c r="F288" s="211" t="s">
        <v>412</v>
      </c>
      <c r="G288" s="209"/>
      <c r="H288" s="210" t="s">
        <v>34</v>
      </c>
      <c r="I288" s="212"/>
      <c r="J288" s="209"/>
      <c r="K288" s="209"/>
      <c r="L288" s="213"/>
      <c r="M288" s="214"/>
      <c r="N288" s="215"/>
      <c r="O288" s="215"/>
      <c r="P288" s="215"/>
      <c r="Q288" s="215"/>
      <c r="R288" s="215"/>
      <c r="S288" s="215"/>
      <c r="T288" s="216"/>
      <c r="AT288" s="217" t="s">
        <v>191</v>
      </c>
      <c r="AU288" s="217" t="s">
        <v>88</v>
      </c>
      <c r="AV288" s="11" t="s">
        <v>86</v>
      </c>
      <c r="AW288" s="11" t="s">
        <v>41</v>
      </c>
      <c r="AX288" s="11" t="s">
        <v>78</v>
      </c>
      <c r="AY288" s="217" t="s">
        <v>179</v>
      </c>
    </row>
    <row r="289" spans="2:65" s="12" customFormat="1" ht="13.5">
      <c r="B289" s="218"/>
      <c r="C289" s="219"/>
      <c r="D289" s="205" t="s">
        <v>191</v>
      </c>
      <c r="E289" s="220" t="s">
        <v>34</v>
      </c>
      <c r="F289" s="221" t="s">
        <v>413</v>
      </c>
      <c r="G289" s="219"/>
      <c r="H289" s="222">
        <v>14.897</v>
      </c>
      <c r="I289" s="223"/>
      <c r="J289" s="219"/>
      <c r="K289" s="219"/>
      <c r="L289" s="224"/>
      <c r="M289" s="225"/>
      <c r="N289" s="226"/>
      <c r="O289" s="226"/>
      <c r="P289" s="226"/>
      <c r="Q289" s="226"/>
      <c r="R289" s="226"/>
      <c r="S289" s="226"/>
      <c r="T289" s="227"/>
      <c r="AT289" s="228" t="s">
        <v>191</v>
      </c>
      <c r="AU289" s="228" t="s">
        <v>88</v>
      </c>
      <c r="AV289" s="12" t="s">
        <v>88</v>
      </c>
      <c r="AW289" s="12" t="s">
        <v>41</v>
      </c>
      <c r="AX289" s="12" t="s">
        <v>78</v>
      </c>
      <c r="AY289" s="228" t="s">
        <v>179</v>
      </c>
    </row>
    <row r="290" spans="2:65" s="12" customFormat="1" ht="13.5">
      <c r="B290" s="218"/>
      <c r="C290" s="219"/>
      <c r="D290" s="205" t="s">
        <v>191</v>
      </c>
      <c r="E290" s="220" t="s">
        <v>34</v>
      </c>
      <c r="F290" s="221" t="s">
        <v>414</v>
      </c>
      <c r="G290" s="219"/>
      <c r="H290" s="222">
        <v>10.337999999999999</v>
      </c>
      <c r="I290" s="223"/>
      <c r="J290" s="219"/>
      <c r="K290" s="219"/>
      <c r="L290" s="224"/>
      <c r="M290" s="225"/>
      <c r="N290" s="226"/>
      <c r="O290" s="226"/>
      <c r="P290" s="226"/>
      <c r="Q290" s="226"/>
      <c r="R290" s="226"/>
      <c r="S290" s="226"/>
      <c r="T290" s="227"/>
      <c r="AT290" s="228" t="s">
        <v>191</v>
      </c>
      <c r="AU290" s="228" t="s">
        <v>88</v>
      </c>
      <c r="AV290" s="12" t="s">
        <v>88</v>
      </c>
      <c r="AW290" s="12" t="s">
        <v>41</v>
      </c>
      <c r="AX290" s="12" t="s">
        <v>78</v>
      </c>
      <c r="AY290" s="228" t="s">
        <v>179</v>
      </c>
    </row>
    <row r="291" spans="2:65" s="13" customFormat="1" ht="13.5">
      <c r="B291" s="229"/>
      <c r="C291" s="230"/>
      <c r="D291" s="205" t="s">
        <v>191</v>
      </c>
      <c r="E291" s="231" t="s">
        <v>34</v>
      </c>
      <c r="F291" s="232" t="s">
        <v>196</v>
      </c>
      <c r="G291" s="230"/>
      <c r="H291" s="233">
        <v>125.125</v>
      </c>
      <c r="I291" s="234"/>
      <c r="J291" s="230"/>
      <c r="K291" s="230"/>
      <c r="L291" s="235"/>
      <c r="M291" s="236"/>
      <c r="N291" s="237"/>
      <c r="O291" s="237"/>
      <c r="P291" s="237"/>
      <c r="Q291" s="237"/>
      <c r="R291" s="237"/>
      <c r="S291" s="237"/>
      <c r="T291" s="238"/>
      <c r="AT291" s="239" t="s">
        <v>191</v>
      </c>
      <c r="AU291" s="239" t="s">
        <v>88</v>
      </c>
      <c r="AV291" s="13" t="s">
        <v>187</v>
      </c>
      <c r="AW291" s="13" t="s">
        <v>41</v>
      </c>
      <c r="AX291" s="13" t="s">
        <v>86</v>
      </c>
      <c r="AY291" s="239" t="s">
        <v>179</v>
      </c>
    </row>
    <row r="292" spans="2:65" s="1" customFormat="1" ht="22.9" customHeight="1">
      <c r="B292" s="42"/>
      <c r="C292" s="193" t="s">
        <v>415</v>
      </c>
      <c r="D292" s="193" t="s">
        <v>182</v>
      </c>
      <c r="E292" s="194" t="s">
        <v>416</v>
      </c>
      <c r="F292" s="195" t="s">
        <v>417</v>
      </c>
      <c r="G292" s="196" t="s">
        <v>185</v>
      </c>
      <c r="H292" s="197">
        <v>59.078000000000003</v>
      </c>
      <c r="I292" s="198"/>
      <c r="J292" s="199">
        <f>ROUND(I292*H292,2)</f>
        <v>0</v>
      </c>
      <c r="K292" s="195" t="s">
        <v>186</v>
      </c>
      <c r="L292" s="62"/>
      <c r="M292" s="200" t="s">
        <v>34</v>
      </c>
      <c r="N292" s="201" t="s">
        <v>49</v>
      </c>
      <c r="O292" s="43"/>
      <c r="P292" s="202">
        <f>O292*H292</f>
        <v>0</v>
      </c>
      <c r="Q292" s="202">
        <v>5.3261999999999997E-3</v>
      </c>
      <c r="R292" s="202">
        <f>Q292*H292</f>
        <v>0.31466124359999997</v>
      </c>
      <c r="S292" s="202">
        <v>0</v>
      </c>
      <c r="T292" s="203">
        <f>S292*H292</f>
        <v>0</v>
      </c>
      <c r="AR292" s="24" t="s">
        <v>187</v>
      </c>
      <c r="AT292" s="24" t="s">
        <v>182</v>
      </c>
      <c r="AU292" s="24" t="s">
        <v>88</v>
      </c>
      <c r="AY292" s="24" t="s">
        <v>179</v>
      </c>
      <c r="BE292" s="204">
        <f>IF(N292="základní",J292,0)</f>
        <v>0</v>
      </c>
      <c r="BF292" s="204">
        <f>IF(N292="snížená",J292,0)</f>
        <v>0</v>
      </c>
      <c r="BG292" s="204">
        <f>IF(N292="zákl. přenesená",J292,0)</f>
        <v>0</v>
      </c>
      <c r="BH292" s="204">
        <f>IF(N292="sníž. přenesená",J292,0)</f>
        <v>0</v>
      </c>
      <c r="BI292" s="204">
        <f>IF(N292="nulová",J292,0)</f>
        <v>0</v>
      </c>
      <c r="BJ292" s="24" t="s">
        <v>86</v>
      </c>
      <c r="BK292" s="204">
        <f>ROUND(I292*H292,2)</f>
        <v>0</v>
      </c>
      <c r="BL292" s="24" t="s">
        <v>187</v>
      </c>
      <c r="BM292" s="24" t="s">
        <v>418</v>
      </c>
    </row>
    <row r="293" spans="2:65" s="1" customFormat="1" ht="229.5">
      <c r="B293" s="42"/>
      <c r="C293" s="64"/>
      <c r="D293" s="205" t="s">
        <v>189</v>
      </c>
      <c r="E293" s="64"/>
      <c r="F293" s="206" t="s">
        <v>419</v>
      </c>
      <c r="G293" s="64"/>
      <c r="H293" s="64"/>
      <c r="I293" s="164"/>
      <c r="J293" s="64"/>
      <c r="K293" s="64"/>
      <c r="L293" s="62"/>
      <c r="M293" s="207"/>
      <c r="N293" s="43"/>
      <c r="O293" s="43"/>
      <c r="P293" s="43"/>
      <c r="Q293" s="43"/>
      <c r="R293" s="43"/>
      <c r="S293" s="43"/>
      <c r="T293" s="79"/>
      <c r="AT293" s="24" t="s">
        <v>189</v>
      </c>
      <c r="AU293" s="24" t="s">
        <v>88</v>
      </c>
    </row>
    <row r="294" spans="2:65" s="11" customFormat="1" ht="13.5">
      <c r="B294" s="208"/>
      <c r="C294" s="209"/>
      <c r="D294" s="205" t="s">
        <v>191</v>
      </c>
      <c r="E294" s="210" t="s">
        <v>34</v>
      </c>
      <c r="F294" s="211" t="s">
        <v>420</v>
      </c>
      <c r="G294" s="209"/>
      <c r="H294" s="210" t="s">
        <v>34</v>
      </c>
      <c r="I294" s="212"/>
      <c r="J294" s="209"/>
      <c r="K294" s="209"/>
      <c r="L294" s="213"/>
      <c r="M294" s="214"/>
      <c r="N294" s="215"/>
      <c r="O294" s="215"/>
      <c r="P294" s="215"/>
      <c r="Q294" s="215"/>
      <c r="R294" s="215"/>
      <c r="S294" s="215"/>
      <c r="T294" s="216"/>
      <c r="AT294" s="217" t="s">
        <v>191</v>
      </c>
      <c r="AU294" s="217" t="s">
        <v>88</v>
      </c>
      <c r="AV294" s="11" t="s">
        <v>86</v>
      </c>
      <c r="AW294" s="11" t="s">
        <v>41</v>
      </c>
      <c r="AX294" s="11" t="s">
        <v>78</v>
      </c>
      <c r="AY294" s="217" t="s">
        <v>179</v>
      </c>
    </row>
    <row r="295" spans="2:65" s="12" customFormat="1" ht="27">
      <c r="B295" s="218"/>
      <c r="C295" s="219"/>
      <c r="D295" s="205" t="s">
        <v>191</v>
      </c>
      <c r="E295" s="220" t="s">
        <v>34</v>
      </c>
      <c r="F295" s="221" t="s">
        <v>421</v>
      </c>
      <c r="G295" s="219"/>
      <c r="H295" s="222">
        <v>5.09</v>
      </c>
      <c r="I295" s="223"/>
      <c r="J295" s="219"/>
      <c r="K295" s="219"/>
      <c r="L295" s="224"/>
      <c r="M295" s="225"/>
      <c r="N295" s="226"/>
      <c r="O295" s="226"/>
      <c r="P295" s="226"/>
      <c r="Q295" s="226"/>
      <c r="R295" s="226"/>
      <c r="S295" s="226"/>
      <c r="T295" s="227"/>
      <c r="AT295" s="228" t="s">
        <v>191</v>
      </c>
      <c r="AU295" s="228" t="s">
        <v>88</v>
      </c>
      <c r="AV295" s="12" t="s">
        <v>88</v>
      </c>
      <c r="AW295" s="12" t="s">
        <v>41</v>
      </c>
      <c r="AX295" s="12" t="s">
        <v>78</v>
      </c>
      <c r="AY295" s="228" t="s">
        <v>179</v>
      </c>
    </row>
    <row r="296" spans="2:65" s="12" customFormat="1" ht="27">
      <c r="B296" s="218"/>
      <c r="C296" s="219"/>
      <c r="D296" s="205" t="s">
        <v>191</v>
      </c>
      <c r="E296" s="220" t="s">
        <v>34</v>
      </c>
      <c r="F296" s="221" t="s">
        <v>422</v>
      </c>
      <c r="G296" s="219"/>
      <c r="H296" s="222">
        <v>4.7629999999999999</v>
      </c>
      <c r="I296" s="223"/>
      <c r="J296" s="219"/>
      <c r="K296" s="219"/>
      <c r="L296" s="224"/>
      <c r="M296" s="225"/>
      <c r="N296" s="226"/>
      <c r="O296" s="226"/>
      <c r="P296" s="226"/>
      <c r="Q296" s="226"/>
      <c r="R296" s="226"/>
      <c r="S296" s="226"/>
      <c r="T296" s="227"/>
      <c r="AT296" s="228" t="s">
        <v>191</v>
      </c>
      <c r="AU296" s="228" t="s">
        <v>88</v>
      </c>
      <c r="AV296" s="12" t="s">
        <v>88</v>
      </c>
      <c r="AW296" s="12" t="s">
        <v>41</v>
      </c>
      <c r="AX296" s="12" t="s">
        <v>78</v>
      </c>
      <c r="AY296" s="228" t="s">
        <v>179</v>
      </c>
    </row>
    <row r="297" spans="2:65" s="12" customFormat="1" ht="13.5">
      <c r="B297" s="218"/>
      <c r="C297" s="219"/>
      <c r="D297" s="205" t="s">
        <v>191</v>
      </c>
      <c r="E297" s="220" t="s">
        <v>34</v>
      </c>
      <c r="F297" s="221" t="s">
        <v>423</v>
      </c>
      <c r="G297" s="219"/>
      <c r="H297" s="222">
        <v>3.835</v>
      </c>
      <c r="I297" s="223"/>
      <c r="J297" s="219"/>
      <c r="K297" s="219"/>
      <c r="L297" s="224"/>
      <c r="M297" s="225"/>
      <c r="N297" s="226"/>
      <c r="O297" s="226"/>
      <c r="P297" s="226"/>
      <c r="Q297" s="226"/>
      <c r="R297" s="226"/>
      <c r="S297" s="226"/>
      <c r="T297" s="227"/>
      <c r="AT297" s="228" t="s">
        <v>191</v>
      </c>
      <c r="AU297" s="228" t="s">
        <v>88</v>
      </c>
      <c r="AV297" s="12" t="s">
        <v>88</v>
      </c>
      <c r="AW297" s="12" t="s">
        <v>41</v>
      </c>
      <c r="AX297" s="12" t="s">
        <v>78</v>
      </c>
      <c r="AY297" s="228" t="s">
        <v>179</v>
      </c>
    </row>
    <row r="298" spans="2:65" s="11" customFormat="1" ht="13.5">
      <c r="B298" s="208"/>
      <c r="C298" s="209"/>
      <c r="D298" s="205" t="s">
        <v>191</v>
      </c>
      <c r="E298" s="210" t="s">
        <v>34</v>
      </c>
      <c r="F298" s="211" t="s">
        <v>424</v>
      </c>
      <c r="G298" s="209"/>
      <c r="H298" s="210" t="s">
        <v>34</v>
      </c>
      <c r="I298" s="212"/>
      <c r="J298" s="209"/>
      <c r="K298" s="209"/>
      <c r="L298" s="213"/>
      <c r="M298" s="214"/>
      <c r="N298" s="215"/>
      <c r="O298" s="215"/>
      <c r="P298" s="215"/>
      <c r="Q298" s="215"/>
      <c r="R298" s="215"/>
      <c r="S298" s="215"/>
      <c r="T298" s="216"/>
      <c r="AT298" s="217" t="s">
        <v>191</v>
      </c>
      <c r="AU298" s="217" t="s">
        <v>88</v>
      </c>
      <c r="AV298" s="11" t="s">
        <v>86</v>
      </c>
      <c r="AW298" s="11" t="s">
        <v>41</v>
      </c>
      <c r="AX298" s="11" t="s">
        <v>78</v>
      </c>
      <c r="AY298" s="217" t="s">
        <v>179</v>
      </c>
    </row>
    <row r="299" spans="2:65" s="12" customFormat="1" ht="13.5">
      <c r="B299" s="218"/>
      <c r="C299" s="219"/>
      <c r="D299" s="205" t="s">
        <v>191</v>
      </c>
      <c r="E299" s="220" t="s">
        <v>34</v>
      </c>
      <c r="F299" s="221" t="s">
        <v>425</v>
      </c>
      <c r="G299" s="219"/>
      <c r="H299" s="222">
        <v>45.39</v>
      </c>
      <c r="I299" s="223"/>
      <c r="J299" s="219"/>
      <c r="K299" s="219"/>
      <c r="L299" s="224"/>
      <c r="M299" s="225"/>
      <c r="N299" s="226"/>
      <c r="O299" s="226"/>
      <c r="P299" s="226"/>
      <c r="Q299" s="226"/>
      <c r="R299" s="226"/>
      <c r="S299" s="226"/>
      <c r="T299" s="227"/>
      <c r="AT299" s="228" t="s">
        <v>191</v>
      </c>
      <c r="AU299" s="228" t="s">
        <v>88</v>
      </c>
      <c r="AV299" s="12" t="s">
        <v>88</v>
      </c>
      <c r="AW299" s="12" t="s">
        <v>41</v>
      </c>
      <c r="AX299" s="12" t="s">
        <v>78</v>
      </c>
      <c r="AY299" s="228" t="s">
        <v>179</v>
      </c>
    </row>
    <row r="300" spans="2:65" s="13" customFormat="1" ht="13.5">
      <c r="B300" s="229"/>
      <c r="C300" s="230"/>
      <c r="D300" s="205" t="s">
        <v>191</v>
      </c>
      <c r="E300" s="231" t="s">
        <v>34</v>
      </c>
      <c r="F300" s="232" t="s">
        <v>196</v>
      </c>
      <c r="G300" s="230"/>
      <c r="H300" s="233">
        <v>59.078000000000003</v>
      </c>
      <c r="I300" s="234"/>
      <c r="J300" s="230"/>
      <c r="K300" s="230"/>
      <c r="L300" s="235"/>
      <c r="M300" s="236"/>
      <c r="N300" s="237"/>
      <c r="O300" s="237"/>
      <c r="P300" s="237"/>
      <c r="Q300" s="237"/>
      <c r="R300" s="237"/>
      <c r="S300" s="237"/>
      <c r="T300" s="238"/>
      <c r="AT300" s="239" t="s">
        <v>191</v>
      </c>
      <c r="AU300" s="239" t="s">
        <v>88</v>
      </c>
      <c r="AV300" s="13" t="s">
        <v>187</v>
      </c>
      <c r="AW300" s="13" t="s">
        <v>41</v>
      </c>
      <c r="AX300" s="13" t="s">
        <v>86</v>
      </c>
      <c r="AY300" s="239" t="s">
        <v>179</v>
      </c>
    </row>
    <row r="301" spans="2:65" s="1" customFormat="1" ht="22.9" customHeight="1">
      <c r="B301" s="42"/>
      <c r="C301" s="193" t="s">
        <v>426</v>
      </c>
      <c r="D301" s="193" t="s">
        <v>182</v>
      </c>
      <c r="E301" s="194" t="s">
        <v>427</v>
      </c>
      <c r="F301" s="195" t="s">
        <v>428</v>
      </c>
      <c r="G301" s="196" t="s">
        <v>185</v>
      </c>
      <c r="H301" s="197">
        <v>59.078000000000003</v>
      </c>
      <c r="I301" s="198"/>
      <c r="J301" s="199">
        <f>ROUND(I301*H301,2)</f>
        <v>0</v>
      </c>
      <c r="K301" s="195" t="s">
        <v>186</v>
      </c>
      <c r="L301" s="62"/>
      <c r="M301" s="200" t="s">
        <v>34</v>
      </c>
      <c r="N301" s="201" t="s">
        <v>49</v>
      </c>
      <c r="O301" s="43"/>
      <c r="P301" s="202">
        <f>O301*H301</f>
        <v>0</v>
      </c>
      <c r="Q301" s="202">
        <v>0</v>
      </c>
      <c r="R301" s="202">
        <f>Q301*H301</f>
        <v>0</v>
      </c>
      <c r="S301" s="202">
        <v>0</v>
      </c>
      <c r="T301" s="203">
        <f>S301*H301</f>
        <v>0</v>
      </c>
      <c r="AR301" s="24" t="s">
        <v>187</v>
      </c>
      <c r="AT301" s="24" t="s">
        <v>182</v>
      </c>
      <c r="AU301" s="24" t="s">
        <v>88</v>
      </c>
      <c r="AY301" s="24" t="s">
        <v>179</v>
      </c>
      <c r="BE301" s="204">
        <f>IF(N301="základní",J301,0)</f>
        <v>0</v>
      </c>
      <c r="BF301" s="204">
        <f>IF(N301="snížená",J301,0)</f>
        <v>0</v>
      </c>
      <c r="BG301" s="204">
        <f>IF(N301="zákl. přenesená",J301,0)</f>
        <v>0</v>
      </c>
      <c r="BH301" s="204">
        <f>IF(N301="sníž. přenesená",J301,0)</f>
        <v>0</v>
      </c>
      <c r="BI301" s="204">
        <f>IF(N301="nulová",J301,0)</f>
        <v>0</v>
      </c>
      <c r="BJ301" s="24" t="s">
        <v>86</v>
      </c>
      <c r="BK301" s="204">
        <f>ROUND(I301*H301,2)</f>
        <v>0</v>
      </c>
      <c r="BL301" s="24" t="s">
        <v>187</v>
      </c>
      <c r="BM301" s="24" t="s">
        <v>429</v>
      </c>
    </row>
    <row r="302" spans="2:65" s="1" customFormat="1" ht="229.5">
      <c r="B302" s="42"/>
      <c r="C302" s="64"/>
      <c r="D302" s="205" t="s">
        <v>189</v>
      </c>
      <c r="E302" s="64"/>
      <c r="F302" s="206" t="s">
        <v>419</v>
      </c>
      <c r="G302" s="64"/>
      <c r="H302" s="64"/>
      <c r="I302" s="164"/>
      <c r="J302" s="64"/>
      <c r="K302" s="64"/>
      <c r="L302" s="62"/>
      <c r="M302" s="207"/>
      <c r="N302" s="43"/>
      <c r="O302" s="43"/>
      <c r="P302" s="43"/>
      <c r="Q302" s="43"/>
      <c r="R302" s="43"/>
      <c r="S302" s="43"/>
      <c r="T302" s="79"/>
      <c r="AT302" s="24" t="s">
        <v>189</v>
      </c>
      <c r="AU302" s="24" t="s">
        <v>88</v>
      </c>
    </row>
    <row r="303" spans="2:65" s="1" customFormat="1" ht="68.45" customHeight="1">
      <c r="B303" s="42"/>
      <c r="C303" s="193" t="s">
        <v>430</v>
      </c>
      <c r="D303" s="193" t="s">
        <v>182</v>
      </c>
      <c r="E303" s="194" t="s">
        <v>431</v>
      </c>
      <c r="F303" s="195" t="s">
        <v>432</v>
      </c>
      <c r="G303" s="196" t="s">
        <v>185</v>
      </c>
      <c r="H303" s="197">
        <v>568.46</v>
      </c>
      <c r="I303" s="198"/>
      <c r="J303" s="199">
        <f>ROUND(I303*H303,2)</f>
        <v>0</v>
      </c>
      <c r="K303" s="195" t="s">
        <v>186</v>
      </c>
      <c r="L303" s="62"/>
      <c r="M303" s="200" t="s">
        <v>34</v>
      </c>
      <c r="N303" s="201" t="s">
        <v>49</v>
      </c>
      <c r="O303" s="43"/>
      <c r="P303" s="202">
        <f>O303*H303</f>
        <v>0</v>
      </c>
      <c r="Q303" s="202">
        <v>8.5103999999999996E-3</v>
      </c>
      <c r="R303" s="202">
        <f>Q303*H303</f>
        <v>4.8378219839999996</v>
      </c>
      <c r="S303" s="202">
        <v>0</v>
      </c>
      <c r="T303" s="203">
        <f>S303*H303</f>
        <v>0</v>
      </c>
      <c r="AR303" s="24" t="s">
        <v>187</v>
      </c>
      <c r="AT303" s="24" t="s">
        <v>182</v>
      </c>
      <c r="AU303" s="24" t="s">
        <v>88</v>
      </c>
      <c r="AY303" s="24" t="s">
        <v>179</v>
      </c>
      <c r="BE303" s="204">
        <f>IF(N303="základní",J303,0)</f>
        <v>0</v>
      </c>
      <c r="BF303" s="204">
        <f>IF(N303="snížená",J303,0)</f>
        <v>0</v>
      </c>
      <c r="BG303" s="204">
        <f>IF(N303="zákl. přenesená",J303,0)</f>
        <v>0</v>
      </c>
      <c r="BH303" s="204">
        <f>IF(N303="sníž. přenesená",J303,0)</f>
        <v>0</v>
      </c>
      <c r="BI303" s="204">
        <f>IF(N303="nulová",J303,0)</f>
        <v>0</v>
      </c>
      <c r="BJ303" s="24" t="s">
        <v>86</v>
      </c>
      <c r="BK303" s="204">
        <f>ROUND(I303*H303,2)</f>
        <v>0</v>
      </c>
      <c r="BL303" s="24" t="s">
        <v>187</v>
      </c>
      <c r="BM303" s="24" t="s">
        <v>433</v>
      </c>
    </row>
    <row r="304" spans="2:65" s="1" customFormat="1" ht="67.5">
      <c r="B304" s="42"/>
      <c r="C304" s="64"/>
      <c r="D304" s="205" t="s">
        <v>189</v>
      </c>
      <c r="E304" s="64"/>
      <c r="F304" s="206" t="s">
        <v>434</v>
      </c>
      <c r="G304" s="64"/>
      <c r="H304" s="64"/>
      <c r="I304" s="164"/>
      <c r="J304" s="64"/>
      <c r="K304" s="64"/>
      <c r="L304" s="62"/>
      <c r="M304" s="207"/>
      <c r="N304" s="43"/>
      <c r="O304" s="43"/>
      <c r="P304" s="43"/>
      <c r="Q304" s="43"/>
      <c r="R304" s="43"/>
      <c r="S304" s="43"/>
      <c r="T304" s="79"/>
      <c r="AT304" s="24" t="s">
        <v>189</v>
      </c>
      <c r="AU304" s="24" t="s">
        <v>88</v>
      </c>
    </row>
    <row r="305" spans="2:65" s="12" customFormat="1" ht="13.5">
      <c r="B305" s="218"/>
      <c r="C305" s="219"/>
      <c r="D305" s="205" t="s">
        <v>191</v>
      </c>
      <c r="E305" s="220" t="s">
        <v>34</v>
      </c>
      <c r="F305" s="221" t="s">
        <v>435</v>
      </c>
      <c r="G305" s="219"/>
      <c r="H305" s="222">
        <v>341.40100000000001</v>
      </c>
      <c r="I305" s="223"/>
      <c r="J305" s="219"/>
      <c r="K305" s="219"/>
      <c r="L305" s="224"/>
      <c r="M305" s="225"/>
      <c r="N305" s="226"/>
      <c r="O305" s="226"/>
      <c r="P305" s="226"/>
      <c r="Q305" s="226"/>
      <c r="R305" s="226"/>
      <c r="S305" s="226"/>
      <c r="T305" s="227"/>
      <c r="AT305" s="228" t="s">
        <v>191</v>
      </c>
      <c r="AU305" s="228" t="s">
        <v>88</v>
      </c>
      <c r="AV305" s="12" t="s">
        <v>88</v>
      </c>
      <c r="AW305" s="12" t="s">
        <v>41</v>
      </c>
      <c r="AX305" s="12" t="s">
        <v>78</v>
      </c>
      <c r="AY305" s="228" t="s">
        <v>179</v>
      </c>
    </row>
    <row r="306" spans="2:65" s="12" customFormat="1" ht="13.5">
      <c r="B306" s="218"/>
      <c r="C306" s="219"/>
      <c r="D306" s="205" t="s">
        <v>191</v>
      </c>
      <c r="E306" s="220" t="s">
        <v>34</v>
      </c>
      <c r="F306" s="221" t="s">
        <v>436</v>
      </c>
      <c r="G306" s="219"/>
      <c r="H306" s="222">
        <v>236.91200000000001</v>
      </c>
      <c r="I306" s="223"/>
      <c r="J306" s="219"/>
      <c r="K306" s="219"/>
      <c r="L306" s="224"/>
      <c r="M306" s="225"/>
      <c r="N306" s="226"/>
      <c r="O306" s="226"/>
      <c r="P306" s="226"/>
      <c r="Q306" s="226"/>
      <c r="R306" s="226"/>
      <c r="S306" s="226"/>
      <c r="T306" s="227"/>
      <c r="AT306" s="228" t="s">
        <v>191</v>
      </c>
      <c r="AU306" s="228" t="s">
        <v>88</v>
      </c>
      <c r="AV306" s="12" t="s">
        <v>88</v>
      </c>
      <c r="AW306" s="12" t="s">
        <v>41</v>
      </c>
      <c r="AX306" s="12" t="s">
        <v>78</v>
      </c>
      <c r="AY306" s="228" t="s">
        <v>179</v>
      </c>
    </row>
    <row r="307" spans="2:65" s="11" customFormat="1" ht="13.5">
      <c r="B307" s="208"/>
      <c r="C307" s="209"/>
      <c r="D307" s="205" t="s">
        <v>191</v>
      </c>
      <c r="E307" s="210" t="s">
        <v>34</v>
      </c>
      <c r="F307" s="211" t="s">
        <v>437</v>
      </c>
      <c r="G307" s="209"/>
      <c r="H307" s="210" t="s">
        <v>34</v>
      </c>
      <c r="I307" s="212"/>
      <c r="J307" s="209"/>
      <c r="K307" s="209"/>
      <c r="L307" s="213"/>
      <c r="M307" s="214"/>
      <c r="N307" s="215"/>
      <c r="O307" s="215"/>
      <c r="P307" s="215"/>
      <c r="Q307" s="215"/>
      <c r="R307" s="215"/>
      <c r="S307" s="215"/>
      <c r="T307" s="216"/>
      <c r="AT307" s="217" t="s">
        <v>191</v>
      </c>
      <c r="AU307" s="217" t="s">
        <v>88</v>
      </c>
      <c r="AV307" s="11" t="s">
        <v>86</v>
      </c>
      <c r="AW307" s="11" t="s">
        <v>41</v>
      </c>
      <c r="AX307" s="11" t="s">
        <v>78</v>
      </c>
      <c r="AY307" s="217" t="s">
        <v>179</v>
      </c>
    </row>
    <row r="308" spans="2:65" s="12" customFormat="1" ht="40.5">
      <c r="B308" s="218"/>
      <c r="C308" s="219"/>
      <c r="D308" s="205" t="s">
        <v>191</v>
      </c>
      <c r="E308" s="220" t="s">
        <v>34</v>
      </c>
      <c r="F308" s="221" t="s">
        <v>438</v>
      </c>
      <c r="G308" s="219"/>
      <c r="H308" s="222">
        <v>-5.09</v>
      </c>
      <c r="I308" s="223"/>
      <c r="J308" s="219"/>
      <c r="K308" s="219"/>
      <c r="L308" s="224"/>
      <c r="M308" s="225"/>
      <c r="N308" s="226"/>
      <c r="O308" s="226"/>
      <c r="P308" s="226"/>
      <c r="Q308" s="226"/>
      <c r="R308" s="226"/>
      <c r="S308" s="226"/>
      <c r="T308" s="227"/>
      <c r="AT308" s="228" t="s">
        <v>191</v>
      </c>
      <c r="AU308" s="228" t="s">
        <v>88</v>
      </c>
      <c r="AV308" s="12" t="s">
        <v>88</v>
      </c>
      <c r="AW308" s="12" t="s">
        <v>41</v>
      </c>
      <c r="AX308" s="12" t="s">
        <v>78</v>
      </c>
      <c r="AY308" s="228" t="s">
        <v>179</v>
      </c>
    </row>
    <row r="309" spans="2:65" s="12" customFormat="1" ht="40.5">
      <c r="B309" s="218"/>
      <c r="C309" s="219"/>
      <c r="D309" s="205" t="s">
        <v>191</v>
      </c>
      <c r="E309" s="220" t="s">
        <v>34</v>
      </c>
      <c r="F309" s="221" t="s">
        <v>439</v>
      </c>
      <c r="G309" s="219"/>
      <c r="H309" s="222">
        <v>-4.7629999999999999</v>
      </c>
      <c r="I309" s="223"/>
      <c r="J309" s="219"/>
      <c r="K309" s="219"/>
      <c r="L309" s="224"/>
      <c r="M309" s="225"/>
      <c r="N309" s="226"/>
      <c r="O309" s="226"/>
      <c r="P309" s="226"/>
      <c r="Q309" s="226"/>
      <c r="R309" s="226"/>
      <c r="S309" s="226"/>
      <c r="T309" s="227"/>
      <c r="AT309" s="228" t="s">
        <v>191</v>
      </c>
      <c r="AU309" s="228" t="s">
        <v>88</v>
      </c>
      <c r="AV309" s="12" t="s">
        <v>88</v>
      </c>
      <c r="AW309" s="12" t="s">
        <v>41</v>
      </c>
      <c r="AX309" s="12" t="s">
        <v>78</v>
      </c>
      <c r="AY309" s="228" t="s">
        <v>179</v>
      </c>
    </row>
    <row r="310" spans="2:65" s="13" customFormat="1" ht="13.5">
      <c r="B310" s="229"/>
      <c r="C310" s="230"/>
      <c r="D310" s="205" t="s">
        <v>191</v>
      </c>
      <c r="E310" s="231" t="s">
        <v>34</v>
      </c>
      <c r="F310" s="232" t="s">
        <v>196</v>
      </c>
      <c r="G310" s="230"/>
      <c r="H310" s="233">
        <v>568.46</v>
      </c>
      <c r="I310" s="234"/>
      <c r="J310" s="230"/>
      <c r="K310" s="230"/>
      <c r="L310" s="235"/>
      <c r="M310" s="236"/>
      <c r="N310" s="237"/>
      <c r="O310" s="237"/>
      <c r="P310" s="237"/>
      <c r="Q310" s="237"/>
      <c r="R310" s="237"/>
      <c r="S310" s="237"/>
      <c r="T310" s="238"/>
      <c r="AT310" s="239" t="s">
        <v>191</v>
      </c>
      <c r="AU310" s="239" t="s">
        <v>88</v>
      </c>
      <c r="AV310" s="13" t="s">
        <v>187</v>
      </c>
      <c r="AW310" s="13" t="s">
        <v>41</v>
      </c>
      <c r="AX310" s="13" t="s">
        <v>86</v>
      </c>
      <c r="AY310" s="239" t="s">
        <v>179</v>
      </c>
    </row>
    <row r="311" spans="2:65" s="1" customFormat="1" ht="68.45" customHeight="1">
      <c r="B311" s="42"/>
      <c r="C311" s="193" t="s">
        <v>440</v>
      </c>
      <c r="D311" s="193" t="s">
        <v>182</v>
      </c>
      <c r="E311" s="194" t="s">
        <v>441</v>
      </c>
      <c r="F311" s="195" t="s">
        <v>442</v>
      </c>
      <c r="G311" s="196" t="s">
        <v>207</v>
      </c>
      <c r="H311" s="197">
        <v>5.0419999999999998</v>
      </c>
      <c r="I311" s="198"/>
      <c r="J311" s="199">
        <f>ROUND(I311*H311,2)</f>
        <v>0</v>
      </c>
      <c r="K311" s="195" t="s">
        <v>186</v>
      </c>
      <c r="L311" s="62"/>
      <c r="M311" s="200" t="s">
        <v>34</v>
      </c>
      <c r="N311" s="201" t="s">
        <v>49</v>
      </c>
      <c r="O311" s="43"/>
      <c r="P311" s="202">
        <f>O311*H311</f>
        <v>0</v>
      </c>
      <c r="Q311" s="202">
        <v>1.05515684</v>
      </c>
      <c r="R311" s="202">
        <f>Q311*H311</f>
        <v>5.3201007872799995</v>
      </c>
      <c r="S311" s="202">
        <v>0</v>
      </c>
      <c r="T311" s="203">
        <f>S311*H311</f>
        <v>0</v>
      </c>
      <c r="AR311" s="24" t="s">
        <v>187</v>
      </c>
      <c r="AT311" s="24" t="s">
        <v>182</v>
      </c>
      <c r="AU311" s="24" t="s">
        <v>88</v>
      </c>
      <c r="AY311" s="24" t="s">
        <v>179</v>
      </c>
      <c r="BE311" s="204">
        <f>IF(N311="základní",J311,0)</f>
        <v>0</v>
      </c>
      <c r="BF311" s="204">
        <f>IF(N311="snížená",J311,0)</f>
        <v>0</v>
      </c>
      <c r="BG311" s="204">
        <f>IF(N311="zákl. přenesená",J311,0)</f>
        <v>0</v>
      </c>
      <c r="BH311" s="204">
        <f>IF(N311="sníž. přenesená",J311,0)</f>
        <v>0</v>
      </c>
      <c r="BI311" s="204">
        <f>IF(N311="nulová",J311,0)</f>
        <v>0</v>
      </c>
      <c r="BJ311" s="24" t="s">
        <v>86</v>
      </c>
      <c r="BK311" s="204">
        <f>ROUND(I311*H311,2)</f>
        <v>0</v>
      </c>
      <c r="BL311" s="24" t="s">
        <v>187</v>
      </c>
      <c r="BM311" s="24" t="s">
        <v>443</v>
      </c>
    </row>
    <row r="312" spans="2:65" s="11" customFormat="1" ht="13.5">
      <c r="B312" s="208"/>
      <c r="C312" s="209"/>
      <c r="D312" s="205" t="s">
        <v>191</v>
      </c>
      <c r="E312" s="210" t="s">
        <v>34</v>
      </c>
      <c r="F312" s="211" t="s">
        <v>444</v>
      </c>
      <c r="G312" s="209"/>
      <c r="H312" s="210" t="s">
        <v>34</v>
      </c>
      <c r="I312" s="212"/>
      <c r="J312" s="209"/>
      <c r="K312" s="209"/>
      <c r="L312" s="213"/>
      <c r="M312" s="214"/>
      <c r="N312" s="215"/>
      <c r="O312" s="215"/>
      <c r="P312" s="215"/>
      <c r="Q312" s="215"/>
      <c r="R312" s="215"/>
      <c r="S312" s="215"/>
      <c r="T312" s="216"/>
      <c r="AT312" s="217" t="s">
        <v>191</v>
      </c>
      <c r="AU312" s="217" t="s">
        <v>88</v>
      </c>
      <c r="AV312" s="11" t="s">
        <v>86</v>
      </c>
      <c r="AW312" s="11" t="s">
        <v>41</v>
      </c>
      <c r="AX312" s="11" t="s">
        <v>78</v>
      </c>
      <c r="AY312" s="217" t="s">
        <v>179</v>
      </c>
    </row>
    <row r="313" spans="2:65" s="12" customFormat="1" ht="13.5">
      <c r="B313" s="218"/>
      <c r="C313" s="219"/>
      <c r="D313" s="205" t="s">
        <v>191</v>
      </c>
      <c r="E313" s="220" t="s">
        <v>34</v>
      </c>
      <c r="F313" s="221" t="s">
        <v>445</v>
      </c>
      <c r="G313" s="219"/>
      <c r="H313" s="222">
        <v>5.0419999999999998</v>
      </c>
      <c r="I313" s="223"/>
      <c r="J313" s="219"/>
      <c r="K313" s="219"/>
      <c r="L313" s="224"/>
      <c r="M313" s="225"/>
      <c r="N313" s="226"/>
      <c r="O313" s="226"/>
      <c r="P313" s="226"/>
      <c r="Q313" s="226"/>
      <c r="R313" s="226"/>
      <c r="S313" s="226"/>
      <c r="T313" s="227"/>
      <c r="AT313" s="228" t="s">
        <v>191</v>
      </c>
      <c r="AU313" s="228" t="s">
        <v>88</v>
      </c>
      <c r="AV313" s="12" t="s">
        <v>88</v>
      </c>
      <c r="AW313" s="12" t="s">
        <v>41</v>
      </c>
      <c r="AX313" s="12" t="s">
        <v>86</v>
      </c>
      <c r="AY313" s="228" t="s">
        <v>179</v>
      </c>
    </row>
    <row r="314" spans="2:65" s="1" customFormat="1" ht="57" customHeight="1">
      <c r="B314" s="42"/>
      <c r="C314" s="193" t="s">
        <v>446</v>
      </c>
      <c r="D314" s="193" t="s">
        <v>182</v>
      </c>
      <c r="E314" s="194" t="s">
        <v>447</v>
      </c>
      <c r="F314" s="195" t="s">
        <v>448</v>
      </c>
      <c r="G314" s="196" t="s">
        <v>207</v>
      </c>
      <c r="H314" s="197">
        <v>7.4989999999999997</v>
      </c>
      <c r="I314" s="198"/>
      <c r="J314" s="199">
        <f>ROUND(I314*H314,2)</f>
        <v>0</v>
      </c>
      <c r="K314" s="195" t="s">
        <v>186</v>
      </c>
      <c r="L314" s="62"/>
      <c r="M314" s="200" t="s">
        <v>34</v>
      </c>
      <c r="N314" s="201" t="s">
        <v>49</v>
      </c>
      <c r="O314" s="43"/>
      <c r="P314" s="202">
        <f>O314*H314</f>
        <v>0</v>
      </c>
      <c r="Q314" s="202">
        <v>1.0525888178</v>
      </c>
      <c r="R314" s="202">
        <f>Q314*H314</f>
        <v>7.8933635446821997</v>
      </c>
      <c r="S314" s="202">
        <v>0</v>
      </c>
      <c r="T314" s="203">
        <f>S314*H314</f>
        <v>0</v>
      </c>
      <c r="AR314" s="24" t="s">
        <v>187</v>
      </c>
      <c r="AT314" s="24" t="s">
        <v>182</v>
      </c>
      <c r="AU314" s="24" t="s">
        <v>88</v>
      </c>
      <c r="AY314" s="24" t="s">
        <v>179</v>
      </c>
      <c r="BE314" s="204">
        <f>IF(N314="základní",J314,0)</f>
        <v>0</v>
      </c>
      <c r="BF314" s="204">
        <f>IF(N314="snížená",J314,0)</f>
        <v>0</v>
      </c>
      <c r="BG314" s="204">
        <f>IF(N314="zákl. přenesená",J314,0)</f>
        <v>0</v>
      </c>
      <c r="BH314" s="204">
        <f>IF(N314="sníž. přenesená",J314,0)</f>
        <v>0</v>
      </c>
      <c r="BI314" s="204">
        <f>IF(N314="nulová",J314,0)</f>
        <v>0</v>
      </c>
      <c r="BJ314" s="24" t="s">
        <v>86</v>
      </c>
      <c r="BK314" s="204">
        <f>ROUND(I314*H314,2)</f>
        <v>0</v>
      </c>
      <c r="BL314" s="24" t="s">
        <v>187</v>
      </c>
      <c r="BM314" s="24" t="s">
        <v>449</v>
      </c>
    </row>
    <row r="315" spans="2:65" s="11" customFormat="1" ht="13.5">
      <c r="B315" s="208"/>
      <c r="C315" s="209"/>
      <c r="D315" s="205" t="s">
        <v>191</v>
      </c>
      <c r="E315" s="210" t="s">
        <v>34</v>
      </c>
      <c r="F315" s="211" t="s">
        <v>444</v>
      </c>
      <c r="G315" s="209"/>
      <c r="H315" s="210" t="s">
        <v>34</v>
      </c>
      <c r="I315" s="212"/>
      <c r="J315" s="209"/>
      <c r="K315" s="209"/>
      <c r="L315" s="213"/>
      <c r="M315" s="214"/>
      <c r="N315" s="215"/>
      <c r="O315" s="215"/>
      <c r="P315" s="215"/>
      <c r="Q315" s="215"/>
      <c r="R315" s="215"/>
      <c r="S315" s="215"/>
      <c r="T315" s="216"/>
      <c r="AT315" s="217" t="s">
        <v>191</v>
      </c>
      <c r="AU315" s="217" t="s">
        <v>88</v>
      </c>
      <c r="AV315" s="11" t="s">
        <v>86</v>
      </c>
      <c r="AW315" s="11" t="s">
        <v>41</v>
      </c>
      <c r="AX315" s="11" t="s">
        <v>78</v>
      </c>
      <c r="AY315" s="217" t="s">
        <v>179</v>
      </c>
    </row>
    <row r="316" spans="2:65" s="12" customFormat="1" ht="13.5">
      <c r="B316" s="218"/>
      <c r="C316" s="219"/>
      <c r="D316" s="205" t="s">
        <v>191</v>
      </c>
      <c r="E316" s="220" t="s">
        <v>34</v>
      </c>
      <c r="F316" s="221" t="s">
        <v>450</v>
      </c>
      <c r="G316" s="219"/>
      <c r="H316" s="222">
        <v>7.4989999999999997</v>
      </c>
      <c r="I316" s="223"/>
      <c r="J316" s="219"/>
      <c r="K316" s="219"/>
      <c r="L316" s="224"/>
      <c r="M316" s="225"/>
      <c r="N316" s="226"/>
      <c r="O316" s="226"/>
      <c r="P316" s="226"/>
      <c r="Q316" s="226"/>
      <c r="R316" s="226"/>
      <c r="S316" s="226"/>
      <c r="T316" s="227"/>
      <c r="AT316" s="228" t="s">
        <v>191</v>
      </c>
      <c r="AU316" s="228" t="s">
        <v>88</v>
      </c>
      <c r="AV316" s="12" t="s">
        <v>88</v>
      </c>
      <c r="AW316" s="12" t="s">
        <v>41</v>
      </c>
      <c r="AX316" s="12" t="s">
        <v>86</v>
      </c>
      <c r="AY316" s="228" t="s">
        <v>179</v>
      </c>
    </row>
    <row r="317" spans="2:65" s="1" customFormat="1" ht="14.45" customHeight="1">
      <c r="B317" s="42"/>
      <c r="C317" s="193" t="s">
        <v>451</v>
      </c>
      <c r="D317" s="193" t="s">
        <v>182</v>
      </c>
      <c r="E317" s="194" t="s">
        <v>452</v>
      </c>
      <c r="F317" s="195" t="s">
        <v>453</v>
      </c>
      <c r="G317" s="196" t="s">
        <v>454</v>
      </c>
      <c r="H317" s="197">
        <v>1</v>
      </c>
      <c r="I317" s="198"/>
      <c r="J317" s="199">
        <f>ROUND(I317*H317,2)</f>
        <v>0</v>
      </c>
      <c r="K317" s="195" t="s">
        <v>233</v>
      </c>
      <c r="L317" s="62"/>
      <c r="M317" s="200" t="s">
        <v>34</v>
      </c>
      <c r="N317" s="201" t="s">
        <v>49</v>
      </c>
      <c r="O317" s="43"/>
      <c r="P317" s="202">
        <f>O317*H317</f>
        <v>0</v>
      </c>
      <c r="Q317" s="202">
        <v>0</v>
      </c>
      <c r="R317" s="202">
        <f>Q317*H317</f>
        <v>0</v>
      </c>
      <c r="S317" s="202">
        <v>0</v>
      </c>
      <c r="T317" s="203">
        <f>S317*H317</f>
        <v>0</v>
      </c>
      <c r="AR317" s="24" t="s">
        <v>187</v>
      </c>
      <c r="AT317" s="24" t="s">
        <v>182</v>
      </c>
      <c r="AU317" s="24" t="s">
        <v>88</v>
      </c>
      <c r="AY317" s="24" t="s">
        <v>179</v>
      </c>
      <c r="BE317" s="204">
        <f>IF(N317="základní",J317,0)</f>
        <v>0</v>
      </c>
      <c r="BF317" s="204">
        <f>IF(N317="snížená",J317,0)</f>
        <v>0</v>
      </c>
      <c r="BG317" s="204">
        <f>IF(N317="zákl. přenesená",J317,0)</f>
        <v>0</v>
      </c>
      <c r="BH317" s="204">
        <f>IF(N317="sníž. přenesená",J317,0)</f>
        <v>0</v>
      </c>
      <c r="BI317" s="204">
        <f>IF(N317="nulová",J317,0)</f>
        <v>0</v>
      </c>
      <c r="BJ317" s="24" t="s">
        <v>86</v>
      </c>
      <c r="BK317" s="204">
        <f>ROUND(I317*H317,2)</f>
        <v>0</v>
      </c>
      <c r="BL317" s="24" t="s">
        <v>187</v>
      </c>
      <c r="BM317" s="24" t="s">
        <v>455</v>
      </c>
    </row>
    <row r="318" spans="2:65" s="11" customFormat="1" ht="40.5">
      <c r="B318" s="208"/>
      <c r="C318" s="209"/>
      <c r="D318" s="205" t="s">
        <v>191</v>
      </c>
      <c r="E318" s="210" t="s">
        <v>34</v>
      </c>
      <c r="F318" s="211" t="s">
        <v>456</v>
      </c>
      <c r="G318" s="209"/>
      <c r="H318" s="210" t="s">
        <v>34</v>
      </c>
      <c r="I318" s="212"/>
      <c r="J318" s="209"/>
      <c r="K318" s="209"/>
      <c r="L318" s="213"/>
      <c r="M318" s="214"/>
      <c r="N318" s="215"/>
      <c r="O318" s="215"/>
      <c r="P318" s="215"/>
      <c r="Q318" s="215"/>
      <c r="R318" s="215"/>
      <c r="S318" s="215"/>
      <c r="T318" s="216"/>
      <c r="AT318" s="217" t="s">
        <v>191</v>
      </c>
      <c r="AU318" s="217" t="s">
        <v>88</v>
      </c>
      <c r="AV318" s="11" t="s">
        <v>86</v>
      </c>
      <c r="AW318" s="11" t="s">
        <v>41</v>
      </c>
      <c r="AX318" s="11" t="s">
        <v>78</v>
      </c>
      <c r="AY318" s="217" t="s">
        <v>179</v>
      </c>
    </row>
    <row r="319" spans="2:65" s="12" customFormat="1" ht="13.5">
      <c r="B319" s="218"/>
      <c r="C319" s="219"/>
      <c r="D319" s="205" t="s">
        <v>191</v>
      </c>
      <c r="E319" s="220" t="s">
        <v>34</v>
      </c>
      <c r="F319" s="221" t="s">
        <v>86</v>
      </c>
      <c r="G319" s="219"/>
      <c r="H319" s="222">
        <v>1</v>
      </c>
      <c r="I319" s="223"/>
      <c r="J319" s="219"/>
      <c r="K319" s="219"/>
      <c r="L319" s="224"/>
      <c r="M319" s="225"/>
      <c r="N319" s="226"/>
      <c r="O319" s="226"/>
      <c r="P319" s="226"/>
      <c r="Q319" s="226"/>
      <c r="R319" s="226"/>
      <c r="S319" s="226"/>
      <c r="T319" s="227"/>
      <c r="AT319" s="228" t="s">
        <v>191</v>
      </c>
      <c r="AU319" s="228" t="s">
        <v>88</v>
      </c>
      <c r="AV319" s="12" t="s">
        <v>88</v>
      </c>
      <c r="AW319" s="12" t="s">
        <v>41</v>
      </c>
      <c r="AX319" s="12" t="s">
        <v>86</v>
      </c>
      <c r="AY319" s="228" t="s">
        <v>179</v>
      </c>
    </row>
    <row r="320" spans="2:65" s="1" customFormat="1" ht="34.15" customHeight="1">
      <c r="B320" s="42"/>
      <c r="C320" s="193" t="s">
        <v>457</v>
      </c>
      <c r="D320" s="193" t="s">
        <v>182</v>
      </c>
      <c r="E320" s="194" t="s">
        <v>458</v>
      </c>
      <c r="F320" s="195" t="s">
        <v>459</v>
      </c>
      <c r="G320" s="196" t="s">
        <v>199</v>
      </c>
      <c r="H320" s="197">
        <v>0.60599999999999998</v>
      </c>
      <c r="I320" s="198"/>
      <c r="J320" s="199">
        <f>ROUND(I320*H320,2)</f>
        <v>0</v>
      </c>
      <c r="K320" s="195" t="s">
        <v>186</v>
      </c>
      <c r="L320" s="62"/>
      <c r="M320" s="200" t="s">
        <v>34</v>
      </c>
      <c r="N320" s="201" t="s">
        <v>49</v>
      </c>
      <c r="O320" s="43"/>
      <c r="P320" s="202">
        <f>O320*H320</f>
        <v>0</v>
      </c>
      <c r="Q320" s="202">
        <v>2.3427600000000002</v>
      </c>
      <c r="R320" s="202">
        <f>Q320*H320</f>
        <v>1.41971256</v>
      </c>
      <c r="S320" s="202">
        <v>0</v>
      </c>
      <c r="T320" s="203">
        <f>S320*H320</f>
        <v>0</v>
      </c>
      <c r="AR320" s="24" t="s">
        <v>187</v>
      </c>
      <c r="AT320" s="24" t="s">
        <v>182</v>
      </c>
      <c r="AU320" s="24" t="s">
        <v>88</v>
      </c>
      <c r="AY320" s="24" t="s">
        <v>179</v>
      </c>
      <c r="BE320" s="204">
        <f>IF(N320="základní",J320,0)</f>
        <v>0</v>
      </c>
      <c r="BF320" s="204">
        <f>IF(N320="snížená",J320,0)</f>
        <v>0</v>
      </c>
      <c r="BG320" s="204">
        <f>IF(N320="zákl. přenesená",J320,0)</f>
        <v>0</v>
      </c>
      <c r="BH320" s="204">
        <f>IF(N320="sníž. přenesená",J320,0)</f>
        <v>0</v>
      </c>
      <c r="BI320" s="204">
        <f>IF(N320="nulová",J320,0)</f>
        <v>0</v>
      </c>
      <c r="BJ320" s="24" t="s">
        <v>86</v>
      </c>
      <c r="BK320" s="204">
        <f>ROUND(I320*H320,2)</f>
        <v>0</v>
      </c>
      <c r="BL320" s="24" t="s">
        <v>187</v>
      </c>
      <c r="BM320" s="24" t="s">
        <v>460</v>
      </c>
    </row>
    <row r="321" spans="2:65" s="11" customFormat="1" ht="13.5">
      <c r="B321" s="208"/>
      <c r="C321" s="209"/>
      <c r="D321" s="205" t="s">
        <v>191</v>
      </c>
      <c r="E321" s="210" t="s">
        <v>34</v>
      </c>
      <c r="F321" s="211" t="s">
        <v>461</v>
      </c>
      <c r="G321" s="209"/>
      <c r="H321" s="210" t="s">
        <v>34</v>
      </c>
      <c r="I321" s="212"/>
      <c r="J321" s="209"/>
      <c r="K321" s="209"/>
      <c r="L321" s="213"/>
      <c r="M321" s="214"/>
      <c r="N321" s="215"/>
      <c r="O321" s="215"/>
      <c r="P321" s="215"/>
      <c r="Q321" s="215"/>
      <c r="R321" s="215"/>
      <c r="S321" s="215"/>
      <c r="T321" s="216"/>
      <c r="AT321" s="217" t="s">
        <v>191</v>
      </c>
      <c r="AU321" s="217" t="s">
        <v>88</v>
      </c>
      <c r="AV321" s="11" t="s">
        <v>86</v>
      </c>
      <c r="AW321" s="11" t="s">
        <v>41</v>
      </c>
      <c r="AX321" s="11" t="s">
        <v>78</v>
      </c>
      <c r="AY321" s="217" t="s">
        <v>179</v>
      </c>
    </row>
    <row r="322" spans="2:65" s="12" customFormat="1" ht="13.5">
      <c r="B322" s="218"/>
      <c r="C322" s="219"/>
      <c r="D322" s="205" t="s">
        <v>191</v>
      </c>
      <c r="E322" s="220" t="s">
        <v>34</v>
      </c>
      <c r="F322" s="221" t="s">
        <v>462</v>
      </c>
      <c r="G322" s="219"/>
      <c r="H322" s="222">
        <v>0.23799999999999999</v>
      </c>
      <c r="I322" s="223"/>
      <c r="J322" s="219"/>
      <c r="K322" s="219"/>
      <c r="L322" s="224"/>
      <c r="M322" s="225"/>
      <c r="N322" s="226"/>
      <c r="O322" s="226"/>
      <c r="P322" s="226"/>
      <c r="Q322" s="226"/>
      <c r="R322" s="226"/>
      <c r="S322" s="226"/>
      <c r="T322" s="227"/>
      <c r="AT322" s="228" t="s">
        <v>191</v>
      </c>
      <c r="AU322" s="228" t="s">
        <v>88</v>
      </c>
      <c r="AV322" s="12" t="s">
        <v>88</v>
      </c>
      <c r="AW322" s="12" t="s">
        <v>41</v>
      </c>
      <c r="AX322" s="12" t="s">
        <v>78</v>
      </c>
      <c r="AY322" s="228" t="s">
        <v>179</v>
      </c>
    </row>
    <row r="323" spans="2:65" s="12" customFormat="1" ht="13.5">
      <c r="B323" s="218"/>
      <c r="C323" s="219"/>
      <c r="D323" s="205" t="s">
        <v>191</v>
      </c>
      <c r="E323" s="220" t="s">
        <v>34</v>
      </c>
      <c r="F323" s="221" t="s">
        <v>463</v>
      </c>
      <c r="G323" s="219"/>
      <c r="H323" s="222">
        <v>0.36799999999999999</v>
      </c>
      <c r="I323" s="223"/>
      <c r="J323" s="219"/>
      <c r="K323" s="219"/>
      <c r="L323" s="224"/>
      <c r="M323" s="225"/>
      <c r="N323" s="226"/>
      <c r="O323" s="226"/>
      <c r="P323" s="226"/>
      <c r="Q323" s="226"/>
      <c r="R323" s="226"/>
      <c r="S323" s="226"/>
      <c r="T323" s="227"/>
      <c r="AT323" s="228" t="s">
        <v>191</v>
      </c>
      <c r="AU323" s="228" t="s">
        <v>88</v>
      </c>
      <c r="AV323" s="12" t="s">
        <v>88</v>
      </c>
      <c r="AW323" s="12" t="s">
        <v>41</v>
      </c>
      <c r="AX323" s="12" t="s">
        <v>78</v>
      </c>
      <c r="AY323" s="228" t="s">
        <v>179</v>
      </c>
    </row>
    <row r="324" spans="2:65" s="13" customFormat="1" ht="13.5">
      <c r="B324" s="229"/>
      <c r="C324" s="230"/>
      <c r="D324" s="205" t="s">
        <v>191</v>
      </c>
      <c r="E324" s="231" t="s">
        <v>34</v>
      </c>
      <c r="F324" s="232" t="s">
        <v>196</v>
      </c>
      <c r="G324" s="230"/>
      <c r="H324" s="233">
        <v>0.60599999999999998</v>
      </c>
      <c r="I324" s="234"/>
      <c r="J324" s="230"/>
      <c r="K324" s="230"/>
      <c r="L324" s="235"/>
      <c r="M324" s="236"/>
      <c r="N324" s="237"/>
      <c r="O324" s="237"/>
      <c r="P324" s="237"/>
      <c r="Q324" s="237"/>
      <c r="R324" s="237"/>
      <c r="S324" s="237"/>
      <c r="T324" s="238"/>
      <c r="AT324" s="239" t="s">
        <v>191</v>
      </c>
      <c r="AU324" s="239" t="s">
        <v>88</v>
      </c>
      <c r="AV324" s="13" t="s">
        <v>187</v>
      </c>
      <c r="AW324" s="13" t="s">
        <v>41</v>
      </c>
      <c r="AX324" s="13" t="s">
        <v>86</v>
      </c>
      <c r="AY324" s="239" t="s">
        <v>179</v>
      </c>
    </row>
    <row r="325" spans="2:65" s="1" customFormat="1" ht="22.9" customHeight="1">
      <c r="B325" s="42"/>
      <c r="C325" s="193" t="s">
        <v>464</v>
      </c>
      <c r="D325" s="193" t="s">
        <v>182</v>
      </c>
      <c r="E325" s="194" t="s">
        <v>465</v>
      </c>
      <c r="F325" s="195" t="s">
        <v>466</v>
      </c>
      <c r="G325" s="196" t="s">
        <v>185</v>
      </c>
      <c r="H325" s="197">
        <v>418</v>
      </c>
      <c r="I325" s="198"/>
      <c r="J325" s="199">
        <f>ROUND(I325*H325,2)</f>
        <v>0</v>
      </c>
      <c r="K325" s="195" t="s">
        <v>186</v>
      </c>
      <c r="L325" s="62"/>
      <c r="M325" s="200" t="s">
        <v>34</v>
      </c>
      <c r="N325" s="201" t="s">
        <v>49</v>
      </c>
      <c r="O325" s="43"/>
      <c r="P325" s="202">
        <f>O325*H325</f>
        <v>0</v>
      </c>
      <c r="Q325" s="202">
        <v>0</v>
      </c>
      <c r="R325" s="202">
        <f>Q325*H325</f>
        <v>0</v>
      </c>
      <c r="S325" s="202">
        <v>0</v>
      </c>
      <c r="T325" s="203">
        <f>S325*H325</f>
        <v>0</v>
      </c>
      <c r="AR325" s="24" t="s">
        <v>187</v>
      </c>
      <c r="AT325" s="24" t="s">
        <v>182</v>
      </c>
      <c r="AU325" s="24" t="s">
        <v>88</v>
      </c>
      <c r="AY325" s="24" t="s">
        <v>179</v>
      </c>
      <c r="BE325" s="204">
        <f>IF(N325="základní",J325,0)</f>
        <v>0</v>
      </c>
      <c r="BF325" s="204">
        <f>IF(N325="snížená",J325,0)</f>
        <v>0</v>
      </c>
      <c r="BG325" s="204">
        <f>IF(N325="zákl. přenesená",J325,0)</f>
        <v>0</v>
      </c>
      <c r="BH325" s="204">
        <f>IF(N325="sníž. přenesená",J325,0)</f>
        <v>0</v>
      </c>
      <c r="BI325" s="204">
        <f>IF(N325="nulová",J325,0)</f>
        <v>0</v>
      </c>
      <c r="BJ325" s="24" t="s">
        <v>86</v>
      </c>
      <c r="BK325" s="204">
        <f>ROUND(I325*H325,2)</f>
        <v>0</v>
      </c>
      <c r="BL325" s="24" t="s">
        <v>187</v>
      </c>
      <c r="BM325" s="24" t="s">
        <v>467</v>
      </c>
    </row>
    <row r="326" spans="2:65" s="1" customFormat="1" ht="54">
      <c r="B326" s="42"/>
      <c r="C326" s="64"/>
      <c r="D326" s="205" t="s">
        <v>189</v>
      </c>
      <c r="E326" s="64"/>
      <c r="F326" s="206" t="s">
        <v>468</v>
      </c>
      <c r="G326" s="64"/>
      <c r="H326" s="64"/>
      <c r="I326" s="164"/>
      <c r="J326" s="64"/>
      <c r="K326" s="64"/>
      <c r="L326" s="62"/>
      <c r="M326" s="207"/>
      <c r="N326" s="43"/>
      <c r="O326" s="43"/>
      <c r="P326" s="43"/>
      <c r="Q326" s="43"/>
      <c r="R326" s="43"/>
      <c r="S326" s="43"/>
      <c r="T326" s="79"/>
      <c r="AT326" s="24" t="s">
        <v>189</v>
      </c>
      <c r="AU326" s="24" t="s">
        <v>88</v>
      </c>
    </row>
    <row r="327" spans="2:65" s="1" customFormat="1" ht="14.45" customHeight="1">
      <c r="B327" s="42"/>
      <c r="C327" s="240" t="s">
        <v>469</v>
      </c>
      <c r="D327" s="240" t="s">
        <v>222</v>
      </c>
      <c r="E327" s="241" t="s">
        <v>470</v>
      </c>
      <c r="F327" s="242" t="s">
        <v>471</v>
      </c>
      <c r="G327" s="243" t="s">
        <v>185</v>
      </c>
      <c r="H327" s="244">
        <v>418</v>
      </c>
      <c r="I327" s="245"/>
      <c r="J327" s="246">
        <f>ROUND(I327*H327,2)</f>
        <v>0</v>
      </c>
      <c r="K327" s="242" t="s">
        <v>233</v>
      </c>
      <c r="L327" s="247"/>
      <c r="M327" s="248" t="s">
        <v>34</v>
      </c>
      <c r="N327" s="249" t="s">
        <v>49</v>
      </c>
      <c r="O327" s="43"/>
      <c r="P327" s="202">
        <f>O327*H327</f>
        <v>0</v>
      </c>
      <c r="Q327" s="202">
        <v>2.7E-2</v>
      </c>
      <c r="R327" s="202">
        <f>Q327*H327</f>
        <v>11.286</v>
      </c>
      <c r="S327" s="202">
        <v>0</v>
      </c>
      <c r="T327" s="203">
        <f>S327*H327</f>
        <v>0</v>
      </c>
      <c r="AR327" s="24" t="s">
        <v>225</v>
      </c>
      <c r="AT327" s="24" t="s">
        <v>222</v>
      </c>
      <c r="AU327" s="24" t="s">
        <v>88</v>
      </c>
      <c r="AY327" s="24" t="s">
        <v>179</v>
      </c>
      <c r="BE327" s="204">
        <f>IF(N327="základní",J327,0)</f>
        <v>0</v>
      </c>
      <c r="BF327" s="204">
        <f>IF(N327="snížená",J327,0)</f>
        <v>0</v>
      </c>
      <c r="BG327" s="204">
        <f>IF(N327="zákl. přenesená",J327,0)</f>
        <v>0</v>
      </c>
      <c r="BH327" s="204">
        <f>IF(N327="sníž. přenesená",J327,0)</f>
        <v>0</v>
      </c>
      <c r="BI327" s="204">
        <f>IF(N327="nulová",J327,0)</f>
        <v>0</v>
      </c>
      <c r="BJ327" s="24" t="s">
        <v>86</v>
      </c>
      <c r="BK327" s="204">
        <f>ROUND(I327*H327,2)</f>
        <v>0</v>
      </c>
      <c r="BL327" s="24" t="s">
        <v>187</v>
      </c>
      <c r="BM327" s="24" t="s">
        <v>472</v>
      </c>
    </row>
    <row r="328" spans="2:65" s="1" customFormat="1" ht="22.9" customHeight="1">
      <c r="B328" s="42"/>
      <c r="C328" s="193" t="s">
        <v>473</v>
      </c>
      <c r="D328" s="193" t="s">
        <v>182</v>
      </c>
      <c r="E328" s="194" t="s">
        <v>474</v>
      </c>
      <c r="F328" s="195" t="s">
        <v>475</v>
      </c>
      <c r="G328" s="196" t="s">
        <v>185</v>
      </c>
      <c r="H328" s="197">
        <v>448.01100000000002</v>
      </c>
      <c r="I328" s="198"/>
      <c r="J328" s="199">
        <f>ROUND(I328*H328,2)</f>
        <v>0</v>
      </c>
      <c r="K328" s="195" t="s">
        <v>186</v>
      </c>
      <c r="L328" s="62"/>
      <c r="M328" s="200" t="s">
        <v>34</v>
      </c>
      <c r="N328" s="201" t="s">
        <v>49</v>
      </c>
      <c r="O328" s="43"/>
      <c r="P328" s="202">
        <f>O328*H328</f>
        <v>0</v>
      </c>
      <c r="Q328" s="202">
        <v>0</v>
      </c>
      <c r="R328" s="202">
        <f>Q328*H328</f>
        <v>0</v>
      </c>
      <c r="S328" s="202">
        <v>0</v>
      </c>
      <c r="T328" s="203">
        <f>S328*H328</f>
        <v>0</v>
      </c>
      <c r="AR328" s="24" t="s">
        <v>187</v>
      </c>
      <c r="AT328" s="24" t="s">
        <v>182</v>
      </c>
      <c r="AU328" s="24" t="s">
        <v>88</v>
      </c>
      <c r="AY328" s="24" t="s">
        <v>179</v>
      </c>
      <c r="BE328" s="204">
        <f>IF(N328="základní",J328,0)</f>
        <v>0</v>
      </c>
      <c r="BF328" s="204">
        <f>IF(N328="snížená",J328,0)</f>
        <v>0</v>
      </c>
      <c r="BG328" s="204">
        <f>IF(N328="zákl. přenesená",J328,0)</f>
        <v>0</v>
      </c>
      <c r="BH328" s="204">
        <f>IF(N328="sníž. přenesená",J328,0)</f>
        <v>0</v>
      </c>
      <c r="BI328" s="204">
        <f>IF(N328="nulová",J328,0)</f>
        <v>0</v>
      </c>
      <c r="BJ328" s="24" t="s">
        <v>86</v>
      </c>
      <c r="BK328" s="204">
        <f>ROUND(I328*H328,2)</f>
        <v>0</v>
      </c>
      <c r="BL328" s="24" t="s">
        <v>187</v>
      </c>
      <c r="BM328" s="24" t="s">
        <v>476</v>
      </c>
    </row>
    <row r="329" spans="2:65" s="1" customFormat="1" ht="54">
      <c r="B329" s="42"/>
      <c r="C329" s="64"/>
      <c r="D329" s="205" t="s">
        <v>189</v>
      </c>
      <c r="E329" s="64"/>
      <c r="F329" s="206" t="s">
        <v>468</v>
      </c>
      <c r="G329" s="64"/>
      <c r="H329" s="64"/>
      <c r="I329" s="164"/>
      <c r="J329" s="64"/>
      <c r="K329" s="64"/>
      <c r="L329" s="62"/>
      <c r="M329" s="207"/>
      <c r="N329" s="43"/>
      <c r="O329" s="43"/>
      <c r="P329" s="43"/>
      <c r="Q329" s="43"/>
      <c r="R329" s="43"/>
      <c r="S329" s="43"/>
      <c r="T329" s="79"/>
      <c r="AT329" s="24" t="s">
        <v>189</v>
      </c>
      <c r="AU329" s="24" t="s">
        <v>88</v>
      </c>
    </row>
    <row r="330" spans="2:65" s="11" customFormat="1" ht="13.5">
      <c r="B330" s="208"/>
      <c r="C330" s="209"/>
      <c r="D330" s="205" t="s">
        <v>191</v>
      </c>
      <c r="E330" s="210" t="s">
        <v>34</v>
      </c>
      <c r="F330" s="211" t="s">
        <v>477</v>
      </c>
      <c r="G330" s="209"/>
      <c r="H330" s="210" t="s">
        <v>34</v>
      </c>
      <c r="I330" s="212"/>
      <c r="J330" s="209"/>
      <c r="K330" s="209"/>
      <c r="L330" s="213"/>
      <c r="M330" s="214"/>
      <c r="N330" s="215"/>
      <c r="O330" s="215"/>
      <c r="P330" s="215"/>
      <c r="Q330" s="215"/>
      <c r="R330" s="215"/>
      <c r="S330" s="215"/>
      <c r="T330" s="216"/>
      <c r="AT330" s="217" t="s">
        <v>191</v>
      </c>
      <c r="AU330" s="217" t="s">
        <v>88</v>
      </c>
      <c r="AV330" s="11" t="s">
        <v>86</v>
      </c>
      <c r="AW330" s="11" t="s">
        <v>41</v>
      </c>
      <c r="AX330" s="11" t="s">
        <v>78</v>
      </c>
      <c r="AY330" s="217" t="s">
        <v>179</v>
      </c>
    </row>
    <row r="331" spans="2:65" s="12" customFormat="1" ht="13.5">
      <c r="B331" s="218"/>
      <c r="C331" s="219"/>
      <c r="D331" s="205" t="s">
        <v>191</v>
      </c>
      <c r="E331" s="220" t="s">
        <v>34</v>
      </c>
      <c r="F331" s="221" t="s">
        <v>478</v>
      </c>
      <c r="G331" s="219"/>
      <c r="H331" s="222">
        <v>169.53399999999999</v>
      </c>
      <c r="I331" s="223"/>
      <c r="J331" s="219"/>
      <c r="K331" s="219"/>
      <c r="L331" s="224"/>
      <c r="M331" s="225"/>
      <c r="N331" s="226"/>
      <c r="O331" s="226"/>
      <c r="P331" s="226"/>
      <c r="Q331" s="226"/>
      <c r="R331" s="226"/>
      <c r="S331" s="226"/>
      <c r="T331" s="227"/>
      <c r="AT331" s="228" t="s">
        <v>191</v>
      </c>
      <c r="AU331" s="228" t="s">
        <v>88</v>
      </c>
      <c r="AV331" s="12" t="s">
        <v>88</v>
      </c>
      <c r="AW331" s="12" t="s">
        <v>41</v>
      </c>
      <c r="AX331" s="12" t="s">
        <v>78</v>
      </c>
      <c r="AY331" s="228" t="s">
        <v>179</v>
      </c>
    </row>
    <row r="332" spans="2:65" s="12" customFormat="1" ht="13.5">
      <c r="B332" s="218"/>
      <c r="C332" s="219"/>
      <c r="D332" s="205" t="s">
        <v>191</v>
      </c>
      <c r="E332" s="220" t="s">
        <v>34</v>
      </c>
      <c r="F332" s="221" t="s">
        <v>479</v>
      </c>
      <c r="G332" s="219"/>
      <c r="H332" s="222">
        <v>109.276</v>
      </c>
      <c r="I332" s="223"/>
      <c r="J332" s="219"/>
      <c r="K332" s="219"/>
      <c r="L332" s="224"/>
      <c r="M332" s="225"/>
      <c r="N332" s="226"/>
      <c r="O332" s="226"/>
      <c r="P332" s="226"/>
      <c r="Q332" s="226"/>
      <c r="R332" s="226"/>
      <c r="S332" s="226"/>
      <c r="T332" s="227"/>
      <c r="AT332" s="228" t="s">
        <v>191</v>
      </c>
      <c r="AU332" s="228" t="s">
        <v>88</v>
      </c>
      <c r="AV332" s="12" t="s">
        <v>88</v>
      </c>
      <c r="AW332" s="12" t="s">
        <v>41</v>
      </c>
      <c r="AX332" s="12" t="s">
        <v>78</v>
      </c>
      <c r="AY332" s="228" t="s">
        <v>179</v>
      </c>
    </row>
    <row r="333" spans="2:65" s="12" customFormat="1" ht="13.5">
      <c r="B333" s="218"/>
      <c r="C333" s="219"/>
      <c r="D333" s="205" t="s">
        <v>191</v>
      </c>
      <c r="E333" s="220" t="s">
        <v>34</v>
      </c>
      <c r="F333" s="221" t="s">
        <v>480</v>
      </c>
      <c r="G333" s="219"/>
      <c r="H333" s="222">
        <v>169.20099999999999</v>
      </c>
      <c r="I333" s="223"/>
      <c r="J333" s="219"/>
      <c r="K333" s="219"/>
      <c r="L333" s="224"/>
      <c r="M333" s="225"/>
      <c r="N333" s="226"/>
      <c r="O333" s="226"/>
      <c r="P333" s="226"/>
      <c r="Q333" s="226"/>
      <c r="R333" s="226"/>
      <c r="S333" s="226"/>
      <c r="T333" s="227"/>
      <c r="AT333" s="228" t="s">
        <v>191</v>
      </c>
      <c r="AU333" s="228" t="s">
        <v>88</v>
      </c>
      <c r="AV333" s="12" t="s">
        <v>88</v>
      </c>
      <c r="AW333" s="12" t="s">
        <v>41</v>
      </c>
      <c r="AX333" s="12" t="s">
        <v>78</v>
      </c>
      <c r="AY333" s="228" t="s">
        <v>179</v>
      </c>
    </row>
    <row r="334" spans="2:65" s="13" customFormat="1" ht="13.5">
      <c r="B334" s="229"/>
      <c r="C334" s="230"/>
      <c r="D334" s="205" t="s">
        <v>191</v>
      </c>
      <c r="E334" s="231" t="s">
        <v>34</v>
      </c>
      <c r="F334" s="232" t="s">
        <v>196</v>
      </c>
      <c r="G334" s="230"/>
      <c r="H334" s="233">
        <v>448.01100000000002</v>
      </c>
      <c r="I334" s="234"/>
      <c r="J334" s="230"/>
      <c r="K334" s="230"/>
      <c r="L334" s="235"/>
      <c r="M334" s="236"/>
      <c r="N334" s="237"/>
      <c r="O334" s="237"/>
      <c r="P334" s="237"/>
      <c r="Q334" s="237"/>
      <c r="R334" s="237"/>
      <c r="S334" s="237"/>
      <c r="T334" s="238"/>
      <c r="AT334" s="239" t="s">
        <v>191</v>
      </c>
      <c r="AU334" s="239" t="s">
        <v>88</v>
      </c>
      <c r="AV334" s="13" t="s">
        <v>187</v>
      </c>
      <c r="AW334" s="13" t="s">
        <v>41</v>
      </c>
      <c r="AX334" s="13" t="s">
        <v>86</v>
      </c>
      <c r="AY334" s="239" t="s">
        <v>179</v>
      </c>
    </row>
    <row r="335" spans="2:65" s="1" customFormat="1" ht="14.45" customHeight="1">
      <c r="B335" s="42"/>
      <c r="C335" s="240" t="s">
        <v>481</v>
      </c>
      <c r="D335" s="240" t="s">
        <v>222</v>
      </c>
      <c r="E335" s="241" t="s">
        <v>482</v>
      </c>
      <c r="F335" s="242" t="s">
        <v>483</v>
      </c>
      <c r="G335" s="243" t="s">
        <v>185</v>
      </c>
      <c r="H335" s="244">
        <v>537.61300000000006</v>
      </c>
      <c r="I335" s="245"/>
      <c r="J335" s="246">
        <f>ROUND(I335*H335,2)</f>
        <v>0</v>
      </c>
      <c r="K335" s="242" t="s">
        <v>186</v>
      </c>
      <c r="L335" s="247"/>
      <c r="M335" s="248" t="s">
        <v>34</v>
      </c>
      <c r="N335" s="249" t="s">
        <v>49</v>
      </c>
      <c r="O335" s="43"/>
      <c r="P335" s="202">
        <f>O335*H335</f>
        <v>0</v>
      </c>
      <c r="Q335" s="202">
        <v>1.9E-3</v>
      </c>
      <c r="R335" s="202">
        <f>Q335*H335</f>
        <v>1.0214647000000001</v>
      </c>
      <c r="S335" s="202">
        <v>0</v>
      </c>
      <c r="T335" s="203">
        <f>S335*H335</f>
        <v>0</v>
      </c>
      <c r="AR335" s="24" t="s">
        <v>225</v>
      </c>
      <c r="AT335" s="24" t="s">
        <v>222</v>
      </c>
      <c r="AU335" s="24" t="s">
        <v>88</v>
      </c>
      <c r="AY335" s="24" t="s">
        <v>179</v>
      </c>
      <c r="BE335" s="204">
        <f>IF(N335="základní",J335,0)</f>
        <v>0</v>
      </c>
      <c r="BF335" s="204">
        <f>IF(N335="snížená",J335,0)</f>
        <v>0</v>
      </c>
      <c r="BG335" s="204">
        <f>IF(N335="zákl. přenesená",J335,0)</f>
        <v>0</v>
      </c>
      <c r="BH335" s="204">
        <f>IF(N335="sníž. přenesená",J335,0)</f>
        <v>0</v>
      </c>
      <c r="BI335" s="204">
        <f>IF(N335="nulová",J335,0)</f>
        <v>0</v>
      </c>
      <c r="BJ335" s="24" t="s">
        <v>86</v>
      </c>
      <c r="BK335" s="204">
        <f>ROUND(I335*H335,2)</f>
        <v>0</v>
      </c>
      <c r="BL335" s="24" t="s">
        <v>187</v>
      </c>
      <c r="BM335" s="24" t="s">
        <v>484</v>
      </c>
    </row>
    <row r="336" spans="2:65" s="12" customFormat="1" ht="13.5">
      <c r="B336" s="218"/>
      <c r="C336" s="219"/>
      <c r="D336" s="205" t="s">
        <v>191</v>
      </c>
      <c r="E336" s="219"/>
      <c r="F336" s="221" t="s">
        <v>485</v>
      </c>
      <c r="G336" s="219"/>
      <c r="H336" s="222">
        <v>537.61300000000006</v>
      </c>
      <c r="I336" s="223"/>
      <c r="J336" s="219"/>
      <c r="K336" s="219"/>
      <c r="L336" s="224"/>
      <c r="M336" s="225"/>
      <c r="N336" s="226"/>
      <c r="O336" s="226"/>
      <c r="P336" s="226"/>
      <c r="Q336" s="226"/>
      <c r="R336" s="226"/>
      <c r="S336" s="226"/>
      <c r="T336" s="227"/>
      <c r="AT336" s="228" t="s">
        <v>191</v>
      </c>
      <c r="AU336" s="228" t="s">
        <v>88</v>
      </c>
      <c r="AV336" s="12" t="s">
        <v>88</v>
      </c>
      <c r="AW336" s="12" t="s">
        <v>6</v>
      </c>
      <c r="AX336" s="12" t="s">
        <v>86</v>
      </c>
      <c r="AY336" s="228" t="s">
        <v>179</v>
      </c>
    </row>
    <row r="337" spans="2:65" s="1" customFormat="1" ht="22.9" customHeight="1">
      <c r="B337" s="42"/>
      <c r="C337" s="193" t="s">
        <v>486</v>
      </c>
      <c r="D337" s="193" t="s">
        <v>182</v>
      </c>
      <c r="E337" s="194" t="s">
        <v>487</v>
      </c>
      <c r="F337" s="195" t="s">
        <v>488</v>
      </c>
      <c r="G337" s="196" t="s">
        <v>276</v>
      </c>
      <c r="H337" s="197">
        <v>1093.4880000000001</v>
      </c>
      <c r="I337" s="198"/>
      <c r="J337" s="199">
        <f>ROUND(I337*H337,2)</f>
        <v>0</v>
      </c>
      <c r="K337" s="195" t="s">
        <v>186</v>
      </c>
      <c r="L337" s="62"/>
      <c r="M337" s="200" t="s">
        <v>34</v>
      </c>
      <c r="N337" s="201" t="s">
        <v>49</v>
      </c>
      <c r="O337" s="43"/>
      <c r="P337" s="202">
        <f>O337*H337</f>
        <v>0</v>
      </c>
      <c r="Q337" s="202">
        <v>0</v>
      </c>
      <c r="R337" s="202">
        <f>Q337*H337</f>
        <v>0</v>
      </c>
      <c r="S337" s="202">
        <v>0</v>
      </c>
      <c r="T337" s="203">
        <f>S337*H337</f>
        <v>0</v>
      </c>
      <c r="AR337" s="24" t="s">
        <v>187</v>
      </c>
      <c r="AT337" s="24" t="s">
        <v>182</v>
      </c>
      <c r="AU337" s="24" t="s">
        <v>88</v>
      </c>
      <c r="AY337" s="24" t="s">
        <v>179</v>
      </c>
      <c r="BE337" s="204">
        <f>IF(N337="základní",J337,0)</f>
        <v>0</v>
      </c>
      <c r="BF337" s="204">
        <f>IF(N337="snížená",J337,0)</f>
        <v>0</v>
      </c>
      <c r="BG337" s="204">
        <f>IF(N337="zákl. přenesená",J337,0)</f>
        <v>0</v>
      </c>
      <c r="BH337" s="204">
        <f>IF(N337="sníž. přenesená",J337,0)</f>
        <v>0</v>
      </c>
      <c r="BI337" s="204">
        <f>IF(N337="nulová",J337,0)</f>
        <v>0</v>
      </c>
      <c r="BJ337" s="24" t="s">
        <v>86</v>
      </c>
      <c r="BK337" s="204">
        <f>ROUND(I337*H337,2)</f>
        <v>0</v>
      </c>
      <c r="BL337" s="24" t="s">
        <v>187</v>
      </c>
      <c r="BM337" s="24" t="s">
        <v>489</v>
      </c>
    </row>
    <row r="338" spans="2:65" s="1" customFormat="1" ht="54">
      <c r="B338" s="42"/>
      <c r="C338" s="64"/>
      <c r="D338" s="205" t="s">
        <v>189</v>
      </c>
      <c r="E338" s="64"/>
      <c r="F338" s="206" t="s">
        <v>468</v>
      </c>
      <c r="G338" s="64"/>
      <c r="H338" s="64"/>
      <c r="I338" s="164"/>
      <c r="J338" s="64"/>
      <c r="K338" s="64"/>
      <c r="L338" s="62"/>
      <c r="M338" s="207"/>
      <c r="N338" s="43"/>
      <c r="O338" s="43"/>
      <c r="P338" s="43"/>
      <c r="Q338" s="43"/>
      <c r="R338" s="43"/>
      <c r="S338" s="43"/>
      <c r="T338" s="79"/>
      <c r="AT338" s="24" t="s">
        <v>189</v>
      </c>
      <c r="AU338" s="24" t="s">
        <v>88</v>
      </c>
    </row>
    <row r="339" spans="2:65" s="12" customFormat="1" ht="13.5">
      <c r="B339" s="218"/>
      <c r="C339" s="219"/>
      <c r="D339" s="205" t="s">
        <v>191</v>
      </c>
      <c r="E339" s="220" t="s">
        <v>34</v>
      </c>
      <c r="F339" s="221" t="s">
        <v>490</v>
      </c>
      <c r="G339" s="219"/>
      <c r="H339" s="222">
        <v>1093.4880000000001</v>
      </c>
      <c r="I339" s="223"/>
      <c r="J339" s="219"/>
      <c r="K339" s="219"/>
      <c r="L339" s="224"/>
      <c r="M339" s="225"/>
      <c r="N339" s="226"/>
      <c r="O339" s="226"/>
      <c r="P339" s="226"/>
      <c r="Q339" s="226"/>
      <c r="R339" s="226"/>
      <c r="S339" s="226"/>
      <c r="T339" s="227"/>
      <c r="AT339" s="228" t="s">
        <v>191</v>
      </c>
      <c r="AU339" s="228" t="s">
        <v>88</v>
      </c>
      <c r="AV339" s="12" t="s">
        <v>88</v>
      </c>
      <c r="AW339" s="12" t="s">
        <v>41</v>
      </c>
      <c r="AX339" s="12" t="s">
        <v>86</v>
      </c>
      <c r="AY339" s="228" t="s">
        <v>179</v>
      </c>
    </row>
    <row r="340" spans="2:65" s="1" customFormat="1" ht="14.45" customHeight="1">
      <c r="B340" s="42"/>
      <c r="C340" s="240" t="s">
        <v>491</v>
      </c>
      <c r="D340" s="240" t="s">
        <v>222</v>
      </c>
      <c r="E340" s="241" t="s">
        <v>492</v>
      </c>
      <c r="F340" s="242" t="s">
        <v>281</v>
      </c>
      <c r="G340" s="243" t="s">
        <v>276</v>
      </c>
      <c r="H340" s="244">
        <v>1093.4880000000001</v>
      </c>
      <c r="I340" s="245"/>
      <c r="J340" s="246">
        <f>ROUND(I340*H340,2)</f>
        <v>0</v>
      </c>
      <c r="K340" s="242" t="s">
        <v>233</v>
      </c>
      <c r="L340" s="247"/>
      <c r="M340" s="248" t="s">
        <v>34</v>
      </c>
      <c r="N340" s="249" t="s">
        <v>49</v>
      </c>
      <c r="O340" s="43"/>
      <c r="P340" s="202">
        <f>O340*H340</f>
        <v>0</v>
      </c>
      <c r="Q340" s="202">
        <v>2.7E-2</v>
      </c>
      <c r="R340" s="202">
        <f>Q340*H340</f>
        <v>29.524176000000001</v>
      </c>
      <c r="S340" s="202">
        <v>0</v>
      </c>
      <c r="T340" s="203">
        <f>S340*H340</f>
        <v>0</v>
      </c>
      <c r="AR340" s="24" t="s">
        <v>225</v>
      </c>
      <c r="AT340" s="24" t="s">
        <v>222</v>
      </c>
      <c r="AU340" s="24" t="s">
        <v>88</v>
      </c>
      <c r="AY340" s="24" t="s">
        <v>179</v>
      </c>
      <c r="BE340" s="204">
        <f>IF(N340="základní",J340,0)</f>
        <v>0</v>
      </c>
      <c r="BF340" s="204">
        <f>IF(N340="snížená",J340,0)</f>
        <v>0</v>
      </c>
      <c r="BG340" s="204">
        <f>IF(N340="zákl. přenesená",J340,0)</f>
        <v>0</v>
      </c>
      <c r="BH340" s="204">
        <f>IF(N340="sníž. přenesená",J340,0)</f>
        <v>0</v>
      </c>
      <c r="BI340" s="204">
        <f>IF(N340="nulová",J340,0)</f>
        <v>0</v>
      </c>
      <c r="BJ340" s="24" t="s">
        <v>86</v>
      </c>
      <c r="BK340" s="204">
        <f>ROUND(I340*H340,2)</f>
        <v>0</v>
      </c>
      <c r="BL340" s="24" t="s">
        <v>187</v>
      </c>
      <c r="BM340" s="24" t="s">
        <v>493</v>
      </c>
    </row>
    <row r="341" spans="2:65" s="10" customFormat="1" ht="29.85" customHeight="1">
      <c r="B341" s="177"/>
      <c r="C341" s="178"/>
      <c r="D341" s="179" t="s">
        <v>77</v>
      </c>
      <c r="E341" s="191" t="s">
        <v>236</v>
      </c>
      <c r="F341" s="191" t="s">
        <v>494</v>
      </c>
      <c r="G341" s="178"/>
      <c r="H341" s="178"/>
      <c r="I341" s="181"/>
      <c r="J341" s="192">
        <f>BK341</f>
        <v>0</v>
      </c>
      <c r="K341" s="178"/>
      <c r="L341" s="183"/>
      <c r="M341" s="184"/>
      <c r="N341" s="185"/>
      <c r="O341" s="185"/>
      <c r="P341" s="186">
        <f>SUM(P342:P602)</f>
        <v>0</v>
      </c>
      <c r="Q341" s="185"/>
      <c r="R341" s="186">
        <f>SUM(R342:R602)</f>
        <v>429.60135073756993</v>
      </c>
      <c r="S341" s="185"/>
      <c r="T341" s="187">
        <f>SUM(T342:T602)</f>
        <v>0</v>
      </c>
      <c r="AR341" s="188" t="s">
        <v>86</v>
      </c>
      <c r="AT341" s="189" t="s">
        <v>77</v>
      </c>
      <c r="AU341" s="189" t="s">
        <v>86</v>
      </c>
      <c r="AY341" s="188" t="s">
        <v>179</v>
      </c>
      <c r="BK341" s="190">
        <f>SUM(BK342:BK602)</f>
        <v>0</v>
      </c>
    </row>
    <row r="342" spans="2:65" s="1" customFormat="1" ht="22.9" customHeight="1">
      <c r="B342" s="42"/>
      <c r="C342" s="193" t="s">
        <v>495</v>
      </c>
      <c r="D342" s="193" t="s">
        <v>182</v>
      </c>
      <c r="E342" s="194" t="s">
        <v>496</v>
      </c>
      <c r="F342" s="195" t="s">
        <v>497</v>
      </c>
      <c r="G342" s="196" t="s">
        <v>185</v>
      </c>
      <c r="H342" s="197">
        <v>124.32</v>
      </c>
      <c r="I342" s="198"/>
      <c r="J342" s="199">
        <f>ROUND(I342*H342,2)</f>
        <v>0</v>
      </c>
      <c r="K342" s="195" t="s">
        <v>186</v>
      </c>
      <c r="L342" s="62"/>
      <c r="M342" s="200" t="s">
        <v>34</v>
      </c>
      <c r="N342" s="201" t="s">
        <v>49</v>
      </c>
      <c r="O342" s="43"/>
      <c r="P342" s="202">
        <f>O342*H342</f>
        <v>0</v>
      </c>
      <c r="Q342" s="202">
        <v>2.63E-4</v>
      </c>
      <c r="R342" s="202">
        <f>Q342*H342</f>
        <v>3.2696159999999995E-2</v>
      </c>
      <c r="S342" s="202">
        <v>0</v>
      </c>
      <c r="T342" s="203">
        <f>S342*H342</f>
        <v>0</v>
      </c>
      <c r="AR342" s="24" t="s">
        <v>187</v>
      </c>
      <c r="AT342" s="24" t="s">
        <v>182</v>
      </c>
      <c r="AU342" s="24" t="s">
        <v>88</v>
      </c>
      <c r="AY342" s="24" t="s">
        <v>179</v>
      </c>
      <c r="BE342" s="204">
        <f>IF(N342="základní",J342,0)</f>
        <v>0</v>
      </c>
      <c r="BF342" s="204">
        <f>IF(N342="snížená",J342,0)</f>
        <v>0</v>
      </c>
      <c r="BG342" s="204">
        <f>IF(N342="zákl. přenesená",J342,0)</f>
        <v>0</v>
      </c>
      <c r="BH342" s="204">
        <f>IF(N342="sníž. přenesená",J342,0)</f>
        <v>0</v>
      </c>
      <c r="BI342" s="204">
        <f>IF(N342="nulová",J342,0)</f>
        <v>0</v>
      </c>
      <c r="BJ342" s="24" t="s">
        <v>86</v>
      </c>
      <c r="BK342" s="204">
        <f>ROUND(I342*H342,2)</f>
        <v>0</v>
      </c>
      <c r="BL342" s="24" t="s">
        <v>187</v>
      </c>
      <c r="BM342" s="24" t="s">
        <v>498</v>
      </c>
    </row>
    <row r="343" spans="2:65" s="11" customFormat="1" ht="13.5">
      <c r="B343" s="208"/>
      <c r="C343" s="209"/>
      <c r="D343" s="205" t="s">
        <v>191</v>
      </c>
      <c r="E343" s="210" t="s">
        <v>34</v>
      </c>
      <c r="F343" s="211" t="s">
        <v>499</v>
      </c>
      <c r="G343" s="209"/>
      <c r="H343" s="210" t="s">
        <v>34</v>
      </c>
      <c r="I343" s="212"/>
      <c r="J343" s="209"/>
      <c r="K343" s="209"/>
      <c r="L343" s="213"/>
      <c r="M343" s="214"/>
      <c r="N343" s="215"/>
      <c r="O343" s="215"/>
      <c r="P343" s="215"/>
      <c r="Q343" s="215"/>
      <c r="R343" s="215"/>
      <c r="S343" s="215"/>
      <c r="T343" s="216"/>
      <c r="AT343" s="217" t="s">
        <v>191</v>
      </c>
      <c r="AU343" s="217" t="s">
        <v>88</v>
      </c>
      <c r="AV343" s="11" t="s">
        <v>86</v>
      </c>
      <c r="AW343" s="11" t="s">
        <v>41</v>
      </c>
      <c r="AX343" s="11" t="s">
        <v>78</v>
      </c>
      <c r="AY343" s="217" t="s">
        <v>179</v>
      </c>
    </row>
    <row r="344" spans="2:65" s="12" customFormat="1" ht="13.5">
      <c r="B344" s="218"/>
      <c r="C344" s="219"/>
      <c r="D344" s="205" t="s">
        <v>191</v>
      </c>
      <c r="E344" s="220" t="s">
        <v>34</v>
      </c>
      <c r="F344" s="221" t="s">
        <v>500</v>
      </c>
      <c r="G344" s="219"/>
      <c r="H344" s="222">
        <v>75.36</v>
      </c>
      <c r="I344" s="223"/>
      <c r="J344" s="219"/>
      <c r="K344" s="219"/>
      <c r="L344" s="224"/>
      <c r="M344" s="225"/>
      <c r="N344" s="226"/>
      <c r="O344" s="226"/>
      <c r="P344" s="226"/>
      <c r="Q344" s="226"/>
      <c r="R344" s="226"/>
      <c r="S344" s="226"/>
      <c r="T344" s="227"/>
      <c r="AT344" s="228" t="s">
        <v>191</v>
      </c>
      <c r="AU344" s="228" t="s">
        <v>88</v>
      </c>
      <c r="AV344" s="12" t="s">
        <v>88</v>
      </c>
      <c r="AW344" s="12" t="s">
        <v>41</v>
      </c>
      <c r="AX344" s="12" t="s">
        <v>78</v>
      </c>
      <c r="AY344" s="228" t="s">
        <v>179</v>
      </c>
    </row>
    <row r="345" spans="2:65" s="11" customFormat="1" ht="13.5">
      <c r="B345" s="208"/>
      <c r="C345" s="209"/>
      <c r="D345" s="205" t="s">
        <v>191</v>
      </c>
      <c r="E345" s="210" t="s">
        <v>34</v>
      </c>
      <c r="F345" s="211" t="s">
        <v>501</v>
      </c>
      <c r="G345" s="209"/>
      <c r="H345" s="210" t="s">
        <v>34</v>
      </c>
      <c r="I345" s="212"/>
      <c r="J345" s="209"/>
      <c r="K345" s="209"/>
      <c r="L345" s="213"/>
      <c r="M345" s="214"/>
      <c r="N345" s="215"/>
      <c r="O345" s="215"/>
      <c r="P345" s="215"/>
      <c r="Q345" s="215"/>
      <c r="R345" s="215"/>
      <c r="S345" s="215"/>
      <c r="T345" s="216"/>
      <c r="AT345" s="217" t="s">
        <v>191</v>
      </c>
      <c r="AU345" s="217" t="s">
        <v>88</v>
      </c>
      <c r="AV345" s="11" t="s">
        <v>86</v>
      </c>
      <c r="AW345" s="11" t="s">
        <v>41</v>
      </c>
      <c r="AX345" s="11" t="s">
        <v>78</v>
      </c>
      <c r="AY345" s="217" t="s">
        <v>179</v>
      </c>
    </row>
    <row r="346" spans="2:65" s="12" customFormat="1" ht="13.5">
      <c r="B346" s="218"/>
      <c r="C346" s="219"/>
      <c r="D346" s="205" t="s">
        <v>191</v>
      </c>
      <c r="E346" s="220" t="s">
        <v>34</v>
      </c>
      <c r="F346" s="221" t="s">
        <v>502</v>
      </c>
      <c r="G346" s="219"/>
      <c r="H346" s="222">
        <v>48.96</v>
      </c>
      <c r="I346" s="223"/>
      <c r="J346" s="219"/>
      <c r="K346" s="219"/>
      <c r="L346" s="224"/>
      <c r="M346" s="225"/>
      <c r="N346" s="226"/>
      <c r="O346" s="226"/>
      <c r="P346" s="226"/>
      <c r="Q346" s="226"/>
      <c r="R346" s="226"/>
      <c r="S346" s="226"/>
      <c r="T346" s="227"/>
      <c r="AT346" s="228" t="s">
        <v>191</v>
      </c>
      <c r="AU346" s="228" t="s">
        <v>88</v>
      </c>
      <c r="AV346" s="12" t="s">
        <v>88</v>
      </c>
      <c r="AW346" s="12" t="s">
        <v>41</v>
      </c>
      <c r="AX346" s="12" t="s">
        <v>78</v>
      </c>
      <c r="AY346" s="228" t="s">
        <v>179</v>
      </c>
    </row>
    <row r="347" spans="2:65" s="13" customFormat="1" ht="13.5">
      <c r="B347" s="229"/>
      <c r="C347" s="230"/>
      <c r="D347" s="205" t="s">
        <v>191</v>
      </c>
      <c r="E347" s="231" t="s">
        <v>34</v>
      </c>
      <c r="F347" s="232" t="s">
        <v>196</v>
      </c>
      <c r="G347" s="230"/>
      <c r="H347" s="233">
        <v>124.32</v>
      </c>
      <c r="I347" s="234"/>
      <c r="J347" s="230"/>
      <c r="K347" s="230"/>
      <c r="L347" s="235"/>
      <c r="M347" s="236"/>
      <c r="N347" s="237"/>
      <c r="O347" s="237"/>
      <c r="P347" s="237"/>
      <c r="Q347" s="237"/>
      <c r="R347" s="237"/>
      <c r="S347" s="237"/>
      <c r="T347" s="238"/>
      <c r="AT347" s="239" t="s">
        <v>191</v>
      </c>
      <c r="AU347" s="239" t="s">
        <v>88</v>
      </c>
      <c r="AV347" s="13" t="s">
        <v>187</v>
      </c>
      <c r="AW347" s="13" t="s">
        <v>41</v>
      </c>
      <c r="AX347" s="13" t="s">
        <v>86</v>
      </c>
      <c r="AY347" s="239" t="s">
        <v>179</v>
      </c>
    </row>
    <row r="348" spans="2:65" s="1" customFormat="1" ht="22.9" customHeight="1">
      <c r="B348" s="42"/>
      <c r="C348" s="193" t="s">
        <v>503</v>
      </c>
      <c r="D348" s="193" t="s">
        <v>182</v>
      </c>
      <c r="E348" s="194" t="s">
        <v>504</v>
      </c>
      <c r="F348" s="195" t="s">
        <v>505</v>
      </c>
      <c r="G348" s="196" t="s">
        <v>185</v>
      </c>
      <c r="H348" s="197">
        <v>124.32</v>
      </c>
      <c r="I348" s="198"/>
      <c r="J348" s="199">
        <f>ROUND(I348*H348,2)</f>
        <v>0</v>
      </c>
      <c r="K348" s="195" t="s">
        <v>186</v>
      </c>
      <c r="L348" s="62"/>
      <c r="M348" s="200" t="s">
        <v>34</v>
      </c>
      <c r="N348" s="201" t="s">
        <v>49</v>
      </c>
      <c r="O348" s="43"/>
      <c r="P348" s="202">
        <f>O348*H348</f>
        <v>0</v>
      </c>
      <c r="Q348" s="202">
        <v>4.8900000000000002E-3</v>
      </c>
      <c r="R348" s="202">
        <f>Q348*H348</f>
        <v>0.60792480000000004</v>
      </c>
      <c r="S348" s="202">
        <v>0</v>
      </c>
      <c r="T348" s="203">
        <f>S348*H348</f>
        <v>0</v>
      </c>
      <c r="AR348" s="24" t="s">
        <v>187</v>
      </c>
      <c r="AT348" s="24" t="s">
        <v>182</v>
      </c>
      <c r="AU348" s="24" t="s">
        <v>88</v>
      </c>
      <c r="AY348" s="24" t="s">
        <v>179</v>
      </c>
      <c r="BE348" s="204">
        <f>IF(N348="základní",J348,0)</f>
        <v>0</v>
      </c>
      <c r="BF348" s="204">
        <f>IF(N348="snížená",J348,0)</f>
        <v>0</v>
      </c>
      <c r="BG348" s="204">
        <f>IF(N348="zákl. přenesená",J348,0)</f>
        <v>0</v>
      </c>
      <c r="BH348" s="204">
        <f>IF(N348="sníž. přenesená",J348,0)</f>
        <v>0</v>
      </c>
      <c r="BI348" s="204">
        <f>IF(N348="nulová",J348,0)</f>
        <v>0</v>
      </c>
      <c r="BJ348" s="24" t="s">
        <v>86</v>
      </c>
      <c r="BK348" s="204">
        <f>ROUND(I348*H348,2)</f>
        <v>0</v>
      </c>
      <c r="BL348" s="24" t="s">
        <v>187</v>
      </c>
      <c r="BM348" s="24" t="s">
        <v>506</v>
      </c>
    </row>
    <row r="349" spans="2:65" s="1" customFormat="1" ht="27">
      <c r="B349" s="42"/>
      <c r="C349" s="64"/>
      <c r="D349" s="205" t="s">
        <v>189</v>
      </c>
      <c r="E349" s="64"/>
      <c r="F349" s="206" t="s">
        <v>507</v>
      </c>
      <c r="G349" s="64"/>
      <c r="H349" s="64"/>
      <c r="I349" s="164"/>
      <c r="J349" s="64"/>
      <c r="K349" s="64"/>
      <c r="L349" s="62"/>
      <c r="M349" s="207"/>
      <c r="N349" s="43"/>
      <c r="O349" s="43"/>
      <c r="P349" s="43"/>
      <c r="Q349" s="43"/>
      <c r="R349" s="43"/>
      <c r="S349" s="43"/>
      <c r="T349" s="79"/>
      <c r="AT349" s="24" t="s">
        <v>189</v>
      </c>
      <c r="AU349" s="24" t="s">
        <v>88</v>
      </c>
    </row>
    <row r="350" spans="2:65" s="1" customFormat="1" ht="22.9" customHeight="1">
      <c r="B350" s="42"/>
      <c r="C350" s="193" t="s">
        <v>508</v>
      </c>
      <c r="D350" s="193" t="s">
        <v>182</v>
      </c>
      <c r="E350" s="194" t="s">
        <v>509</v>
      </c>
      <c r="F350" s="195" t="s">
        <v>510</v>
      </c>
      <c r="G350" s="196" t="s">
        <v>185</v>
      </c>
      <c r="H350" s="197">
        <v>124.32</v>
      </c>
      <c r="I350" s="198"/>
      <c r="J350" s="199">
        <f>ROUND(I350*H350,2)</f>
        <v>0</v>
      </c>
      <c r="K350" s="195" t="s">
        <v>186</v>
      </c>
      <c r="L350" s="62"/>
      <c r="M350" s="200" t="s">
        <v>34</v>
      </c>
      <c r="N350" s="201" t="s">
        <v>49</v>
      </c>
      <c r="O350" s="43"/>
      <c r="P350" s="202">
        <f>O350*H350</f>
        <v>0</v>
      </c>
      <c r="Q350" s="202">
        <v>3.0000000000000001E-3</v>
      </c>
      <c r="R350" s="202">
        <f>Q350*H350</f>
        <v>0.37296000000000001</v>
      </c>
      <c r="S350" s="202">
        <v>0</v>
      </c>
      <c r="T350" s="203">
        <f>S350*H350</f>
        <v>0</v>
      </c>
      <c r="AR350" s="24" t="s">
        <v>187</v>
      </c>
      <c r="AT350" s="24" t="s">
        <v>182</v>
      </c>
      <c r="AU350" s="24" t="s">
        <v>88</v>
      </c>
      <c r="AY350" s="24" t="s">
        <v>179</v>
      </c>
      <c r="BE350" s="204">
        <f>IF(N350="základní",J350,0)</f>
        <v>0</v>
      </c>
      <c r="BF350" s="204">
        <f>IF(N350="snížená",J350,0)</f>
        <v>0</v>
      </c>
      <c r="BG350" s="204">
        <f>IF(N350="zákl. přenesená",J350,0)</f>
        <v>0</v>
      </c>
      <c r="BH350" s="204">
        <f>IF(N350="sníž. přenesená",J350,0)</f>
        <v>0</v>
      </c>
      <c r="BI350" s="204">
        <f>IF(N350="nulová",J350,0)</f>
        <v>0</v>
      </c>
      <c r="BJ350" s="24" t="s">
        <v>86</v>
      </c>
      <c r="BK350" s="204">
        <f>ROUND(I350*H350,2)</f>
        <v>0</v>
      </c>
      <c r="BL350" s="24" t="s">
        <v>187</v>
      </c>
      <c r="BM350" s="24" t="s">
        <v>511</v>
      </c>
    </row>
    <row r="351" spans="2:65" s="1" customFormat="1" ht="34.15" customHeight="1">
      <c r="B351" s="42"/>
      <c r="C351" s="193" t="s">
        <v>512</v>
      </c>
      <c r="D351" s="193" t="s">
        <v>182</v>
      </c>
      <c r="E351" s="194" t="s">
        <v>513</v>
      </c>
      <c r="F351" s="195" t="s">
        <v>514</v>
      </c>
      <c r="G351" s="196" t="s">
        <v>185</v>
      </c>
      <c r="H351" s="197">
        <v>124.32</v>
      </c>
      <c r="I351" s="198"/>
      <c r="J351" s="199">
        <f>ROUND(I351*H351,2)</f>
        <v>0</v>
      </c>
      <c r="K351" s="195" t="s">
        <v>186</v>
      </c>
      <c r="L351" s="62"/>
      <c r="M351" s="200" t="s">
        <v>34</v>
      </c>
      <c r="N351" s="201" t="s">
        <v>49</v>
      </c>
      <c r="O351" s="43"/>
      <c r="P351" s="202">
        <f>O351*H351</f>
        <v>0</v>
      </c>
      <c r="Q351" s="202">
        <v>1.54E-2</v>
      </c>
      <c r="R351" s="202">
        <f>Q351*H351</f>
        <v>1.914528</v>
      </c>
      <c r="S351" s="202">
        <v>0</v>
      </c>
      <c r="T351" s="203">
        <f>S351*H351</f>
        <v>0</v>
      </c>
      <c r="AR351" s="24" t="s">
        <v>187</v>
      </c>
      <c r="AT351" s="24" t="s">
        <v>182</v>
      </c>
      <c r="AU351" s="24" t="s">
        <v>88</v>
      </c>
      <c r="AY351" s="24" t="s">
        <v>179</v>
      </c>
      <c r="BE351" s="204">
        <f>IF(N351="základní",J351,0)</f>
        <v>0</v>
      </c>
      <c r="BF351" s="204">
        <f>IF(N351="snížená",J351,0)</f>
        <v>0</v>
      </c>
      <c r="BG351" s="204">
        <f>IF(N351="zákl. přenesená",J351,0)</f>
        <v>0</v>
      </c>
      <c r="BH351" s="204">
        <f>IF(N351="sníž. přenesená",J351,0)</f>
        <v>0</v>
      </c>
      <c r="BI351" s="204">
        <f>IF(N351="nulová",J351,0)</f>
        <v>0</v>
      </c>
      <c r="BJ351" s="24" t="s">
        <v>86</v>
      </c>
      <c r="BK351" s="204">
        <f>ROUND(I351*H351,2)</f>
        <v>0</v>
      </c>
      <c r="BL351" s="24" t="s">
        <v>187</v>
      </c>
      <c r="BM351" s="24" t="s">
        <v>515</v>
      </c>
    </row>
    <row r="352" spans="2:65" s="1" customFormat="1" ht="81">
      <c r="B352" s="42"/>
      <c r="C352" s="64"/>
      <c r="D352" s="205" t="s">
        <v>189</v>
      </c>
      <c r="E352" s="64"/>
      <c r="F352" s="206" t="s">
        <v>516</v>
      </c>
      <c r="G352" s="64"/>
      <c r="H352" s="64"/>
      <c r="I352" s="164"/>
      <c r="J352" s="64"/>
      <c r="K352" s="64"/>
      <c r="L352" s="62"/>
      <c r="M352" s="207"/>
      <c r="N352" s="43"/>
      <c r="O352" s="43"/>
      <c r="P352" s="43"/>
      <c r="Q352" s="43"/>
      <c r="R352" s="43"/>
      <c r="S352" s="43"/>
      <c r="T352" s="79"/>
      <c r="AT352" s="24" t="s">
        <v>189</v>
      </c>
      <c r="AU352" s="24" t="s">
        <v>88</v>
      </c>
    </row>
    <row r="353" spans="2:65" s="1" customFormat="1" ht="22.9" customHeight="1">
      <c r="B353" s="42"/>
      <c r="C353" s="193" t="s">
        <v>517</v>
      </c>
      <c r="D353" s="193" t="s">
        <v>182</v>
      </c>
      <c r="E353" s="194" t="s">
        <v>518</v>
      </c>
      <c r="F353" s="195" t="s">
        <v>519</v>
      </c>
      <c r="G353" s="196" t="s">
        <v>185</v>
      </c>
      <c r="H353" s="197">
        <v>1428.723</v>
      </c>
      <c r="I353" s="198"/>
      <c r="J353" s="199">
        <f>ROUND(I353*H353,2)</f>
        <v>0</v>
      </c>
      <c r="K353" s="195" t="s">
        <v>186</v>
      </c>
      <c r="L353" s="62"/>
      <c r="M353" s="200" t="s">
        <v>34</v>
      </c>
      <c r="N353" s="201" t="s">
        <v>49</v>
      </c>
      <c r="O353" s="43"/>
      <c r="P353" s="202">
        <f>O353*H353</f>
        <v>0</v>
      </c>
      <c r="Q353" s="202">
        <v>7.3499999999999998E-3</v>
      </c>
      <c r="R353" s="202">
        <f>Q353*H353</f>
        <v>10.50111405</v>
      </c>
      <c r="S353" s="202">
        <v>0</v>
      </c>
      <c r="T353" s="203">
        <f>S353*H353</f>
        <v>0</v>
      </c>
      <c r="AR353" s="24" t="s">
        <v>187</v>
      </c>
      <c r="AT353" s="24" t="s">
        <v>182</v>
      </c>
      <c r="AU353" s="24" t="s">
        <v>88</v>
      </c>
      <c r="AY353" s="24" t="s">
        <v>179</v>
      </c>
      <c r="BE353" s="204">
        <f>IF(N353="základní",J353,0)</f>
        <v>0</v>
      </c>
      <c r="BF353" s="204">
        <f>IF(N353="snížená",J353,0)</f>
        <v>0</v>
      </c>
      <c r="BG353" s="204">
        <f>IF(N353="zákl. přenesená",J353,0)</f>
        <v>0</v>
      </c>
      <c r="BH353" s="204">
        <f>IF(N353="sníž. přenesená",J353,0)</f>
        <v>0</v>
      </c>
      <c r="BI353" s="204">
        <f>IF(N353="nulová",J353,0)</f>
        <v>0</v>
      </c>
      <c r="BJ353" s="24" t="s">
        <v>86</v>
      </c>
      <c r="BK353" s="204">
        <f>ROUND(I353*H353,2)</f>
        <v>0</v>
      </c>
      <c r="BL353" s="24" t="s">
        <v>187</v>
      </c>
      <c r="BM353" s="24" t="s">
        <v>520</v>
      </c>
    </row>
    <row r="354" spans="2:65" s="11" customFormat="1" ht="13.5">
      <c r="B354" s="208"/>
      <c r="C354" s="209"/>
      <c r="D354" s="205" t="s">
        <v>191</v>
      </c>
      <c r="E354" s="210" t="s">
        <v>34</v>
      </c>
      <c r="F354" s="211" t="s">
        <v>521</v>
      </c>
      <c r="G354" s="209"/>
      <c r="H354" s="210" t="s">
        <v>34</v>
      </c>
      <c r="I354" s="212"/>
      <c r="J354" s="209"/>
      <c r="K354" s="209"/>
      <c r="L354" s="213"/>
      <c r="M354" s="214"/>
      <c r="N354" s="215"/>
      <c r="O354" s="215"/>
      <c r="P354" s="215"/>
      <c r="Q354" s="215"/>
      <c r="R354" s="215"/>
      <c r="S354" s="215"/>
      <c r="T354" s="216"/>
      <c r="AT354" s="217" t="s">
        <v>191</v>
      </c>
      <c r="AU354" s="217" t="s">
        <v>88</v>
      </c>
      <c r="AV354" s="11" t="s">
        <v>86</v>
      </c>
      <c r="AW354" s="11" t="s">
        <v>41</v>
      </c>
      <c r="AX354" s="11" t="s">
        <v>78</v>
      </c>
      <c r="AY354" s="217" t="s">
        <v>179</v>
      </c>
    </row>
    <row r="355" spans="2:65" s="12" customFormat="1" ht="13.5">
      <c r="B355" s="218"/>
      <c r="C355" s="219"/>
      <c r="D355" s="205" t="s">
        <v>191</v>
      </c>
      <c r="E355" s="220" t="s">
        <v>34</v>
      </c>
      <c r="F355" s="221" t="s">
        <v>522</v>
      </c>
      <c r="G355" s="219"/>
      <c r="H355" s="222">
        <v>1428.723</v>
      </c>
      <c r="I355" s="223"/>
      <c r="J355" s="219"/>
      <c r="K355" s="219"/>
      <c r="L355" s="224"/>
      <c r="M355" s="225"/>
      <c r="N355" s="226"/>
      <c r="O355" s="226"/>
      <c r="P355" s="226"/>
      <c r="Q355" s="226"/>
      <c r="R355" s="226"/>
      <c r="S355" s="226"/>
      <c r="T355" s="227"/>
      <c r="AT355" s="228" t="s">
        <v>191</v>
      </c>
      <c r="AU355" s="228" t="s">
        <v>88</v>
      </c>
      <c r="AV355" s="12" t="s">
        <v>88</v>
      </c>
      <c r="AW355" s="12" t="s">
        <v>41</v>
      </c>
      <c r="AX355" s="12" t="s">
        <v>86</v>
      </c>
      <c r="AY355" s="228" t="s">
        <v>179</v>
      </c>
    </row>
    <row r="356" spans="2:65" s="1" customFormat="1" ht="22.9" customHeight="1">
      <c r="B356" s="42"/>
      <c r="C356" s="193" t="s">
        <v>523</v>
      </c>
      <c r="D356" s="193" t="s">
        <v>182</v>
      </c>
      <c r="E356" s="194" t="s">
        <v>524</v>
      </c>
      <c r="F356" s="195" t="s">
        <v>525</v>
      </c>
      <c r="G356" s="196" t="s">
        <v>185</v>
      </c>
      <c r="H356" s="197">
        <v>4836.4449999999997</v>
      </c>
      <c r="I356" s="198"/>
      <c r="J356" s="199">
        <f>ROUND(I356*H356,2)</f>
        <v>0</v>
      </c>
      <c r="K356" s="195" t="s">
        <v>186</v>
      </c>
      <c r="L356" s="62"/>
      <c r="M356" s="200" t="s">
        <v>34</v>
      </c>
      <c r="N356" s="201" t="s">
        <v>49</v>
      </c>
      <c r="O356" s="43"/>
      <c r="P356" s="202">
        <f>O356*H356</f>
        <v>0</v>
      </c>
      <c r="Q356" s="202">
        <v>2.63E-4</v>
      </c>
      <c r="R356" s="202">
        <f>Q356*H356</f>
        <v>1.2719850349999999</v>
      </c>
      <c r="S356" s="202">
        <v>0</v>
      </c>
      <c r="T356" s="203">
        <f>S356*H356</f>
        <v>0</v>
      </c>
      <c r="AR356" s="24" t="s">
        <v>187</v>
      </c>
      <c r="AT356" s="24" t="s">
        <v>182</v>
      </c>
      <c r="AU356" s="24" t="s">
        <v>88</v>
      </c>
      <c r="AY356" s="24" t="s">
        <v>179</v>
      </c>
      <c r="BE356" s="204">
        <f>IF(N356="základní",J356,0)</f>
        <v>0</v>
      </c>
      <c r="BF356" s="204">
        <f>IF(N356="snížená",J356,0)</f>
        <v>0</v>
      </c>
      <c r="BG356" s="204">
        <f>IF(N356="zákl. přenesená",J356,0)</f>
        <v>0</v>
      </c>
      <c r="BH356" s="204">
        <f>IF(N356="sníž. přenesená",J356,0)</f>
        <v>0</v>
      </c>
      <c r="BI356" s="204">
        <f>IF(N356="nulová",J356,0)</f>
        <v>0</v>
      </c>
      <c r="BJ356" s="24" t="s">
        <v>86</v>
      </c>
      <c r="BK356" s="204">
        <f>ROUND(I356*H356,2)</f>
        <v>0</v>
      </c>
      <c r="BL356" s="24" t="s">
        <v>187</v>
      </c>
      <c r="BM356" s="24" t="s">
        <v>526</v>
      </c>
    </row>
    <row r="357" spans="2:65" s="12" customFormat="1" ht="13.5">
      <c r="B357" s="218"/>
      <c r="C357" s="219"/>
      <c r="D357" s="205" t="s">
        <v>191</v>
      </c>
      <c r="E357" s="220" t="s">
        <v>34</v>
      </c>
      <c r="F357" s="221" t="s">
        <v>527</v>
      </c>
      <c r="G357" s="219"/>
      <c r="H357" s="222">
        <v>4836.4449999999997</v>
      </c>
      <c r="I357" s="223"/>
      <c r="J357" s="219"/>
      <c r="K357" s="219"/>
      <c r="L357" s="224"/>
      <c r="M357" s="225"/>
      <c r="N357" s="226"/>
      <c r="O357" s="226"/>
      <c r="P357" s="226"/>
      <c r="Q357" s="226"/>
      <c r="R357" s="226"/>
      <c r="S357" s="226"/>
      <c r="T357" s="227"/>
      <c r="AT357" s="228" t="s">
        <v>191</v>
      </c>
      <c r="AU357" s="228" t="s">
        <v>88</v>
      </c>
      <c r="AV357" s="12" t="s">
        <v>88</v>
      </c>
      <c r="AW357" s="12" t="s">
        <v>41</v>
      </c>
      <c r="AX357" s="12" t="s">
        <v>86</v>
      </c>
      <c r="AY357" s="228" t="s">
        <v>179</v>
      </c>
    </row>
    <row r="358" spans="2:65" s="1" customFormat="1" ht="22.9" customHeight="1">
      <c r="B358" s="42"/>
      <c r="C358" s="193" t="s">
        <v>528</v>
      </c>
      <c r="D358" s="193" t="s">
        <v>182</v>
      </c>
      <c r="E358" s="194" t="s">
        <v>529</v>
      </c>
      <c r="F358" s="195" t="s">
        <v>530</v>
      </c>
      <c r="G358" s="196" t="s">
        <v>185</v>
      </c>
      <c r="H358" s="197">
        <v>3288.0859999999998</v>
      </c>
      <c r="I358" s="198"/>
      <c r="J358" s="199">
        <f>ROUND(I358*H358,2)</f>
        <v>0</v>
      </c>
      <c r="K358" s="195" t="s">
        <v>186</v>
      </c>
      <c r="L358" s="62"/>
      <c r="M358" s="200" t="s">
        <v>34</v>
      </c>
      <c r="N358" s="201" t="s">
        <v>49</v>
      </c>
      <c r="O358" s="43"/>
      <c r="P358" s="202">
        <f>O358*H358</f>
        <v>0</v>
      </c>
      <c r="Q358" s="202">
        <v>4.8900000000000002E-3</v>
      </c>
      <c r="R358" s="202">
        <f>Q358*H358</f>
        <v>16.078740539999998</v>
      </c>
      <c r="S358" s="202">
        <v>0</v>
      </c>
      <c r="T358" s="203">
        <f>S358*H358</f>
        <v>0</v>
      </c>
      <c r="AR358" s="24" t="s">
        <v>187</v>
      </c>
      <c r="AT358" s="24" t="s">
        <v>182</v>
      </c>
      <c r="AU358" s="24" t="s">
        <v>88</v>
      </c>
      <c r="AY358" s="24" t="s">
        <v>179</v>
      </c>
      <c r="BE358" s="204">
        <f>IF(N358="základní",J358,0)</f>
        <v>0</v>
      </c>
      <c r="BF358" s="204">
        <f>IF(N358="snížená",J358,0)</f>
        <v>0</v>
      </c>
      <c r="BG358" s="204">
        <f>IF(N358="zákl. přenesená",J358,0)</f>
        <v>0</v>
      </c>
      <c r="BH358" s="204">
        <f>IF(N358="sníž. přenesená",J358,0)</f>
        <v>0</v>
      </c>
      <c r="BI358" s="204">
        <f>IF(N358="nulová",J358,0)</f>
        <v>0</v>
      </c>
      <c r="BJ358" s="24" t="s">
        <v>86</v>
      </c>
      <c r="BK358" s="204">
        <f>ROUND(I358*H358,2)</f>
        <v>0</v>
      </c>
      <c r="BL358" s="24" t="s">
        <v>187</v>
      </c>
      <c r="BM358" s="24" t="s">
        <v>531</v>
      </c>
    </row>
    <row r="359" spans="2:65" s="1" customFormat="1" ht="27">
      <c r="B359" s="42"/>
      <c r="C359" s="64"/>
      <c r="D359" s="205" t="s">
        <v>189</v>
      </c>
      <c r="E359" s="64"/>
      <c r="F359" s="206" t="s">
        <v>507</v>
      </c>
      <c r="G359" s="64"/>
      <c r="H359" s="64"/>
      <c r="I359" s="164"/>
      <c r="J359" s="64"/>
      <c r="K359" s="64"/>
      <c r="L359" s="62"/>
      <c r="M359" s="207"/>
      <c r="N359" s="43"/>
      <c r="O359" s="43"/>
      <c r="P359" s="43"/>
      <c r="Q359" s="43"/>
      <c r="R359" s="43"/>
      <c r="S359" s="43"/>
      <c r="T359" s="79"/>
      <c r="AT359" s="24" t="s">
        <v>189</v>
      </c>
      <c r="AU359" s="24" t="s">
        <v>88</v>
      </c>
    </row>
    <row r="360" spans="2:65" s="11" customFormat="1" ht="13.5">
      <c r="B360" s="208"/>
      <c r="C360" s="209"/>
      <c r="D360" s="205" t="s">
        <v>191</v>
      </c>
      <c r="E360" s="210" t="s">
        <v>34</v>
      </c>
      <c r="F360" s="211" t="s">
        <v>532</v>
      </c>
      <c r="G360" s="209"/>
      <c r="H360" s="210" t="s">
        <v>34</v>
      </c>
      <c r="I360" s="212"/>
      <c r="J360" s="209"/>
      <c r="K360" s="209"/>
      <c r="L360" s="213"/>
      <c r="M360" s="214"/>
      <c r="N360" s="215"/>
      <c r="O360" s="215"/>
      <c r="P360" s="215"/>
      <c r="Q360" s="215"/>
      <c r="R360" s="215"/>
      <c r="S360" s="215"/>
      <c r="T360" s="216"/>
      <c r="AT360" s="217" t="s">
        <v>191</v>
      </c>
      <c r="AU360" s="217" t="s">
        <v>88</v>
      </c>
      <c r="AV360" s="11" t="s">
        <v>86</v>
      </c>
      <c r="AW360" s="11" t="s">
        <v>41</v>
      </c>
      <c r="AX360" s="11" t="s">
        <v>78</v>
      </c>
      <c r="AY360" s="217" t="s">
        <v>179</v>
      </c>
    </row>
    <row r="361" spans="2:65" s="12" customFormat="1" ht="13.5">
      <c r="B361" s="218"/>
      <c r="C361" s="219"/>
      <c r="D361" s="205" t="s">
        <v>191</v>
      </c>
      <c r="E361" s="220" t="s">
        <v>34</v>
      </c>
      <c r="F361" s="221" t="s">
        <v>533</v>
      </c>
      <c r="G361" s="219"/>
      <c r="H361" s="222">
        <v>18.350000000000001</v>
      </c>
      <c r="I361" s="223"/>
      <c r="J361" s="219"/>
      <c r="K361" s="219"/>
      <c r="L361" s="224"/>
      <c r="M361" s="225"/>
      <c r="N361" s="226"/>
      <c r="O361" s="226"/>
      <c r="P361" s="226"/>
      <c r="Q361" s="226"/>
      <c r="R361" s="226"/>
      <c r="S361" s="226"/>
      <c r="T361" s="227"/>
      <c r="AT361" s="228" t="s">
        <v>191</v>
      </c>
      <c r="AU361" s="228" t="s">
        <v>88</v>
      </c>
      <c r="AV361" s="12" t="s">
        <v>88</v>
      </c>
      <c r="AW361" s="12" t="s">
        <v>41</v>
      </c>
      <c r="AX361" s="12" t="s">
        <v>78</v>
      </c>
      <c r="AY361" s="228" t="s">
        <v>179</v>
      </c>
    </row>
    <row r="362" spans="2:65" s="11" customFormat="1" ht="13.5">
      <c r="B362" s="208"/>
      <c r="C362" s="209"/>
      <c r="D362" s="205" t="s">
        <v>191</v>
      </c>
      <c r="E362" s="210" t="s">
        <v>34</v>
      </c>
      <c r="F362" s="211" t="s">
        <v>534</v>
      </c>
      <c r="G362" s="209"/>
      <c r="H362" s="210" t="s">
        <v>34</v>
      </c>
      <c r="I362" s="212"/>
      <c r="J362" s="209"/>
      <c r="K362" s="209"/>
      <c r="L362" s="213"/>
      <c r="M362" s="214"/>
      <c r="N362" s="215"/>
      <c r="O362" s="215"/>
      <c r="P362" s="215"/>
      <c r="Q362" s="215"/>
      <c r="R362" s="215"/>
      <c r="S362" s="215"/>
      <c r="T362" s="216"/>
      <c r="AT362" s="217" t="s">
        <v>191</v>
      </c>
      <c r="AU362" s="217" t="s">
        <v>88</v>
      </c>
      <c r="AV362" s="11" t="s">
        <v>86</v>
      </c>
      <c r="AW362" s="11" t="s">
        <v>41</v>
      </c>
      <c r="AX362" s="11" t="s">
        <v>78</v>
      </c>
      <c r="AY362" s="217" t="s">
        <v>179</v>
      </c>
    </row>
    <row r="363" spans="2:65" s="12" customFormat="1" ht="13.5">
      <c r="B363" s="218"/>
      <c r="C363" s="219"/>
      <c r="D363" s="205" t="s">
        <v>191</v>
      </c>
      <c r="E363" s="220" t="s">
        <v>34</v>
      </c>
      <c r="F363" s="221" t="s">
        <v>535</v>
      </c>
      <c r="G363" s="219"/>
      <c r="H363" s="222">
        <v>16.2</v>
      </c>
      <c r="I363" s="223"/>
      <c r="J363" s="219"/>
      <c r="K363" s="219"/>
      <c r="L363" s="224"/>
      <c r="M363" s="225"/>
      <c r="N363" s="226"/>
      <c r="O363" s="226"/>
      <c r="P363" s="226"/>
      <c r="Q363" s="226"/>
      <c r="R363" s="226"/>
      <c r="S363" s="226"/>
      <c r="T363" s="227"/>
      <c r="AT363" s="228" t="s">
        <v>191</v>
      </c>
      <c r="AU363" s="228" t="s">
        <v>88</v>
      </c>
      <c r="AV363" s="12" t="s">
        <v>88</v>
      </c>
      <c r="AW363" s="12" t="s">
        <v>41</v>
      </c>
      <c r="AX363" s="12" t="s">
        <v>78</v>
      </c>
      <c r="AY363" s="228" t="s">
        <v>179</v>
      </c>
    </row>
    <row r="364" spans="2:65" s="11" customFormat="1" ht="13.5">
      <c r="B364" s="208"/>
      <c r="C364" s="209"/>
      <c r="D364" s="205" t="s">
        <v>191</v>
      </c>
      <c r="E364" s="210" t="s">
        <v>34</v>
      </c>
      <c r="F364" s="211" t="s">
        <v>536</v>
      </c>
      <c r="G364" s="209"/>
      <c r="H364" s="210" t="s">
        <v>34</v>
      </c>
      <c r="I364" s="212"/>
      <c r="J364" s="209"/>
      <c r="K364" s="209"/>
      <c r="L364" s="213"/>
      <c r="M364" s="214"/>
      <c r="N364" s="215"/>
      <c r="O364" s="215"/>
      <c r="P364" s="215"/>
      <c r="Q364" s="215"/>
      <c r="R364" s="215"/>
      <c r="S364" s="215"/>
      <c r="T364" s="216"/>
      <c r="AT364" s="217" t="s">
        <v>191</v>
      </c>
      <c r="AU364" s="217" t="s">
        <v>88</v>
      </c>
      <c r="AV364" s="11" t="s">
        <v>86</v>
      </c>
      <c r="AW364" s="11" t="s">
        <v>41</v>
      </c>
      <c r="AX364" s="11" t="s">
        <v>78</v>
      </c>
      <c r="AY364" s="217" t="s">
        <v>179</v>
      </c>
    </row>
    <row r="365" spans="2:65" s="12" customFormat="1" ht="13.5">
      <c r="B365" s="218"/>
      <c r="C365" s="219"/>
      <c r="D365" s="205" t="s">
        <v>191</v>
      </c>
      <c r="E365" s="220" t="s">
        <v>34</v>
      </c>
      <c r="F365" s="221" t="s">
        <v>537</v>
      </c>
      <c r="G365" s="219"/>
      <c r="H365" s="222">
        <v>3253.5360000000001</v>
      </c>
      <c r="I365" s="223"/>
      <c r="J365" s="219"/>
      <c r="K365" s="219"/>
      <c r="L365" s="224"/>
      <c r="M365" s="225"/>
      <c r="N365" s="226"/>
      <c r="O365" s="226"/>
      <c r="P365" s="226"/>
      <c r="Q365" s="226"/>
      <c r="R365" s="226"/>
      <c r="S365" s="226"/>
      <c r="T365" s="227"/>
      <c r="AT365" s="228" t="s">
        <v>191</v>
      </c>
      <c r="AU365" s="228" t="s">
        <v>88</v>
      </c>
      <c r="AV365" s="12" t="s">
        <v>88</v>
      </c>
      <c r="AW365" s="12" t="s">
        <v>41</v>
      </c>
      <c r="AX365" s="12" t="s">
        <v>78</v>
      </c>
      <c r="AY365" s="228" t="s">
        <v>179</v>
      </c>
    </row>
    <row r="366" spans="2:65" s="13" customFormat="1" ht="13.5">
      <c r="B366" s="229"/>
      <c r="C366" s="230"/>
      <c r="D366" s="205" t="s">
        <v>191</v>
      </c>
      <c r="E366" s="231" t="s">
        <v>34</v>
      </c>
      <c r="F366" s="232" t="s">
        <v>196</v>
      </c>
      <c r="G366" s="230"/>
      <c r="H366" s="233">
        <v>3288.0859999999998</v>
      </c>
      <c r="I366" s="234"/>
      <c r="J366" s="230"/>
      <c r="K366" s="230"/>
      <c r="L366" s="235"/>
      <c r="M366" s="236"/>
      <c r="N366" s="237"/>
      <c r="O366" s="237"/>
      <c r="P366" s="237"/>
      <c r="Q366" s="237"/>
      <c r="R366" s="237"/>
      <c r="S366" s="237"/>
      <c r="T366" s="238"/>
      <c r="AT366" s="239" t="s">
        <v>191</v>
      </c>
      <c r="AU366" s="239" t="s">
        <v>88</v>
      </c>
      <c r="AV366" s="13" t="s">
        <v>187</v>
      </c>
      <c r="AW366" s="13" t="s">
        <v>41</v>
      </c>
      <c r="AX366" s="13" t="s">
        <v>86</v>
      </c>
      <c r="AY366" s="239" t="s">
        <v>179</v>
      </c>
    </row>
    <row r="367" spans="2:65" s="1" customFormat="1" ht="22.9" customHeight="1">
      <c r="B367" s="42"/>
      <c r="C367" s="193" t="s">
        <v>538</v>
      </c>
      <c r="D367" s="193" t="s">
        <v>182</v>
      </c>
      <c r="E367" s="194" t="s">
        <v>539</v>
      </c>
      <c r="F367" s="195" t="s">
        <v>540</v>
      </c>
      <c r="G367" s="196" t="s">
        <v>185</v>
      </c>
      <c r="H367" s="197">
        <v>3191.8719999999998</v>
      </c>
      <c r="I367" s="198"/>
      <c r="J367" s="199">
        <f>ROUND(I367*H367,2)</f>
        <v>0</v>
      </c>
      <c r="K367" s="195" t="s">
        <v>186</v>
      </c>
      <c r="L367" s="62"/>
      <c r="M367" s="200" t="s">
        <v>34</v>
      </c>
      <c r="N367" s="201" t="s">
        <v>49</v>
      </c>
      <c r="O367" s="43"/>
      <c r="P367" s="202">
        <f>O367*H367</f>
        <v>0</v>
      </c>
      <c r="Q367" s="202">
        <v>3.0000000000000001E-3</v>
      </c>
      <c r="R367" s="202">
        <f>Q367*H367</f>
        <v>9.5756160000000001</v>
      </c>
      <c r="S367" s="202">
        <v>0</v>
      </c>
      <c r="T367" s="203">
        <f>S367*H367</f>
        <v>0</v>
      </c>
      <c r="AR367" s="24" t="s">
        <v>187</v>
      </c>
      <c r="AT367" s="24" t="s">
        <v>182</v>
      </c>
      <c r="AU367" s="24" t="s">
        <v>88</v>
      </c>
      <c r="AY367" s="24" t="s">
        <v>179</v>
      </c>
      <c r="BE367" s="204">
        <f>IF(N367="základní",J367,0)</f>
        <v>0</v>
      </c>
      <c r="BF367" s="204">
        <f>IF(N367="snížená",J367,0)</f>
        <v>0</v>
      </c>
      <c r="BG367" s="204">
        <f>IF(N367="zákl. přenesená",J367,0)</f>
        <v>0</v>
      </c>
      <c r="BH367" s="204">
        <f>IF(N367="sníž. přenesená",J367,0)</f>
        <v>0</v>
      </c>
      <c r="BI367" s="204">
        <f>IF(N367="nulová",J367,0)</f>
        <v>0</v>
      </c>
      <c r="BJ367" s="24" t="s">
        <v>86</v>
      </c>
      <c r="BK367" s="204">
        <f>ROUND(I367*H367,2)</f>
        <v>0</v>
      </c>
      <c r="BL367" s="24" t="s">
        <v>187</v>
      </c>
      <c r="BM367" s="24" t="s">
        <v>541</v>
      </c>
    </row>
    <row r="368" spans="2:65" s="11" customFormat="1" ht="13.5">
      <c r="B368" s="208"/>
      <c r="C368" s="209"/>
      <c r="D368" s="205" t="s">
        <v>191</v>
      </c>
      <c r="E368" s="210" t="s">
        <v>34</v>
      </c>
      <c r="F368" s="211" t="s">
        <v>542</v>
      </c>
      <c r="G368" s="209"/>
      <c r="H368" s="210" t="s">
        <v>34</v>
      </c>
      <c r="I368" s="212"/>
      <c r="J368" s="209"/>
      <c r="K368" s="209"/>
      <c r="L368" s="213"/>
      <c r="M368" s="214"/>
      <c r="N368" s="215"/>
      <c r="O368" s="215"/>
      <c r="P368" s="215"/>
      <c r="Q368" s="215"/>
      <c r="R368" s="215"/>
      <c r="S368" s="215"/>
      <c r="T368" s="216"/>
      <c r="AT368" s="217" t="s">
        <v>191</v>
      </c>
      <c r="AU368" s="217" t="s">
        <v>88</v>
      </c>
      <c r="AV368" s="11" t="s">
        <v>86</v>
      </c>
      <c r="AW368" s="11" t="s">
        <v>41</v>
      </c>
      <c r="AX368" s="11" t="s">
        <v>78</v>
      </c>
      <c r="AY368" s="217" t="s">
        <v>179</v>
      </c>
    </row>
    <row r="369" spans="2:65" s="12" customFormat="1" ht="13.5">
      <c r="B369" s="218"/>
      <c r="C369" s="219"/>
      <c r="D369" s="205" t="s">
        <v>191</v>
      </c>
      <c r="E369" s="220" t="s">
        <v>34</v>
      </c>
      <c r="F369" s="221" t="s">
        <v>543</v>
      </c>
      <c r="G369" s="219"/>
      <c r="H369" s="222">
        <v>3679.0479999999998</v>
      </c>
      <c r="I369" s="223"/>
      <c r="J369" s="219"/>
      <c r="K369" s="219"/>
      <c r="L369" s="224"/>
      <c r="M369" s="225"/>
      <c r="N369" s="226"/>
      <c r="O369" s="226"/>
      <c r="P369" s="226"/>
      <c r="Q369" s="226"/>
      <c r="R369" s="226"/>
      <c r="S369" s="226"/>
      <c r="T369" s="227"/>
      <c r="AT369" s="228" t="s">
        <v>191</v>
      </c>
      <c r="AU369" s="228" t="s">
        <v>88</v>
      </c>
      <c r="AV369" s="12" t="s">
        <v>88</v>
      </c>
      <c r="AW369" s="12" t="s">
        <v>41</v>
      </c>
      <c r="AX369" s="12" t="s">
        <v>78</v>
      </c>
      <c r="AY369" s="228" t="s">
        <v>179</v>
      </c>
    </row>
    <row r="370" spans="2:65" s="11" customFormat="1" ht="13.5">
      <c r="B370" s="208"/>
      <c r="C370" s="209"/>
      <c r="D370" s="205" t="s">
        <v>191</v>
      </c>
      <c r="E370" s="210" t="s">
        <v>34</v>
      </c>
      <c r="F370" s="211" t="s">
        <v>544</v>
      </c>
      <c r="G370" s="209"/>
      <c r="H370" s="210" t="s">
        <v>34</v>
      </c>
      <c r="I370" s="212"/>
      <c r="J370" s="209"/>
      <c r="K370" s="209"/>
      <c r="L370" s="213"/>
      <c r="M370" s="214"/>
      <c r="N370" s="215"/>
      <c r="O370" s="215"/>
      <c r="P370" s="215"/>
      <c r="Q370" s="215"/>
      <c r="R370" s="215"/>
      <c r="S370" s="215"/>
      <c r="T370" s="216"/>
      <c r="AT370" s="217" t="s">
        <v>191</v>
      </c>
      <c r="AU370" s="217" t="s">
        <v>88</v>
      </c>
      <c r="AV370" s="11" t="s">
        <v>86</v>
      </c>
      <c r="AW370" s="11" t="s">
        <v>41</v>
      </c>
      <c r="AX370" s="11" t="s">
        <v>78</v>
      </c>
      <c r="AY370" s="217" t="s">
        <v>179</v>
      </c>
    </row>
    <row r="371" spans="2:65" s="12" customFormat="1" ht="40.5">
      <c r="B371" s="218"/>
      <c r="C371" s="219"/>
      <c r="D371" s="205" t="s">
        <v>191</v>
      </c>
      <c r="E371" s="220" t="s">
        <v>34</v>
      </c>
      <c r="F371" s="221" t="s">
        <v>545</v>
      </c>
      <c r="G371" s="219"/>
      <c r="H371" s="222">
        <v>-240.27799999999999</v>
      </c>
      <c r="I371" s="223"/>
      <c r="J371" s="219"/>
      <c r="K371" s="219"/>
      <c r="L371" s="224"/>
      <c r="M371" s="225"/>
      <c r="N371" s="226"/>
      <c r="O371" s="226"/>
      <c r="P371" s="226"/>
      <c r="Q371" s="226"/>
      <c r="R371" s="226"/>
      <c r="S371" s="226"/>
      <c r="T371" s="227"/>
      <c r="AT371" s="228" t="s">
        <v>191</v>
      </c>
      <c r="AU371" s="228" t="s">
        <v>88</v>
      </c>
      <c r="AV371" s="12" t="s">
        <v>88</v>
      </c>
      <c r="AW371" s="12" t="s">
        <v>41</v>
      </c>
      <c r="AX371" s="12" t="s">
        <v>78</v>
      </c>
      <c r="AY371" s="228" t="s">
        <v>179</v>
      </c>
    </row>
    <row r="372" spans="2:65" s="12" customFormat="1" ht="27">
      <c r="B372" s="218"/>
      <c r="C372" s="219"/>
      <c r="D372" s="205" t="s">
        <v>191</v>
      </c>
      <c r="E372" s="220" t="s">
        <v>34</v>
      </c>
      <c r="F372" s="221" t="s">
        <v>546</v>
      </c>
      <c r="G372" s="219"/>
      <c r="H372" s="222">
        <v>-246.898</v>
      </c>
      <c r="I372" s="223"/>
      <c r="J372" s="219"/>
      <c r="K372" s="219"/>
      <c r="L372" s="224"/>
      <c r="M372" s="225"/>
      <c r="N372" s="226"/>
      <c r="O372" s="226"/>
      <c r="P372" s="226"/>
      <c r="Q372" s="226"/>
      <c r="R372" s="226"/>
      <c r="S372" s="226"/>
      <c r="T372" s="227"/>
      <c r="AT372" s="228" t="s">
        <v>191</v>
      </c>
      <c r="AU372" s="228" t="s">
        <v>88</v>
      </c>
      <c r="AV372" s="12" t="s">
        <v>88</v>
      </c>
      <c r="AW372" s="12" t="s">
        <v>41</v>
      </c>
      <c r="AX372" s="12" t="s">
        <v>78</v>
      </c>
      <c r="AY372" s="228" t="s">
        <v>179</v>
      </c>
    </row>
    <row r="373" spans="2:65" s="13" customFormat="1" ht="13.5">
      <c r="B373" s="229"/>
      <c r="C373" s="230"/>
      <c r="D373" s="205" t="s">
        <v>191</v>
      </c>
      <c r="E373" s="231" t="s">
        <v>34</v>
      </c>
      <c r="F373" s="232" t="s">
        <v>196</v>
      </c>
      <c r="G373" s="230"/>
      <c r="H373" s="233">
        <v>3191.8719999999998</v>
      </c>
      <c r="I373" s="234"/>
      <c r="J373" s="230"/>
      <c r="K373" s="230"/>
      <c r="L373" s="235"/>
      <c r="M373" s="236"/>
      <c r="N373" s="237"/>
      <c r="O373" s="237"/>
      <c r="P373" s="237"/>
      <c r="Q373" s="237"/>
      <c r="R373" s="237"/>
      <c r="S373" s="237"/>
      <c r="T373" s="238"/>
      <c r="AT373" s="239" t="s">
        <v>191</v>
      </c>
      <c r="AU373" s="239" t="s">
        <v>88</v>
      </c>
      <c r="AV373" s="13" t="s">
        <v>187</v>
      </c>
      <c r="AW373" s="13" t="s">
        <v>41</v>
      </c>
      <c r="AX373" s="13" t="s">
        <v>86</v>
      </c>
      <c r="AY373" s="239" t="s">
        <v>179</v>
      </c>
    </row>
    <row r="374" spans="2:65" s="1" customFormat="1" ht="22.9" customHeight="1">
      <c r="B374" s="42"/>
      <c r="C374" s="193" t="s">
        <v>547</v>
      </c>
      <c r="D374" s="193" t="s">
        <v>182</v>
      </c>
      <c r="E374" s="194" t="s">
        <v>548</v>
      </c>
      <c r="F374" s="195" t="s">
        <v>549</v>
      </c>
      <c r="G374" s="196" t="s">
        <v>185</v>
      </c>
      <c r="H374" s="197">
        <v>4334.7690000000002</v>
      </c>
      <c r="I374" s="198"/>
      <c r="J374" s="199">
        <f>ROUND(I374*H374,2)</f>
        <v>0</v>
      </c>
      <c r="K374" s="195" t="s">
        <v>186</v>
      </c>
      <c r="L374" s="62"/>
      <c r="M374" s="200" t="s">
        <v>34</v>
      </c>
      <c r="N374" s="201" t="s">
        <v>49</v>
      </c>
      <c r="O374" s="43"/>
      <c r="P374" s="202">
        <f>O374*H374</f>
        <v>0</v>
      </c>
      <c r="Q374" s="202">
        <v>1.54E-2</v>
      </c>
      <c r="R374" s="202">
        <f>Q374*H374</f>
        <v>66.755442600000009</v>
      </c>
      <c r="S374" s="202">
        <v>0</v>
      </c>
      <c r="T374" s="203">
        <f>S374*H374</f>
        <v>0</v>
      </c>
      <c r="AR374" s="24" t="s">
        <v>187</v>
      </c>
      <c r="AT374" s="24" t="s">
        <v>182</v>
      </c>
      <c r="AU374" s="24" t="s">
        <v>88</v>
      </c>
      <c r="AY374" s="24" t="s">
        <v>179</v>
      </c>
      <c r="BE374" s="204">
        <f>IF(N374="základní",J374,0)</f>
        <v>0</v>
      </c>
      <c r="BF374" s="204">
        <f>IF(N374="snížená",J374,0)</f>
        <v>0</v>
      </c>
      <c r="BG374" s="204">
        <f>IF(N374="zákl. přenesená",J374,0)</f>
        <v>0</v>
      </c>
      <c r="BH374" s="204">
        <f>IF(N374="sníž. přenesená",J374,0)</f>
        <v>0</v>
      </c>
      <c r="BI374" s="204">
        <f>IF(N374="nulová",J374,0)</f>
        <v>0</v>
      </c>
      <c r="BJ374" s="24" t="s">
        <v>86</v>
      </c>
      <c r="BK374" s="204">
        <f>ROUND(I374*H374,2)</f>
        <v>0</v>
      </c>
      <c r="BL374" s="24" t="s">
        <v>187</v>
      </c>
      <c r="BM374" s="24" t="s">
        <v>550</v>
      </c>
    </row>
    <row r="375" spans="2:65" s="1" customFormat="1" ht="81">
      <c r="B375" s="42"/>
      <c r="C375" s="64"/>
      <c r="D375" s="205" t="s">
        <v>189</v>
      </c>
      <c r="E375" s="64"/>
      <c r="F375" s="206" t="s">
        <v>516</v>
      </c>
      <c r="G375" s="64"/>
      <c r="H375" s="64"/>
      <c r="I375" s="164"/>
      <c r="J375" s="64"/>
      <c r="K375" s="64"/>
      <c r="L375" s="62"/>
      <c r="M375" s="207"/>
      <c r="N375" s="43"/>
      <c r="O375" s="43"/>
      <c r="P375" s="43"/>
      <c r="Q375" s="43"/>
      <c r="R375" s="43"/>
      <c r="S375" s="43"/>
      <c r="T375" s="79"/>
      <c r="AT375" s="24" t="s">
        <v>189</v>
      </c>
      <c r="AU375" s="24" t="s">
        <v>88</v>
      </c>
    </row>
    <row r="376" spans="2:65" s="11" customFormat="1" ht="13.5">
      <c r="B376" s="208"/>
      <c r="C376" s="209"/>
      <c r="D376" s="205" t="s">
        <v>191</v>
      </c>
      <c r="E376" s="210" t="s">
        <v>34</v>
      </c>
      <c r="F376" s="211" t="s">
        <v>551</v>
      </c>
      <c r="G376" s="209"/>
      <c r="H376" s="210" t="s">
        <v>34</v>
      </c>
      <c r="I376" s="212"/>
      <c r="J376" s="209"/>
      <c r="K376" s="209"/>
      <c r="L376" s="213"/>
      <c r="M376" s="214"/>
      <c r="N376" s="215"/>
      <c r="O376" s="215"/>
      <c r="P376" s="215"/>
      <c r="Q376" s="215"/>
      <c r="R376" s="215"/>
      <c r="S376" s="215"/>
      <c r="T376" s="216"/>
      <c r="AT376" s="217" t="s">
        <v>191</v>
      </c>
      <c r="AU376" s="217" t="s">
        <v>88</v>
      </c>
      <c r="AV376" s="11" t="s">
        <v>86</v>
      </c>
      <c r="AW376" s="11" t="s">
        <v>41</v>
      </c>
      <c r="AX376" s="11" t="s">
        <v>78</v>
      </c>
      <c r="AY376" s="217" t="s">
        <v>179</v>
      </c>
    </row>
    <row r="377" spans="2:65" s="12" customFormat="1" ht="13.5">
      <c r="B377" s="218"/>
      <c r="C377" s="219"/>
      <c r="D377" s="205" t="s">
        <v>191</v>
      </c>
      <c r="E377" s="220" t="s">
        <v>34</v>
      </c>
      <c r="F377" s="221" t="s">
        <v>552</v>
      </c>
      <c r="G377" s="219"/>
      <c r="H377" s="222">
        <v>4334.7690000000002</v>
      </c>
      <c r="I377" s="223"/>
      <c r="J377" s="219"/>
      <c r="K377" s="219"/>
      <c r="L377" s="224"/>
      <c r="M377" s="225"/>
      <c r="N377" s="226"/>
      <c r="O377" s="226"/>
      <c r="P377" s="226"/>
      <c r="Q377" s="226"/>
      <c r="R377" s="226"/>
      <c r="S377" s="226"/>
      <c r="T377" s="227"/>
      <c r="AT377" s="228" t="s">
        <v>191</v>
      </c>
      <c r="AU377" s="228" t="s">
        <v>88</v>
      </c>
      <c r="AV377" s="12" t="s">
        <v>88</v>
      </c>
      <c r="AW377" s="12" t="s">
        <v>41</v>
      </c>
      <c r="AX377" s="12" t="s">
        <v>86</v>
      </c>
      <c r="AY377" s="228" t="s">
        <v>179</v>
      </c>
    </row>
    <row r="378" spans="2:65" s="1" customFormat="1" ht="34.15" customHeight="1">
      <c r="B378" s="42"/>
      <c r="C378" s="193" t="s">
        <v>553</v>
      </c>
      <c r="D378" s="193" t="s">
        <v>182</v>
      </c>
      <c r="E378" s="194" t="s">
        <v>554</v>
      </c>
      <c r="F378" s="195" t="s">
        <v>555</v>
      </c>
      <c r="G378" s="196" t="s">
        <v>185</v>
      </c>
      <c r="H378" s="197">
        <v>2889.846</v>
      </c>
      <c r="I378" s="198"/>
      <c r="J378" s="199">
        <f>ROUND(I378*H378,2)</f>
        <v>0</v>
      </c>
      <c r="K378" s="195" t="s">
        <v>186</v>
      </c>
      <c r="L378" s="62"/>
      <c r="M378" s="200" t="s">
        <v>34</v>
      </c>
      <c r="N378" s="201" t="s">
        <v>49</v>
      </c>
      <c r="O378" s="43"/>
      <c r="P378" s="202">
        <f>O378*H378</f>
        <v>0</v>
      </c>
      <c r="Q378" s="202">
        <v>7.9000000000000008E-3</v>
      </c>
      <c r="R378" s="202">
        <f>Q378*H378</f>
        <v>22.829783400000004</v>
      </c>
      <c r="S378" s="202">
        <v>0</v>
      </c>
      <c r="T378" s="203">
        <f>S378*H378</f>
        <v>0</v>
      </c>
      <c r="AR378" s="24" t="s">
        <v>187</v>
      </c>
      <c r="AT378" s="24" t="s">
        <v>182</v>
      </c>
      <c r="AU378" s="24" t="s">
        <v>88</v>
      </c>
      <c r="AY378" s="24" t="s">
        <v>179</v>
      </c>
      <c r="BE378" s="204">
        <f>IF(N378="základní",J378,0)</f>
        <v>0</v>
      </c>
      <c r="BF378" s="204">
        <f>IF(N378="snížená",J378,0)</f>
        <v>0</v>
      </c>
      <c r="BG378" s="204">
        <f>IF(N378="zákl. přenesená",J378,0)</f>
        <v>0</v>
      </c>
      <c r="BH378" s="204">
        <f>IF(N378="sníž. přenesená",J378,0)</f>
        <v>0</v>
      </c>
      <c r="BI378" s="204">
        <f>IF(N378="nulová",J378,0)</f>
        <v>0</v>
      </c>
      <c r="BJ378" s="24" t="s">
        <v>86</v>
      </c>
      <c r="BK378" s="204">
        <f>ROUND(I378*H378,2)</f>
        <v>0</v>
      </c>
      <c r="BL378" s="24" t="s">
        <v>187</v>
      </c>
      <c r="BM378" s="24" t="s">
        <v>556</v>
      </c>
    </row>
    <row r="379" spans="2:65" s="1" customFormat="1" ht="81">
      <c r="B379" s="42"/>
      <c r="C379" s="64"/>
      <c r="D379" s="205" t="s">
        <v>189</v>
      </c>
      <c r="E379" s="64"/>
      <c r="F379" s="206" t="s">
        <v>516</v>
      </c>
      <c r="G379" s="64"/>
      <c r="H379" s="64"/>
      <c r="I379" s="164"/>
      <c r="J379" s="64"/>
      <c r="K379" s="64"/>
      <c r="L379" s="62"/>
      <c r="M379" s="207"/>
      <c r="N379" s="43"/>
      <c r="O379" s="43"/>
      <c r="P379" s="43"/>
      <c r="Q379" s="43"/>
      <c r="R379" s="43"/>
      <c r="S379" s="43"/>
      <c r="T379" s="79"/>
      <c r="AT379" s="24" t="s">
        <v>189</v>
      </c>
      <c r="AU379" s="24" t="s">
        <v>88</v>
      </c>
    </row>
    <row r="380" spans="2:65" s="12" customFormat="1" ht="13.5">
      <c r="B380" s="218"/>
      <c r="C380" s="219"/>
      <c r="D380" s="205" t="s">
        <v>191</v>
      </c>
      <c r="E380" s="220" t="s">
        <v>34</v>
      </c>
      <c r="F380" s="221" t="s">
        <v>557</v>
      </c>
      <c r="G380" s="219"/>
      <c r="H380" s="222">
        <v>2889.846</v>
      </c>
      <c r="I380" s="223"/>
      <c r="J380" s="219"/>
      <c r="K380" s="219"/>
      <c r="L380" s="224"/>
      <c r="M380" s="225"/>
      <c r="N380" s="226"/>
      <c r="O380" s="226"/>
      <c r="P380" s="226"/>
      <c r="Q380" s="226"/>
      <c r="R380" s="226"/>
      <c r="S380" s="226"/>
      <c r="T380" s="227"/>
      <c r="AT380" s="228" t="s">
        <v>191</v>
      </c>
      <c r="AU380" s="228" t="s">
        <v>88</v>
      </c>
      <c r="AV380" s="12" t="s">
        <v>88</v>
      </c>
      <c r="AW380" s="12" t="s">
        <v>41</v>
      </c>
      <c r="AX380" s="12" t="s">
        <v>86</v>
      </c>
      <c r="AY380" s="228" t="s">
        <v>179</v>
      </c>
    </row>
    <row r="381" spans="2:65" s="1" customFormat="1" ht="22.9" customHeight="1">
      <c r="B381" s="42"/>
      <c r="C381" s="193" t="s">
        <v>558</v>
      </c>
      <c r="D381" s="193" t="s">
        <v>182</v>
      </c>
      <c r="E381" s="194" t="s">
        <v>559</v>
      </c>
      <c r="F381" s="195" t="s">
        <v>560</v>
      </c>
      <c r="G381" s="196" t="s">
        <v>185</v>
      </c>
      <c r="H381" s="197">
        <v>230.358</v>
      </c>
      <c r="I381" s="198"/>
      <c r="J381" s="199">
        <f>ROUND(I381*H381,2)</f>
        <v>0</v>
      </c>
      <c r="K381" s="195" t="s">
        <v>186</v>
      </c>
      <c r="L381" s="62"/>
      <c r="M381" s="200" t="s">
        <v>34</v>
      </c>
      <c r="N381" s="201" t="s">
        <v>49</v>
      </c>
      <c r="O381" s="43"/>
      <c r="P381" s="202">
        <f>O381*H381</f>
        <v>0</v>
      </c>
      <c r="Q381" s="202">
        <v>7.3499999999999998E-3</v>
      </c>
      <c r="R381" s="202">
        <f>Q381*H381</f>
        <v>1.6931312999999999</v>
      </c>
      <c r="S381" s="202">
        <v>0</v>
      </c>
      <c r="T381" s="203">
        <f>S381*H381</f>
        <v>0</v>
      </c>
      <c r="AR381" s="24" t="s">
        <v>187</v>
      </c>
      <c r="AT381" s="24" t="s">
        <v>182</v>
      </c>
      <c r="AU381" s="24" t="s">
        <v>88</v>
      </c>
      <c r="AY381" s="24" t="s">
        <v>179</v>
      </c>
      <c r="BE381" s="204">
        <f>IF(N381="základní",J381,0)</f>
        <v>0</v>
      </c>
      <c r="BF381" s="204">
        <f>IF(N381="snížená",J381,0)</f>
        <v>0</v>
      </c>
      <c r="BG381" s="204">
        <f>IF(N381="zákl. přenesená",J381,0)</f>
        <v>0</v>
      </c>
      <c r="BH381" s="204">
        <f>IF(N381="sníž. přenesená",J381,0)</f>
        <v>0</v>
      </c>
      <c r="BI381" s="204">
        <f>IF(N381="nulová",J381,0)</f>
        <v>0</v>
      </c>
      <c r="BJ381" s="24" t="s">
        <v>86</v>
      </c>
      <c r="BK381" s="204">
        <f>ROUND(I381*H381,2)</f>
        <v>0</v>
      </c>
      <c r="BL381" s="24" t="s">
        <v>187</v>
      </c>
      <c r="BM381" s="24" t="s">
        <v>561</v>
      </c>
    </row>
    <row r="382" spans="2:65" s="12" customFormat="1" ht="13.5">
      <c r="B382" s="218"/>
      <c r="C382" s="219"/>
      <c r="D382" s="205" t="s">
        <v>191</v>
      </c>
      <c r="E382" s="220" t="s">
        <v>34</v>
      </c>
      <c r="F382" s="221" t="s">
        <v>562</v>
      </c>
      <c r="G382" s="219"/>
      <c r="H382" s="222">
        <v>162.958</v>
      </c>
      <c r="I382" s="223"/>
      <c r="J382" s="219"/>
      <c r="K382" s="219"/>
      <c r="L382" s="224"/>
      <c r="M382" s="225"/>
      <c r="N382" s="226"/>
      <c r="O382" s="226"/>
      <c r="P382" s="226"/>
      <c r="Q382" s="226"/>
      <c r="R382" s="226"/>
      <c r="S382" s="226"/>
      <c r="T382" s="227"/>
      <c r="AT382" s="228" t="s">
        <v>191</v>
      </c>
      <c r="AU382" s="228" t="s">
        <v>88</v>
      </c>
      <c r="AV382" s="12" t="s">
        <v>88</v>
      </c>
      <c r="AW382" s="12" t="s">
        <v>41</v>
      </c>
      <c r="AX382" s="12" t="s">
        <v>78</v>
      </c>
      <c r="AY382" s="228" t="s">
        <v>179</v>
      </c>
    </row>
    <row r="383" spans="2:65" s="12" customFormat="1" ht="13.5">
      <c r="B383" s="218"/>
      <c r="C383" s="219"/>
      <c r="D383" s="205" t="s">
        <v>191</v>
      </c>
      <c r="E383" s="220" t="s">
        <v>34</v>
      </c>
      <c r="F383" s="221" t="s">
        <v>563</v>
      </c>
      <c r="G383" s="219"/>
      <c r="H383" s="222">
        <v>33.700000000000003</v>
      </c>
      <c r="I383" s="223"/>
      <c r="J383" s="219"/>
      <c r="K383" s="219"/>
      <c r="L383" s="224"/>
      <c r="M383" s="225"/>
      <c r="N383" s="226"/>
      <c r="O383" s="226"/>
      <c r="P383" s="226"/>
      <c r="Q383" s="226"/>
      <c r="R383" s="226"/>
      <c r="S383" s="226"/>
      <c r="T383" s="227"/>
      <c r="AT383" s="228" t="s">
        <v>191</v>
      </c>
      <c r="AU383" s="228" t="s">
        <v>88</v>
      </c>
      <c r="AV383" s="12" t="s">
        <v>88</v>
      </c>
      <c r="AW383" s="12" t="s">
        <v>41</v>
      </c>
      <c r="AX383" s="12" t="s">
        <v>78</v>
      </c>
      <c r="AY383" s="228" t="s">
        <v>179</v>
      </c>
    </row>
    <row r="384" spans="2:65" s="12" customFormat="1" ht="13.5">
      <c r="B384" s="218"/>
      <c r="C384" s="219"/>
      <c r="D384" s="205" t="s">
        <v>191</v>
      </c>
      <c r="E384" s="220" t="s">
        <v>34</v>
      </c>
      <c r="F384" s="221" t="s">
        <v>564</v>
      </c>
      <c r="G384" s="219"/>
      <c r="H384" s="222">
        <v>33.700000000000003</v>
      </c>
      <c r="I384" s="223"/>
      <c r="J384" s="219"/>
      <c r="K384" s="219"/>
      <c r="L384" s="224"/>
      <c r="M384" s="225"/>
      <c r="N384" s="226"/>
      <c r="O384" s="226"/>
      <c r="P384" s="226"/>
      <c r="Q384" s="226"/>
      <c r="R384" s="226"/>
      <c r="S384" s="226"/>
      <c r="T384" s="227"/>
      <c r="AT384" s="228" t="s">
        <v>191</v>
      </c>
      <c r="AU384" s="228" t="s">
        <v>88</v>
      </c>
      <c r="AV384" s="12" t="s">
        <v>88</v>
      </c>
      <c r="AW384" s="12" t="s">
        <v>41</v>
      </c>
      <c r="AX384" s="12" t="s">
        <v>78</v>
      </c>
      <c r="AY384" s="228" t="s">
        <v>179</v>
      </c>
    </row>
    <row r="385" spans="2:65" s="13" customFormat="1" ht="13.5">
      <c r="B385" s="229"/>
      <c r="C385" s="230"/>
      <c r="D385" s="205" t="s">
        <v>191</v>
      </c>
      <c r="E385" s="231" t="s">
        <v>34</v>
      </c>
      <c r="F385" s="232" t="s">
        <v>196</v>
      </c>
      <c r="G385" s="230"/>
      <c r="H385" s="233">
        <v>230.358</v>
      </c>
      <c r="I385" s="234"/>
      <c r="J385" s="230"/>
      <c r="K385" s="230"/>
      <c r="L385" s="235"/>
      <c r="M385" s="236"/>
      <c r="N385" s="237"/>
      <c r="O385" s="237"/>
      <c r="P385" s="237"/>
      <c r="Q385" s="237"/>
      <c r="R385" s="237"/>
      <c r="S385" s="237"/>
      <c r="T385" s="238"/>
      <c r="AT385" s="239" t="s">
        <v>191</v>
      </c>
      <c r="AU385" s="239" t="s">
        <v>88</v>
      </c>
      <c r="AV385" s="13" t="s">
        <v>187</v>
      </c>
      <c r="AW385" s="13" t="s">
        <v>41</v>
      </c>
      <c r="AX385" s="13" t="s">
        <v>86</v>
      </c>
      <c r="AY385" s="239" t="s">
        <v>179</v>
      </c>
    </row>
    <row r="386" spans="2:65" s="1" customFormat="1" ht="22.9" customHeight="1">
      <c r="B386" s="42"/>
      <c r="C386" s="193" t="s">
        <v>565</v>
      </c>
      <c r="D386" s="193" t="s">
        <v>182</v>
      </c>
      <c r="E386" s="194" t="s">
        <v>566</v>
      </c>
      <c r="F386" s="195" t="s">
        <v>567</v>
      </c>
      <c r="G386" s="196" t="s">
        <v>185</v>
      </c>
      <c r="H386" s="197">
        <v>196.65799999999999</v>
      </c>
      <c r="I386" s="198"/>
      <c r="J386" s="199">
        <f>ROUND(I386*H386,2)</f>
        <v>0</v>
      </c>
      <c r="K386" s="195" t="s">
        <v>186</v>
      </c>
      <c r="L386" s="62"/>
      <c r="M386" s="200" t="s">
        <v>34</v>
      </c>
      <c r="N386" s="201" t="s">
        <v>49</v>
      </c>
      <c r="O386" s="43"/>
      <c r="P386" s="202">
        <f>O386*H386</f>
        <v>0</v>
      </c>
      <c r="Q386" s="202">
        <v>2.63E-4</v>
      </c>
      <c r="R386" s="202">
        <f>Q386*H386</f>
        <v>5.1721053999999995E-2</v>
      </c>
      <c r="S386" s="202">
        <v>0</v>
      </c>
      <c r="T386" s="203">
        <f>S386*H386</f>
        <v>0</v>
      </c>
      <c r="AR386" s="24" t="s">
        <v>187</v>
      </c>
      <c r="AT386" s="24" t="s">
        <v>182</v>
      </c>
      <c r="AU386" s="24" t="s">
        <v>88</v>
      </c>
      <c r="AY386" s="24" t="s">
        <v>179</v>
      </c>
      <c r="BE386" s="204">
        <f>IF(N386="základní",J386,0)</f>
        <v>0</v>
      </c>
      <c r="BF386" s="204">
        <f>IF(N386="snížená",J386,0)</f>
        <v>0</v>
      </c>
      <c r="BG386" s="204">
        <f>IF(N386="zákl. přenesená",J386,0)</f>
        <v>0</v>
      </c>
      <c r="BH386" s="204">
        <f>IF(N386="sníž. přenesená",J386,0)</f>
        <v>0</v>
      </c>
      <c r="BI386" s="204">
        <f>IF(N386="nulová",J386,0)</f>
        <v>0</v>
      </c>
      <c r="BJ386" s="24" t="s">
        <v>86</v>
      </c>
      <c r="BK386" s="204">
        <f>ROUND(I386*H386,2)</f>
        <v>0</v>
      </c>
      <c r="BL386" s="24" t="s">
        <v>187</v>
      </c>
      <c r="BM386" s="24" t="s">
        <v>568</v>
      </c>
    </row>
    <row r="387" spans="2:65" s="12" customFormat="1" ht="13.5">
      <c r="B387" s="218"/>
      <c r="C387" s="219"/>
      <c r="D387" s="205" t="s">
        <v>191</v>
      </c>
      <c r="E387" s="220" t="s">
        <v>34</v>
      </c>
      <c r="F387" s="221" t="s">
        <v>562</v>
      </c>
      <c r="G387" s="219"/>
      <c r="H387" s="222">
        <v>162.958</v>
      </c>
      <c r="I387" s="223"/>
      <c r="J387" s="219"/>
      <c r="K387" s="219"/>
      <c r="L387" s="224"/>
      <c r="M387" s="225"/>
      <c r="N387" s="226"/>
      <c r="O387" s="226"/>
      <c r="P387" s="226"/>
      <c r="Q387" s="226"/>
      <c r="R387" s="226"/>
      <c r="S387" s="226"/>
      <c r="T387" s="227"/>
      <c r="AT387" s="228" t="s">
        <v>191</v>
      </c>
      <c r="AU387" s="228" t="s">
        <v>88</v>
      </c>
      <c r="AV387" s="12" t="s">
        <v>88</v>
      </c>
      <c r="AW387" s="12" t="s">
        <v>41</v>
      </c>
      <c r="AX387" s="12" t="s">
        <v>78</v>
      </c>
      <c r="AY387" s="228" t="s">
        <v>179</v>
      </c>
    </row>
    <row r="388" spans="2:65" s="12" customFormat="1" ht="13.5">
      <c r="B388" s="218"/>
      <c r="C388" s="219"/>
      <c r="D388" s="205" t="s">
        <v>191</v>
      </c>
      <c r="E388" s="220" t="s">
        <v>34</v>
      </c>
      <c r="F388" s="221" t="s">
        <v>569</v>
      </c>
      <c r="G388" s="219"/>
      <c r="H388" s="222">
        <v>16.850000000000001</v>
      </c>
      <c r="I388" s="223"/>
      <c r="J388" s="219"/>
      <c r="K388" s="219"/>
      <c r="L388" s="224"/>
      <c r="M388" s="225"/>
      <c r="N388" s="226"/>
      <c r="O388" s="226"/>
      <c r="P388" s="226"/>
      <c r="Q388" s="226"/>
      <c r="R388" s="226"/>
      <c r="S388" s="226"/>
      <c r="T388" s="227"/>
      <c r="AT388" s="228" t="s">
        <v>191</v>
      </c>
      <c r="AU388" s="228" t="s">
        <v>88</v>
      </c>
      <c r="AV388" s="12" t="s">
        <v>88</v>
      </c>
      <c r="AW388" s="12" t="s">
        <v>41</v>
      </c>
      <c r="AX388" s="12" t="s">
        <v>78</v>
      </c>
      <c r="AY388" s="228" t="s">
        <v>179</v>
      </c>
    </row>
    <row r="389" spans="2:65" s="12" customFormat="1" ht="13.5">
      <c r="B389" s="218"/>
      <c r="C389" s="219"/>
      <c r="D389" s="205" t="s">
        <v>191</v>
      </c>
      <c r="E389" s="220" t="s">
        <v>34</v>
      </c>
      <c r="F389" s="221" t="s">
        <v>570</v>
      </c>
      <c r="G389" s="219"/>
      <c r="H389" s="222">
        <v>16.850000000000001</v>
      </c>
      <c r="I389" s="223"/>
      <c r="J389" s="219"/>
      <c r="K389" s="219"/>
      <c r="L389" s="224"/>
      <c r="M389" s="225"/>
      <c r="N389" s="226"/>
      <c r="O389" s="226"/>
      <c r="P389" s="226"/>
      <c r="Q389" s="226"/>
      <c r="R389" s="226"/>
      <c r="S389" s="226"/>
      <c r="T389" s="227"/>
      <c r="AT389" s="228" t="s">
        <v>191</v>
      </c>
      <c r="AU389" s="228" t="s">
        <v>88</v>
      </c>
      <c r="AV389" s="12" t="s">
        <v>88</v>
      </c>
      <c r="AW389" s="12" t="s">
        <v>41</v>
      </c>
      <c r="AX389" s="12" t="s">
        <v>78</v>
      </c>
      <c r="AY389" s="228" t="s">
        <v>179</v>
      </c>
    </row>
    <row r="390" spans="2:65" s="13" customFormat="1" ht="13.5">
      <c r="B390" s="229"/>
      <c r="C390" s="230"/>
      <c r="D390" s="205" t="s">
        <v>191</v>
      </c>
      <c r="E390" s="231" t="s">
        <v>34</v>
      </c>
      <c r="F390" s="232" t="s">
        <v>196</v>
      </c>
      <c r="G390" s="230"/>
      <c r="H390" s="233">
        <v>196.65799999999999</v>
      </c>
      <c r="I390" s="234"/>
      <c r="J390" s="230"/>
      <c r="K390" s="230"/>
      <c r="L390" s="235"/>
      <c r="M390" s="236"/>
      <c r="N390" s="237"/>
      <c r="O390" s="237"/>
      <c r="P390" s="237"/>
      <c r="Q390" s="237"/>
      <c r="R390" s="237"/>
      <c r="S390" s="237"/>
      <c r="T390" s="238"/>
      <c r="AT390" s="239" t="s">
        <v>191</v>
      </c>
      <c r="AU390" s="239" t="s">
        <v>88</v>
      </c>
      <c r="AV390" s="13" t="s">
        <v>187</v>
      </c>
      <c r="AW390" s="13" t="s">
        <v>41</v>
      </c>
      <c r="AX390" s="13" t="s">
        <v>86</v>
      </c>
      <c r="AY390" s="239" t="s">
        <v>179</v>
      </c>
    </row>
    <row r="391" spans="2:65" s="1" customFormat="1" ht="22.9" customHeight="1">
      <c r="B391" s="42"/>
      <c r="C391" s="193" t="s">
        <v>571</v>
      </c>
      <c r="D391" s="193" t="s">
        <v>182</v>
      </c>
      <c r="E391" s="194" t="s">
        <v>572</v>
      </c>
      <c r="F391" s="195" t="s">
        <v>573</v>
      </c>
      <c r="G391" s="196" t="s">
        <v>185</v>
      </c>
      <c r="H391" s="197">
        <v>126.697</v>
      </c>
      <c r="I391" s="198"/>
      <c r="J391" s="199">
        <f>ROUND(I391*H391,2)</f>
        <v>0</v>
      </c>
      <c r="K391" s="195" t="s">
        <v>186</v>
      </c>
      <c r="L391" s="62"/>
      <c r="M391" s="200" t="s">
        <v>34</v>
      </c>
      <c r="N391" s="201" t="s">
        <v>49</v>
      </c>
      <c r="O391" s="43"/>
      <c r="P391" s="202">
        <f>O391*H391</f>
        <v>0</v>
      </c>
      <c r="Q391" s="202">
        <v>4.8900000000000002E-3</v>
      </c>
      <c r="R391" s="202">
        <f>Q391*H391</f>
        <v>0.61954833000000009</v>
      </c>
      <c r="S391" s="202">
        <v>0</v>
      </c>
      <c r="T391" s="203">
        <f>S391*H391</f>
        <v>0</v>
      </c>
      <c r="AR391" s="24" t="s">
        <v>187</v>
      </c>
      <c r="AT391" s="24" t="s">
        <v>182</v>
      </c>
      <c r="AU391" s="24" t="s">
        <v>88</v>
      </c>
      <c r="AY391" s="24" t="s">
        <v>179</v>
      </c>
      <c r="BE391" s="204">
        <f>IF(N391="základní",J391,0)</f>
        <v>0</v>
      </c>
      <c r="BF391" s="204">
        <f>IF(N391="snížená",J391,0)</f>
        <v>0</v>
      </c>
      <c r="BG391" s="204">
        <f>IF(N391="zákl. přenesená",J391,0)</f>
        <v>0</v>
      </c>
      <c r="BH391" s="204">
        <f>IF(N391="sníž. přenesená",J391,0)</f>
        <v>0</v>
      </c>
      <c r="BI391" s="204">
        <f>IF(N391="nulová",J391,0)</f>
        <v>0</v>
      </c>
      <c r="BJ391" s="24" t="s">
        <v>86</v>
      </c>
      <c r="BK391" s="204">
        <f>ROUND(I391*H391,2)</f>
        <v>0</v>
      </c>
      <c r="BL391" s="24" t="s">
        <v>187</v>
      </c>
      <c r="BM391" s="24" t="s">
        <v>574</v>
      </c>
    </row>
    <row r="392" spans="2:65" s="1" customFormat="1" ht="27">
      <c r="B392" s="42"/>
      <c r="C392" s="64"/>
      <c r="D392" s="205" t="s">
        <v>189</v>
      </c>
      <c r="E392" s="64"/>
      <c r="F392" s="206" t="s">
        <v>507</v>
      </c>
      <c r="G392" s="64"/>
      <c r="H392" s="64"/>
      <c r="I392" s="164"/>
      <c r="J392" s="64"/>
      <c r="K392" s="64"/>
      <c r="L392" s="62"/>
      <c r="M392" s="207"/>
      <c r="N392" s="43"/>
      <c r="O392" s="43"/>
      <c r="P392" s="43"/>
      <c r="Q392" s="43"/>
      <c r="R392" s="43"/>
      <c r="S392" s="43"/>
      <c r="T392" s="79"/>
      <c r="AT392" s="24" t="s">
        <v>189</v>
      </c>
      <c r="AU392" s="24" t="s">
        <v>88</v>
      </c>
    </row>
    <row r="393" spans="2:65" s="12" customFormat="1" ht="13.5">
      <c r="B393" s="218"/>
      <c r="C393" s="219"/>
      <c r="D393" s="205" t="s">
        <v>191</v>
      </c>
      <c r="E393" s="220" t="s">
        <v>34</v>
      </c>
      <c r="F393" s="221" t="s">
        <v>575</v>
      </c>
      <c r="G393" s="219"/>
      <c r="H393" s="222">
        <v>89.626999999999995</v>
      </c>
      <c r="I393" s="223"/>
      <c r="J393" s="219"/>
      <c r="K393" s="219"/>
      <c r="L393" s="224"/>
      <c r="M393" s="225"/>
      <c r="N393" s="226"/>
      <c r="O393" s="226"/>
      <c r="P393" s="226"/>
      <c r="Q393" s="226"/>
      <c r="R393" s="226"/>
      <c r="S393" s="226"/>
      <c r="T393" s="227"/>
      <c r="AT393" s="228" t="s">
        <v>191</v>
      </c>
      <c r="AU393" s="228" t="s">
        <v>88</v>
      </c>
      <c r="AV393" s="12" t="s">
        <v>88</v>
      </c>
      <c r="AW393" s="12" t="s">
        <v>41</v>
      </c>
      <c r="AX393" s="12" t="s">
        <v>78</v>
      </c>
      <c r="AY393" s="228" t="s">
        <v>179</v>
      </c>
    </row>
    <row r="394" spans="2:65" s="12" customFormat="1" ht="13.5">
      <c r="B394" s="218"/>
      <c r="C394" s="219"/>
      <c r="D394" s="205" t="s">
        <v>191</v>
      </c>
      <c r="E394" s="220" t="s">
        <v>34</v>
      </c>
      <c r="F394" s="221" t="s">
        <v>576</v>
      </c>
      <c r="G394" s="219"/>
      <c r="H394" s="222">
        <v>18.535</v>
      </c>
      <c r="I394" s="223"/>
      <c r="J394" s="219"/>
      <c r="K394" s="219"/>
      <c r="L394" s="224"/>
      <c r="M394" s="225"/>
      <c r="N394" s="226"/>
      <c r="O394" s="226"/>
      <c r="P394" s="226"/>
      <c r="Q394" s="226"/>
      <c r="R394" s="226"/>
      <c r="S394" s="226"/>
      <c r="T394" s="227"/>
      <c r="AT394" s="228" t="s">
        <v>191</v>
      </c>
      <c r="AU394" s="228" t="s">
        <v>88</v>
      </c>
      <c r="AV394" s="12" t="s">
        <v>88</v>
      </c>
      <c r="AW394" s="12" t="s">
        <v>41</v>
      </c>
      <c r="AX394" s="12" t="s">
        <v>78</v>
      </c>
      <c r="AY394" s="228" t="s">
        <v>179</v>
      </c>
    </row>
    <row r="395" spans="2:65" s="12" customFormat="1" ht="13.5">
      <c r="B395" s="218"/>
      <c r="C395" s="219"/>
      <c r="D395" s="205" t="s">
        <v>191</v>
      </c>
      <c r="E395" s="220" t="s">
        <v>34</v>
      </c>
      <c r="F395" s="221" t="s">
        <v>577</v>
      </c>
      <c r="G395" s="219"/>
      <c r="H395" s="222">
        <v>18.535</v>
      </c>
      <c r="I395" s="223"/>
      <c r="J395" s="219"/>
      <c r="K395" s="219"/>
      <c r="L395" s="224"/>
      <c r="M395" s="225"/>
      <c r="N395" s="226"/>
      <c r="O395" s="226"/>
      <c r="P395" s="226"/>
      <c r="Q395" s="226"/>
      <c r="R395" s="226"/>
      <c r="S395" s="226"/>
      <c r="T395" s="227"/>
      <c r="AT395" s="228" t="s">
        <v>191</v>
      </c>
      <c r="AU395" s="228" t="s">
        <v>88</v>
      </c>
      <c r="AV395" s="12" t="s">
        <v>88</v>
      </c>
      <c r="AW395" s="12" t="s">
        <v>41</v>
      </c>
      <c r="AX395" s="12" t="s">
        <v>78</v>
      </c>
      <c r="AY395" s="228" t="s">
        <v>179</v>
      </c>
    </row>
    <row r="396" spans="2:65" s="13" customFormat="1" ht="13.5">
      <c r="B396" s="229"/>
      <c r="C396" s="230"/>
      <c r="D396" s="205" t="s">
        <v>191</v>
      </c>
      <c r="E396" s="231" t="s">
        <v>34</v>
      </c>
      <c r="F396" s="232" t="s">
        <v>196</v>
      </c>
      <c r="G396" s="230"/>
      <c r="H396" s="233">
        <v>126.697</v>
      </c>
      <c r="I396" s="234"/>
      <c r="J396" s="230"/>
      <c r="K396" s="230"/>
      <c r="L396" s="235"/>
      <c r="M396" s="236"/>
      <c r="N396" s="237"/>
      <c r="O396" s="237"/>
      <c r="P396" s="237"/>
      <c r="Q396" s="237"/>
      <c r="R396" s="237"/>
      <c r="S396" s="237"/>
      <c r="T396" s="238"/>
      <c r="AT396" s="239" t="s">
        <v>191</v>
      </c>
      <c r="AU396" s="239" t="s">
        <v>88</v>
      </c>
      <c r="AV396" s="13" t="s">
        <v>187</v>
      </c>
      <c r="AW396" s="13" t="s">
        <v>41</v>
      </c>
      <c r="AX396" s="13" t="s">
        <v>86</v>
      </c>
      <c r="AY396" s="239" t="s">
        <v>179</v>
      </c>
    </row>
    <row r="397" spans="2:65" s="1" customFormat="1" ht="34.15" customHeight="1">
      <c r="B397" s="42"/>
      <c r="C397" s="193" t="s">
        <v>578</v>
      </c>
      <c r="D397" s="193" t="s">
        <v>182</v>
      </c>
      <c r="E397" s="194" t="s">
        <v>579</v>
      </c>
      <c r="F397" s="195" t="s">
        <v>580</v>
      </c>
      <c r="G397" s="196" t="s">
        <v>250</v>
      </c>
      <c r="H397" s="197">
        <v>828.3</v>
      </c>
      <c r="I397" s="198"/>
      <c r="J397" s="199">
        <f>ROUND(I397*H397,2)</f>
        <v>0</v>
      </c>
      <c r="K397" s="195" t="s">
        <v>186</v>
      </c>
      <c r="L397" s="62"/>
      <c r="M397" s="200" t="s">
        <v>34</v>
      </c>
      <c r="N397" s="201" t="s">
        <v>49</v>
      </c>
      <c r="O397" s="43"/>
      <c r="P397" s="202">
        <f>O397*H397</f>
        <v>0</v>
      </c>
      <c r="Q397" s="202">
        <v>0</v>
      </c>
      <c r="R397" s="202">
        <f>Q397*H397</f>
        <v>0</v>
      </c>
      <c r="S397" s="202">
        <v>0</v>
      </c>
      <c r="T397" s="203">
        <f>S397*H397</f>
        <v>0</v>
      </c>
      <c r="AR397" s="24" t="s">
        <v>187</v>
      </c>
      <c r="AT397" s="24" t="s">
        <v>182</v>
      </c>
      <c r="AU397" s="24" t="s">
        <v>88</v>
      </c>
      <c r="AY397" s="24" t="s">
        <v>179</v>
      </c>
      <c r="BE397" s="204">
        <f>IF(N397="základní",J397,0)</f>
        <v>0</v>
      </c>
      <c r="BF397" s="204">
        <f>IF(N397="snížená",J397,0)</f>
        <v>0</v>
      </c>
      <c r="BG397" s="204">
        <f>IF(N397="zákl. přenesená",J397,0)</f>
        <v>0</v>
      </c>
      <c r="BH397" s="204">
        <f>IF(N397="sníž. přenesená",J397,0)</f>
        <v>0</v>
      </c>
      <c r="BI397" s="204">
        <f>IF(N397="nulová",J397,0)</f>
        <v>0</v>
      </c>
      <c r="BJ397" s="24" t="s">
        <v>86</v>
      </c>
      <c r="BK397" s="204">
        <f>ROUND(I397*H397,2)</f>
        <v>0</v>
      </c>
      <c r="BL397" s="24" t="s">
        <v>187</v>
      </c>
      <c r="BM397" s="24" t="s">
        <v>581</v>
      </c>
    </row>
    <row r="398" spans="2:65" s="1" customFormat="1" ht="81">
      <c r="B398" s="42"/>
      <c r="C398" s="64"/>
      <c r="D398" s="205" t="s">
        <v>189</v>
      </c>
      <c r="E398" s="64"/>
      <c r="F398" s="206" t="s">
        <v>582</v>
      </c>
      <c r="G398" s="64"/>
      <c r="H398" s="64"/>
      <c r="I398" s="164"/>
      <c r="J398" s="64"/>
      <c r="K398" s="64"/>
      <c r="L398" s="62"/>
      <c r="M398" s="207"/>
      <c r="N398" s="43"/>
      <c r="O398" s="43"/>
      <c r="P398" s="43"/>
      <c r="Q398" s="43"/>
      <c r="R398" s="43"/>
      <c r="S398" s="43"/>
      <c r="T398" s="79"/>
      <c r="AT398" s="24" t="s">
        <v>189</v>
      </c>
      <c r="AU398" s="24" t="s">
        <v>88</v>
      </c>
    </row>
    <row r="399" spans="2:65" s="11" customFormat="1" ht="13.5">
      <c r="B399" s="208"/>
      <c r="C399" s="209"/>
      <c r="D399" s="205" t="s">
        <v>191</v>
      </c>
      <c r="E399" s="210" t="s">
        <v>34</v>
      </c>
      <c r="F399" s="211" t="s">
        <v>583</v>
      </c>
      <c r="G399" s="209"/>
      <c r="H399" s="210" t="s">
        <v>34</v>
      </c>
      <c r="I399" s="212"/>
      <c r="J399" s="209"/>
      <c r="K399" s="209"/>
      <c r="L399" s="213"/>
      <c r="M399" s="214"/>
      <c r="N399" s="215"/>
      <c r="O399" s="215"/>
      <c r="P399" s="215"/>
      <c r="Q399" s="215"/>
      <c r="R399" s="215"/>
      <c r="S399" s="215"/>
      <c r="T399" s="216"/>
      <c r="AT399" s="217" t="s">
        <v>191</v>
      </c>
      <c r="AU399" s="217" t="s">
        <v>88</v>
      </c>
      <c r="AV399" s="11" t="s">
        <v>86</v>
      </c>
      <c r="AW399" s="11" t="s">
        <v>41</v>
      </c>
      <c r="AX399" s="11" t="s">
        <v>78</v>
      </c>
      <c r="AY399" s="217" t="s">
        <v>179</v>
      </c>
    </row>
    <row r="400" spans="2:65" s="12" customFormat="1" ht="13.5">
      <c r="B400" s="218"/>
      <c r="C400" s="219"/>
      <c r="D400" s="205" t="s">
        <v>191</v>
      </c>
      <c r="E400" s="220" t="s">
        <v>34</v>
      </c>
      <c r="F400" s="221" t="s">
        <v>584</v>
      </c>
      <c r="G400" s="219"/>
      <c r="H400" s="222">
        <v>289.10000000000002</v>
      </c>
      <c r="I400" s="223"/>
      <c r="J400" s="219"/>
      <c r="K400" s="219"/>
      <c r="L400" s="224"/>
      <c r="M400" s="225"/>
      <c r="N400" s="226"/>
      <c r="O400" s="226"/>
      <c r="P400" s="226"/>
      <c r="Q400" s="226"/>
      <c r="R400" s="226"/>
      <c r="S400" s="226"/>
      <c r="T400" s="227"/>
      <c r="AT400" s="228" t="s">
        <v>191</v>
      </c>
      <c r="AU400" s="228" t="s">
        <v>88</v>
      </c>
      <c r="AV400" s="12" t="s">
        <v>88</v>
      </c>
      <c r="AW400" s="12" t="s">
        <v>41</v>
      </c>
      <c r="AX400" s="12" t="s">
        <v>78</v>
      </c>
      <c r="AY400" s="228" t="s">
        <v>179</v>
      </c>
    </row>
    <row r="401" spans="2:65" s="12" customFormat="1" ht="13.5">
      <c r="B401" s="218"/>
      <c r="C401" s="219"/>
      <c r="D401" s="205" t="s">
        <v>191</v>
      </c>
      <c r="E401" s="220" t="s">
        <v>34</v>
      </c>
      <c r="F401" s="221" t="s">
        <v>585</v>
      </c>
      <c r="G401" s="219"/>
      <c r="H401" s="222">
        <v>122.1</v>
      </c>
      <c r="I401" s="223"/>
      <c r="J401" s="219"/>
      <c r="K401" s="219"/>
      <c r="L401" s="224"/>
      <c r="M401" s="225"/>
      <c r="N401" s="226"/>
      <c r="O401" s="226"/>
      <c r="P401" s="226"/>
      <c r="Q401" s="226"/>
      <c r="R401" s="226"/>
      <c r="S401" s="226"/>
      <c r="T401" s="227"/>
      <c r="AT401" s="228" t="s">
        <v>191</v>
      </c>
      <c r="AU401" s="228" t="s">
        <v>88</v>
      </c>
      <c r="AV401" s="12" t="s">
        <v>88</v>
      </c>
      <c r="AW401" s="12" t="s">
        <v>41</v>
      </c>
      <c r="AX401" s="12" t="s">
        <v>78</v>
      </c>
      <c r="AY401" s="228" t="s">
        <v>179</v>
      </c>
    </row>
    <row r="402" spans="2:65" s="11" customFormat="1" ht="13.5">
      <c r="B402" s="208"/>
      <c r="C402" s="209"/>
      <c r="D402" s="205" t="s">
        <v>191</v>
      </c>
      <c r="E402" s="210" t="s">
        <v>34</v>
      </c>
      <c r="F402" s="211" t="s">
        <v>586</v>
      </c>
      <c r="G402" s="209"/>
      <c r="H402" s="210" t="s">
        <v>34</v>
      </c>
      <c r="I402" s="212"/>
      <c r="J402" s="209"/>
      <c r="K402" s="209"/>
      <c r="L402" s="213"/>
      <c r="M402" s="214"/>
      <c r="N402" s="215"/>
      <c r="O402" s="215"/>
      <c r="P402" s="215"/>
      <c r="Q402" s="215"/>
      <c r="R402" s="215"/>
      <c r="S402" s="215"/>
      <c r="T402" s="216"/>
      <c r="AT402" s="217" t="s">
        <v>191</v>
      </c>
      <c r="AU402" s="217" t="s">
        <v>88</v>
      </c>
      <c r="AV402" s="11" t="s">
        <v>86</v>
      </c>
      <c r="AW402" s="11" t="s">
        <v>41</v>
      </c>
      <c r="AX402" s="11" t="s">
        <v>78</v>
      </c>
      <c r="AY402" s="217" t="s">
        <v>179</v>
      </c>
    </row>
    <row r="403" spans="2:65" s="12" customFormat="1" ht="13.5">
      <c r="B403" s="218"/>
      <c r="C403" s="219"/>
      <c r="D403" s="205" t="s">
        <v>191</v>
      </c>
      <c r="E403" s="220" t="s">
        <v>34</v>
      </c>
      <c r="F403" s="221" t="s">
        <v>587</v>
      </c>
      <c r="G403" s="219"/>
      <c r="H403" s="222">
        <v>295</v>
      </c>
      <c r="I403" s="223"/>
      <c r="J403" s="219"/>
      <c r="K403" s="219"/>
      <c r="L403" s="224"/>
      <c r="M403" s="225"/>
      <c r="N403" s="226"/>
      <c r="O403" s="226"/>
      <c r="P403" s="226"/>
      <c r="Q403" s="226"/>
      <c r="R403" s="226"/>
      <c r="S403" s="226"/>
      <c r="T403" s="227"/>
      <c r="AT403" s="228" t="s">
        <v>191</v>
      </c>
      <c r="AU403" s="228" t="s">
        <v>88</v>
      </c>
      <c r="AV403" s="12" t="s">
        <v>88</v>
      </c>
      <c r="AW403" s="12" t="s">
        <v>41</v>
      </c>
      <c r="AX403" s="12" t="s">
        <v>78</v>
      </c>
      <c r="AY403" s="228" t="s">
        <v>179</v>
      </c>
    </row>
    <row r="404" spans="2:65" s="12" customFormat="1" ht="13.5">
      <c r="B404" s="218"/>
      <c r="C404" s="219"/>
      <c r="D404" s="205" t="s">
        <v>191</v>
      </c>
      <c r="E404" s="220" t="s">
        <v>34</v>
      </c>
      <c r="F404" s="221" t="s">
        <v>585</v>
      </c>
      <c r="G404" s="219"/>
      <c r="H404" s="222">
        <v>122.1</v>
      </c>
      <c r="I404" s="223"/>
      <c r="J404" s="219"/>
      <c r="K404" s="219"/>
      <c r="L404" s="224"/>
      <c r="M404" s="225"/>
      <c r="N404" s="226"/>
      <c r="O404" s="226"/>
      <c r="P404" s="226"/>
      <c r="Q404" s="226"/>
      <c r="R404" s="226"/>
      <c r="S404" s="226"/>
      <c r="T404" s="227"/>
      <c r="AT404" s="228" t="s">
        <v>191</v>
      </c>
      <c r="AU404" s="228" t="s">
        <v>88</v>
      </c>
      <c r="AV404" s="12" t="s">
        <v>88</v>
      </c>
      <c r="AW404" s="12" t="s">
        <v>41</v>
      </c>
      <c r="AX404" s="12" t="s">
        <v>78</v>
      </c>
      <c r="AY404" s="228" t="s">
        <v>179</v>
      </c>
    </row>
    <row r="405" spans="2:65" s="13" customFormat="1" ht="13.5">
      <c r="B405" s="229"/>
      <c r="C405" s="230"/>
      <c r="D405" s="205" t="s">
        <v>191</v>
      </c>
      <c r="E405" s="231" t="s">
        <v>34</v>
      </c>
      <c r="F405" s="232" t="s">
        <v>196</v>
      </c>
      <c r="G405" s="230"/>
      <c r="H405" s="233">
        <v>828.3</v>
      </c>
      <c r="I405" s="234"/>
      <c r="J405" s="230"/>
      <c r="K405" s="230"/>
      <c r="L405" s="235"/>
      <c r="M405" s="236"/>
      <c r="N405" s="237"/>
      <c r="O405" s="237"/>
      <c r="P405" s="237"/>
      <c r="Q405" s="237"/>
      <c r="R405" s="237"/>
      <c r="S405" s="237"/>
      <c r="T405" s="238"/>
      <c r="AT405" s="239" t="s">
        <v>191</v>
      </c>
      <c r="AU405" s="239" t="s">
        <v>88</v>
      </c>
      <c r="AV405" s="13" t="s">
        <v>187</v>
      </c>
      <c r="AW405" s="13" t="s">
        <v>41</v>
      </c>
      <c r="AX405" s="13" t="s">
        <v>86</v>
      </c>
      <c r="AY405" s="239" t="s">
        <v>179</v>
      </c>
    </row>
    <row r="406" spans="2:65" s="1" customFormat="1" ht="14.45" customHeight="1">
      <c r="B406" s="42"/>
      <c r="C406" s="240" t="s">
        <v>588</v>
      </c>
      <c r="D406" s="240" t="s">
        <v>222</v>
      </c>
      <c r="E406" s="241" t="s">
        <v>589</v>
      </c>
      <c r="F406" s="242" t="s">
        <v>590</v>
      </c>
      <c r="G406" s="243" t="s">
        <v>250</v>
      </c>
      <c r="H406" s="244">
        <v>869.71500000000003</v>
      </c>
      <c r="I406" s="245"/>
      <c r="J406" s="246">
        <f>ROUND(I406*H406,2)</f>
        <v>0</v>
      </c>
      <c r="K406" s="242" t="s">
        <v>186</v>
      </c>
      <c r="L406" s="247"/>
      <c r="M406" s="248" t="s">
        <v>34</v>
      </c>
      <c r="N406" s="249" t="s">
        <v>49</v>
      </c>
      <c r="O406" s="43"/>
      <c r="P406" s="202">
        <f>O406*H406</f>
        <v>0</v>
      </c>
      <c r="Q406" s="202">
        <v>9.0000000000000006E-5</v>
      </c>
      <c r="R406" s="202">
        <f>Q406*H406</f>
        <v>7.8274350000000006E-2</v>
      </c>
      <c r="S406" s="202">
        <v>0</v>
      </c>
      <c r="T406" s="203">
        <f>S406*H406</f>
        <v>0</v>
      </c>
      <c r="AR406" s="24" t="s">
        <v>225</v>
      </c>
      <c r="AT406" s="24" t="s">
        <v>222</v>
      </c>
      <c r="AU406" s="24" t="s">
        <v>88</v>
      </c>
      <c r="AY406" s="24" t="s">
        <v>179</v>
      </c>
      <c r="BE406" s="204">
        <f>IF(N406="základní",J406,0)</f>
        <v>0</v>
      </c>
      <c r="BF406" s="204">
        <f>IF(N406="snížená",J406,0)</f>
        <v>0</v>
      </c>
      <c r="BG406" s="204">
        <f>IF(N406="zákl. přenesená",J406,0)</f>
        <v>0</v>
      </c>
      <c r="BH406" s="204">
        <f>IF(N406="sníž. přenesená",J406,0)</f>
        <v>0</v>
      </c>
      <c r="BI406" s="204">
        <f>IF(N406="nulová",J406,0)</f>
        <v>0</v>
      </c>
      <c r="BJ406" s="24" t="s">
        <v>86</v>
      </c>
      <c r="BK406" s="204">
        <f>ROUND(I406*H406,2)</f>
        <v>0</v>
      </c>
      <c r="BL406" s="24" t="s">
        <v>187</v>
      </c>
      <c r="BM406" s="24" t="s">
        <v>591</v>
      </c>
    </row>
    <row r="407" spans="2:65" s="12" customFormat="1" ht="13.5">
      <c r="B407" s="218"/>
      <c r="C407" s="219"/>
      <c r="D407" s="205" t="s">
        <v>191</v>
      </c>
      <c r="E407" s="219"/>
      <c r="F407" s="221" t="s">
        <v>592</v>
      </c>
      <c r="G407" s="219"/>
      <c r="H407" s="222">
        <v>869.71500000000003</v>
      </c>
      <c r="I407" s="223"/>
      <c r="J407" s="219"/>
      <c r="K407" s="219"/>
      <c r="L407" s="224"/>
      <c r="M407" s="225"/>
      <c r="N407" s="226"/>
      <c r="O407" s="226"/>
      <c r="P407" s="226"/>
      <c r="Q407" s="226"/>
      <c r="R407" s="226"/>
      <c r="S407" s="226"/>
      <c r="T407" s="227"/>
      <c r="AT407" s="228" t="s">
        <v>191</v>
      </c>
      <c r="AU407" s="228" t="s">
        <v>88</v>
      </c>
      <c r="AV407" s="12" t="s">
        <v>88</v>
      </c>
      <c r="AW407" s="12" t="s">
        <v>6</v>
      </c>
      <c r="AX407" s="12" t="s">
        <v>86</v>
      </c>
      <c r="AY407" s="228" t="s">
        <v>179</v>
      </c>
    </row>
    <row r="408" spans="2:65" s="1" customFormat="1" ht="34.15" customHeight="1">
      <c r="B408" s="42"/>
      <c r="C408" s="193" t="s">
        <v>593</v>
      </c>
      <c r="D408" s="193" t="s">
        <v>182</v>
      </c>
      <c r="E408" s="194" t="s">
        <v>594</v>
      </c>
      <c r="F408" s="195" t="s">
        <v>595</v>
      </c>
      <c r="G408" s="196" t="s">
        <v>185</v>
      </c>
      <c r="H408" s="197">
        <v>16.2</v>
      </c>
      <c r="I408" s="198"/>
      <c r="J408" s="199">
        <f>ROUND(I408*H408,2)</f>
        <v>0</v>
      </c>
      <c r="K408" s="195" t="s">
        <v>186</v>
      </c>
      <c r="L408" s="62"/>
      <c r="M408" s="200" t="s">
        <v>34</v>
      </c>
      <c r="N408" s="201" t="s">
        <v>49</v>
      </c>
      <c r="O408" s="43"/>
      <c r="P408" s="202">
        <f>O408*H408</f>
        <v>0</v>
      </c>
      <c r="Q408" s="202">
        <v>9.5574400000000004E-3</v>
      </c>
      <c r="R408" s="202">
        <f>Q408*H408</f>
        <v>0.154830528</v>
      </c>
      <c r="S408" s="202">
        <v>0</v>
      </c>
      <c r="T408" s="203">
        <f>S408*H408</f>
        <v>0</v>
      </c>
      <c r="AR408" s="24" t="s">
        <v>187</v>
      </c>
      <c r="AT408" s="24" t="s">
        <v>182</v>
      </c>
      <c r="AU408" s="24" t="s">
        <v>88</v>
      </c>
      <c r="AY408" s="24" t="s">
        <v>179</v>
      </c>
      <c r="BE408" s="204">
        <f>IF(N408="základní",J408,0)</f>
        <v>0</v>
      </c>
      <c r="BF408" s="204">
        <f>IF(N408="snížená",J408,0)</f>
        <v>0</v>
      </c>
      <c r="BG408" s="204">
        <f>IF(N408="zákl. přenesená",J408,0)</f>
        <v>0</v>
      </c>
      <c r="BH408" s="204">
        <f>IF(N408="sníž. přenesená",J408,0)</f>
        <v>0</v>
      </c>
      <c r="BI408" s="204">
        <f>IF(N408="nulová",J408,0)</f>
        <v>0</v>
      </c>
      <c r="BJ408" s="24" t="s">
        <v>86</v>
      </c>
      <c r="BK408" s="204">
        <f>ROUND(I408*H408,2)</f>
        <v>0</v>
      </c>
      <c r="BL408" s="24" t="s">
        <v>187</v>
      </c>
      <c r="BM408" s="24" t="s">
        <v>596</v>
      </c>
    </row>
    <row r="409" spans="2:65" s="1" customFormat="1" ht="189">
      <c r="B409" s="42"/>
      <c r="C409" s="64"/>
      <c r="D409" s="205" t="s">
        <v>189</v>
      </c>
      <c r="E409" s="64"/>
      <c r="F409" s="206" t="s">
        <v>597</v>
      </c>
      <c r="G409" s="64"/>
      <c r="H409" s="64"/>
      <c r="I409" s="164"/>
      <c r="J409" s="64"/>
      <c r="K409" s="64"/>
      <c r="L409" s="62"/>
      <c r="M409" s="207"/>
      <c r="N409" s="43"/>
      <c r="O409" s="43"/>
      <c r="P409" s="43"/>
      <c r="Q409" s="43"/>
      <c r="R409" s="43"/>
      <c r="S409" s="43"/>
      <c r="T409" s="79"/>
      <c r="AT409" s="24" t="s">
        <v>189</v>
      </c>
      <c r="AU409" s="24" t="s">
        <v>88</v>
      </c>
    </row>
    <row r="410" spans="2:65" s="11" customFormat="1" ht="13.5">
      <c r="B410" s="208"/>
      <c r="C410" s="209"/>
      <c r="D410" s="205" t="s">
        <v>191</v>
      </c>
      <c r="E410" s="210" t="s">
        <v>34</v>
      </c>
      <c r="F410" s="211" t="s">
        <v>598</v>
      </c>
      <c r="G410" s="209"/>
      <c r="H410" s="210" t="s">
        <v>34</v>
      </c>
      <c r="I410" s="212"/>
      <c r="J410" s="209"/>
      <c r="K410" s="209"/>
      <c r="L410" s="213"/>
      <c r="M410" s="214"/>
      <c r="N410" s="215"/>
      <c r="O410" s="215"/>
      <c r="P410" s="215"/>
      <c r="Q410" s="215"/>
      <c r="R410" s="215"/>
      <c r="S410" s="215"/>
      <c r="T410" s="216"/>
      <c r="AT410" s="217" t="s">
        <v>191</v>
      </c>
      <c r="AU410" s="217" t="s">
        <v>88</v>
      </c>
      <c r="AV410" s="11" t="s">
        <v>86</v>
      </c>
      <c r="AW410" s="11" t="s">
        <v>41</v>
      </c>
      <c r="AX410" s="11" t="s">
        <v>78</v>
      </c>
      <c r="AY410" s="217" t="s">
        <v>179</v>
      </c>
    </row>
    <row r="411" spans="2:65" s="12" customFormat="1" ht="13.5">
      <c r="B411" s="218"/>
      <c r="C411" s="219"/>
      <c r="D411" s="205" t="s">
        <v>191</v>
      </c>
      <c r="E411" s="220" t="s">
        <v>34</v>
      </c>
      <c r="F411" s="221" t="s">
        <v>599</v>
      </c>
      <c r="G411" s="219"/>
      <c r="H411" s="222">
        <v>8.1</v>
      </c>
      <c r="I411" s="223"/>
      <c r="J411" s="219"/>
      <c r="K411" s="219"/>
      <c r="L411" s="224"/>
      <c r="M411" s="225"/>
      <c r="N411" s="226"/>
      <c r="O411" s="226"/>
      <c r="P411" s="226"/>
      <c r="Q411" s="226"/>
      <c r="R411" s="226"/>
      <c r="S411" s="226"/>
      <c r="T411" s="227"/>
      <c r="AT411" s="228" t="s">
        <v>191</v>
      </c>
      <c r="AU411" s="228" t="s">
        <v>88</v>
      </c>
      <c r="AV411" s="12" t="s">
        <v>88</v>
      </c>
      <c r="AW411" s="12" t="s">
        <v>41</v>
      </c>
      <c r="AX411" s="12" t="s">
        <v>78</v>
      </c>
      <c r="AY411" s="228" t="s">
        <v>179</v>
      </c>
    </row>
    <row r="412" spans="2:65" s="12" customFormat="1" ht="13.5">
      <c r="B412" s="218"/>
      <c r="C412" s="219"/>
      <c r="D412" s="205" t="s">
        <v>191</v>
      </c>
      <c r="E412" s="220" t="s">
        <v>34</v>
      </c>
      <c r="F412" s="221" t="s">
        <v>600</v>
      </c>
      <c r="G412" s="219"/>
      <c r="H412" s="222">
        <v>8.1</v>
      </c>
      <c r="I412" s="223"/>
      <c r="J412" s="219"/>
      <c r="K412" s="219"/>
      <c r="L412" s="224"/>
      <c r="M412" s="225"/>
      <c r="N412" s="226"/>
      <c r="O412" s="226"/>
      <c r="P412" s="226"/>
      <c r="Q412" s="226"/>
      <c r="R412" s="226"/>
      <c r="S412" s="226"/>
      <c r="T412" s="227"/>
      <c r="AT412" s="228" t="s">
        <v>191</v>
      </c>
      <c r="AU412" s="228" t="s">
        <v>88</v>
      </c>
      <c r="AV412" s="12" t="s">
        <v>88</v>
      </c>
      <c r="AW412" s="12" t="s">
        <v>41</v>
      </c>
      <c r="AX412" s="12" t="s">
        <v>78</v>
      </c>
      <c r="AY412" s="228" t="s">
        <v>179</v>
      </c>
    </row>
    <row r="413" spans="2:65" s="13" customFormat="1" ht="13.5">
      <c r="B413" s="229"/>
      <c r="C413" s="230"/>
      <c r="D413" s="205" t="s">
        <v>191</v>
      </c>
      <c r="E413" s="231" t="s">
        <v>34</v>
      </c>
      <c r="F413" s="232" t="s">
        <v>196</v>
      </c>
      <c r="G413" s="230"/>
      <c r="H413" s="233">
        <v>16.2</v>
      </c>
      <c r="I413" s="234"/>
      <c r="J413" s="230"/>
      <c r="K413" s="230"/>
      <c r="L413" s="235"/>
      <c r="M413" s="236"/>
      <c r="N413" s="237"/>
      <c r="O413" s="237"/>
      <c r="P413" s="237"/>
      <c r="Q413" s="237"/>
      <c r="R413" s="237"/>
      <c r="S413" s="237"/>
      <c r="T413" s="238"/>
      <c r="AT413" s="239" t="s">
        <v>191</v>
      </c>
      <c r="AU413" s="239" t="s">
        <v>88</v>
      </c>
      <c r="AV413" s="13" t="s">
        <v>187</v>
      </c>
      <c r="AW413" s="13" t="s">
        <v>41</v>
      </c>
      <c r="AX413" s="13" t="s">
        <v>86</v>
      </c>
      <c r="AY413" s="239" t="s">
        <v>179</v>
      </c>
    </row>
    <row r="414" spans="2:65" s="1" customFormat="1" ht="22.9" customHeight="1">
      <c r="B414" s="42"/>
      <c r="C414" s="240" t="s">
        <v>601</v>
      </c>
      <c r="D414" s="240" t="s">
        <v>222</v>
      </c>
      <c r="E414" s="241" t="s">
        <v>602</v>
      </c>
      <c r="F414" s="242" t="s">
        <v>603</v>
      </c>
      <c r="G414" s="243" t="s">
        <v>185</v>
      </c>
      <c r="H414" s="244">
        <v>16.524000000000001</v>
      </c>
      <c r="I414" s="245"/>
      <c r="J414" s="246">
        <f>ROUND(I414*H414,2)</f>
        <v>0</v>
      </c>
      <c r="K414" s="242" t="s">
        <v>186</v>
      </c>
      <c r="L414" s="247"/>
      <c r="M414" s="248" t="s">
        <v>34</v>
      </c>
      <c r="N414" s="249" t="s">
        <v>49</v>
      </c>
      <c r="O414" s="43"/>
      <c r="P414" s="202">
        <f>O414*H414</f>
        <v>0</v>
      </c>
      <c r="Q414" s="202">
        <v>1.6500000000000001E-2</v>
      </c>
      <c r="R414" s="202">
        <f>Q414*H414</f>
        <v>0.27264600000000005</v>
      </c>
      <c r="S414" s="202">
        <v>0</v>
      </c>
      <c r="T414" s="203">
        <f>S414*H414</f>
        <v>0</v>
      </c>
      <c r="AR414" s="24" t="s">
        <v>225</v>
      </c>
      <c r="AT414" s="24" t="s">
        <v>222</v>
      </c>
      <c r="AU414" s="24" t="s">
        <v>88</v>
      </c>
      <c r="AY414" s="24" t="s">
        <v>179</v>
      </c>
      <c r="BE414" s="204">
        <f>IF(N414="základní",J414,0)</f>
        <v>0</v>
      </c>
      <c r="BF414" s="204">
        <f>IF(N414="snížená",J414,0)</f>
        <v>0</v>
      </c>
      <c r="BG414" s="204">
        <f>IF(N414="zákl. přenesená",J414,0)</f>
        <v>0</v>
      </c>
      <c r="BH414" s="204">
        <f>IF(N414="sníž. přenesená",J414,0)</f>
        <v>0</v>
      </c>
      <c r="BI414" s="204">
        <f>IF(N414="nulová",J414,0)</f>
        <v>0</v>
      </c>
      <c r="BJ414" s="24" t="s">
        <v>86</v>
      </c>
      <c r="BK414" s="204">
        <f>ROUND(I414*H414,2)</f>
        <v>0</v>
      </c>
      <c r="BL414" s="24" t="s">
        <v>187</v>
      </c>
      <c r="BM414" s="24" t="s">
        <v>604</v>
      </c>
    </row>
    <row r="415" spans="2:65" s="12" customFormat="1" ht="13.5">
      <c r="B415" s="218"/>
      <c r="C415" s="219"/>
      <c r="D415" s="205" t="s">
        <v>191</v>
      </c>
      <c r="E415" s="219"/>
      <c r="F415" s="221" t="s">
        <v>605</v>
      </c>
      <c r="G415" s="219"/>
      <c r="H415" s="222">
        <v>16.524000000000001</v>
      </c>
      <c r="I415" s="223"/>
      <c r="J415" s="219"/>
      <c r="K415" s="219"/>
      <c r="L415" s="224"/>
      <c r="M415" s="225"/>
      <c r="N415" s="226"/>
      <c r="O415" s="226"/>
      <c r="P415" s="226"/>
      <c r="Q415" s="226"/>
      <c r="R415" s="226"/>
      <c r="S415" s="226"/>
      <c r="T415" s="227"/>
      <c r="AT415" s="228" t="s">
        <v>191</v>
      </c>
      <c r="AU415" s="228" t="s">
        <v>88</v>
      </c>
      <c r="AV415" s="12" t="s">
        <v>88</v>
      </c>
      <c r="AW415" s="12" t="s">
        <v>6</v>
      </c>
      <c r="AX415" s="12" t="s">
        <v>86</v>
      </c>
      <c r="AY415" s="228" t="s">
        <v>179</v>
      </c>
    </row>
    <row r="416" spans="2:65" s="1" customFormat="1" ht="34.15" customHeight="1">
      <c r="B416" s="42"/>
      <c r="C416" s="193" t="s">
        <v>606</v>
      </c>
      <c r="D416" s="193" t="s">
        <v>182</v>
      </c>
      <c r="E416" s="194" t="s">
        <v>607</v>
      </c>
      <c r="F416" s="195" t="s">
        <v>608</v>
      </c>
      <c r="G416" s="196" t="s">
        <v>185</v>
      </c>
      <c r="H416" s="197">
        <v>142.53700000000001</v>
      </c>
      <c r="I416" s="198"/>
      <c r="J416" s="199">
        <f>ROUND(I416*H416,2)</f>
        <v>0</v>
      </c>
      <c r="K416" s="195" t="s">
        <v>186</v>
      </c>
      <c r="L416" s="62"/>
      <c r="M416" s="200" t="s">
        <v>34</v>
      </c>
      <c r="N416" s="201" t="s">
        <v>49</v>
      </c>
      <c r="O416" s="43"/>
      <c r="P416" s="202">
        <f>O416*H416</f>
        <v>0</v>
      </c>
      <c r="Q416" s="202">
        <v>8.2532999999999999E-3</v>
      </c>
      <c r="R416" s="202">
        <f>Q416*H416</f>
        <v>1.1764006221000001</v>
      </c>
      <c r="S416" s="202">
        <v>0</v>
      </c>
      <c r="T416" s="203">
        <f>S416*H416</f>
        <v>0</v>
      </c>
      <c r="AR416" s="24" t="s">
        <v>187</v>
      </c>
      <c r="AT416" s="24" t="s">
        <v>182</v>
      </c>
      <c r="AU416" s="24" t="s">
        <v>88</v>
      </c>
      <c r="AY416" s="24" t="s">
        <v>179</v>
      </c>
      <c r="BE416" s="204">
        <f>IF(N416="základní",J416,0)</f>
        <v>0</v>
      </c>
      <c r="BF416" s="204">
        <f>IF(N416="snížená",J416,0)</f>
        <v>0</v>
      </c>
      <c r="BG416" s="204">
        <f>IF(N416="zákl. přenesená",J416,0)</f>
        <v>0</v>
      </c>
      <c r="BH416" s="204">
        <f>IF(N416="sníž. přenesená",J416,0)</f>
        <v>0</v>
      </c>
      <c r="BI416" s="204">
        <f>IF(N416="nulová",J416,0)</f>
        <v>0</v>
      </c>
      <c r="BJ416" s="24" t="s">
        <v>86</v>
      </c>
      <c r="BK416" s="204">
        <f>ROUND(I416*H416,2)</f>
        <v>0</v>
      </c>
      <c r="BL416" s="24" t="s">
        <v>187</v>
      </c>
      <c r="BM416" s="24" t="s">
        <v>609</v>
      </c>
    </row>
    <row r="417" spans="2:65" s="1" customFormat="1" ht="189">
      <c r="B417" s="42"/>
      <c r="C417" s="64"/>
      <c r="D417" s="205" t="s">
        <v>189</v>
      </c>
      <c r="E417" s="64"/>
      <c r="F417" s="206" t="s">
        <v>597</v>
      </c>
      <c r="G417" s="64"/>
      <c r="H417" s="64"/>
      <c r="I417" s="164"/>
      <c r="J417" s="64"/>
      <c r="K417" s="64"/>
      <c r="L417" s="62"/>
      <c r="M417" s="207"/>
      <c r="N417" s="43"/>
      <c r="O417" s="43"/>
      <c r="P417" s="43"/>
      <c r="Q417" s="43"/>
      <c r="R417" s="43"/>
      <c r="S417" s="43"/>
      <c r="T417" s="79"/>
      <c r="AT417" s="24" t="s">
        <v>189</v>
      </c>
      <c r="AU417" s="24" t="s">
        <v>88</v>
      </c>
    </row>
    <row r="418" spans="2:65" s="11" customFormat="1" ht="13.5">
      <c r="B418" s="208"/>
      <c r="C418" s="209"/>
      <c r="D418" s="205" t="s">
        <v>191</v>
      </c>
      <c r="E418" s="210" t="s">
        <v>34</v>
      </c>
      <c r="F418" s="211" t="s">
        <v>610</v>
      </c>
      <c r="G418" s="209"/>
      <c r="H418" s="210" t="s">
        <v>34</v>
      </c>
      <c r="I418" s="212"/>
      <c r="J418" s="209"/>
      <c r="K418" s="209"/>
      <c r="L418" s="213"/>
      <c r="M418" s="214"/>
      <c r="N418" s="215"/>
      <c r="O418" s="215"/>
      <c r="P418" s="215"/>
      <c r="Q418" s="215"/>
      <c r="R418" s="215"/>
      <c r="S418" s="215"/>
      <c r="T418" s="216"/>
      <c r="AT418" s="217" t="s">
        <v>191</v>
      </c>
      <c r="AU418" s="217" t="s">
        <v>88</v>
      </c>
      <c r="AV418" s="11" t="s">
        <v>86</v>
      </c>
      <c r="AW418" s="11" t="s">
        <v>41</v>
      </c>
      <c r="AX418" s="11" t="s">
        <v>78</v>
      </c>
      <c r="AY418" s="217" t="s">
        <v>179</v>
      </c>
    </row>
    <row r="419" spans="2:65" s="12" customFormat="1" ht="13.5">
      <c r="B419" s="218"/>
      <c r="C419" s="219"/>
      <c r="D419" s="205" t="s">
        <v>191</v>
      </c>
      <c r="E419" s="220" t="s">
        <v>34</v>
      </c>
      <c r="F419" s="221" t="s">
        <v>611</v>
      </c>
      <c r="G419" s="219"/>
      <c r="H419" s="222">
        <v>99.161000000000001</v>
      </c>
      <c r="I419" s="223"/>
      <c r="J419" s="219"/>
      <c r="K419" s="219"/>
      <c r="L419" s="224"/>
      <c r="M419" s="225"/>
      <c r="N419" s="226"/>
      <c r="O419" s="226"/>
      <c r="P419" s="226"/>
      <c r="Q419" s="226"/>
      <c r="R419" s="226"/>
      <c r="S419" s="226"/>
      <c r="T419" s="227"/>
      <c r="AT419" s="228" t="s">
        <v>191</v>
      </c>
      <c r="AU419" s="228" t="s">
        <v>88</v>
      </c>
      <c r="AV419" s="12" t="s">
        <v>88</v>
      </c>
      <c r="AW419" s="12" t="s">
        <v>41</v>
      </c>
      <c r="AX419" s="12" t="s">
        <v>78</v>
      </c>
      <c r="AY419" s="228" t="s">
        <v>179</v>
      </c>
    </row>
    <row r="420" spans="2:65" s="12" customFormat="1" ht="13.5">
      <c r="B420" s="218"/>
      <c r="C420" s="219"/>
      <c r="D420" s="205" t="s">
        <v>191</v>
      </c>
      <c r="E420" s="220" t="s">
        <v>34</v>
      </c>
      <c r="F420" s="221" t="s">
        <v>612</v>
      </c>
      <c r="G420" s="219"/>
      <c r="H420" s="222">
        <v>26.228000000000002</v>
      </c>
      <c r="I420" s="223"/>
      <c r="J420" s="219"/>
      <c r="K420" s="219"/>
      <c r="L420" s="224"/>
      <c r="M420" s="225"/>
      <c r="N420" s="226"/>
      <c r="O420" s="226"/>
      <c r="P420" s="226"/>
      <c r="Q420" s="226"/>
      <c r="R420" s="226"/>
      <c r="S420" s="226"/>
      <c r="T420" s="227"/>
      <c r="AT420" s="228" t="s">
        <v>191</v>
      </c>
      <c r="AU420" s="228" t="s">
        <v>88</v>
      </c>
      <c r="AV420" s="12" t="s">
        <v>88</v>
      </c>
      <c r="AW420" s="12" t="s">
        <v>41</v>
      </c>
      <c r="AX420" s="12" t="s">
        <v>78</v>
      </c>
      <c r="AY420" s="228" t="s">
        <v>179</v>
      </c>
    </row>
    <row r="421" spans="2:65" s="11" customFormat="1" ht="13.5">
      <c r="B421" s="208"/>
      <c r="C421" s="209"/>
      <c r="D421" s="205" t="s">
        <v>191</v>
      </c>
      <c r="E421" s="210" t="s">
        <v>34</v>
      </c>
      <c r="F421" s="211" t="s">
        <v>613</v>
      </c>
      <c r="G421" s="209"/>
      <c r="H421" s="210" t="s">
        <v>34</v>
      </c>
      <c r="I421" s="212"/>
      <c r="J421" s="209"/>
      <c r="K421" s="209"/>
      <c r="L421" s="213"/>
      <c r="M421" s="214"/>
      <c r="N421" s="215"/>
      <c r="O421" s="215"/>
      <c r="P421" s="215"/>
      <c r="Q421" s="215"/>
      <c r="R421" s="215"/>
      <c r="S421" s="215"/>
      <c r="T421" s="216"/>
      <c r="AT421" s="217" t="s">
        <v>191</v>
      </c>
      <c r="AU421" s="217" t="s">
        <v>88</v>
      </c>
      <c r="AV421" s="11" t="s">
        <v>86</v>
      </c>
      <c r="AW421" s="11" t="s">
        <v>41</v>
      </c>
      <c r="AX421" s="11" t="s">
        <v>78</v>
      </c>
      <c r="AY421" s="217" t="s">
        <v>179</v>
      </c>
    </row>
    <row r="422" spans="2:65" s="12" customFormat="1" ht="13.5">
      <c r="B422" s="218"/>
      <c r="C422" s="219"/>
      <c r="D422" s="205" t="s">
        <v>191</v>
      </c>
      <c r="E422" s="220" t="s">
        <v>34</v>
      </c>
      <c r="F422" s="221" t="s">
        <v>614</v>
      </c>
      <c r="G422" s="219"/>
      <c r="H422" s="222">
        <v>17.148</v>
      </c>
      <c r="I422" s="223"/>
      <c r="J422" s="219"/>
      <c r="K422" s="219"/>
      <c r="L422" s="224"/>
      <c r="M422" s="225"/>
      <c r="N422" s="226"/>
      <c r="O422" s="226"/>
      <c r="P422" s="226"/>
      <c r="Q422" s="226"/>
      <c r="R422" s="226"/>
      <c r="S422" s="226"/>
      <c r="T422" s="227"/>
      <c r="AT422" s="228" t="s">
        <v>191</v>
      </c>
      <c r="AU422" s="228" t="s">
        <v>88</v>
      </c>
      <c r="AV422" s="12" t="s">
        <v>88</v>
      </c>
      <c r="AW422" s="12" t="s">
        <v>41</v>
      </c>
      <c r="AX422" s="12" t="s">
        <v>78</v>
      </c>
      <c r="AY422" s="228" t="s">
        <v>179</v>
      </c>
    </row>
    <row r="423" spans="2:65" s="13" customFormat="1" ht="13.5">
      <c r="B423" s="229"/>
      <c r="C423" s="230"/>
      <c r="D423" s="205" t="s">
        <v>191</v>
      </c>
      <c r="E423" s="231" t="s">
        <v>34</v>
      </c>
      <c r="F423" s="232" t="s">
        <v>196</v>
      </c>
      <c r="G423" s="230"/>
      <c r="H423" s="233">
        <v>142.53700000000001</v>
      </c>
      <c r="I423" s="234"/>
      <c r="J423" s="230"/>
      <c r="K423" s="230"/>
      <c r="L423" s="235"/>
      <c r="M423" s="236"/>
      <c r="N423" s="237"/>
      <c r="O423" s="237"/>
      <c r="P423" s="237"/>
      <c r="Q423" s="237"/>
      <c r="R423" s="237"/>
      <c r="S423" s="237"/>
      <c r="T423" s="238"/>
      <c r="AT423" s="239" t="s">
        <v>191</v>
      </c>
      <c r="AU423" s="239" t="s">
        <v>88</v>
      </c>
      <c r="AV423" s="13" t="s">
        <v>187</v>
      </c>
      <c r="AW423" s="13" t="s">
        <v>41</v>
      </c>
      <c r="AX423" s="13" t="s">
        <v>86</v>
      </c>
      <c r="AY423" s="239" t="s">
        <v>179</v>
      </c>
    </row>
    <row r="424" spans="2:65" s="1" customFormat="1" ht="22.9" customHeight="1">
      <c r="B424" s="42"/>
      <c r="C424" s="240" t="s">
        <v>615</v>
      </c>
      <c r="D424" s="240" t="s">
        <v>222</v>
      </c>
      <c r="E424" s="241" t="s">
        <v>616</v>
      </c>
      <c r="F424" s="242" t="s">
        <v>617</v>
      </c>
      <c r="G424" s="243" t="s">
        <v>185</v>
      </c>
      <c r="H424" s="244">
        <v>145.38800000000001</v>
      </c>
      <c r="I424" s="245"/>
      <c r="J424" s="246">
        <f>ROUND(I424*H424,2)</f>
        <v>0</v>
      </c>
      <c r="K424" s="242" t="s">
        <v>186</v>
      </c>
      <c r="L424" s="247"/>
      <c r="M424" s="248" t="s">
        <v>34</v>
      </c>
      <c r="N424" s="249" t="s">
        <v>49</v>
      </c>
      <c r="O424" s="43"/>
      <c r="P424" s="202">
        <f>O424*H424</f>
        <v>0</v>
      </c>
      <c r="Q424" s="202">
        <v>1E-3</v>
      </c>
      <c r="R424" s="202">
        <f>Q424*H424</f>
        <v>0.14538800000000002</v>
      </c>
      <c r="S424" s="202">
        <v>0</v>
      </c>
      <c r="T424" s="203">
        <f>S424*H424</f>
        <v>0</v>
      </c>
      <c r="AR424" s="24" t="s">
        <v>225</v>
      </c>
      <c r="AT424" s="24" t="s">
        <v>222</v>
      </c>
      <c r="AU424" s="24" t="s">
        <v>88</v>
      </c>
      <c r="AY424" s="24" t="s">
        <v>179</v>
      </c>
      <c r="BE424" s="204">
        <f>IF(N424="základní",J424,0)</f>
        <v>0</v>
      </c>
      <c r="BF424" s="204">
        <f>IF(N424="snížená",J424,0)</f>
        <v>0</v>
      </c>
      <c r="BG424" s="204">
        <f>IF(N424="zákl. přenesená",J424,0)</f>
        <v>0</v>
      </c>
      <c r="BH424" s="204">
        <f>IF(N424="sníž. přenesená",J424,0)</f>
        <v>0</v>
      </c>
      <c r="BI424" s="204">
        <f>IF(N424="nulová",J424,0)</f>
        <v>0</v>
      </c>
      <c r="BJ424" s="24" t="s">
        <v>86</v>
      </c>
      <c r="BK424" s="204">
        <f>ROUND(I424*H424,2)</f>
        <v>0</v>
      </c>
      <c r="BL424" s="24" t="s">
        <v>187</v>
      </c>
      <c r="BM424" s="24" t="s">
        <v>618</v>
      </c>
    </row>
    <row r="425" spans="2:65" s="1" customFormat="1" ht="27">
      <c r="B425" s="42"/>
      <c r="C425" s="64"/>
      <c r="D425" s="205" t="s">
        <v>227</v>
      </c>
      <c r="E425" s="64"/>
      <c r="F425" s="206" t="s">
        <v>619</v>
      </c>
      <c r="G425" s="64"/>
      <c r="H425" s="64"/>
      <c r="I425" s="164"/>
      <c r="J425" s="64"/>
      <c r="K425" s="64"/>
      <c r="L425" s="62"/>
      <c r="M425" s="207"/>
      <c r="N425" s="43"/>
      <c r="O425" s="43"/>
      <c r="P425" s="43"/>
      <c r="Q425" s="43"/>
      <c r="R425" s="43"/>
      <c r="S425" s="43"/>
      <c r="T425" s="79"/>
      <c r="AT425" s="24" t="s">
        <v>227</v>
      </c>
      <c r="AU425" s="24" t="s">
        <v>88</v>
      </c>
    </row>
    <row r="426" spans="2:65" s="12" customFormat="1" ht="13.5">
      <c r="B426" s="218"/>
      <c r="C426" s="219"/>
      <c r="D426" s="205" t="s">
        <v>191</v>
      </c>
      <c r="E426" s="219"/>
      <c r="F426" s="221" t="s">
        <v>620</v>
      </c>
      <c r="G426" s="219"/>
      <c r="H426" s="222">
        <v>145.38800000000001</v>
      </c>
      <c r="I426" s="223"/>
      <c r="J426" s="219"/>
      <c r="K426" s="219"/>
      <c r="L426" s="224"/>
      <c r="M426" s="225"/>
      <c r="N426" s="226"/>
      <c r="O426" s="226"/>
      <c r="P426" s="226"/>
      <c r="Q426" s="226"/>
      <c r="R426" s="226"/>
      <c r="S426" s="226"/>
      <c r="T426" s="227"/>
      <c r="AT426" s="228" t="s">
        <v>191</v>
      </c>
      <c r="AU426" s="228" t="s">
        <v>88</v>
      </c>
      <c r="AV426" s="12" t="s">
        <v>88</v>
      </c>
      <c r="AW426" s="12" t="s">
        <v>6</v>
      </c>
      <c r="AX426" s="12" t="s">
        <v>86</v>
      </c>
      <c r="AY426" s="228" t="s">
        <v>179</v>
      </c>
    </row>
    <row r="427" spans="2:65" s="1" customFormat="1" ht="34.15" customHeight="1">
      <c r="B427" s="42"/>
      <c r="C427" s="193" t="s">
        <v>621</v>
      </c>
      <c r="D427" s="193" t="s">
        <v>182</v>
      </c>
      <c r="E427" s="194" t="s">
        <v>622</v>
      </c>
      <c r="F427" s="195" t="s">
        <v>623</v>
      </c>
      <c r="G427" s="196" t="s">
        <v>185</v>
      </c>
      <c r="H427" s="197">
        <v>152.78200000000001</v>
      </c>
      <c r="I427" s="198"/>
      <c r="J427" s="199">
        <f>ROUND(I427*H427,2)</f>
        <v>0</v>
      </c>
      <c r="K427" s="195" t="s">
        <v>186</v>
      </c>
      <c r="L427" s="62"/>
      <c r="M427" s="200" t="s">
        <v>34</v>
      </c>
      <c r="N427" s="201" t="s">
        <v>49</v>
      </c>
      <c r="O427" s="43"/>
      <c r="P427" s="202">
        <f>O427*H427</f>
        <v>0</v>
      </c>
      <c r="Q427" s="202">
        <v>8.3161599999999995E-3</v>
      </c>
      <c r="R427" s="202">
        <f>Q427*H427</f>
        <v>1.2705595571200001</v>
      </c>
      <c r="S427" s="202">
        <v>0</v>
      </c>
      <c r="T427" s="203">
        <f>S427*H427</f>
        <v>0</v>
      </c>
      <c r="AR427" s="24" t="s">
        <v>187</v>
      </c>
      <c r="AT427" s="24" t="s">
        <v>182</v>
      </c>
      <c r="AU427" s="24" t="s">
        <v>88</v>
      </c>
      <c r="AY427" s="24" t="s">
        <v>179</v>
      </c>
      <c r="BE427" s="204">
        <f>IF(N427="základní",J427,0)</f>
        <v>0</v>
      </c>
      <c r="BF427" s="204">
        <f>IF(N427="snížená",J427,0)</f>
        <v>0</v>
      </c>
      <c r="BG427" s="204">
        <f>IF(N427="zákl. přenesená",J427,0)</f>
        <v>0</v>
      </c>
      <c r="BH427" s="204">
        <f>IF(N427="sníž. přenesená",J427,0)</f>
        <v>0</v>
      </c>
      <c r="BI427" s="204">
        <f>IF(N427="nulová",J427,0)</f>
        <v>0</v>
      </c>
      <c r="BJ427" s="24" t="s">
        <v>86</v>
      </c>
      <c r="BK427" s="204">
        <f>ROUND(I427*H427,2)</f>
        <v>0</v>
      </c>
      <c r="BL427" s="24" t="s">
        <v>187</v>
      </c>
      <c r="BM427" s="24" t="s">
        <v>624</v>
      </c>
    </row>
    <row r="428" spans="2:65" s="1" customFormat="1" ht="189">
      <c r="B428" s="42"/>
      <c r="C428" s="64"/>
      <c r="D428" s="205" t="s">
        <v>189</v>
      </c>
      <c r="E428" s="64"/>
      <c r="F428" s="206" t="s">
        <v>597</v>
      </c>
      <c r="G428" s="64"/>
      <c r="H428" s="64"/>
      <c r="I428" s="164"/>
      <c r="J428" s="64"/>
      <c r="K428" s="64"/>
      <c r="L428" s="62"/>
      <c r="M428" s="207"/>
      <c r="N428" s="43"/>
      <c r="O428" s="43"/>
      <c r="P428" s="43"/>
      <c r="Q428" s="43"/>
      <c r="R428" s="43"/>
      <c r="S428" s="43"/>
      <c r="T428" s="79"/>
      <c r="AT428" s="24" t="s">
        <v>189</v>
      </c>
      <c r="AU428" s="24" t="s">
        <v>88</v>
      </c>
    </row>
    <row r="429" spans="2:65" s="11" customFormat="1" ht="13.5">
      <c r="B429" s="208"/>
      <c r="C429" s="209"/>
      <c r="D429" s="205" t="s">
        <v>191</v>
      </c>
      <c r="E429" s="210" t="s">
        <v>34</v>
      </c>
      <c r="F429" s="211" t="s">
        <v>625</v>
      </c>
      <c r="G429" s="209"/>
      <c r="H429" s="210" t="s">
        <v>34</v>
      </c>
      <c r="I429" s="212"/>
      <c r="J429" s="209"/>
      <c r="K429" s="209"/>
      <c r="L429" s="213"/>
      <c r="M429" s="214"/>
      <c r="N429" s="215"/>
      <c r="O429" s="215"/>
      <c r="P429" s="215"/>
      <c r="Q429" s="215"/>
      <c r="R429" s="215"/>
      <c r="S429" s="215"/>
      <c r="T429" s="216"/>
      <c r="AT429" s="217" t="s">
        <v>191</v>
      </c>
      <c r="AU429" s="217" t="s">
        <v>88</v>
      </c>
      <c r="AV429" s="11" t="s">
        <v>86</v>
      </c>
      <c r="AW429" s="11" t="s">
        <v>41</v>
      </c>
      <c r="AX429" s="11" t="s">
        <v>78</v>
      </c>
      <c r="AY429" s="217" t="s">
        <v>179</v>
      </c>
    </row>
    <row r="430" spans="2:65" s="12" customFormat="1" ht="13.5">
      <c r="B430" s="218"/>
      <c r="C430" s="219"/>
      <c r="D430" s="205" t="s">
        <v>191</v>
      </c>
      <c r="E430" s="220" t="s">
        <v>34</v>
      </c>
      <c r="F430" s="221" t="s">
        <v>626</v>
      </c>
      <c r="G430" s="219"/>
      <c r="H430" s="222">
        <v>6.96</v>
      </c>
      <c r="I430" s="223"/>
      <c r="J430" s="219"/>
      <c r="K430" s="219"/>
      <c r="L430" s="224"/>
      <c r="M430" s="225"/>
      <c r="N430" s="226"/>
      <c r="O430" s="226"/>
      <c r="P430" s="226"/>
      <c r="Q430" s="226"/>
      <c r="R430" s="226"/>
      <c r="S430" s="226"/>
      <c r="T430" s="227"/>
      <c r="AT430" s="228" t="s">
        <v>191</v>
      </c>
      <c r="AU430" s="228" t="s">
        <v>88</v>
      </c>
      <c r="AV430" s="12" t="s">
        <v>88</v>
      </c>
      <c r="AW430" s="12" t="s">
        <v>41</v>
      </c>
      <c r="AX430" s="12" t="s">
        <v>78</v>
      </c>
      <c r="AY430" s="228" t="s">
        <v>179</v>
      </c>
    </row>
    <row r="431" spans="2:65" s="12" customFormat="1" ht="13.5">
      <c r="B431" s="218"/>
      <c r="C431" s="219"/>
      <c r="D431" s="205" t="s">
        <v>191</v>
      </c>
      <c r="E431" s="220" t="s">
        <v>34</v>
      </c>
      <c r="F431" s="221" t="s">
        <v>627</v>
      </c>
      <c r="G431" s="219"/>
      <c r="H431" s="222">
        <v>64.343000000000004</v>
      </c>
      <c r="I431" s="223"/>
      <c r="J431" s="219"/>
      <c r="K431" s="219"/>
      <c r="L431" s="224"/>
      <c r="M431" s="225"/>
      <c r="N431" s="226"/>
      <c r="O431" s="226"/>
      <c r="P431" s="226"/>
      <c r="Q431" s="226"/>
      <c r="R431" s="226"/>
      <c r="S431" s="226"/>
      <c r="T431" s="227"/>
      <c r="AT431" s="228" t="s">
        <v>191</v>
      </c>
      <c r="AU431" s="228" t="s">
        <v>88</v>
      </c>
      <c r="AV431" s="12" t="s">
        <v>88</v>
      </c>
      <c r="AW431" s="12" t="s">
        <v>41</v>
      </c>
      <c r="AX431" s="12" t="s">
        <v>78</v>
      </c>
      <c r="AY431" s="228" t="s">
        <v>179</v>
      </c>
    </row>
    <row r="432" spans="2:65" s="14" customFormat="1" ht="13.5">
      <c r="B432" s="250"/>
      <c r="C432" s="251"/>
      <c r="D432" s="205" t="s">
        <v>191</v>
      </c>
      <c r="E432" s="252" t="s">
        <v>34</v>
      </c>
      <c r="F432" s="253" t="s">
        <v>347</v>
      </c>
      <c r="G432" s="251"/>
      <c r="H432" s="254">
        <v>71.302999999999997</v>
      </c>
      <c r="I432" s="255"/>
      <c r="J432" s="251"/>
      <c r="K432" s="251"/>
      <c r="L432" s="256"/>
      <c r="M432" s="257"/>
      <c r="N432" s="258"/>
      <c r="O432" s="258"/>
      <c r="P432" s="258"/>
      <c r="Q432" s="258"/>
      <c r="R432" s="258"/>
      <c r="S432" s="258"/>
      <c r="T432" s="259"/>
      <c r="AT432" s="260" t="s">
        <v>191</v>
      </c>
      <c r="AU432" s="260" t="s">
        <v>88</v>
      </c>
      <c r="AV432" s="14" t="s">
        <v>180</v>
      </c>
      <c r="AW432" s="14" t="s">
        <v>41</v>
      </c>
      <c r="AX432" s="14" t="s">
        <v>78</v>
      </c>
      <c r="AY432" s="260" t="s">
        <v>179</v>
      </c>
    </row>
    <row r="433" spans="2:65" s="11" customFormat="1" ht="13.5">
      <c r="B433" s="208"/>
      <c r="C433" s="209"/>
      <c r="D433" s="205" t="s">
        <v>191</v>
      </c>
      <c r="E433" s="210" t="s">
        <v>34</v>
      </c>
      <c r="F433" s="211" t="s">
        <v>613</v>
      </c>
      <c r="G433" s="209"/>
      <c r="H433" s="210" t="s">
        <v>34</v>
      </c>
      <c r="I433" s="212"/>
      <c r="J433" s="209"/>
      <c r="K433" s="209"/>
      <c r="L433" s="213"/>
      <c r="M433" s="214"/>
      <c r="N433" s="215"/>
      <c r="O433" s="215"/>
      <c r="P433" s="215"/>
      <c r="Q433" s="215"/>
      <c r="R433" s="215"/>
      <c r="S433" s="215"/>
      <c r="T433" s="216"/>
      <c r="AT433" s="217" t="s">
        <v>191</v>
      </c>
      <c r="AU433" s="217" t="s">
        <v>88</v>
      </c>
      <c r="AV433" s="11" t="s">
        <v>86</v>
      </c>
      <c r="AW433" s="11" t="s">
        <v>41</v>
      </c>
      <c r="AX433" s="11" t="s">
        <v>78</v>
      </c>
      <c r="AY433" s="217" t="s">
        <v>179</v>
      </c>
    </row>
    <row r="434" spans="2:65" s="12" customFormat="1" ht="13.5">
      <c r="B434" s="218"/>
      <c r="C434" s="219"/>
      <c r="D434" s="205" t="s">
        <v>191</v>
      </c>
      <c r="E434" s="220" t="s">
        <v>34</v>
      </c>
      <c r="F434" s="221" t="s">
        <v>628</v>
      </c>
      <c r="G434" s="219"/>
      <c r="H434" s="222">
        <v>45.494999999999997</v>
      </c>
      <c r="I434" s="223"/>
      <c r="J434" s="219"/>
      <c r="K434" s="219"/>
      <c r="L434" s="224"/>
      <c r="M434" s="225"/>
      <c r="N434" s="226"/>
      <c r="O434" s="226"/>
      <c r="P434" s="226"/>
      <c r="Q434" s="226"/>
      <c r="R434" s="226"/>
      <c r="S434" s="226"/>
      <c r="T434" s="227"/>
      <c r="AT434" s="228" t="s">
        <v>191</v>
      </c>
      <c r="AU434" s="228" t="s">
        <v>88</v>
      </c>
      <c r="AV434" s="12" t="s">
        <v>88</v>
      </c>
      <c r="AW434" s="12" t="s">
        <v>41</v>
      </c>
      <c r="AX434" s="12" t="s">
        <v>78</v>
      </c>
      <c r="AY434" s="228" t="s">
        <v>179</v>
      </c>
    </row>
    <row r="435" spans="2:65" s="12" customFormat="1" ht="13.5">
      <c r="B435" s="218"/>
      <c r="C435" s="219"/>
      <c r="D435" s="205" t="s">
        <v>191</v>
      </c>
      <c r="E435" s="220" t="s">
        <v>34</v>
      </c>
      <c r="F435" s="221" t="s">
        <v>629</v>
      </c>
      <c r="G435" s="219"/>
      <c r="H435" s="222">
        <v>35.984000000000002</v>
      </c>
      <c r="I435" s="223"/>
      <c r="J435" s="219"/>
      <c r="K435" s="219"/>
      <c r="L435" s="224"/>
      <c r="M435" s="225"/>
      <c r="N435" s="226"/>
      <c r="O435" s="226"/>
      <c r="P435" s="226"/>
      <c r="Q435" s="226"/>
      <c r="R435" s="226"/>
      <c r="S435" s="226"/>
      <c r="T435" s="227"/>
      <c r="AT435" s="228" t="s">
        <v>191</v>
      </c>
      <c r="AU435" s="228" t="s">
        <v>88</v>
      </c>
      <c r="AV435" s="12" t="s">
        <v>88</v>
      </c>
      <c r="AW435" s="12" t="s">
        <v>41</v>
      </c>
      <c r="AX435" s="12" t="s">
        <v>78</v>
      </c>
      <c r="AY435" s="228" t="s">
        <v>179</v>
      </c>
    </row>
    <row r="436" spans="2:65" s="14" customFormat="1" ht="13.5">
      <c r="B436" s="250"/>
      <c r="C436" s="251"/>
      <c r="D436" s="205" t="s">
        <v>191</v>
      </c>
      <c r="E436" s="252" t="s">
        <v>34</v>
      </c>
      <c r="F436" s="253" t="s">
        <v>347</v>
      </c>
      <c r="G436" s="251"/>
      <c r="H436" s="254">
        <v>81.478999999999999</v>
      </c>
      <c r="I436" s="255"/>
      <c r="J436" s="251"/>
      <c r="K436" s="251"/>
      <c r="L436" s="256"/>
      <c r="M436" s="257"/>
      <c r="N436" s="258"/>
      <c r="O436" s="258"/>
      <c r="P436" s="258"/>
      <c r="Q436" s="258"/>
      <c r="R436" s="258"/>
      <c r="S436" s="258"/>
      <c r="T436" s="259"/>
      <c r="AT436" s="260" t="s">
        <v>191</v>
      </c>
      <c r="AU436" s="260" t="s">
        <v>88</v>
      </c>
      <c r="AV436" s="14" t="s">
        <v>180</v>
      </c>
      <c r="AW436" s="14" t="s">
        <v>41</v>
      </c>
      <c r="AX436" s="14" t="s">
        <v>78</v>
      </c>
      <c r="AY436" s="260" t="s">
        <v>179</v>
      </c>
    </row>
    <row r="437" spans="2:65" s="13" customFormat="1" ht="13.5">
      <c r="B437" s="229"/>
      <c r="C437" s="230"/>
      <c r="D437" s="205" t="s">
        <v>191</v>
      </c>
      <c r="E437" s="231" t="s">
        <v>34</v>
      </c>
      <c r="F437" s="232" t="s">
        <v>196</v>
      </c>
      <c r="G437" s="230"/>
      <c r="H437" s="233">
        <v>152.78200000000001</v>
      </c>
      <c r="I437" s="234"/>
      <c r="J437" s="230"/>
      <c r="K437" s="230"/>
      <c r="L437" s="235"/>
      <c r="M437" s="236"/>
      <c r="N437" s="237"/>
      <c r="O437" s="237"/>
      <c r="P437" s="237"/>
      <c r="Q437" s="237"/>
      <c r="R437" s="237"/>
      <c r="S437" s="237"/>
      <c r="T437" s="238"/>
      <c r="AT437" s="239" t="s">
        <v>191</v>
      </c>
      <c r="AU437" s="239" t="s">
        <v>88</v>
      </c>
      <c r="AV437" s="13" t="s">
        <v>187</v>
      </c>
      <c r="AW437" s="13" t="s">
        <v>41</v>
      </c>
      <c r="AX437" s="13" t="s">
        <v>86</v>
      </c>
      <c r="AY437" s="239" t="s">
        <v>179</v>
      </c>
    </row>
    <row r="438" spans="2:65" s="1" customFormat="1" ht="22.9" customHeight="1">
      <c r="B438" s="42"/>
      <c r="C438" s="240" t="s">
        <v>630</v>
      </c>
      <c r="D438" s="240" t="s">
        <v>222</v>
      </c>
      <c r="E438" s="241" t="s">
        <v>631</v>
      </c>
      <c r="F438" s="242" t="s">
        <v>632</v>
      </c>
      <c r="G438" s="243" t="s">
        <v>185</v>
      </c>
      <c r="H438" s="244">
        <v>72.728999999999999</v>
      </c>
      <c r="I438" s="245"/>
      <c r="J438" s="246">
        <f>ROUND(I438*H438,2)</f>
        <v>0</v>
      </c>
      <c r="K438" s="242" t="s">
        <v>186</v>
      </c>
      <c r="L438" s="247"/>
      <c r="M438" s="248" t="s">
        <v>34</v>
      </c>
      <c r="N438" s="249" t="s">
        <v>49</v>
      </c>
      <c r="O438" s="43"/>
      <c r="P438" s="202">
        <f>O438*H438</f>
        <v>0</v>
      </c>
      <c r="Q438" s="202">
        <v>2.5000000000000001E-3</v>
      </c>
      <c r="R438" s="202">
        <f>Q438*H438</f>
        <v>0.1818225</v>
      </c>
      <c r="S438" s="202">
        <v>0</v>
      </c>
      <c r="T438" s="203">
        <f>S438*H438</f>
        <v>0</v>
      </c>
      <c r="AR438" s="24" t="s">
        <v>225</v>
      </c>
      <c r="AT438" s="24" t="s">
        <v>222</v>
      </c>
      <c r="AU438" s="24" t="s">
        <v>88</v>
      </c>
      <c r="AY438" s="24" t="s">
        <v>179</v>
      </c>
      <c r="BE438" s="204">
        <f>IF(N438="základní",J438,0)</f>
        <v>0</v>
      </c>
      <c r="BF438" s="204">
        <f>IF(N438="snížená",J438,0)</f>
        <v>0</v>
      </c>
      <c r="BG438" s="204">
        <f>IF(N438="zákl. přenesená",J438,0)</f>
        <v>0</v>
      </c>
      <c r="BH438" s="204">
        <f>IF(N438="sníž. přenesená",J438,0)</f>
        <v>0</v>
      </c>
      <c r="BI438" s="204">
        <f>IF(N438="nulová",J438,0)</f>
        <v>0</v>
      </c>
      <c r="BJ438" s="24" t="s">
        <v>86</v>
      </c>
      <c r="BK438" s="204">
        <f>ROUND(I438*H438,2)</f>
        <v>0</v>
      </c>
      <c r="BL438" s="24" t="s">
        <v>187</v>
      </c>
      <c r="BM438" s="24" t="s">
        <v>633</v>
      </c>
    </row>
    <row r="439" spans="2:65" s="1" customFormat="1" ht="27">
      <c r="B439" s="42"/>
      <c r="C439" s="64"/>
      <c r="D439" s="205" t="s">
        <v>227</v>
      </c>
      <c r="E439" s="64"/>
      <c r="F439" s="206" t="s">
        <v>619</v>
      </c>
      <c r="G439" s="64"/>
      <c r="H439" s="64"/>
      <c r="I439" s="164"/>
      <c r="J439" s="64"/>
      <c r="K439" s="64"/>
      <c r="L439" s="62"/>
      <c r="M439" s="207"/>
      <c r="N439" s="43"/>
      <c r="O439" s="43"/>
      <c r="P439" s="43"/>
      <c r="Q439" s="43"/>
      <c r="R439" s="43"/>
      <c r="S439" s="43"/>
      <c r="T439" s="79"/>
      <c r="AT439" s="24" t="s">
        <v>227</v>
      </c>
      <c r="AU439" s="24" t="s">
        <v>88</v>
      </c>
    </row>
    <row r="440" spans="2:65" s="11" customFormat="1" ht="13.5">
      <c r="B440" s="208"/>
      <c r="C440" s="209"/>
      <c r="D440" s="205" t="s">
        <v>191</v>
      </c>
      <c r="E440" s="210" t="s">
        <v>34</v>
      </c>
      <c r="F440" s="211" t="s">
        <v>625</v>
      </c>
      <c r="G440" s="209"/>
      <c r="H440" s="210" t="s">
        <v>34</v>
      </c>
      <c r="I440" s="212"/>
      <c r="J440" s="209"/>
      <c r="K440" s="209"/>
      <c r="L440" s="213"/>
      <c r="M440" s="214"/>
      <c r="N440" s="215"/>
      <c r="O440" s="215"/>
      <c r="P440" s="215"/>
      <c r="Q440" s="215"/>
      <c r="R440" s="215"/>
      <c r="S440" s="215"/>
      <c r="T440" s="216"/>
      <c r="AT440" s="217" t="s">
        <v>191</v>
      </c>
      <c r="AU440" s="217" t="s">
        <v>88</v>
      </c>
      <c r="AV440" s="11" t="s">
        <v>86</v>
      </c>
      <c r="AW440" s="11" t="s">
        <v>41</v>
      </c>
      <c r="AX440" s="11" t="s">
        <v>78</v>
      </c>
      <c r="AY440" s="217" t="s">
        <v>179</v>
      </c>
    </row>
    <row r="441" spans="2:65" s="12" customFormat="1" ht="13.5">
      <c r="B441" s="218"/>
      <c r="C441" s="219"/>
      <c r="D441" s="205" t="s">
        <v>191</v>
      </c>
      <c r="E441" s="220" t="s">
        <v>34</v>
      </c>
      <c r="F441" s="221" t="s">
        <v>626</v>
      </c>
      <c r="G441" s="219"/>
      <c r="H441" s="222">
        <v>6.96</v>
      </c>
      <c r="I441" s="223"/>
      <c r="J441" s="219"/>
      <c r="K441" s="219"/>
      <c r="L441" s="224"/>
      <c r="M441" s="225"/>
      <c r="N441" s="226"/>
      <c r="O441" s="226"/>
      <c r="P441" s="226"/>
      <c r="Q441" s="226"/>
      <c r="R441" s="226"/>
      <c r="S441" s="226"/>
      <c r="T441" s="227"/>
      <c r="AT441" s="228" t="s">
        <v>191</v>
      </c>
      <c r="AU441" s="228" t="s">
        <v>88</v>
      </c>
      <c r="AV441" s="12" t="s">
        <v>88</v>
      </c>
      <c r="AW441" s="12" t="s">
        <v>41</v>
      </c>
      <c r="AX441" s="12" t="s">
        <v>78</v>
      </c>
      <c r="AY441" s="228" t="s">
        <v>179</v>
      </c>
    </row>
    <row r="442" spans="2:65" s="12" customFormat="1" ht="13.5">
      <c r="B442" s="218"/>
      <c r="C442" s="219"/>
      <c r="D442" s="205" t="s">
        <v>191</v>
      </c>
      <c r="E442" s="220" t="s">
        <v>34</v>
      </c>
      <c r="F442" s="221" t="s">
        <v>627</v>
      </c>
      <c r="G442" s="219"/>
      <c r="H442" s="222">
        <v>64.343000000000004</v>
      </c>
      <c r="I442" s="223"/>
      <c r="J442" s="219"/>
      <c r="K442" s="219"/>
      <c r="L442" s="224"/>
      <c r="M442" s="225"/>
      <c r="N442" s="226"/>
      <c r="O442" s="226"/>
      <c r="P442" s="226"/>
      <c r="Q442" s="226"/>
      <c r="R442" s="226"/>
      <c r="S442" s="226"/>
      <c r="T442" s="227"/>
      <c r="AT442" s="228" t="s">
        <v>191</v>
      </c>
      <c r="AU442" s="228" t="s">
        <v>88</v>
      </c>
      <c r="AV442" s="12" t="s">
        <v>88</v>
      </c>
      <c r="AW442" s="12" t="s">
        <v>41</v>
      </c>
      <c r="AX442" s="12" t="s">
        <v>78</v>
      </c>
      <c r="AY442" s="228" t="s">
        <v>179</v>
      </c>
    </row>
    <row r="443" spans="2:65" s="13" customFormat="1" ht="13.5">
      <c r="B443" s="229"/>
      <c r="C443" s="230"/>
      <c r="D443" s="205" t="s">
        <v>191</v>
      </c>
      <c r="E443" s="231" t="s">
        <v>34</v>
      </c>
      <c r="F443" s="232" t="s">
        <v>196</v>
      </c>
      <c r="G443" s="230"/>
      <c r="H443" s="233">
        <v>71.302999999999997</v>
      </c>
      <c r="I443" s="234"/>
      <c r="J443" s="230"/>
      <c r="K443" s="230"/>
      <c r="L443" s="235"/>
      <c r="M443" s="236"/>
      <c r="N443" s="237"/>
      <c r="O443" s="237"/>
      <c r="P443" s="237"/>
      <c r="Q443" s="237"/>
      <c r="R443" s="237"/>
      <c r="S443" s="237"/>
      <c r="T443" s="238"/>
      <c r="AT443" s="239" t="s">
        <v>191</v>
      </c>
      <c r="AU443" s="239" t="s">
        <v>88</v>
      </c>
      <c r="AV443" s="13" t="s">
        <v>187</v>
      </c>
      <c r="AW443" s="13" t="s">
        <v>41</v>
      </c>
      <c r="AX443" s="13" t="s">
        <v>86</v>
      </c>
      <c r="AY443" s="239" t="s">
        <v>179</v>
      </c>
    </row>
    <row r="444" spans="2:65" s="12" customFormat="1" ht="13.5">
      <c r="B444" s="218"/>
      <c r="C444" s="219"/>
      <c r="D444" s="205" t="s">
        <v>191</v>
      </c>
      <c r="E444" s="219"/>
      <c r="F444" s="221" t="s">
        <v>634</v>
      </c>
      <c r="G444" s="219"/>
      <c r="H444" s="222">
        <v>72.728999999999999</v>
      </c>
      <c r="I444" s="223"/>
      <c r="J444" s="219"/>
      <c r="K444" s="219"/>
      <c r="L444" s="224"/>
      <c r="M444" s="225"/>
      <c r="N444" s="226"/>
      <c r="O444" s="226"/>
      <c r="P444" s="226"/>
      <c r="Q444" s="226"/>
      <c r="R444" s="226"/>
      <c r="S444" s="226"/>
      <c r="T444" s="227"/>
      <c r="AT444" s="228" t="s">
        <v>191</v>
      </c>
      <c r="AU444" s="228" t="s">
        <v>88</v>
      </c>
      <c r="AV444" s="12" t="s">
        <v>88</v>
      </c>
      <c r="AW444" s="12" t="s">
        <v>6</v>
      </c>
      <c r="AX444" s="12" t="s">
        <v>86</v>
      </c>
      <c r="AY444" s="228" t="s">
        <v>179</v>
      </c>
    </row>
    <row r="445" spans="2:65" s="1" customFormat="1" ht="22.9" customHeight="1">
      <c r="B445" s="42"/>
      <c r="C445" s="240" t="s">
        <v>635</v>
      </c>
      <c r="D445" s="240" t="s">
        <v>222</v>
      </c>
      <c r="E445" s="241" t="s">
        <v>636</v>
      </c>
      <c r="F445" s="242" t="s">
        <v>637</v>
      </c>
      <c r="G445" s="243" t="s">
        <v>185</v>
      </c>
      <c r="H445" s="244">
        <v>83.108999999999995</v>
      </c>
      <c r="I445" s="245"/>
      <c r="J445" s="246">
        <f>ROUND(I445*H445,2)</f>
        <v>0</v>
      </c>
      <c r="K445" s="242" t="s">
        <v>186</v>
      </c>
      <c r="L445" s="247"/>
      <c r="M445" s="248" t="s">
        <v>34</v>
      </c>
      <c r="N445" s="249" t="s">
        <v>49</v>
      </c>
      <c r="O445" s="43"/>
      <c r="P445" s="202">
        <f>O445*H445</f>
        <v>0</v>
      </c>
      <c r="Q445" s="202">
        <v>3.0000000000000001E-3</v>
      </c>
      <c r="R445" s="202">
        <f>Q445*H445</f>
        <v>0.24932699999999999</v>
      </c>
      <c r="S445" s="202">
        <v>0</v>
      </c>
      <c r="T445" s="203">
        <f>S445*H445</f>
        <v>0</v>
      </c>
      <c r="AR445" s="24" t="s">
        <v>225</v>
      </c>
      <c r="AT445" s="24" t="s">
        <v>222</v>
      </c>
      <c r="AU445" s="24" t="s">
        <v>88</v>
      </c>
      <c r="AY445" s="24" t="s">
        <v>179</v>
      </c>
      <c r="BE445" s="204">
        <f>IF(N445="základní",J445,0)</f>
        <v>0</v>
      </c>
      <c r="BF445" s="204">
        <f>IF(N445="snížená",J445,0)</f>
        <v>0</v>
      </c>
      <c r="BG445" s="204">
        <f>IF(N445="zákl. přenesená",J445,0)</f>
        <v>0</v>
      </c>
      <c r="BH445" s="204">
        <f>IF(N445="sníž. přenesená",J445,0)</f>
        <v>0</v>
      </c>
      <c r="BI445" s="204">
        <f>IF(N445="nulová",J445,0)</f>
        <v>0</v>
      </c>
      <c r="BJ445" s="24" t="s">
        <v>86</v>
      </c>
      <c r="BK445" s="204">
        <f>ROUND(I445*H445,2)</f>
        <v>0</v>
      </c>
      <c r="BL445" s="24" t="s">
        <v>187</v>
      </c>
      <c r="BM445" s="24" t="s">
        <v>638</v>
      </c>
    </row>
    <row r="446" spans="2:65" s="1" customFormat="1" ht="27">
      <c r="B446" s="42"/>
      <c r="C446" s="64"/>
      <c r="D446" s="205" t="s">
        <v>227</v>
      </c>
      <c r="E446" s="64"/>
      <c r="F446" s="206" t="s">
        <v>619</v>
      </c>
      <c r="G446" s="64"/>
      <c r="H446" s="64"/>
      <c r="I446" s="164"/>
      <c r="J446" s="64"/>
      <c r="K446" s="64"/>
      <c r="L446" s="62"/>
      <c r="M446" s="207"/>
      <c r="N446" s="43"/>
      <c r="O446" s="43"/>
      <c r="P446" s="43"/>
      <c r="Q446" s="43"/>
      <c r="R446" s="43"/>
      <c r="S446" s="43"/>
      <c r="T446" s="79"/>
      <c r="AT446" s="24" t="s">
        <v>227</v>
      </c>
      <c r="AU446" s="24" t="s">
        <v>88</v>
      </c>
    </row>
    <row r="447" spans="2:65" s="11" customFormat="1" ht="13.5">
      <c r="B447" s="208"/>
      <c r="C447" s="209"/>
      <c r="D447" s="205" t="s">
        <v>191</v>
      </c>
      <c r="E447" s="210" t="s">
        <v>34</v>
      </c>
      <c r="F447" s="211" t="s">
        <v>613</v>
      </c>
      <c r="G447" s="209"/>
      <c r="H447" s="210" t="s">
        <v>34</v>
      </c>
      <c r="I447" s="212"/>
      <c r="J447" s="209"/>
      <c r="K447" s="209"/>
      <c r="L447" s="213"/>
      <c r="M447" s="214"/>
      <c r="N447" s="215"/>
      <c r="O447" s="215"/>
      <c r="P447" s="215"/>
      <c r="Q447" s="215"/>
      <c r="R447" s="215"/>
      <c r="S447" s="215"/>
      <c r="T447" s="216"/>
      <c r="AT447" s="217" t="s">
        <v>191</v>
      </c>
      <c r="AU447" s="217" t="s">
        <v>88</v>
      </c>
      <c r="AV447" s="11" t="s">
        <v>86</v>
      </c>
      <c r="AW447" s="11" t="s">
        <v>41</v>
      </c>
      <c r="AX447" s="11" t="s">
        <v>78</v>
      </c>
      <c r="AY447" s="217" t="s">
        <v>179</v>
      </c>
    </row>
    <row r="448" spans="2:65" s="12" customFormat="1" ht="13.5">
      <c r="B448" s="218"/>
      <c r="C448" s="219"/>
      <c r="D448" s="205" t="s">
        <v>191</v>
      </c>
      <c r="E448" s="220" t="s">
        <v>34</v>
      </c>
      <c r="F448" s="221" t="s">
        <v>628</v>
      </c>
      <c r="G448" s="219"/>
      <c r="H448" s="222">
        <v>45.494999999999997</v>
      </c>
      <c r="I448" s="223"/>
      <c r="J448" s="219"/>
      <c r="K448" s="219"/>
      <c r="L448" s="224"/>
      <c r="M448" s="225"/>
      <c r="N448" s="226"/>
      <c r="O448" s="226"/>
      <c r="P448" s="226"/>
      <c r="Q448" s="226"/>
      <c r="R448" s="226"/>
      <c r="S448" s="226"/>
      <c r="T448" s="227"/>
      <c r="AT448" s="228" t="s">
        <v>191</v>
      </c>
      <c r="AU448" s="228" t="s">
        <v>88</v>
      </c>
      <c r="AV448" s="12" t="s">
        <v>88</v>
      </c>
      <c r="AW448" s="12" t="s">
        <v>41</v>
      </c>
      <c r="AX448" s="12" t="s">
        <v>78</v>
      </c>
      <c r="AY448" s="228" t="s">
        <v>179</v>
      </c>
    </row>
    <row r="449" spans="2:65" s="12" customFormat="1" ht="13.5">
      <c r="B449" s="218"/>
      <c r="C449" s="219"/>
      <c r="D449" s="205" t="s">
        <v>191</v>
      </c>
      <c r="E449" s="220" t="s">
        <v>34</v>
      </c>
      <c r="F449" s="221" t="s">
        <v>629</v>
      </c>
      <c r="G449" s="219"/>
      <c r="H449" s="222">
        <v>35.984000000000002</v>
      </c>
      <c r="I449" s="223"/>
      <c r="J449" s="219"/>
      <c r="K449" s="219"/>
      <c r="L449" s="224"/>
      <c r="M449" s="225"/>
      <c r="N449" s="226"/>
      <c r="O449" s="226"/>
      <c r="P449" s="226"/>
      <c r="Q449" s="226"/>
      <c r="R449" s="226"/>
      <c r="S449" s="226"/>
      <c r="T449" s="227"/>
      <c r="AT449" s="228" t="s">
        <v>191</v>
      </c>
      <c r="AU449" s="228" t="s">
        <v>88</v>
      </c>
      <c r="AV449" s="12" t="s">
        <v>88</v>
      </c>
      <c r="AW449" s="12" t="s">
        <v>41</v>
      </c>
      <c r="AX449" s="12" t="s">
        <v>78</v>
      </c>
      <c r="AY449" s="228" t="s">
        <v>179</v>
      </c>
    </row>
    <row r="450" spans="2:65" s="13" customFormat="1" ht="13.5">
      <c r="B450" s="229"/>
      <c r="C450" s="230"/>
      <c r="D450" s="205" t="s">
        <v>191</v>
      </c>
      <c r="E450" s="231" t="s">
        <v>34</v>
      </c>
      <c r="F450" s="232" t="s">
        <v>196</v>
      </c>
      <c r="G450" s="230"/>
      <c r="H450" s="233">
        <v>81.478999999999999</v>
      </c>
      <c r="I450" s="234"/>
      <c r="J450" s="230"/>
      <c r="K450" s="230"/>
      <c r="L450" s="235"/>
      <c r="M450" s="236"/>
      <c r="N450" s="237"/>
      <c r="O450" s="237"/>
      <c r="P450" s="237"/>
      <c r="Q450" s="237"/>
      <c r="R450" s="237"/>
      <c r="S450" s="237"/>
      <c r="T450" s="238"/>
      <c r="AT450" s="239" t="s">
        <v>191</v>
      </c>
      <c r="AU450" s="239" t="s">
        <v>88</v>
      </c>
      <c r="AV450" s="13" t="s">
        <v>187</v>
      </c>
      <c r="AW450" s="13" t="s">
        <v>41</v>
      </c>
      <c r="AX450" s="13" t="s">
        <v>86</v>
      </c>
      <c r="AY450" s="239" t="s">
        <v>179</v>
      </c>
    </row>
    <row r="451" spans="2:65" s="12" customFormat="1" ht="13.5">
      <c r="B451" s="218"/>
      <c r="C451" s="219"/>
      <c r="D451" s="205" t="s">
        <v>191</v>
      </c>
      <c r="E451" s="219"/>
      <c r="F451" s="221" t="s">
        <v>639</v>
      </c>
      <c r="G451" s="219"/>
      <c r="H451" s="222">
        <v>83.108999999999995</v>
      </c>
      <c r="I451" s="223"/>
      <c r="J451" s="219"/>
      <c r="K451" s="219"/>
      <c r="L451" s="224"/>
      <c r="M451" s="225"/>
      <c r="N451" s="226"/>
      <c r="O451" s="226"/>
      <c r="P451" s="226"/>
      <c r="Q451" s="226"/>
      <c r="R451" s="226"/>
      <c r="S451" s="226"/>
      <c r="T451" s="227"/>
      <c r="AT451" s="228" t="s">
        <v>191</v>
      </c>
      <c r="AU451" s="228" t="s">
        <v>88</v>
      </c>
      <c r="AV451" s="12" t="s">
        <v>88</v>
      </c>
      <c r="AW451" s="12" t="s">
        <v>6</v>
      </c>
      <c r="AX451" s="12" t="s">
        <v>86</v>
      </c>
      <c r="AY451" s="228" t="s">
        <v>179</v>
      </c>
    </row>
    <row r="452" spans="2:65" s="1" customFormat="1" ht="34.15" customHeight="1">
      <c r="B452" s="42"/>
      <c r="C452" s="193" t="s">
        <v>640</v>
      </c>
      <c r="D452" s="193" t="s">
        <v>182</v>
      </c>
      <c r="E452" s="194" t="s">
        <v>641</v>
      </c>
      <c r="F452" s="195" t="s">
        <v>642</v>
      </c>
      <c r="G452" s="196" t="s">
        <v>185</v>
      </c>
      <c r="H452" s="197">
        <v>16.085000000000001</v>
      </c>
      <c r="I452" s="198"/>
      <c r="J452" s="199">
        <f>ROUND(I452*H452,2)</f>
        <v>0</v>
      </c>
      <c r="K452" s="195" t="s">
        <v>186</v>
      </c>
      <c r="L452" s="62"/>
      <c r="M452" s="200" t="s">
        <v>34</v>
      </c>
      <c r="N452" s="201" t="s">
        <v>49</v>
      </c>
      <c r="O452" s="43"/>
      <c r="P452" s="202">
        <f>O452*H452</f>
        <v>0</v>
      </c>
      <c r="Q452" s="202">
        <v>8.4961600000000009E-3</v>
      </c>
      <c r="R452" s="202">
        <f>Q452*H452</f>
        <v>0.13666073360000003</v>
      </c>
      <c r="S452" s="202">
        <v>0</v>
      </c>
      <c r="T452" s="203">
        <f>S452*H452</f>
        <v>0</v>
      </c>
      <c r="AR452" s="24" t="s">
        <v>187</v>
      </c>
      <c r="AT452" s="24" t="s">
        <v>182</v>
      </c>
      <c r="AU452" s="24" t="s">
        <v>88</v>
      </c>
      <c r="AY452" s="24" t="s">
        <v>179</v>
      </c>
      <c r="BE452" s="204">
        <f>IF(N452="základní",J452,0)</f>
        <v>0</v>
      </c>
      <c r="BF452" s="204">
        <f>IF(N452="snížená",J452,0)</f>
        <v>0</v>
      </c>
      <c r="BG452" s="204">
        <f>IF(N452="zákl. přenesená",J452,0)</f>
        <v>0</v>
      </c>
      <c r="BH452" s="204">
        <f>IF(N452="sníž. přenesená",J452,0)</f>
        <v>0</v>
      </c>
      <c r="BI452" s="204">
        <f>IF(N452="nulová",J452,0)</f>
        <v>0</v>
      </c>
      <c r="BJ452" s="24" t="s">
        <v>86</v>
      </c>
      <c r="BK452" s="204">
        <f>ROUND(I452*H452,2)</f>
        <v>0</v>
      </c>
      <c r="BL452" s="24" t="s">
        <v>187</v>
      </c>
      <c r="BM452" s="24" t="s">
        <v>643</v>
      </c>
    </row>
    <row r="453" spans="2:65" s="1" customFormat="1" ht="189">
      <c r="B453" s="42"/>
      <c r="C453" s="64"/>
      <c r="D453" s="205" t="s">
        <v>189</v>
      </c>
      <c r="E453" s="64"/>
      <c r="F453" s="206" t="s">
        <v>597</v>
      </c>
      <c r="G453" s="64"/>
      <c r="H453" s="64"/>
      <c r="I453" s="164"/>
      <c r="J453" s="64"/>
      <c r="K453" s="64"/>
      <c r="L453" s="62"/>
      <c r="M453" s="207"/>
      <c r="N453" s="43"/>
      <c r="O453" s="43"/>
      <c r="P453" s="43"/>
      <c r="Q453" s="43"/>
      <c r="R453" s="43"/>
      <c r="S453" s="43"/>
      <c r="T453" s="79"/>
      <c r="AT453" s="24" t="s">
        <v>189</v>
      </c>
      <c r="AU453" s="24" t="s">
        <v>88</v>
      </c>
    </row>
    <row r="454" spans="2:65" s="11" customFormat="1" ht="13.5">
      <c r="B454" s="208"/>
      <c r="C454" s="209"/>
      <c r="D454" s="205" t="s">
        <v>191</v>
      </c>
      <c r="E454" s="210" t="s">
        <v>34</v>
      </c>
      <c r="F454" s="211" t="s">
        <v>644</v>
      </c>
      <c r="G454" s="209"/>
      <c r="H454" s="210" t="s">
        <v>34</v>
      </c>
      <c r="I454" s="212"/>
      <c r="J454" s="209"/>
      <c r="K454" s="209"/>
      <c r="L454" s="213"/>
      <c r="M454" s="214"/>
      <c r="N454" s="215"/>
      <c r="O454" s="215"/>
      <c r="P454" s="215"/>
      <c r="Q454" s="215"/>
      <c r="R454" s="215"/>
      <c r="S454" s="215"/>
      <c r="T454" s="216"/>
      <c r="AT454" s="217" t="s">
        <v>191</v>
      </c>
      <c r="AU454" s="217" t="s">
        <v>88</v>
      </c>
      <c r="AV454" s="11" t="s">
        <v>86</v>
      </c>
      <c r="AW454" s="11" t="s">
        <v>41</v>
      </c>
      <c r="AX454" s="11" t="s">
        <v>78</v>
      </c>
      <c r="AY454" s="217" t="s">
        <v>179</v>
      </c>
    </row>
    <row r="455" spans="2:65" s="12" customFormat="1" ht="13.5">
      <c r="B455" s="218"/>
      <c r="C455" s="219"/>
      <c r="D455" s="205" t="s">
        <v>191</v>
      </c>
      <c r="E455" s="220" t="s">
        <v>34</v>
      </c>
      <c r="F455" s="221" t="s">
        <v>645</v>
      </c>
      <c r="G455" s="219"/>
      <c r="H455" s="222">
        <v>16.085000000000001</v>
      </c>
      <c r="I455" s="223"/>
      <c r="J455" s="219"/>
      <c r="K455" s="219"/>
      <c r="L455" s="224"/>
      <c r="M455" s="225"/>
      <c r="N455" s="226"/>
      <c r="O455" s="226"/>
      <c r="P455" s="226"/>
      <c r="Q455" s="226"/>
      <c r="R455" s="226"/>
      <c r="S455" s="226"/>
      <c r="T455" s="227"/>
      <c r="AT455" s="228" t="s">
        <v>191</v>
      </c>
      <c r="AU455" s="228" t="s">
        <v>88</v>
      </c>
      <c r="AV455" s="12" t="s">
        <v>88</v>
      </c>
      <c r="AW455" s="12" t="s">
        <v>41</v>
      </c>
      <c r="AX455" s="12" t="s">
        <v>86</v>
      </c>
      <c r="AY455" s="228" t="s">
        <v>179</v>
      </c>
    </row>
    <row r="456" spans="2:65" s="1" customFormat="1" ht="22.9" customHeight="1">
      <c r="B456" s="42"/>
      <c r="C456" s="240" t="s">
        <v>646</v>
      </c>
      <c r="D456" s="240" t="s">
        <v>222</v>
      </c>
      <c r="E456" s="241" t="s">
        <v>647</v>
      </c>
      <c r="F456" s="242" t="s">
        <v>648</v>
      </c>
      <c r="G456" s="243" t="s">
        <v>185</v>
      </c>
      <c r="H456" s="244">
        <v>16.407</v>
      </c>
      <c r="I456" s="245"/>
      <c r="J456" s="246">
        <f>ROUND(I456*H456,2)</f>
        <v>0</v>
      </c>
      <c r="K456" s="242" t="s">
        <v>186</v>
      </c>
      <c r="L456" s="247"/>
      <c r="M456" s="248" t="s">
        <v>34</v>
      </c>
      <c r="N456" s="249" t="s">
        <v>49</v>
      </c>
      <c r="O456" s="43"/>
      <c r="P456" s="202">
        <f>O456*H456</f>
        <v>0</v>
      </c>
      <c r="Q456" s="202">
        <v>3.5000000000000001E-3</v>
      </c>
      <c r="R456" s="202">
        <f>Q456*H456</f>
        <v>5.7424500000000003E-2</v>
      </c>
      <c r="S456" s="202">
        <v>0</v>
      </c>
      <c r="T456" s="203">
        <f>S456*H456</f>
        <v>0</v>
      </c>
      <c r="AR456" s="24" t="s">
        <v>225</v>
      </c>
      <c r="AT456" s="24" t="s">
        <v>222</v>
      </c>
      <c r="AU456" s="24" t="s">
        <v>88</v>
      </c>
      <c r="AY456" s="24" t="s">
        <v>179</v>
      </c>
      <c r="BE456" s="204">
        <f>IF(N456="základní",J456,0)</f>
        <v>0</v>
      </c>
      <c r="BF456" s="204">
        <f>IF(N456="snížená",J456,0)</f>
        <v>0</v>
      </c>
      <c r="BG456" s="204">
        <f>IF(N456="zákl. přenesená",J456,0)</f>
        <v>0</v>
      </c>
      <c r="BH456" s="204">
        <f>IF(N456="sníž. přenesená",J456,0)</f>
        <v>0</v>
      </c>
      <c r="BI456" s="204">
        <f>IF(N456="nulová",J456,0)</f>
        <v>0</v>
      </c>
      <c r="BJ456" s="24" t="s">
        <v>86</v>
      </c>
      <c r="BK456" s="204">
        <f>ROUND(I456*H456,2)</f>
        <v>0</v>
      </c>
      <c r="BL456" s="24" t="s">
        <v>187</v>
      </c>
      <c r="BM456" s="24" t="s">
        <v>649</v>
      </c>
    </row>
    <row r="457" spans="2:65" s="1" customFormat="1" ht="27">
      <c r="B457" s="42"/>
      <c r="C457" s="64"/>
      <c r="D457" s="205" t="s">
        <v>227</v>
      </c>
      <c r="E457" s="64"/>
      <c r="F457" s="206" t="s">
        <v>619</v>
      </c>
      <c r="G457" s="64"/>
      <c r="H457" s="64"/>
      <c r="I457" s="164"/>
      <c r="J457" s="64"/>
      <c r="K457" s="64"/>
      <c r="L457" s="62"/>
      <c r="M457" s="207"/>
      <c r="N457" s="43"/>
      <c r="O457" s="43"/>
      <c r="P457" s="43"/>
      <c r="Q457" s="43"/>
      <c r="R457" s="43"/>
      <c r="S457" s="43"/>
      <c r="T457" s="79"/>
      <c r="AT457" s="24" t="s">
        <v>227</v>
      </c>
      <c r="AU457" s="24" t="s">
        <v>88</v>
      </c>
    </row>
    <row r="458" spans="2:65" s="12" customFormat="1" ht="13.5">
      <c r="B458" s="218"/>
      <c r="C458" s="219"/>
      <c r="D458" s="205" t="s">
        <v>191</v>
      </c>
      <c r="E458" s="219"/>
      <c r="F458" s="221" t="s">
        <v>650</v>
      </c>
      <c r="G458" s="219"/>
      <c r="H458" s="222">
        <v>16.407</v>
      </c>
      <c r="I458" s="223"/>
      <c r="J458" s="219"/>
      <c r="K458" s="219"/>
      <c r="L458" s="224"/>
      <c r="M458" s="225"/>
      <c r="N458" s="226"/>
      <c r="O458" s="226"/>
      <c r="P458" s="226"/>
      <c r="Q458" s="226"/>
      <c r="R458" s="226"/>
      <c r="S458" s="226"/>
      <c r="T458" s="227"/>
      <c r="AT458" s="228" t="s">
        <v>191</v>
      </c>
      <c r="AU458" s="228" t="s">
        <v>88</v>
      </c>
      <c r="AV458" s="12" t="s">
        <v>88</v>
      </c>
      <c r="AW458" s="12" t="s">
        <v>6</v>
      </c>
      <c r="AX458" s="12" t="s">
        <v>86</v>
      </c>
      <c r="AY458" s="228" t="s">
        <v>179</v>
      </c>
    </row>
    <row r="459" spans="2:65" s="1" customFormat="1" ht="22.9" customHeight="1">
      <c r="B459" s="42"/>
      <c r="C459" s="193" t="s">
        <v>651</v>
      </c>
      <c r="D459" s="193" t="s">
        <v>182</v>
      </c>
      <c r="E459" s="194" t="s">
        <v>652</v>
      </c>
      <c r="F459" s="195" t="s">
        <v>653</v>
      </c>
      <c r="G459" s="196" t="s">
        <v>185</v>
      </c>
      <c r="H459" s="197">
        <v>93.965000000000003</v>
      </c>
      <c r="I459" s="198"/>
      <c r="J459" s="199">
        <f>ROUND(I459*H459,2)</f>
        <v>0</v>
      </c>
      <c r="K459" s="195" t="s">
        <v>186</v>
      </c>
      <c r="L459" s="62"/>
      <c r="M459" s="200" t="s">
        <v>34</v>
      </c>
      <c r="N459" s="201" t="s">
        <v>49</v>
      </c>
      <c r="O459" s="43"/>
      <c r="P459" s="202">
        <f>O459*H459</f>
        <v>0</v>
      </c>
      <c r="Q459" s="202">
        <v>9.2535499999999993E-3</v>
      </c>
      <c r="R459" s="202">
        <f>Q459*H459</f>
        <v>0.86950982574999991</v>
      </c>
      <c r="S459" s="202">
        <v>0</v>
      </c>
      <c r="T459" s="203">
        <f>S459*H459</f>
        <v>0</v>
      </c>
      <c r="AR459" s="24" t="s">
        <v>187</v>
      </c>
      <c r="AT459" s="24" t="s">
        <v>182</v>
      </c>
      <c r="AU459" s="24" t="s">
        <v>88</v>
      </c>
      <c r="AY459" s="24" t="s">
        <v>179</v>
      </c>
      <c r="BE459" s="204">
        <f>IF(N459="základní",J459,0)</f>
        <v>0</v>
      </c>
      <c r="BF459" s="204">
        <f>IF(N459="snížená",J459,0)</f>
        <v>0</v>
      </c>
      <c r="BG459" s="204">
        <f>IF(N459="zákl. přenesená",J459,0)</f>
        <v>0</v>
      </c>
      <c r="BH459" s="204">
        <f>IF(N459="sníž. přenesená",J459,0)</f>
        <v>0</v>
      </c>
      <c r="BI459" s="204">
        <f>IF(N459="nulová",J459,0)</f>
        <v>0</v>
      </c>
      <c r="BJ459" s="24" t="s">
        <v>86</v>
      </c>
      <c r="BK459" s="204">
        <f>ROUND(I459*H459,2)</f>
        <v>0</v>
      </c>
      <c r="BL459" s="24" t="s">
        <v>187</v>
      </c>
      <c r="BM459" s="24" t="s">
        <v>654</v>
      </c>
    </row>
    <row r="460" spans="2:65" s="1" customFormat="1" ht="189">
      <c r="B460" s="42"/>
      <c r="C460" s="64"/>
      <c r="D460" s="205" t="s">
        <v>189</v>
      </c>
      <c r="E460" s="64"/>
      <c r="F460" s="206" t="s">
        <v>597</v>
      </c>
      <c r="G460" s="64"/>
      <c r="H460" s="64"/>
      <c r="I460" s="164"/>
      <c r="J460" s="64"/>
      <c r="K460" s="64"/>
      <c r="L460" s="62"/>
      <c r="M460" s="207"/>
      <c r="N460" s="43"/>
      <c r="O460" s="43"/>
      <c r="P460" s="43"/>
      <c r="Q460" s="43"/>
      <c r="R460" s="43"/>
      <c r="S460" s="43"/>
      <c r="T460" s="79"/>
      <c r="AT460" s="24" t="s">
        <v>189</v>
      </c>
      <c r="AU460" s="24" t="s">
        <v>88</v>
      </c>
    </row>
    <row r="461" spans="2:65" s="11" customFormat="1" ht="13.5">
      <c r="B461" s="208"/>
      <c r="C461" s="209"/>
      <c r="D461" s="205" t="s">
        <v>191</v>
      </c>
      <c r="E461" s="210" t="s">
        <v>34</v>
      </c>
      <c r="F461" s="211" t="s">
        <v>625</v>
      </c>
      <c r="G461" s="209"/>
      <c r="H461" s="210" t="s">
        <v>34</v>
      </c>
      <c r="I461" s="212"/>
      <c r="J461" s="209"/>
      <c r="K461" s="209"/>
      <c r="L461" s="213"/>
      <c r="M461" s="214"/>
      <c r="N461" s="215"/>
      <c r="O461" s="215"/>
      <c r="P461" s="215"/>
      <c r="Q461" s="215"/>
      <c r="R461" s="215"/>
      <c r="S461" s="215"/>
      <c r="T461" s="216"/>
      <c r="AT461" s="217" t="s">
        <v>191</v>
      </c>
      <c r="AU461" s="217" t="s">
        <v>88</v>
      </c>
      <c r="AV461" s="11" t="s">
        <v>86</v>
      </c>
      <c r="AW461" s="11" t="s">
        <v>41</v>
      </c>
      <c r="AX461" s="11" t="s">
        <v>78</v>
      </c>
      <c r="AY461" s="217" t="s">
        <v>179</v>
      </c>
    </row>
    <row r="462" spans="2:65" s="12" customFormat="1" ht="13.5">
      <c r="B462" s="218"/>
      <c r="C462" s="219"/>
      <c r="D462" s="205" t="s">
        <v>191</v>
      </c>
      <c r="E462" s="220" t="s">
        <v>34</v>
      </c>
      <c r="F462" s="221" t="s">
        <v>655</v>
      </c>
      <c r="G462" s="219"/>
      <c r="H462" s="222">
        <v>93.965000000000003</v>
      </c>
      <c r="I462" s="223"/>
      <c r="J462" s="219"/>
      <c r="K462" s="219"/>
      <c r="L462" s="224"/>
      <c r="M462" s="225"/>
      <c r="N462" s="226"/>
      <c r="O462" s="226"/>
      <c r="P462" s="226"/>
      <c r="Q462" s="226"/>
      <c r="R462" s="226"/>
      <c r="S462" s="226"/>
      <c r="T462" s="227"/>
      <c r="AT462" s="228" t="s">
        <v>191</v>
      </c>
      <c r="AU462" s="228" t="s">
        <v>88</v>
      </c>
      <c r="AV462" s="12" t="s">
        <v>88</v>
      </c>
      <c r="AW462" s="12" t="s">
        <v>41</v>
      </c>
      <c r="AX462" s="12" t="s">
        <v>86</v>
      </c>
      <c r="AY462" s="228" t="s">
        <v>179</v>
      </c>
    </row>
    <row r="463" spans="2:65" s="1" customFormat="1" ht="22.9" customHeight="1">
      <c r="B463" s="42"/>
      <c r="C463" s="240" t="s">
        <v>656</v>
      </c>
      <c r="D463" s="240" t="s">
        <v>222</v>
      </c>
      <c r="E463" s="241" t="s">
        <v>657</v>
      </c>
      <c r="F463" s="242" t="s">
        <v>658</v>
      </c>
      <c r="G463" s="243" t="s">
        <v>185</v>
      </c>
      <c r="H463" s="244">
        <v>95.843999999999994</v>
      </c>
      <c r="I463" s="245"/>
      <c r="J463" s="246">
        <f>ROUND(I463*H463,2)</f>
        <v>0</v>
      </c>
      <c r="K463" s="242" t="s">
        <v>186</v>
      </c>
      <c r="L463" s="247"/>
      <c r="M463" s="248" t="s">
        <v>34</v>
      </c>
      <c r="N463" s="249" t="s">
        <v>49</v>
      </c>
      <c r="O463" s="43"/>
      <c r="P463" s="202">
        <f>O463*H463</f>
        <v>0</v>
      </c>
      <c r="Q463" s="202">
        <v>6.0000000000000001E-3</v>
      </c>
      <c r="R463" s="202">
        <f>Q463*H463</f>
        <v>0.57506400000000002</v>
      </c>
      <c r="S463" s="202">
        <v>0</v>
      </c>
      <c r="T463" s="203">
        <f>S463*H463</f>
        <v>0</v>
      </c>
      <c r="AR463" s="24" t="s">
        <v>225</v>
      </c>
      <c r="AT463" s="24" t="s">
        <v>222</v>
      </c>
      <c r="AU463" s="24" t="s">
        <v>88</v>
      </c>
      <c r="AY463" s="24" t="s">
        <v>179</v>
      </c>
      <c r="BE463" s="204">
        <f>IF(N463="základní",J463,0)</f>
        <v>0</v>
      </c>
      <c r="BF463" s="204">
        <f>IF(N463="snížená",J463,0)</f>
        <v>0</v>
      </c>
      <c r="BG463" s="204">
        <f>IF(N463="zákl. přenesená",J463,0)</f>
        <v>0</v>
      </c>
      <c r="BH463" s="204">
        <f>IF(N463="sníž. přenesená",J463,0)</f>
        <v>0</v>
      </c>
      <c r="BI463" s="204">
        <f>IF(N463="nulová",J463,0)</f>
        <v>0</v>
      </c>
      <c r="BJ463" s="24" t="s">
        <v>86</v>
      </c>
      <c r="BK463" s="204">
        <f>ROUND(I463*H463,2)</f>
        <v>0</v>
      </c>
      <c r="BL463" s="24" t="s">
        <v>187</v>
      </c>
      <c r="BM463" s="24" t="s">
        <v>659</v>
      </c>
    </row>
    <row r="464" spans="2:65" s="12" customFormat="1" ht="13.5">
      <c r="B464" s="218"/>
      <c r="C464" s="219"/>
      <c r="D464" s="205" t="s">
        <v>191</v>
      </c>
      <c r="E464" s="219"/>
      <c r="F464" s="221" t="s">
        <v>660</v>
      </c>
      <c r="G464" s="219"/>
      <c r="H464" s="222">
        <v>95.843999999999994</v>
      </c>
      <c r="I464" s="223"/>
      <c r="J464" s="219"/>
      <c r="K464" s="219"/>
      <c r="L464" s="224"/>
      <c r="M464" s="225"/>
      <c r="N464" s="226"/>
      <c r="O464" s="226"/>
      <c r="P464" s="226"/>
      <c r="Q464" s="226"/>
      <c r="R464" s="226"/>
      <c r="S464" s="226"/>
      <c r="T464" s="227"/>
      <c r="AT464" s="228" t="s">
        <v>191</v>
      </c>
      <c r="AU464" s="228" t="s">
        <v>88</v>
      </c>
      <c r="AV464" s="12" t="s">
        <v>88</v>
      </c>
      <c r="AW464" s="12" t="s">
        <v>6</v>
      </c>
      <c r="AX464" s="12" t="s">
        <v>86</v>
      </c>
      <c r="AY464" s="228" t="s">
        <v>179</v>
      </c>
    </row>
    <row r="465" spans="2:65" s="1" customFormat="1" ht="22.9" customHeight="1">
      <c r="B465" s="42"/>
      <c r="C465" s="193" t="s">
        <v>661</v>
      </c>
      <c r="D465" s="193" t="s">
        <v>182</v>
      </c>
      <c r="E465" s="194" t="s">
        <v>662</v>
      </c>
      <c r="F465" s="195" t="s">
        <v>663</v>
      </c>
      <c r="G465" s="196" t="s">
        <v>185</v>
      </c>
      <c r="H465" s="197">
        <v>162.958</v>
      </c>
      <c r="I465" s="198"/>
      <c r="J465" s="199">
        <f>ROUND(I465*H465,2)</f>
        <v>0</v>
      </c>
      <c r="K465" s="195" t="s">
        <v>186</v>
      </c>
      <c r="L465" s="62"/>
      <c r="M465" s="200" t="s">
        <v>34</v>
      </c>
      <c r="N465" s="201" t="s">
        <v>49</v>
      </c>
      <c r="O465" s="43"/>
      <c r="P465" s="202">
        <f>O465*H465</f>
        <v>0</v>
      </c>
      <c r="Q465" s="202">
        <v>2.3099999999999999E-2</v>
      </c>
      <c r="R465" s="202">
        <f>Q465*H465</f>
        <v>3.7643297999999996</v>
      </c>
      <c r="S465" s="202">
        <v>0</v>
      </c>
      <c r="T465" s="203">
        <f>S465*H465</f>
        <v>0</v>
      </c>
      <c r="AR465" s="24" t="s">
        <v>187</v>
      </c>
      <c r="AT465" s="24" t="s">
        <v>182</v>
      </c>
      <c r="AU465" s="24" t="s">
        <v>88</v>
      </c>
      <c r="AY465" s="24" t="s">
        <v>179</v>
      </c>
      <c r="BE465" s="204">
        <f>IF(N465="základní",J465,0)</f>
        <v>0</v>
      </c>
      <c r="BF465" s="204">
        <f>IF(N465="snížená",J465,0)</f>
        <v>0</v>
      </c>
      <c r="BG465" s="204">
        <f>IF(N465="zákl. přenesená",J465,0)</f>
        <v>0</v>
      </c>
      <c r="BH465" s="204">
        <f>IF(N465="sníž. přenesená",J465,0)</f>
        <v>0</v>
      </c>
      <c r="BI465" s="204">
        <f>IF(N465="nulová",J465,0)</f>
        <v>0</v>
      </c>
      <c r="BJ465" s="24" t="s">
        <v>86</v>
      </c>
      <c r="BK465" s="204">
        <f>ROUND(I465*H465,2)</f>
        <v>0</v>
      </c>
      <c r="BL465" s="24" t="s">
        <v>187</v>
      </c>
      <c r="BM465" s="24" t="s">
        <v>664</v>
      </c>
    </row>
    <row r="466" spans="2:65" s="1" customFormat="1" ht="54">
      <c r="B466" s="42"/>
      <c r="C466" s="64"/>
      <c r="D466" s="205" t="s">
        <v>189</v>
      </c>
      <c r="E466" s="64"/>
      <c r="F466" s="206" t="s">
        <v>665</v>
      </c>
      <c r="G466" s="64"/>
      <c r="H466" s="64"/>
      <c r="I466" s="164"/>
      <c r="J466" s="64"/>
      <c r="K466" s="64"/>
      <c r="L466" s="62"/>
      <c r="M466" s="207"/>
      <c r="N466" s="43"/>
      <c r="O466" s="43"/>
      <c r="P466" s="43"/>
      <c r="Q466" s="43"/>
      <c r="R466" s="43"/>
      <c r="S466" s="43"/>
      <c r="T466" s="79"/>
      <c r="AT466" s="24" t="s">
        <v>189</v>
      </c>
      <c r="AU466" s="24" t="s">
        <v>88</v>
      </c>
    </row>
    <row r="467" spans="2:65" s="11" customFormat="1" ht="13.5">
      <c r="B467" s="208"/>
      <c r="C467" s="209"/>
      <c r="D467" s="205" t="s">
        <v>191</v>
      </c>
      <c r="E467" s="210" t="s">
        <v>34</v>
      </c>
      <c r="F467" s="211" t="s">
        <v>666</v>
      </c>
      <c r="G467" s="209"/>
      <c r="H467" s="210" t="s">
        <v>34</v>
      </c>
      <c r="I467" s="212"/>
      <c r="J467" s="209"/>
      <c r="K467" s="209"/>
      <c r="L467" s="213"/>
      <c r="M467" s="214"/>
      <c r="N467" s="215"/>
      <c r="O467" s="215"/>
      <c r="P467" s="215"/>
      <c r="Q467" s="215"/>
      <c r="R467" s="215"/>
      <c r="S467" s="215"/>
      <c r="T467" s="216"/>
      <c r="AT467" s="217" t="s">
        <v>191</v>
      </c>
      <c r="AU467" s="217" t="s">
        <v>88</v>
      </c>
      <c r="AV467" s="11" t="s">
        <v>86</v>
      </c>
      <c r="AW467" s="11" t="s">
        <v>41</v>
      </c>
      <c r="AX467" s="11" t="s">
        <v>78</v>
      </c>
      <c r="AY467" s="217" t="s">
        <v>179</v>
      </c>
    </row>
    <row r="468" spans="2:65" s="12" customFormat="1" ht="13.5">
      <c r="B468" s="218"/>
      <c r="C468" s="219"/>
      <c r="D468" s="205" t="s">
        <v>191</v>
      </c>
      <c r="E468" s="220" t="s">
        <v>34</v>
      </c>
      <c r="F468" s="221" t="s">
        <v>667</v>
      </c>
      <c r="G468" s="219"/>
      <c r="H468" s="222">
        <v>162.958</v>
      </c>
      <c r="I468" s="223"/>
      <c r="J468" s="219"/>
      <c r="K468" s="219"/>
      <c r="L468" s="224"/>
      <c r="M468" s="225"/>
      <c r="N468" s="226"/>
      <c r="O468" s="226"/>
      <c r="P468" s="226"/>
      <c r="Q468" s="226"/>
      <c r="R468" s="226"/>
      <c r="S468" s="226"/>
      <c r="T468" s="227"/>
      <c r="AT468" s="228" t="s">
        <v>191</v>
      </c>
      <c r="AU468" s="228" t="s">
        <v>88</v>
      </c>
      <c r="AV468" s="12" t="s">
        <v>88</v>
      </c>
      <c r="AW468" s="12" t="s">
        <v>41</v>
      </c>
      <c r="AX468" s="12" t="s">
        <v>86</v>
      </c>
      <c r="AY468" s="228" t="s">
        <v>179</v>
      </c>
    </row>
    <row r="469" spans="2:65" s="1" customFormat="1" ht="22.9" customHeight="1">
      <c r="B469" s="42"/>
      <c r="C469" s="193" t="s">
        <v>668</v>
      </c>
      <c r="D469" s="193" t="s">
        <v>182</v>
      </c>
      <c r="E469" s="194" t="s">
        <v>669</v>
      </c>
      <c r="F469" s="195" t="s">
        <v>670</v>
      </c>
      <c r="G469" s="196" t="s">
        <v>185</v>
      </c>
      <c r="H469" s="197">
        <v>191.64400000000001</v>
      </c>
      <c r="I469" s="198"/>
      <c r="J469" s="199">
        <f>ROUND(I469*H469,2)</f>
        <v>0</v>
      </c>
      <c r="K469" s="195" t="s">
        <v>186</v>
      </c>
      <c r="L469" s="62"/>
      <c r="M469" s="200" t="s">
        <v>34</v>
      </c>
      <c r="N469" s="201" t="s">
        <v>49</v>
      </c>
      <c r="O469" s="43"/>
      <c r="P469" s="202">
        <f>O469*H469</f>
        <v>0</v>
      </c>
      <c r="Q469" s="202">
        <v>4.7800000000000004E-3</v>
      </c>
      <c r="R469" s="202">
        <f>Q469*H469</f>
        <v>0.91605832000000009</v>
      </c>
      <c r="S469" s="202">
        <v>0</v>
      </c>
      <c r="T469" s="203">
        <f>S469*H469</f>
        <v>0</v>
      </c>
      <c r="AR469" s="24" t="s">
        <v>187</v>
      </c>
      <c r="AT469" s="24" t="s">
        <v>182</v>
      </c>
      <c r="AU469" s="24" t="s">
        <v>88</v>
      </c>
      <c r="AY469" s="24" t="s">
        <v>179</v>
      </c>
      <c r="BE469" s="204">
        <f>IF(N469="základní",J469,0)</f>
        <v>0</v>
      </c>
      <c r="BF469" s="204">
        <f>IF(N469="snížená",J469,0)</f>
        <v>0</v>
      </c>
      <c r="BG469" s="204">
        <f>IF(N469="zákl. přenesená",J469,0)</f>
        <v>0</v>
      </c>
      <c r="BH469" s="204">
        <f>IF(N469="sníž. přenesená",J469,0)</f>
        <v>0</v>
      </c>
      <c r="BI469" s="204">
        <f>IF(N469="nulová",J469,0)</f>
        <v>0</v>
      </c>
      <c r="BJ469" s="24" t="s">
        <v>86</v>
      </c>
      <c r="BK469" s="204">
        <f>ROUND(I469*H469,2)</f>
        <v>0</v>
      </c>
      <c r="BL469" s="24" t="s">
        <v>187</v>
      </c>
      <c r="BM469" s="24" t="s">
        <v>671</v>
      </c>
    </row>
    <row r="470" spans="2:65" s="11" customFormat="1" ht="13.5">
      <c r="B470" s="208"/>
      <c r="C470" s="209"/>
      <c r="D470" s="205" t="s">
        <v>191</v>
      </c>
      <c r="E470" s="210" t="s">
        <v>34</v>
      </c>
      <c r="F470" s="211" t="s">
        <v>598</v>
      </c>
      <c r="G470" s="209"/>
      <c r="H470" s="210" t="s">
        <v>34</v>
      </c>
      <c r="I470" s="212"/>
      <c r="J470" s="209"/>
      <c r="K470" s="209"/>
      <c r="L470" s="213"/>
      <c r="M470" s="214"/>
      <c r="N470" s="215"/>
      <c r="O470" s="215"/>
      <c r="P470" s="215"/>
      <c r="Q470" s="215"/>
      <c r="R470" s="215"/>
      <c r="S470" s="215"/>
      <c r="T470" s="216"/>
      <c r="AT470" s="217" t="s">
        <v>191</v>
      </c>
      <c r="AU470" s="217" t="s">
        <v>88</v>
      </c>
      <c r="AV470" s="11" t="s">
        <v>86</v>
      </c>
      <c r="AW470" s="11" t="s">
        <v>41</v>
      </c>
      <c r="AX470" s="11" t="s">
        <v>78</v>
      </c>
      <c r="AY470" s="217" t="s">
        <v>179</v>
      </c>
    </row>
    <row r="471" spans="2:65" s="12" customFormat="1" ht="13.5">
      <c r="B471" s="218"/>
      <c r="C471" s="219"/>
      <c r="D471" s="205" t="s">
        <v>191</v>
      </c>
      <c r="E471" s="220" t="s">
        <v>34</v>
      </c>
      <c r="F471" s="221" t="s">
        <v>535</v>
      </c>
      <c r="G471" s="219"/>
      <c r="H471" s="222">
        <v>16.2</v>
      </c>
      <c r="I471" s="223"/>
      <c r="J471" s="219"/>
      <c r="K471" s="219"/>
      <c r="L471" s="224"/>
      <c r="M471" s="225"/>
      <c r="N471" s="226"/>
      <c r="O471" s="226"/>
      <c r="P471" s="226"/>
      <c r="Q471" s="226"/>
      <c r="R471" s="226"/>
      <c r="S471" s="226"/>
      <c r="T471" s="227"/>
      <c r="AT471" s="228" t="s">
        <v>191</v>
      </c>
      <c r="AU471" s="228" t="s">
        <v>88</v>
      </c>
      <c r="AV471" s="12" t="s">
        <v>88</v>
      </c>
      <c r="AW471" s="12" t="s">
        <v>41</v>
      </c>
      <c r="AX471" s="12" t="s">
        <v>78</v>
      </c>
      <c r="AY471" s="228" t="s">
        <v>179</v>
      </c>
    </row>
    <row r="472" spans="2:65" s="11" customFormat="1" ht="13.5">
      <c r="B472" s="208"/>
      <c r="C472" s="209"/>
      <c r="D472" s="205" t="s">
        <v>191</v>
      </c>
      <c r="E472" s="210" t="s">
        <v>34</v>
      </c>
      <c r="F472" s="211" t="s">
        <v>666</v>
      </c>
      <c r="G472" s="209"/>
      <c r="H472" s="210" t="s">
        <v>34</v>
      </c>
      <c r="I472" s="212"/>
      <c r="J472" s="209"/>
      <c r="K472" s="209"/>
      <c r="L472" s="213"/>
      <c r="M472" s="214"/>
      <c r="N472" s="215"/>
      <c r="O472" s="215"/>
      <c r="P472" s="215"/>
      <c r="Q472" s="215"/>
      <c r="R472" s="215"/>
      <c r="S472" s="215"/>
      <c r="T472" s="216"/>
      <c r="AT472" s="217" t="s">
        <v>191</v>
      </c>
      <c r="AU472" s="217" t="s">
        <v>88</v>
      </c>
      <c r="AV472" s="11" t="s">
        <v>86</v>
      </c>
      <c r="AW472" s="11" t="s">
        <v>41</v>
      </c>
      <c r="AX472" s="11" t="s">
        <v>78</v>
      </c>
      <c r="AY472" s="217" t="s">
        <v>179</v>
      </c>
    </row>
    <row r="473" spans="2:65" s="12" customFormat="1" ht="13.5">
      <c r="B473" s="218"/>
      <c r="C473" s="219"/>
      <c r="D473" s="205" t="s">
        <v>191</v>
      </c>
      <c r="E473" s="220" t="s">
        <v>34</v>
      </c>
      <c r="F473" s="221" t="s">
        <v>672</v>
      </c>
      <c r="G473" s="219"/>
      <c r="H473" s="222">
        <v>81.478999999999999</v>
      </c>
      <c r="I473" s="223"/>
      <c r="J473" s="219"/>
      <c r="K473" s="219"/>
      <c r="L473" s="224"/>
      <c r="M473" s="225"/>
      <c r="N473" s="226"/>
      <c r="O473" s="226"/>
      <c r="P473" s="226"/>
      <c r="Q473" s="226"/>
      <c r="R473" s="226"/>
      <c r="S473" s="226"/>
      <c r="T473" s="227"/>
      <c r="AT473" s="228" t="s">
        <v>191</v>
      </c>
      <c r="AU473" s="228" t="s">
        <v>88</v>
      </c>
      <c r="AV473" s="12" t="s">
        <v>88</v>
      </c>
      <c r="AW473" s="12" t="s">
        <v>41</v>
      </c>
      <c r="AX473" s="12" t="s">
        <v>78</v>
      </c>
      <c r="AY473" s="228" t="s">
        <v>179</v>
      </c>
    </row>
    <row r="474" spans="2:65" s="11" customFormat="1" ht="13.5">
      <c r="B474" s="208"/>
      <c r="C474" s="209"/>
      <c r="D474" s="205" t="s">
        <v>191</v>
      </c>
      <c r="E474" s="210" t="s">
        <v>34</v>
      </c>
      <c r="F474" s="211" t="s">
        <v>673</v>
      </c>
      <c r="G474" s="209"/>
      <c r="H474" s="210" t="s">
        <v>34</v>
      </c>
      <c r="I474" s="212"/>
      <c r="J474" s="209"/>
      <c r="K474" s="209"/>
      <c r="L474" s="213"/>
      <c r="M474" s="214"/>
      <c r="N474" s="215"/>
      <c r="O474" s="215"/>
      <c r="P474" s="215"/>
      <c r="Q474" s="215"/>
      <c r="R474" s="215"/>
      <c r="S474" s="215"/>
      <c r="T474" s="216"/>
      <c r="AT474" s="217" t="s">
        <v>191</v>
      </c>
      <c r="AU474" s="217" t="s">
        <v>88</v>
      </c>
      <c r="AV474" s="11" t="s">
        <v>86</v>
      </c>
      <c r="AW474" s="11" t="s">
        <v>41</v>
      </c>
      <c r="AX474" s="11" t="s">
        <v>78</v>
      </c>
      <c r="AY474" s="217" t="s">
        <v>179</v>
      </c>
    </row>
    <row r="475" spans="2:65" s="12" customFormat="1" ht="13.5">
      <c r="B475" s="218"/>
      <c r="C475" s="219"/>
      <c r="D475" s="205" t="s">
        <v>191</v>
      </c>
      <c r="E475" s="220" t="s">
        <v>34</v>
      </c>
      <c r="F475" s="221" t="s">
        <v>674</v>
      </c>
      <c r="G475" s="219"/>
      <c r="H475" s="222">
        <v>93.965000000000003</v>
      </c>
      <c r="I475" s="223"/>
      <c r="J475" s="219"/>
      <c r="K475" s="219"/>
      <c r="L475" s="224"/>
      <c r="M475" s="225"/>
      <c r="N475" s="226"/>
      <c r="O475" s="226"/>
      <c r="P475" s="226"/>
      <c r="Q475" s="226"/>
      <c r="R475" s="226"/>
      <c r="S475" s="226"/>
      <c r="T475" s="227"/>
      <c r="AT475" s="228" t="s">
        <v>191</v>
      </c>
      <c r="AU475" s="228" t="s">
        <v>88</v>
      </c>
      <c r="AV475" s="12" t="s">
        <v>88</v>
      </c>
      <c r="AW475" s="12" t="s">
        <v>41</v>
      </c>
      <c r="AX475" s="12" t="s">
        <v>78</v>
      </c>
      <c r="AY475" s="228" t="s">
        <v>179</v>
      </c>
    </row>
    <row r="476" spans="2:65" s="13" customFormat="1" ht="13.5">
      <c r="B476" s="229"/>
      <c r="C476" s="230"/>
      <c r="D476" s="205" t="s">
        <v>191</v>
      </c>
      <c r="E476" s="231" t="s">
        <v>34</v>
      </c>
      <c r="F476" s="232" t="s">
        <v>196</v>
      </c>
      <c r="G476" s="230"/>
      <c r="H476" s="233">
        <v>191.64400000000001</v>
      </c>
      <c r="I476" s="234"/>
      <c r="J476" s="230"/>
      <c r="K476" s="230"/>
      <c r="L476" s="235"/>
      <c r="M476" s="236"/>
      <c r="N476" s="237"/>
      <c r="O476" s="237"/>
      <c r="P476" s="237"/>
      <c r="Q476" s="237"/>
      <c r="R476" s="237"/>
      <c r="S476" s="237"/>
      <c r="T476" s="238"/>
      <c r="AT476" s="239" t="s">
        <v>191</v>
      </c>
      <c r="AU476" s="239" t="s">
        <v>88</v>
      </c>
      <c r="AV476" s="13" t="s">
        <v>187</v>
      </c>
      <c r="AW476" s="13" t="s">
        <v>41</v>
      </c>
      <c r="AX476" s="13" t="s">
        <v>86</v>
      </c>
      <c r="AY476" s="239" t="s">
        <v>179</v>
      </c>
    </row>
    <row r="477" spans="2:65" s="1" customFormat="1" ht="22.9" customHeight="1">
      <c r="B477" s="42"/>
      <c r="C477" s="193" t="s">
        <v>675</v>
      </c>
      <c r="D477" s="193" t="s">
        <v>182</v>
      </c>
      <c r="E477" s="194" t="s">
        <v>676</v>
      </c>
      <c r="F477" s="195" t="s">
        <v>677</v>
      </c>
      <c r="G477" s="196" t="s">
        <v>199</v>
      </c>
      <c r="H477" s="197">
        <v>44.472999999999999</v>
      </c>
      <c r="I477" s="198"/>
      <c r="J477" s="199">
        <f>ROUND(I477*H477,2)</f>
        <v>0</v>
      </c>
      <c r="K477" s="195" t="s">
        <v>186</v>
      </c>
      <c r="L477" s="62"/>
      <c r="M477" s="200" t="s">
        <v>34</v>
      </c>
      <c r="N477" s="201" t="s">
        <v>49</v>
      </c>
      <c r="O477" s="43"/>
      <c r="P477" s="202">
        <f>O477*H477</f>
        <v>0</v>
      </c>
      <c r="Q477" s="202">
        <v>2.2563399999999998</v>
      </c>
      <c r="R477" s="202">
        <f>Q477*H477</f>
        <v>100.34620881999999</v>
      </c>
      <c r="S477" s="202">
        <v>0</v>
      </c>
      <c r="T477" s="203">
        <f>S477*H477</f>
        <v>0</v>
      </c>
      <c r="AR477" s="24" t="s">
        <v>187</v>
      </c>
      <c r="AT477" s="24" t="s">
        <v>182</v>
      </c>
      <c r="AU477" s="24" t="s">
        <v>88</v>
      </c>
      <c r="AY477" s="24" t="s">
        <v>179</v>
      </c>
      <c r="BE477" s="204">
        <f>IF(N477="základní",J477,0)</f>
        <v>0</v>
      </c>
      <c r="BF477" s="204">
        <f>IF(N477="snížená",J477,0)</f>
        <v>0</v>
      </c>
      <c r="BG477" s="204">
        <f>IF(N477="zákl. přenesená",J477,0)</f>
        <v>0</v>
      </c>
      <c r="BH477" s="204">
        <f>IF(N477="sníž. přenesená",J477,0)</f>
        <v>0</v>
      </c>
      <c r="BI477" s="204">
        <f>IF(N477="nulová",J477,0)</f>
        <v>0</v>
      </c>
      <c r="BJ477" s="24" t="s">
        <v>86</v>
      </c>
      <c r="BK477" s="204">
        <f>ROUND(I477*H477,2)</f>
        <v>0</v>
      </c>
      <c r="BL477" s="24" t="s">
        <v>187</v>
      </c>
      <c r="BM477" s="24" t="s">
        <v>678</v>
      </c>
    </row>
    <row r="478" spans="2:65" s="1" customFormat="1" ht="202.5">
      <c r="B478" s="42"/>
      <c r="C478" s="64"/>
      <c r="D478" s="205" t="s">
        <v>189</v>
      </c>
      <c r="E478" s="64"/>
      <c r="F478" s="206" t="s">
        <v>679</v>
      </c>
      <c r="G478" s="64"/>
      <c r="H478" s="64"/>
      <c r="I478" s="164"/>
      <c r="J478" s="64"/>
      <c r="K478" s="64"/>
      <c r="L478" s="62"/>
      <c r="M478" s="207"/>
      <c r="N478" s="43"/>
      <c r="O478" s="43"/>
      <c r="P478" s="43"/>
      <c r="Q478" s="43"/>
      <c r="R478" s="43"/>
      <c r="S478" s="43"/>
      <c r="T478" s="79"/>
      <c r="AT478" s="24" t="s">
        <v>189</v>
      </c>
      <c r="AU478" s="24" t="s">
        <v>88</v>
      </c>
    </row>
    <row r="479" spans="2:65" s="11" customFormat="1" ht="13.5">
      <c r="B479" s="208"/>
      <c r="C479" s="209"/>
      <c r="D479" s="205" t="s">
        <v>191</v>
      </c>
      <c r="E479" s="210" t="s">
        <v>34</v>
      </c>
      <c r="F479" s="211" t="s">
        <v>680</v>
      </c>
      <c r="G479" s="209"/>
      <c r="H479" s="210" t="s">
        <v>34</v>
      </c>
      <c r="I479" s="212"/>
      <c r="J479" s="209"/>
      <c r="K479" s="209"/>
      <c r="L479" s="213"/>
      <c r="M479" s="214"/>
      <c r="N479" s="215"/>
      <c r="O479" s="215"/>
      <c r="P479" s="215"/>
      <c r="Q479" s="215"/>
      <c r="R479" s="215"/>
      <c r="S479" s="215"/>
      <c r="T479" s="216"/>
      <c r="AT479" s="217" t="s">
        <v>191</v>
      </c>
      <c r="AU479" s="217" t="s">
        <v>88</v>
      </c>
      <c r="AV479" s="11" t="s">
        <v>86</v>
      </c>
      <c r="AW479" s="11" t="s">
        <v>41</v>
      </c>
      <c r="AX479" s="11" t="s">
        <v>78</v>
      </c>
      <c r="AY479" s="217" t="s">
        <v>179</v>
      </c>
    </row>
    <row r="480" spans="2:65" s="12" customFormat="1" ht="13.5">
      <c r="B480" s="218"/>
      <c r="C480" s="219"/>
      <c r="D480" s="205" t="s">
        <v>191</v>
      </c>
      <c r="E480" s="220" t="s">
        <v>34</v>
      </c>
      <c r="F480" s="221" t="s">
        <v>681</v>
      </c>
      <c r="G480" s="219"/>
      <c r="H480" s="222">
        <v>20.488</v>
      </c>
      <c r="I480" s="223"/>
      <c r="J480" s="219"/>
      <c r="K480" s="219"/>
      <c r="L480" s="224"/>
      <c r="M480" s="225"/>
      <c r="N480" s="226"/>
      <c r="O480" s="226"/>
      <c r="P480" s="226"/>
      <c r="Q480" s="226"/>
      <c r="R480" s="226"/>
      <c r="S480" s="226"/>
      <c r="T480" s="227"/>
      <c r="AT480" s="228" t="s">
        <v>191</v>
      </c>
      <c r="AU480" s="228" t="s">
        <v>88</v>
      </c>
      <c r="AV480" s="12" t="s">
        <v>88</v>
      </c>
      <c r="AW480" s="12" t="s">
        <v>41</v>
      </c>
      <c r="AX480" s="12" t="s">
        <v>78</v>
      </c>
      <c r="AY480" s="228" t="s">
        <v>179</v>
      </c>
    </row>
    <row r="481" spans="2:65" s="12" customFormat="1" ht="13.5">
      <c r="B481" s="218"/>
      <c r="C481" s="219"/>
      <c r="D481" s="205" t="s">
        <v>191</v>
      </c>
      <c r="E481" s="220" t="s">
        <v>34</v>
      </c>
      <c r="F481" s="221" t="s">
        <v>682</v>
      </c>
      <c r="G481" s="219"/>
      <c r="H481" s="222">
        <v>3.4969999999999999</v>
      </c>
      <c r="I481" s="223"/>
      <c r="J481" s="219"/>
      <c r="K481" s="219"/>
      <c r="L481" s="224"/>
      <c r="M481" s="225"/>
      <c r="N481" s="226"/>
      <c r="O481" s="226"/>
      <c r="P481" s="226"/>
      <c r="Q481" s="226"/>
      <c r="R481" s="226"/>
      <c r="S481" s="226"/>
      <c r="T481" s="227"/>
      <c r="AT481" s="228" t="s">
        <v>191</v>
      </c>
      <c r="AU481" s="228" t="s">
        <v>88</v>
      </c>
      <c r="AV481" s="12" t="s">
        <v>88</v>
      </c>
      <c r="AW481" s="12" t="s">
        <v>41</v>
      </c>
      <c r="AX481" s="12" t="s">
        <v>78</v>
      </c>
      <c r="AY481" s="228" t="s">
        <v>179</v>
      </c>
    </row>
    <row r="482" spans="2:65" s="12" customFormat="1" ht="13.5">
      <c r="B482" s="218"/>
      <c r="C482" s="219"/>
      <c r="D482" s="205" t="s">
        <v>191</v>
      </c>
      <c r="E482" s="220" t="s">
        <v>34</v>
      </c>
      <c r="F482" s="221" t="s">
        <v>681</v>
      </c>
      <c r="G482" s="219"/>
      <c r="H482" s="222">
        <v>20.488</v>
      </c>
      <c r="I482" s="223"/>
      <c r="J482" s="219"/>
      <c r="K482" s="219"/>
      <c r="L482" s="224"/>
      <c r="M482" s="225"/>
      <c r="N482" s="226"/>
      <c r="O482" s="226"/>
      <c r="P482" s="226"/>
      <c r="Q482" s="226"/>
      <c r="R482" s="226"/>
      <c r="S482" s="226"/>
      <c r="T482" s="227"/>
      <c r="AT482" s="228" t="s">
        <v>191</v>
      </c>
      <c r="AU482" s="228" t="s">
        <v>88</v>
      </c>
      <c r="AV482" s="12" t="s">
        <v>88</v>
      </c>
      <c r="AW482" s="12" t="s">
        <v>41</v>
      </c>
      <c r="AX482" s="12" t="s">
        <v>78</v>
      </c>
      <c r="AY482" s="228" t="s">
        <v>179</v>
      </c>
    </row>
    <row r="483" spans="2:65" s="13" customFormat="1" ht="13.5">
      <c r="B483" s="229"/>
      <c r="C483" s="230"/>
      <c r="D483" s="205" t="s">
        <v>191</v>
      </c>
      <c r="E483" s="231" t="s">
        <v>34</v>
      </c>
      <c r="F483" s="232" t="s">
        <v>196</v>
      </c>
      <c r="G483" s="230"/>
      <c r="H483" s="233">
        <v>44.472999999999999</v>
      </c>
      <c r="I483" s="234"/>
      <c r="J483" s="230"/>
      <c r="K483" s="230"/>
      <c r="L483" s="235"/>
      <c r="M483" s="236"/>
      <c r="N483" s="237"/>
      <c r="O483" s="237"/>
      <c r="P483" s="237"/>
      <c r="Q483" s="237"/>
      <c r="R483" s="237"/>
      <c r="S483" s="237"/>
      <c r="T483" s="238"/>
      <c r="AT483" s="239" t="s">
        <v>191</v>
      </c>
      <c r="AU483" s="239" t="s">
        <v>88</v>
      </c>
      <c r="AV483" s="13" t="s">
        <v>187</v>
      </c>
      <c r="AW483" s="13" t="s">
        <v>41</v>
      </c>
      <c r="AX483" s="13" t="s">
        <v>86</v>
      </c>
      <c r="AY483" s="239" t="s">
        <v>179</v>
      </c>
    </row>
    <row r="484" spans="2:65" s="1" customFormat="1" ht="22.9" customHeight="1">
      <c r="B484" s="42"/>
      <c r="C484" s="193" t="s">
        <v>683</v>
      </c>
      <c r="D484" s="193" t="s">
        <v>182</v>
      </c>
      <c r="E484" s="194" t="s">
        <v>684</v>
      </c>
      <c r="F484" s="195" t="s">
        <v>685</v>
      </c>
      <c r="G484" s="196" t="s">
        <v>199</v>
      </c>
      <c r="H484" s="197">
        <v>71.292000000000002</v>
      </c>
      <c r="I484" s="198"/>
      <c r="J484" s="199">
        <f>ROUND(I484*H484,2)</f>
        <v>0</v>
      </c>
      <c r="K484" s="195" t="s">
        <v>186</v>
      </c>
      <c r="L484" s="62"/>
      <c r="M484" s="200" t="s">
        <v>34</v>
      </c>
      <c r="N484" s="201" t="s">
        <v>49</v>
      </c>
      <c r="O484" s="43"/>
      <c r="P484" s="202">
        <f>O484*H484</f>
        <v>0</v>
      </c>
      <c r="Q484" s="202">
        <v>2.45329</v>
      </c>
      <c r="R484" s="202">
        <f>Q484*H484</f>
        <v>174.89995067999999</v>
      </c>
      <c r="S484" s="202">
        <v>0</v>
      </c>
      <c r="T484" s="203">
        <f>S484*H484</f>
        <v>0</v>
      </c>
      <c r="AR484" s="24" t="s">
        <v>187</v>
      </c>
      <c r="AT484" s="24" t="s">
        <v>182</v>
      </c>
      <c r="AU484" s="24" t="s">
        <v>88</v>
      </c>
      <c r="AY484" s="24" t="s">
        <v>179</v>
      </c>
      <c r="BE484" s="204">
        <f>IF(N484="základní",J484,0)</f>
        <v>0</v>
      </c>
      <c r="BF484" s="204">
        <f>IF(N484="snížená",J484,0)</f>
        <v>0</v>
      </c>
      <c r="BG484" s="204">
        <f>IF(N484="zákl. přenesená",J484,0)</f>
        <v>0</v>
      </c>
      <c r="BH484" s="204">
        <f>IF(N484="sníž. přenesená",J484,0)</f>
        <v>0</v>
      </c>
      <c r="BI484" s="204">
        <f>IF(N484="nulová",J484,0)</f>
        <v>0</v>
      </c>
      <c r="BJ484" s="24" t="s">
        <v>86</v>
      </c>
      <c r="BK484" s="204">
        <f>ROUND(I484*H484,2)</f>
        <v>0</v>
      </c>
      <c r="BL484" s="24" t="s">
        <v>187</v>
      </c>
      <c r="BM484" s="24" t="s">
        <v>686</v>
      </c>
    </row>
    <row r="485" spans="2:65" s="1" customFormat="1" ht="202.5">
      <c r="B485" s="42"/>
      <c r="C485" s="64"/>
      <c r="D485" s="205" t="s">
        <v>189</v>
      </c>
      <c r="E485" s="64"/>
      <c r="F485" s="206" t="s">
        <v>679</v>
      </c>
      <c r="G485" s="64"/>
      <c r="H485" s="64"/>
      <c r="I485" s="164"/>
      <c r="J485" s="64"/>
      <c r="K485" s="64"/>
      <c r="L485" s="62"/>
      <c r="M485" s="207"/>
      <c r="N485" s="43"/>
      <c r="O485" s="43"/>
      <c r="P485" s="43"/>
      <c r="Q485" s="43"/>
      <c r="R485" s="43"/>
      <c r="S485" s="43"/>
      <c r="T485" s="79"/>
      <c r="AT485" s="24" t="s">
        <v>189</v>
      </c>
      <c r="AU485" s="24" t="s">
        <v>88</v>
      </c>
    </row>
    <row r="486" spans="2:65" s="11" customFormat="1" ht="13.5">
      <c r="B486" s="208"/>
      <c r="C486" s="209"/>
      <c r="D486" s="205" t="s">
        <v>191</v>
      </c>
      <c r="E486" s="210" t="s">
        <v>34</v>
      </c>
      <c r="F486" s="211" t="s">
        <v>687</v>
      </c>
      <c r="G486" s="209"/>
      <c r="H486" s="210" t="s">
        <v>34</v>
      </c>
      <c r="I486" s="212"/>
      <c r="J486" s="209"/>
      <c r="K486" s="209"/>
      <c r="L486" s="213"/>
      <c r="M486" s="214"/>
      <c r="N486" s="215"/>
      <c r="O486" s="215"/>
      <c r="P486" s="215"/>
      <c r="Q486" s="215"/>
      <c r="R486" s="215"/>
      <c r="S486" s="215"/>
      <c r="T486" s="216"/>
      <c r="AT486" s="217" t="s">
        <v>191</v>
      </c>
      <c r="AU486" s="217" t="s">
        <v>88</v>
      </c>
      <c r="AV486" s="11" t="s">
        <v>86</v>
      </c>
      <c r="AW486" s="11" t="s">
        <v>41</v>
      </c>
      <c r="AX486" s="11" t="s">
        <v>78</v>
      </c>
      <c r="AY486" s="217" t="s">
        <v>179</v>
      </c>
    </row>
    <row r="487" spans="2:65" s="12" customFormat="1" ht="13.5">
      <c r="B487" s="218"/>
      <c r="C487" s="219"/>
      <c r="D487" s="205" t="s">
        <v>191</v>
      </c>
      <c r="E487" s="220" t="s">
        <v>34</v>
      </c>
      <c r="F487" s="221" t="s">
        <v>688</v>
      </c>
      <c r="G487" s="219"/>
      <c r="H487" s="222">
        <v>12.348000000000001</v>
      </c>
      <c r="I487" s="223"/>
      <c r="J487" s="219"/>
      <c r="K487" s="219"/>
      <c r="L487" s="224"/>
      <c r="M487" s="225"/>
      <c r="N487" s="226"/>
      <c r="O487" s="226"/>
      <c r="P487" s="226"/>
      <c r="Q487" s="226"/>
      <c r="R487" s="226"/>
      <c r="S487" s="226"/>
      <c r="T487" s="227"/>
      <c r="AT487" s="228" t="s">
        <v>191</v>
      </c>
      <c r="AU487" s="228" t="s">
        <v>88</v>
      </c>
      <c r="AV487" s="12" t="s">
        <v>88</v>
      </c>
      <c r="AW487" s="12" t="s">
        <v>41</v>
      </c>
      <c r="AX487" s="12" t="s">
        <v>78</v>
      </c>
      <c r="AY487" s="228" t="s">
        <v>179</v>
      </c>
    </row>
    <row r="488" spans="2:65" s="12" customFormat="1" ht="13.5">
      <c r="B488" s="218"/>
      <c r="C488" s="219"/>
      <c r="D488" s="205" t="s">
        <v>191</v>
      </c>
      <c r="E488" s="220" t="s">
        <v>34</v>
      </c>
      <c r="F488" s="221" t="s">
        <v>689</v>
      </c>
      <c r="G488" s="219"/>
      <c r="H488" s="222">
        <v>29.64</v>
      </c>
      <c r="I488" s="223"/>
      <c r="J488" s="219"/>
      <c r="K488" s="219"/>
      <c r="L488" s="224"/>
      <c r="M488" s="225"/>
      <c r="N488" s="226"/>
      <c r="O488" s="226"/>
      <c r="P488" s="226"/>
      <c r="Q488" s="226"/>
      <c r="R488" s="226"/>
      <c r="S488" s="226"/>
      <c r="T488" s="227"/>
      <c r="AT488" s="228" t="s">
        <v>191</v>
      </c>
      <c r="AU488" s="228" t="s">
        <v>88</v>
      </c>
      <c r="AV488" s="12" t="s">
        <v>88</v>
      </c>
      <c r="AW488" s="12" t="s">
        <v>41</v>
      </c>
      <c r="AX488" s="12" t="s">
        <v>78</v>
      </c>
      <c r="AY488" s="228" t="s">
        <v>179</v>
      </c>
    </row>
    <row r="489" spans="2:65" s="12" customFormat="1" ht="13.5">
      <c r="B489" s="218"/>
      <c r="C489" s="219"/>
      <c r="D489" s="205" t="s">
        <v>191</v>
      </c>
      <c r="E489" s="220" t="s">
        <v>34</v>
      </c>
      <c r="F489" s="221" t="s">
        <v>690</v>
      </c>
      <c r="G489" s="219"/>
      <c r="H489" s="222">
        <v>22.539000000000001</v>
      </c>
      <c r="I489" s="223"/>
      <c r="J489" s="219"/>
      <c r="K489" s="219"/>
      <c r="L489" s="224"/>
      <c r="M489" s="225"/>
      <c r="N489" s="226"/>
      <c r="O489" s="226"/>
      <c r="P489" s="226"/>
      <c r="Q489" s="226"/>
      <c r="R489" s="226"/>
      <c r="S489" s="226"/>
      <c r="T489" s="227"/>
      <c r="AT489" s="228" t="s">
        <v>191</v>
      </c>
      <c r="AU489" s="228" t="s">
        <v>88</v>
      </c>
      <c r="AV489" s="12" t="s">
        <v>88</v>
      </c>
      <c r="AW489" s="12" t="s">
        <v>41</v>
      </c>
      <c r="AX489" s="12" t="s">
        <v>78</v>
      </c>
      <c r="AY489" s="228" t="s">
        <v>179</v>
      </c>
    </row>
    <row r="490" spans="2:65" s="12" customFormat="1" ht="13.5">
      <c r="B490" s="218"/>
      <c r="C490" s="219"/>
      <c r="D490" s="205" t="s">
        <v>191</v>
      </c>
      <c r="E490" s="220" t="s">
        <v>34</v>
      </c>
      <c r="F490" s="221" t="s">
        <v>691</v>
      </c>
      <c r="G490" s="219"/>
      <c r="H490" s="222">
        <v>6.375</v>
      </c>
      <c r="I490" s="223"/>
      <c r="J490" s="219"/>
      <c r="K490" s="219"/>
      <c r="L490" s="224"/>
      <c r="M490" s="225"/>
      <c r="N490" s="226"/>
      <c r="O490" s="226"/>
      <c r="P490" s="226"/>
      <c r="Q490" s="226"/>
      <c r="R490" s="226"/>
      <c r="S490" s="226"/>
      <c r="T490" s="227"/>
      <c r="AT490" s="228" t="s">
        <v>191</v>
      </c>
      <c r="AU490" s="228" t="s">
        <v>88</v>
      </c>
      <c r="AV490" s="12" t="s">
        <v>88</v>
      </c>
      <c r="AW490" s="12" t="s">
        <v>41</v>
      </c>
      <c r="AX490" s="12" t="s">
        <v>78</v>
      </c>
      <c r="AY490" s="228" t="s">
        <v>179</v>
      </c>
    </row>
    <row r="491" spans="2:65" s="12" customFormat="1" ht="13.5">
      <c r="B491" s="218"/>
      <c r="C491" s="219"/>
      <c r="D491" s="205" t="s">
        <v>191</v>
      </c>
      <c r="E491" s="220" t="s">
        <v>34</v>
      </c>
      <c r="F491" s="221" t="s">
        <v>692</v>
      </c>
      <c r="G491" s="219"/>
      <c r="H491" s="222">
        <v>0.39</v>
      </c>
      <c r="I491" s="223"/>
      <c r="J491" s="219"/>
      <c r="K491" s="219"/>
      <c r="L491" s="224"/>
      <c r="M491" s="225"/>
      <c r="N491" s="226"/>
      <c r="O491" s="226"/>
      <c r="P491" s="226"/>
      <c r="Q491" s="226"/>
      <c r="R491" s="226"/>
      <c r="S491" s="226"/>
      <c r="T491" s="227"/>
      <c r="AT491" s="228" t="s">
        <v>191</v>
      </c>
      <c r="AU491" s="228" t="s">
        <v>88</v>
      </c>
      <c r="AV491" s="12" t="s">
        <v>88</v>
      </c>
      <c r="AW491" s="12" t="s">
        <v>41</v>
      </c>
      <c r="AX491" s="12" t="s">
        <v>78</v>
      </c>
      <c r="AY491" s="228" t="s">
        <v>179</v>
      </c>
    </row>
    <row r="492" spans="2:65" s="13" customFormat="1" ht="13.5">
      <c r="B492" s="229"/>
      <c r="C492" s="230"/>
      <c r="D492" s="205" t="s">
        <v>191</v>
      </c>
      <c r="E492" s="231" t="s">
        <v>34</v>
      </c>
      <c r="F492" s="232" t="s">
        <v>196</v>
      </c>
      <c r="G492" s="230"/>
      <c r="H492" s="233">
        <v>71.292000000000002</v>
      </c>
      <c r="I492" s="234"/>
      <c r="J492" s="230"/>
      <c r="K492" s="230"/>
      <c r="L492" s="235"/>
      <c r="M492" s="236"/>
      <c r="N492" s="237"/>
      <c r="O492" s="237"/>
      <c r="P492" s="237"/>
      <c r="Q492" s="237"/>
      <c r="R492" s="237"/>
      <c r="S492" s="237"/>
      <c r="T492" s="238"/>
      <c r="AT492" s="239" t="s">
        <v>191</v>
      </c>
      <c r="AU492" s="239" t="s">
        <v>88</v>
      </c>
      <c r="AV492" s="13" t="s">
        <v>187</v>
      </c>
      <c r="AW492" s="13" t="s">
        <v>41</v>
      </c>
      <c r="AX492" s="13" t="s">
        <v>86</v>
      </c>
      <c r="AY492" s="239" t="s">
        <v>179</v>
      </c>
    </row>
    <row r="493" spans="2:65" s="1" customFormat="1" ht="14.45" customHeight="1">
      <c r="B493" s="42"/>
      <c r="C493" s="193" t="s">
        <v>693</v>
      </c>
      <c r="D493" s="193" t="s">
        <v>182</v>
      </c>
      <c r="E493" s="194" t="s">
        <v>694</v>
      </c>
      <c r="F493" s="195" t="s">
        <v>695</v>
      </c>
      <c r="G493" s="196" t="s">
        <v>696</v>
      </c>
      <c r="H493" s="197">
        <v>90</v>
      </c>
      <c r="I493" s="198"/>
      <c r="J493" s="199">
        <f>ROUND(I493*H493,2)</f>
        <v>0</v>
      </c>
      <c r="K493" s="195" t="s">
        <v>233</v>
      </c>
      <c r="L493" s="62"/>
      <c r="M493" s="200" t="s">
        <v>34</v>
      </c>
      <c r="N493" s="201" t="s">
        <v>49</v>
      </c>
      <c r="O493" s="43"/>
      <c r="P493" s="202">
        <f>O493*H493</f>
        <v>0</v>
      </c>
      <c r="Q493" s="202">
        <v>0</v>
      </c>
      <c r="R493" s="202">
        <f>Q493*H493</f>
        <v>0</v>
      </c>
      <c r="S493" s="202">
        <v>0</v>
      </c>
      <c r="T493" s="203">
        <f>S493*H493</f>
        <v>0</v>
      </c>
      <c r="AR493" s="24" t="s">
        <v>187</v>
      </c>
      <c r="AT493" s="24" t="s">
        <v>182</v>
      </c>
      <c r="AU493" s="24" t="s">
        <v>88</v>
      </c>
      <c r="AY493" s="24" t="s">
        <v>179</v>
      </c>
      <c r="BE493" s="204">
        <f>IF(N493="základní",J493,0)</f>
        <v>0</v>
      </c>
      <c r="BF493" s="204">
        <f>IF(N493="snížená",J493,0)</f>
        <v>0</v>
      </c>
      <c r="BG493" s="204">
        <f>IF(N493="zákl. přenesená",J493,0)</f>
        <v>0</v>
      </c>
      <c r="BH493" s="204">
        <f>IF(N493="sníž. přenesená",J493,0)</f>
        <v>0</v>
      </c>
      <c r="BI493" s="204">
        <f>IF(N493="nulová",J493,0)</f>
        <v>0</v>
      </c>
      <c r="BJ493" s="24" t="s">
        <v>86</v>
      </c>
      <c r="BK493" s="204">
        <f>ROUND(I493*H493,2)</f>
        <v>0</v>
      </c>
      <c r="BL493" s="24" t="s">
        <v>187</v>
      </c>
      <c r="BM493" s="24" t="s">
        <v>697</v>
      </c>
    </row>
    <row r="494" spans="2:65" s="1" customFormat="1" ht="14.45" customHeight="1">
      <c r="B494" s="42"/>
      <c r="C494" s="193" t="s">
        <v>698</v>
      </c>
      <c r="D494" s="193" t="s">
        <v>182</v>
      </c>
      <c r="E494" s="194" t="s">
        <v>699</v>
      </c>
      <c r="F494" s="195" t="s">
        <v>700</v>
      </c>
      <c r="G494" s="196" t="s">
        <v>250</v>
      </c>
      <c r="H494" s="197">
        <v>85</v>
      </c>
      <c r="I494" s="198"/>
      <c r="J494" s="199">
        <f>ROUND(I494*H494,2)</f>
        <v>0</v>
      </c>
      <c r="K494" s="195" t="s">
        <v>233</v>
      </c>
      <c r="L494" s="62"/>
      <c r="M494" s="200" t="s">
        <v>34</v>
      </c>
      <c r="N494" s="201" t="s">
        <v>49</v>
      </c>
      <c r="O494" s="43"/>
      <c r="P494" s="202">
        <f>O494*H494</f>
        <v>0</v>
      </c>
      <c r="Q494" s="202">
        <v>8.7399999999999995E-3</v>
      </c>
      <c r="R494" s="202">
        <f>Q494*H494</f>
        <v>0.7429</v>
      </c>
      <c r="S494" s="202">
        <v>0</v>
      </c>
      <c r="T494" s="203">
        <f>S494*H494</f>
        <v>0</v>
      </c>
      <c r="AR494" s="24" t="s">
        <v>187</v>
      </c>
      <c r="AT494" s="24" t="s">
        <v>182</v>
      </c>
      <c r="AU494" s="24" t="s">
        <v>88</v>
      </c>
      <c r="AY494" s="24" t="s">
        <v>179</v>
      </c>
      <c r="BE494" s="204">
        <f>IF(N494="základní",J494,0)</f>
        <v>0</v>
      </c>
      <c r="BF494" s="204">
        <f>IF(N494="snížená",J494,0)</f>
        <v>0</v>
      </c>
      <c r="BG494" s="204">
        <f>IF(N494="zákl. přenesená",J494,0)</f>
        <v>0</v>
      </c>
      <c r="BH494" s="204">
        <f>IF(N494="sníž. přenesená",J494,0)</f>
        <v>0</v>
      </c>
      <c r="BI494" s="204">
        <f>IF(N494="nulová",J494,0)</f>
        <v>0</v>
      </c>
      <c r="BJ494" s="24" t="s">
        <v>86</v>
      </c>
      <c r="BK494" s="204">
        <f>ROUND(I494*H494,2)</f>
        <v>0</v>
      </c>
      <c r="BL494" s="24" t="s">
        <v>187</v>
      </c>
      <c r="BM494" s="24" t="s">
        <v>701</v>
      </c>
    </row>
    <row r="495" spans="2:65" s="1" customFormat="1" ht="22.9" customHeight="1">
      <c r="B495" s="42"/>
      <c r="C495" s="193" t="s">
        <v>702</v>
      </c>
      <c r="D495" s="193" t="s">
        <v>182</v>
      </c>
      <c r="E495" s="194" t="s">
        <v>703</v>
      </c>
      <c r="F495" s="195" t="s">
        <v>704</v>
      </c>
      <c r="G495" s="196" t="s">
        <v>199</v>
      </c>
      <c r="H495" s="197">
        <v>3.1429999999999998</v>
      </c>
      <c r="I495" s="198"/>
      <c r="J495" s="199">
        <f>ROUND(I495*H495,2)</f>
        <v>0</v>
      </c>
      <c r="K495" s="195" t="s">
        <v>186</v>
      </c>
      <c r="L495" s="62"/>
      <c r="M495" s="200" t="s">
        <v>34</v>
      </c>
      <c r="N495" s="201" t="s">
        <v>49</v>
      </c>
      <c r="O495" s="43"/>
      <c r="P495" s="202">
        <f>O495*H495</f>
        <v>0</v>
      </c>
      <c r="Q495" s="202">
        <v>0</v>
      </c>
      <c r="R495" s="202">
        <f>Q495*H495</f>
        <v>0</v>
      </c>
      <c r="S495" s="202">
        <v>0</v>
      </c>
      <c r="T495" s="203">
        <f>S495*H495</f>
        <v>0</v>
      </c>
      <c r="AR495" s="24" t="s">
        <v>187</v>
      </c>
      <c r="AT495" s="24" t="s">
        <v>182</v>
      </c>
      <c r="AU495" s="24" t="s">
        <v>88</v>
      </c>
      <c r="AY495" s="24" t="s">
        <v>179</v>
      </c>
      <c r="BE495" s="204">
        <f>IF(N495="základní",J495,0)</f>
        <v>0</v>
      </c>
      <c r="BF495" s="204">
        <f>IF(N495="snížená",J495,0)</f>
        <v>0</v>
      </c>
      <c r="BG495" s="204">
        <f>IF(N495="zákl. přenesená",J495,0)</f>
        <v>0</v>
      </c>
      <c r="BH495" s="204">
        <f>IF(N495="sníž. přenesená",J495,0)</f>
        <v>0</v>
      </c>
      <c r="BI495" s="204">
        <f>IF(N495="nulová",J495,0)</f>
        <v>0</v>
      </c>
      <c r="BJ495" s="24" t="s">
        <v>86</v>
      </c>
      <c r="BK495" s="204">
        <f>ROUND(I495*H495,2)</f>
        <v>0</v>
      </c>
      <c r="BL495" s="24" t="s">
        <v>187</v>
      </c>
      <c r="BM495" s="24" t="s">
        <v>705</v>
      </c>
    </row>
    <row r="496" spans="2:65" s="1" customFormat="1" ht="81">
      <c r="B496" s="42"/>
      <c r="C496" s="64"/>
      <c r="D496" s="205" t="s">
        <v>189</v>
      </c>
      <c r="E496" s="64"/>
      <c r="F496" s="206" t="s">
        <v>706</v>
      </c>
      <c r="G496" s="64"/>
      <c r="H496" s="64"/>
      <c r="I496" s="164"/>
      <c r="J496" s="64"/>
      <c r="K496" s="64"/>
      <c r="L496" s="62"/>
      <c r="M496" s="207"/>
      <c r="N496" s="43"/>
      <c r="O496" s="43"/>
      <c r="P496" s="43"/>
      <c r="Q496" s="43"/>
      <c r="R496" s="43"/>
      <c r="S496" s="43"/>
      <c r="T496" s="79"/>
      <c r="AT496" s="24" t="s">
        <v>189</v>
      </c>
      <c r="AU496" s="24" t="s">
        <v>88</v>
      </c>
    </row>
    <row r="497" spans="2:65" s="11" customFormat="1" ht="13.5">
      <c r="B497" s="208"/>
      <c r="C497" s="209"/>
      <c r="D497" s="205" t="s">
        <v>191</v>
      </c>
      <c r="E497" s="210" t="s">
        <v>34</v>
      </c>
      <c r="F497" s="211" t="s">
        <v>399</v>
      </c>
      <c r="G497" s="209"/>
      <c r="H497" s="210" t="s">
        <v>34</v>
      </c>
      <c r="I497" s="212"/>
      <c r="J497" s="209"/>
      <c r="K497" s="209"/>
      <c r="L497" s="213"/>
      <c r="M497" s="214"/>
      <c r="N497" s="215"/>
      <c r="O497" s="215"/>
      <c r="P497" s="215"/>
      <c r="Q497" s="215"/>
      <c r="R497" s="215"/>
      <c r="S497" s="215"/>
      <c r="T497" s="216"/>
      <c r="AT497" s="217" t="s">
        <v>191</v>
      </c>
      <c r="AU497" s="217" t="s">
        <v>88</v>
      </c>
      <c r="AV497" s="11" t="s">
        <v>86</v>
      </c>
      <c r="AW497" s="11" t="s">
        <v>41</v>
      </c>
      <c r="AX497" s="11" t="s">
        <v>78</v>
      </c>
      <c r="AY497" s="217" t="s">
        <v>179</v>
      </c>
    </row>
    <row r="498" spans="2:65" s="12" customFormat="1" ht="13.5">
      <c r="B498" s="218"/>
      <c r="C498" s="219"/>
      <c r="D498" s="205" t="s">
        <v>191</v>
      </c>
      <c r="E498" s="220" t="s">
        <v>34</v>
      </c>
      <c r="F498" s="221" t="s">
        <v>707</v>
      </c>
      <c r="G498" s="219"/>
      <c r="H498" s="222">
        <v>1.4910000000000001</v>
      </c>
      <c r="I498" s="223"/>
      <c r="J498" s="219"/>
      <c r="K498" s="219"/>
      <c r="L498" s="224"/>
      <c r="M498" s="225"/>
      <c r="N498" s="226"/>
      <c r="O498" s="226"/>
      <c r="P498" s="226"/>
      <c r="Q498" s="226"/>
      <c r="R498" s="226"/>
      <c r="S498" s="226"/>
      <c r="T498" s="227"/>
      <c r="AT498" s="228" t="s">
        <v>191</v>
      </c>
      <c r="AU498" s="228" t="s">
        <v>88</v>
      </c>
      <c r="AV498" s="12" t="s">
        <v>88</v>
      </c>
      <c r="AW498" s="12" t="s">
        <v>41</v>
      </c>
      <c r="AX498" s="12" t="s">
        <v>78</v>
      </c>
      <c r="AY498" s="228" t="s">
        <v>179</v>
      </c>
    </row>
    <row r="499" spans="2:65" s="11" customFormat="1" ht="13.5">
      <c r="B499" s="208"/>
      <c r="C499" s="209"/>
      <c r="D499" s="205" t="s">
        <v>191</v>
      </c>
      <c r="E499" s="210" t="s">
        <v>34</v>
      </c>
      <c r="F499" s="211" t="s">
        <v>401</v>
      </c>
      <c r="G499" s="209"/>
      <c r="H499" s="210" t="s">
        <v>34</v>
      </c>
      <c r="I499" s="212"/>
      <c r="J499" s="209"/>
      <c r="K499" s="209"/>
      <c r="L499" s="213"/>
      <c r="M499" s="214"/>
      <c r="N499" s="215"/>
      <c r="O499" s="215"/>
      <c r="P499" s="215"/>
      <c r="Q499" s="215"/>
      <c r="R499" s="215"/>
      <c r="S499" s="215"/>
      <c r="T499" s="216"/>
      <c r="AT499" s="217" t="s">
        <v>191</v>
      </c>
      <c r="AU499" s="217" t="s">
        <v>88</v>
      </c>
      <c r="AV499" s="11" t="s">
        <v>86</v>
      </c>
      <c r="AW499" s="11" t="s">
        <v>41</v>
      </c>
      <c r="AX499" s="11" t="s">
        <v>78</v>
      </c>
      <c r="AY499" s="217" t="s">
        <v>179</v>
      </c>
    </row>
    <row r="500" spans="2:65" s="12" customFormat="1" ht="13.5">
      <c r="B500" s="218"/>
      <c r="C500" s="219"/>
      <c r="D500" s="205" t="s">
        <v>191</v>
      </c>
      <c r="E500" s="220" t="s">
        <v>34</v>
      </c>
      <c r="F500" s="221" t="s">
        <v>708</v>
      </c>
      <c r="G500" s="219"/>
      <c r="H500" s="222">
        <v>1.6120000000000001</v>
      </c>
      <c r="I500" s="223"/>
      <c r="J500" s="219"/>
      <c r="K500" s="219"/>
      <c r="L500" s="224"/>
      <c r="M500" s="225"/>
      <c r="N500" s="226"/>
      <c r="O500" s="226"/>
      <c r="P500" s="226"/>
      <c r="Q500" s="226"/>
      <c r="R500" s="226"/>
      <c r="S500" s="226"/>
      <c r="T500" s="227"/>
      <c r="AT500" s="228" t="s">
        <v>191</v>
      </c>
      <c r="AU500" s="228" t="s">
        <v>88</v>
      </c>
      <c r="AV500" s="12" t="s">
        <v>88</v>
      </c>
      <c r="AW500" s="12" t="s">
        <v>41</v>
      </c>
      <c r="AX500" s="12" t="s">
        <v>78</v>
      </c>
      <c r="AY500" s="228" t="s">
        <v>179</v>
      </c>
    </row>
    <row r="501" spans="2:65" s="11" customFormat="1" ht="13.5">
      <c r="B501" s="208"/>
      <c r="C501" s="209"/>
      <c r="D501" s="205" t="s">
        <v>191</v>
      </c>
      <c r="E501" s="210" t="s">
        <v>34</v>
      </c>
      <c r="F501" s="211" t="s">
        <v>709</v>
      </c>
      <c r="G501" s="209"/>
      <c r="H501" s="210" t="s">
        <v>34</v>
      </c>
      <c r="I501" s="212"/>
      <c r="J501" s="209"/>
      <c r="K501" s="209"/>
      <c r="L501" s="213"/>
      <c r="M501" s="214"/>
      <c r="N501" s="215"/>
      <c r="O501" s="215"/>
      <c r="P501" s="215"/>
      <c r="Q501" s="215"/>
      <c r="R501" s="215"/>
      <c r="S501" s="215"/>
      <c r="T501" s="216"/>
      <c r="AT501" s="217" t="s">
        <v>191</v>
      </c>
      <c r="AU501" s="217" t="s">
        <v>88</v>
      </c>
      <c r="AV501" s="11" t="s">
        <v>86</v>
      </c>
      <c r="AW501" s="11" t="s">
        <v>41</v>
      </c>
      <c r="AX501" s="11" t="s">
        <v>78</v>
      </c>
      <c r="AY501" s="217" t="s">
        <v>179</v>
      </c>
    </row>
    <row r="502" spans="2:65" s="12" customFormat="1" ht="13.5">
      <c r="B502" s="218"/>
      <c r="C502" s="219"/>
      <c r="D502" s="205" t="s">
        <v>191</v>
      </c>
      <c r="E502" s="220" t="s">
        <v>34</v>
      </c>
      <c r="F502" s="221" t="s">
        <v>710</v>
      </c>
      <c r="G502" s="219"/>
      <c r="H502" s="222">
        <v>0.04</v>
      </c>
      <c r="I502" s="223"/>
      <c r="J502" s="219"/>
      <c r="K502" s="219"/>
      <c r="L502" s="224"/>
      <c r="M502" s="225"/>
      <c r="N502" s="226"/>
      <c r="O502" s="226"/>
      <c r="P502" s="226"/>
      <c r="Q502" s="226"/>
      <c r="R502" s="226"/>
      <c r="S502" s="226"/>
      <c r="T502" s="227"/>
      <c r="AT502" s="228" t="s">
        <v>191</v>
      </c>
      <c r="AU502" s="228" t="s">
        <v>88</v>
      </c>
      <c r="AV502" s="12" t="s">
        <v>88</v>
      </c>
      <c r="AW502" s="12" t="s">
        <v>41</v>
      </c>
      <c r="AX502" s="12" t="s">
        <v>78</v>
      </c>
      <c r="AY502" s="228" t="s">
        <v>179</v>
      </c>
    </row>
    <row r="503" spans="2:65" s="13" customFormat="1" ht="13.5">
      <c r="B503" s="229"/>
      <c r="C503" s="230"/>
      <c r="D503" s="205" t="s">
        <v>191</v>
      </c>
      <c r="E503" s="231" t="s">
        <v>34</v>
      </c>
      <c r="F503" s="232" t="s">
        <v>196</v>
      </c>
      <c r="G503" s="230"/>
      <c r="H503" s="233">
        <v>3.1429999999999998</v>
      </c>
      <c r="I503" s="234"/>
      <c r="J503" s="230"/>
      <c r="K503" s="230"/>
      <c r="L503" s="235"/>
      <c r="M503" s="236"/>
      <c r="N503" s="237"/>
      <c r="O503" s="237"/>
      <c r="P503" s="237"/>
      <c r="Q503" s="237"/>
      <c r="R503" s="237"/>
      <c r="S503" s="237"/>
      <c r="T503" s="238"/>
      <c r="AT503" s="239" t="s">
        <v>191</v>
      </c>
      <c r="AU503" s="239" t="s">
        <v>88</v>
      </c>
      <c r="AV503" s="13" t="s">
        <v>187</v>
      </c>
      <c r="AW503" s="13" t="s">
        <v>41</v>
      </c>
      <c r="AX503" s="13" t="s">
        <v>86</v>
      </c>
      <c r="AY503" s="239" t="s">
        <v>179</v>
      </c>
    </row>
    <row r="504" spans="2:65" s="1" customFormat="1" ht="22.9" customHeight="1">
      <c r="B504" s="42"/>
      <c r="C504" s="193" t="s">
        <v>711</v>
      </c>
      <c r="D504" s="193" t="s">
        <v>182</v>
      </c>
      <c r="E504" s="194" t="s">
        <v>712</v>
      </c>
      <c r="F504" s="195" t="s">
        <v>713</v>
      </c>
      <c r="G504" s="196" t="s">
        <v>199</v>
      </c>
      <c r="H504" s="197">
        <v>71.292000000000002</v>
      </c>
      <c r="I504" s="198"/>
      <c r="J504" s="199">
        <f>ROUND(I504*H504,2)</f>
        <v>0</v>
      </c>
      <c r="K504" s="195" t="s">
        <v>186</v>
      </c>
      <c r="L504" s="62"/>
      <c r="M504" s="200" t="s">
        <v>34</v>
      </c>
      <c r="N504" s="201" t="s">
        <v>49</v>
      </c>
      <c r="O504" s="43"/>
      <c r="P504" s="202">
        <f>O504*H504</f>
        <v>0</v>
      </c>
      <c r="Q504" s="202">
        <v>9.0899999999999998E-4</v>
      </c>
      <c r="R504" s="202">
        <f>Q504*H504</f>
        <v>6.4804427999999997E-2</v>
      </c>
      <c r="S504" s="202">
        <v>0</v>
      </c>
      <c r="T504" s="203">
        <f>S504*H504</f>
        <v>0</v>
      </c>
      <c r="AR504" s="24" t="s">
        <v>187</v>
      </c>
      <c r="AT504" s="24" t="s">
        <v>182</v>
      </c>
      <c r="AU504" s="24" t="s">
        <v>88</v>
      </c>
      <c r="AY504" s="24" t="s">
        <v>179</v>
      </c>
      <c r="BE504" s="204">
        <f>IF(N504="základní",J504,0)</f>
        <v>0</v>
      </c>
      <c r="BF504" s="204">
        <f>IF(N504="snížená",J504,0)</f>
        <v>0</v>
      </c>
      <c r="BG504" s="204">
        <f>IF(N504="zákl. přenesená",J504,0)</f>
        <v>0</v>
      </c>
      <c r="BH504" s="204">
        <f>IF(N504="sníž. přenesená",J504,0)</f>
        <v>0</v>
      </c>
      <c r="BI504" s="204">
        <f>IF(N504="nulová",J504,0)</f>
        <v>0</v>
      </c>
      <c r="BJ504" s="24" t="s">
        <v>86</v>
      </c>
      <c r="BK504" s="204">
        <f>ROUND(I504*H504,2)</f>
        <v>0</v>
      </c>
      <c r="BL504" s="24" t="s">
        <v>187</v>
      </c>
      <c r="BM504" s="24" t="s">
        <v>714</v>
      </c>
    </row>
    <row r="505" spans="2:65" s="1" customFormat="1" ht="22.9" customHeight="1">
      <c r="B505" s="42"/>
      <c r="C505" s="193" t="s">
        <v>715</v>
      </c>
      <c r="D505" s="193" t="s">
        <v>182</v>
      </c>
      <c r="E505" s="194" t="s">
        <v>716</v>
      </c>
      <c r="F505" s="195" t="s">
        <v>717</v>
      </c>
      <c r="G505" s="196" t="s">
        <v>185</v>
      </c>
      <c r="H505" s="197">
        <v>124.66</v>
      </c>
      <c r="I505" s="198"/>
      <c r="J505" s="199">
        <f>ROUND(I505*H505,2)</f>
        <v>0</v>
      </c>
      <c r="K505" s="195" t="s">
        <v>186</v>
      </c>
      <c r="L505" s="62"/>
      <c r="M505" s="200" t="s">
        <v>34</v>
      </c>
      <c r="N505" s="201" t="s">
        <v>49</v>
      </c>
      <c r="O505" s="43"/>
      <c r="P505" s="202">
        <f>O505*H505</f>
        <v>0</v>
      </c>
      <c r="Q505" s="202">
        <v>4.2000000000000003E-2</v>
      </c>
      <c r="R505" s="202">
        <f>Q505*H505</f>
        <v>5.2357200000000006</v>
      </c>
      <c r="S505" s="202">
        <v>0</v>
      </c>
      <c r="T505" s="203">
        <f>S505*H505</f>
        <v>0</v>
      </c>
      <c r="AR505" s="24" t="s">
        <v>187</v>
      </c>
      <c r="AT505" s="24" t="s">
        <v>182</v>
      </c>
      <c r="AU505" s="24" t="s">
        <v>88</v>
      </c>
      <c r="AY505" s="24" t="s">
        <v>179</v>
      </c>
      <c r="BE505" s="204">
        <f>IF(N505="základní",J505,0)</f>
        <v>0</v>
      </c>
      <c r="BF505" s="204">
        <f>IF(N505="snížená",J505,0)</f>
        <v>0</v>
      </c>
      <c r="BG505" s="204">
        <f>IF(N505="zákl. přenesená",J505,0)</f>
        <v>0</v>
      </c>
      <c r="BH505" s="204">
        <f>IF(N505="sníž. přenesená",J505,0)</f>
        <v>0</v>
      </c>
      <c r="BI505" s="204">
        <f>IF(N505="nulová",J505,0)</f>
        <v>0</v>
      </c>
      <c r="BJ505" s="24" t="s">
        <v>86</v>
      </c>
      <c r="BK505" s="204">
        <f>ROUND(I505*H505,2)</f>
        <v>0</v>
      </c>
      <c r="BL505" s="24" t="s">
        <v>187</v>
      </c>
      <c r="BM505" s="24" t="s">
        <v>718</v>
      </c>
    </row>
    <row r="506" spans="2:65" s="1" customFormat="1" ht="162">
      <c r="B506" s="42"/>
      <c r="C506" s="64"/>
      <c r="D506" s="205" t="s">
        <v>189</v>
      </c>
      <c r="E506" s="64"/>
      <c r="F506" s="206" t="s">
        <v>719</v>
      </c>
      <c r="G506" s="64"/>
      <c r="H506" s="64"/>
      <c r="I506" s="164"/>
      <c r="J506" s="64"/>
      <c r="K506" s="64"/>
      <c r="L506" s="62"/>
      <c r="M506" s="207"/>
      <c r="N506" s="43"/>
      <c r="O506" s="43"/>
      <c r="P506" s="43"/>
      <c r="Q506" s="43"/>
      <c r="R506" s="43"/>
      <c r="S506" s="43"/>
      <c r="T506" s="79"/>
      <c r="AT506" s="24" t="s">
        <v>189</v>
      </c>
      <c r="AU506" s="24" t="s">
        <v>88</v>
      </c>
    </row>
    <row r="507" spans="2:65" s="11" customFormat="1" ht="13.5">
      <c r="B507" s="208"/>
      <c r="C507" s="209"/>
      <c r="D507" s="205" t="s">
        <v>191</v>
      </c>
      <c r="E507" s="210" t="s">
        <v>34</v>
      </c>
      <c r="F507" s="211" t="s">
        <v>720</v>
      </c>
      <c r="G507" s="209"/>
      <c r="H507" s="210" t="s">
        <v>34</v>
      </c>
      <c r="I507" s="212"/>
      <c r="J507" s="209"/>
      <c r="K507" s="209"/>
      <c r="L507" s="213"/>
      <c r="M507" s="214"/>
      <c r="N507" s="215"/>
      <c r="O507" s="215"/>
      <c r="P507" s="215"/>
      <c r="Q507" s="215"/>
      <c r="R507" s="215"/>
      <c r="S507" s="215"/>
      <c r="T507" s="216"/>
      <c r="AT507" s="217" t="s">
        <v>191</v>
      </c>
      <c r="AU507" s="217" t="s">
        <v>88</v>
      </c>
      <c r="AV507" s="11" t="s">
        <v>86</v>
      </c>
      <c r="AW507" s="11" t="s">
        <v>41</v>
      </c>
      <c r="AX507" s="11" t="s">
        <v>78</v>
      </c>
      <c r="AY507" s="217" t="s">
        <v>179</v>
      </c>
    </row>
    <row r="508" spans="2:65" s="12" customFormat="1" ht="27">
      <c r="B508" s="218"/>
      <c r="C508" s="219"/>
      <c r="D508" s="205" t="s">
        <v>191</v>
      </c>
      <c r="E508" s="220" t="s">
        <v>34</v>
      </c>
      <c r="F508" s="221" t="s">
        <v>721</v>
      </c>
      <c r="G508" s="219"/>
      <c r="H508" s="222">
        <v>86.474000000000004</v>
      </c>
      <c r="I508" s="223"/>
      <c r="J508" s="219"/>
      <c r="K508" s="219"/>
      <c r="L508" s="224"/>
      <c r="M508" s="225"/>
      <c r="N508" s="226"/>
      <c r="O508" s="226"/>
      <c r="P508" s="226"/>
      <c r="Q508" s="226"/>
      <c r="R508" s="226"/>
      <c r="S508" s="226"/>
      <c r="T508" s="227"/>
      <c r="AT508" s="228" t="s">
        <v>191</v>
      </c>
      <c r="AU508" s="228" t="s">
        <v>88</v>
      </c>
      <c r="AV508" s="12" t="s">
        <v>88</v>
      </c>
      <c r="AW508" s="12" t="s">
        <v>41</v>
      </c>
      <c r="AX508" s="12" t="s">
        <v>78</v>
      </c>
      <c r="AY508" s="228" t="s">
        <v>179</v>
      </c>
    </row>
    <row r="509" spans="2:65" s="12" customFormat="1" ht="13.5">
      <c r="B509" s="218"/>
      <c r="C509" s="219"/>
      <c r="D509" s="205" t="s">
        <v>191</v>
      </c>
      <c r="E509" s="220" t="s">
        <v>34</v>
      </c>
      <c r="F509" s="221" t="s">
        <v>722</v>
      </c>
      <c r="G509" s="219"/>
      <c r="H509" s="222">
        <v>9.5549999999999997</v>
      </c>
      <c r="I509" s="223"/>
      <c r="J509" s="219"/>
      <c r="K509" s="219"/>
      <c r="L509" s="224"/>
      <c r="M509" s="225"/>
      <c r="N509" s="226"/>
      <c r="O509" s="226"/>
      <c r="P509" s="226"/>
      <c r="Q509" s="226"/>
      <c r="R509" s="226"/>
      <c r="S509" s="226"/>
      <c r="T509" s="227"/>
      <c r="AT509" s="228" t="s">
        <v>191</v>
      </c>
      <c r="AU509" s="228" t="s">
        <v>88</v>
      </c>
      <c r="AV509" s="12" t="s">
        <v>88</v>
      </c>
      <c r="AW509" s="12" t="s">
        <v>41</v>
      </c>
      <c r="AX509" s="12" t="s">
        <v>78</v>
      </c>
      <c r="AY509" s="228" t="s">
        <v>179</v>
      </c>
    </row>
    <row r="510" spans="2:65" s="11" customFormat="1" ht="13.5">
      <c r="B510" s="208"/>
      <c r="C510" s="209"/>
      <c r="D510" s="205" t="s">
        <v>191</v>
      </c>
      <c r="E510" s="210" t="s">
        <v>34</v>
      </c>
      <c r="F510" s="211" t="s">
        <v>723</v>
      </c>
      <c r="G510" s="209"/>
      <c r="H510" s="210" t="s">
        <v>34</v>
      </c>
      <c r="I510" s="212"/>
      <c r="J510" s="209"/>
      <c r="K510" s="209"/>
      <c r="L510" s="213"/>
      <c r="M510" s="214"/>
      <c r="N510" s="215"/>
      <c r="O510" s="215"/>
      <c r="P510" s="215"/>
      <c r="Q510" s="215"/>
      <c r="R510" s="215"/>
      <c r="S510" s="215"/>
      <c r="T510" s="216"/>
      <c r="AT510" s="217" t="s">
        <v>191</v>
      </c>
      <c r="AU510" s="217" t="s">
        <v>88</v>
      </c>
      <c r="AV510" s="11" t="s">
        <v>86</v>
      </c>
      <c r="AW510" s="11" t="s">
        <v>41</v>
      </c>
      <c r="AX510" s="11" t="s">
        <v>78</v>
      </c>
      <c r="AY510" s="217" t="s">
        <v>179</v>
      </c>
    </row>
    <row r="511" spans="2:65" s="12" customFormat="1" ht="13.5">
      <c r="B511" s="218"/>
      <c r="C511" s="219"/>
      <c r="D511" s="205" t="s">
        <v>191</v>
      </c>
      <c r="E511" s="220" t="s">
        <v>34</v>
      </c>
      <c r="F511" s="221" t="s">
        <v>724</v>
      </c>
      <c r="G511" s="219"/>
      <c r="H511" s="222">
        <v>19.495999999999999</v>
      </c>
      <c r="I511" s="223"/>
      <c r="J511" s="219"/>
      <c r="K511" s="219"/>
      <c r="L511" s="224"/>
      <c r="M511" s="225"/>
      <c r="N511" s="226"/>
      <c r="O511" s="226"/>
      <c r="P511" s="226"/>
      <c r="Q511" s="226"/>
      <c r="R511" s="226"/>
      <c r="S511" s="226"/>
      <c r="T511" s="227"/>
      <c r="AT511" s="228" t="s">
        <v>191</v>
      </c>
      <c r="AU511" s="228" t="s">
        <v>88</v>
      </c>
      <c r="AV511" s="12" t="s">
        <v>88</v>
      </c>
      <c r="AW511" s="12" t="s">
        <v>41</v>
      </c>
      <c r="AX511" s="12" t="s">
        <v>78</v>
      </c>
      <c r="AY511" s="228" t="s">
        <v>179</v>
      </c>
    </row>
    <row r="512" spans="2:65" s="11" customFormat="1" ht="13.5">
      <c r="B512" s="208"/>
      <c r="C512" s="209"/>
      <c r="D512" s="205" t="s">
        <v>191</v>
      </c>
      <c r="E512" s="210" t="s">
        <v>34</v>
      </c>
      <c r="F512" s="211" t="s">
        <v>725</v>
      </c>
      <c r="G512" s="209"/>
      <c r="H512" s="210" t="s">
        <v>34</v>
      </c>
      <c r="I512" s="212"/>
      <c r="J512" s="209"/>
      <c r="K512" s="209"/>
      <c r="L512" s="213"/>
      <c r="M512" s="214"/>
      <c r="N512" s="215"/>
      <c r="O512" s="215"/>
      <c r="P512" s="215"/>
      <c r="Q512" s="215"/>
      <c r="R512" s="215"/>
      <c r="S512" s="215"/>
      <c r="T512" s="216"/>
      <c r="AT512" s="217" t="s">
        <v>191</v>
      </c>
      <c r="AU512" s="217" t="s">
        <v>88</v>
      </c>
      <c r="AV512" s="11" t="s">
        <v>86</v>
      </c>
      <c r="AW512" s="11" t="s">
        <v>41</v>
      </c>
      <c r="AX512" s="11" t="s">
        <v>78</v>
      </c>
      <c r="AY512" s="217" t="s">
        <v>179</v>
      </c>
    </row>
    <row r="513" spans="2:65" s="12" customFormat="1" ht="13.5">
      <c r="B513" s="218"/>
      <c r="C513" s="219"/>
      <c r="D513" s="205" t="s">
        <v>191</v>
      </c>
      <c r="E513" s="220" t="s">
        <v>34</v>
      </c>
      <c r="F513" s="221" t="s">
        <v>726</v>
      </c>
      <c r="G513" s="219"/>
      <c r="H513" s="222">
        <v>9.1349999999999998</v>
      </c>
      <c r="I513" s="223"/>
      <c r="J513" s="219"/>
      <c r="K513" s="219"/>
      <c r="L513" s="224"/>
      <c r="M513" s="225"/>
      <c r="N513" s="226"/>
      <c r="O513" s="226"/>
      <c r="P513" s="226"/>
      <c r="Q513" s="226"/>
      <c r="R513" s="226"/>
      <c r="S513" s="226"/>
      <c r="T513" s="227"/>
      <c r="AT513" s="228" t="s">
        <v>191</v>
      </c>
      <c r="AU513" s="228" t="s">
        <v>88</v>
      </c>
      <c r="AV513" s="12" t="s">
        <v>88</v>
      </c>
      <c r="AW513" s="12" t="s">
        <v>41</v>
      </c>
      <c r="AX513" s="12" t="s">
        <v>78</v>
      </c>
      <c r="AY513" s="228" t="s">
        <v>179</v>
      </c>
    </row>
    <row r="514" spans="2:65" s="13" customFormat="1" ht="13.5">
      <c r="B514" s="229"/>
      <c r="C514" s="230"/>
      <c r="D514" s="205" t="s">
        <v>191</v>
      </c>
      <c r="E514" s="231" t="s">
        <v>34</v>
      </c>
      <c r="F514" s="232" t="s">
        <v>196</v>
      </c>
      <c r="G514" s="230"/>
      <c r="H514" s="233">
        <v>124.66</v>
      </c>
      <c r="I514" s="234"/>
      <c r="J514" s="230"/>
      <c r="K514" s="230"/>
      <c r="L514" s="235"/>
      <c r="M514" s="236"/>
      <c r="N514" s="237"/>
      <c r="O514" s="237"/>
      <c r="P514" s="237"/>
      <c r="Q514" s="237"/>
      <c r="R514" s="237"/>
      <c r="S514" s="237"/>
      <c r="T514" s="238"/>
      <c r="AT514" s="239" t="s">
        <v>191</v>
      </c>
      <c r="AU514" s="239" t="s">
        <v>88</v>
      </c>
      <c r="AV514" s="13" t="s">
        <v>187</v>
      </c>
      <c r="AW514" s="13" t="s">
        <v>41</v>
      </c>
      <c r="AX514" s="13" t="s">
        <v>86</v>
      </c>
      <c r="AY514" s="239" t="s">
        <v>179</v>
      </c>
    </row>
    <row r="515" spans="2:65" s="1" customFormat="1" ht="22.9" customHeight="1">
      <c r="B515" s="42"/>
      <c r="C515" s="193" t="s">
        <v>727</v>
      </c>
      <c r="D515" s="193" t="s">
        <v>182</v>
      </c>
      <c r="E515" s="194" t="s">
        <v>728</v>
      </c>
      <c r="F515" s="195" t="s">
        <v>729</v>
      </c>
      <c r="G515" s="196" t="s">
        <v>185</v>
      </c>
      <c r="H515" s="197">
        <v>1446.0440000000001</v>
      </c>
      <c r="I515" s="198"/>
      <c r="J515" s="199">
        <f>ROUND(I515*H515,2)</f>
        <v>0</v>
      </c>
      <c r="K515" s="195" t="s">
        <v>186</v>
      </c>
      <c r="L515" s="62"/>
      <c r="M515" s="200" t="s">
        <v>34</v>
      </c>
      <c r="N515" s="201" t="s">
        <v>49</v>
      </c>
      <c r="O515" s="43"/>
      <c r="P515" s="202">
        <f>O515*H515</f>
        <v>0</v>
      </c>
      <c r="Q515" s="202">
        <v>1.21E-4</v>
      </c>
      <c r="R515" s="202">
        <f>Q515*H515</f>
        <v>0.17497132400000001</v>
      </c>
      <c r="S515" s="202">
        <v>0</v>
      </c>
      <c r="T515" s="203">
        <f>S515*H515</f>
        <v>0</v>
      </c>
      <c r="AR515" s="24" t="s">
        <v>187</v>
      </c>
      <c r="AT515" s="24" t="s">
        <v>182</v>
      </c>
      <c r="AU515" s="24" t="s">
        <v>88</v>
      </c>
      <c r="AY515" s="24" t="s">
        <v>179</v>
      </c>
      <c r="BE515" s="204">
        <f>IF(N515="základní",J515,0)</f>
        <v>0</v>
      </c>
      <c r="BF515" s="204">
        <f>IF(N515="snížená",J515,0)</f>
        <v>0</v>
      </c>
      <c r="BG515" s="204">
        <f>IF(N515="zákl. přenesená",J515,0)</f>
        <v>0</v>
      </c>
      <c r="BH515" s="204">
        <f>IF(N515="sníž. přenesená",J515,0)</f>
        <v>0</v>
      </c>
      <c r="BI515" s="204">
        <f>IF(N515="nulová",J515,0)</f>
        <v>0</v>
      </c>
      <c r="BJ515" s="24" t="s">
        <v>86</v>
      </c>
      <c r="BK515" s="204">
        <f>ROUND(I515*H515,2)</f>
        <v>0</v>
      </c>
      <c r="BL515" s="24" t="s">
        <v>187</v>
      </c>
      <c r="BM515" s="24" t="s">
        <v>730</v>
      </c>
    </row>
    <row r="516" spans="2:65" s="11" customFormat="1" ht="13.5">
      <c r="B516" s="208"/>
      <c r="C516" s="209"/>
      <c r="D516" s="205" t="s">
        <v>191</v>
      </c>
      <c r="E516" s="210" t="s">
        <v>34</v>
      </c>
      <c r="F516" s="211" t="s">
        <v>687</v>
      </c>
      <c r="G516" s="209"/>
      <c r="H516" s="210" t="s">
        <v>34</v>
      </c>
      <c r="I516" s="212"/>
      <c r="J516" s="209"/>
      <c r="K516" s="209"/>
      <c r="L516" s="213"/>
      <c r="M516" s="214"/>
      <c r="N516" s="215"/>
      <c r="O516" s="215"/>
      <c r="P516" s="215"/>
      <c r="Q516" s="215"/>
      <c r="R516" s="215"/>
      <c r="S516" s="215"/>
      <c r="T516" s="216"/>
      <c r="AT516" s="217" t="s">
        <v>191</v>
      </c>
      <c r="AU516" s="217" t="s">
        <v>88</v>
      </c>
      <c r="AV516" s="11" t="s">
        <v>86</v>
      </c>
      <c r="AW516" s="11" t="s">
        <v>41</v>
      </c>
      <c r="AX516" s="11" t="s">
        <v>78</v>
      </c>
      <c r="AY516" s="217" t="s">
        <v>179</v>
      </c>
    </row>
    <row r="517" spans="2:65" s="12" customFormat="1" ht="13.5">
      <c r="B517" s="218"/>
      <c r="C517" s="219"/>
      <c r="D517" s="205" t="s">
        <v>191</v>
      </c>
      <c r="E517" s="220" t="s">
        <v>34</v>
      </c>
      <c r="F517" s="221" t="s">
        <v>731</v>
      </c>
      <c r="G517" s="219"/>
      <c r="H517" s="222">
        <v>224.5</v>
      </c>
      <c r="I517" s="223"/>
      <c r="J517" s="219"/>
      <c r="K517" s="219"/>
      <c r="L517" s="224"/>
      <c r="M517" s="225"/>
      <c r="N517" s="226"/>
      <c r="O517" s="226"/>
      <c r="P517" s="226"/>
      <c r="Q517" s="226"/>
      <c r="R517" s="226"/>
      <c r="S517" s="226"/>
      <c r="T517" s="227"/>
      <c r="AT517" s="228" t="s">
        <v>191</v>
      </c>
      <c r="AU517" s="228" t="s">
        <v>88</v>
      </c>
      <c r="AV517" s="12" t="s">
        <v>88</v>
      </c>
      <c r="AW517" s="12" t="s">
        <v>41</v>
      </c>
      <c r="AX517" s="12" t="s">
        <v>78</v>
      </c>
      <c r="AY517" s="228" t="s">
        <v>179</v>
      </c>
    </row>
    <row r="518" spans="2:65" s="12" customFormat="1" ht="13.5">
      <c r="B518" s="218"/>
      <c r="C518" s="219"/>
      <c r="D518" s="205" t="s">
        <v>191</v>
      </c>
      <c r="E518" s="220" t="s">
        <v>34</v>
      </c>
      <c r="F518" s="221" t="s">
        <v>732</v>
      </c>
      <c r="G518" s="219"/>
      <c r="H518" s="222">
        <v>538.9</v>
      </c>
      <c r="I518" s="223"/>
      <c r="J518" s="219"/>
      <c r="K518" s="219"/>
      <c r="L518" s="224"/>
      <c r="M518" s="225"/>
      <c r="N518" s="226"/>
      <c r="O518" s="226"/>
      <c r="P518" s="226"/>
      <c r="Q518" s="226"/>
      <c r="R518" s="226"/>
      <c r="S518" s="226"/>
      <c r="T518" s="227"/>
      <c r="AT518" s="228" t="s">
        <v>191</v>
      </c>
      <c r="AU518" s="228" t="s">
        <v>88</v>
      </c>
      <c r="AV518" s="12" t="s">
        <v>88</v>
      </c>
      <c r="AW518" s="12" t="s">
        <v>41</v>
      </c>
      <c r="AX518" s="12" t="s">
        <v>78</v>
      </c>
      <c r="AY518" s="228" t="s">
        <v>179</v>
      </c>
    </row>
    <row r="519" spans="2:65" s="12" customFormat="1" ht="13.5">
      <c r="B519" s="218"/>
      <c r="C519" s="219"/>
      <c r="D519" s="205" t="s">
        <v>191</v>
      </c>
      <c r="E519" s="220" t="s">
        <v>34</v>
      </c>
      <c r="F519" s="221" t="s">
        <v>733</v>
      </c>
      <c r="G519" s="219"/>
      <c r="H519" s="222">
        <v>409.8</v>
      </c>
      <c r="I519" s="223"/>
      <c r="J519" s="219"/>
      <c r="K519" s="219"/>
      <c r="L519" s="224"/>
      <c r="M519" s="225"/>
      <c r="N519" s="226"/>
      <c r="O519" s="226"/>
      <c r="P519" s="226"/>
      <c r="Q519" s="226"/>
      <c r="R519" s="226"/>
      <c r="S519" s="226"/>
      <c r="T519" s="227"/>
      <c r="AT519" s="228" t="s">
        <v>191</v>
      </c>
      <c r="AU519" s="228" t="s">
        <v>88</v>
      </c>
      <c r="AV519" s="12" t="s">
        <v>88</v>
      </c>
      <c r="AW519" s="12" t="s">
        <v>41</v>
      </c>
      <c r="AX519" s="12" t="s">
        <v>78</v>
      </c>
      <c r="AY519" s="228" t="s">
        <v>179</v>
      </c>
    </row>
    <row r="520" spans="2:65" s="12" customFormat="1" ht="13.5">
      <c r="B520" s="218"/>
      <c r="C520" s="219"/>
      <c r="D520" s="205" t="s">
        <v>191</v>
      </c>
      <c r="E520" s="220" t="s">
        <v>34</v>
      </c>
      <c r="F520" s="221" t="s">
        <v>734</v>
      </c>
      <c r="G520" s="219"/>
      <c r="H520" s="222">
        <v>115.9</v>
      </c>
      <c r="I520" s="223"/>
      <c r="J520" s="219"/>
      <c r="K520" s="219"/>
      <c r="L520" s="224"/>
      <c r="M520" s="225"/>
      <c r="N520" s="226"/>
      <c r="O520" s="226"/>
      <c r="P520" s="226"/>
      <c r="Q520" s="226"/>
      <c r="R520" s="226"/>
      <c r="S520" s="226"/>
      <c r="T520" s="227"/>
      <c r="AT520" s="228" t="s">
        <v>191</v>
      </c>
      <c r="AU520" s="228" t="s">
        <v>88</v>
      </c>
      <c r="AV520" s="12" t="s">
        <v>88</v>
      </c>
      <c r="AW520" s="12" t="s">
        <v>41</v>
      </c>
      <c r="AX520" s="12" t="s">
        <v>78</v>
      </c>
      <c r="AY520" s="228" t="s">
        <v>179</v>
      </c>
    </row>
    <row r="521" spans="2:65" s="12" customFormat="1" ht="13.5">
      <c r="B521" s="218"/>
      <c r="C521" s="219"/>
      <c r="D521" s="205" t="s">
        <v>191</v>
      </c>
      <c r="E521" s="220" t="s">
        <v>34</v>
      </c>
      <c r="F521" s="221" t="s">
        <v>735</v>
      </c>
      <c r="G521" s="219"/>
      <c r="H521" s="222">
        <v>7.8</v>
      </c>
      <c r="I521" s="223"/>
      <c r="J521" s="219"/>
      <c r="K521" s="219"/>
      <c r="L521" s="224"/>
      <c r="M521" s="225"/>
      <c r="N521" s="226"/>
      <c r="O521" s="226"/>
      <c r="P521" s="226"/>
      <c r="Q521" s="226"/>
      <c r="R521" s="226"/>
      <c r="S521" s="226"/>
      <c r="T521" s="227"/>
      <c r="AT521" s="228" t="s">
        <v>191</v>
      </c>
      <c r="AU521" s="228" t="s">
        <v>88</v>
      </c>
      <c r="AV521" s="12" t="s">
        <v>88</v>
      </c>
      <c r="AW521" s="12" t="s">
        <v>41</v>
      </c>
      <c r="AX521" s="12" t="s">
        <v>78</v>
      </c>
      <c r="AY521" s="228" t="s">
        <v>179</v>
      </c>
    </row>
    <row r="522" spans="2:65" s="11" customFormat="1" ht="13.5">
      <c r="B522" s="208"/>
      <c r="C522" s="209"/>
      <c r="D522" s="205" t="s">
        <v>191</v>
      </c>
      <c r="E522" s="210" t="s">
        <v>34</v>
      </c>
      <c r="F522" s="211" t="s">
        <v>736</v>
      </c>
      <c r="G522" s="209"/>
      <c r="H522" s="210" t="s">
        <v>34</v>
      </c>
      <c r="I522" s="212"/>
      <c r="J522" s="209"/>
      <c r="K522" s="209"/>
      <c r="L522" s="213"/>
      <c r="M522" s="214"/>
      <c r="N522" s="215"/>
      <c r="O522" s="215"/>
      <c r="P522" s="215"/>
      <c r="Q522" s="215"/>
      <c r="R522" s="215"/>
      <c r="S522" s="215"/>
      <c r="T522" s="216"/>
      <c r="AT522" s="217" t="s">
        <v>191</v>
      </c>
      <c r="AU522" s="217" t="s">
        <v>88</v>
      </c>
      <c r="AV522" s="11" t="s">
        <v>86</v>
      </c>
      <c r="AW522" s="11" t="s">
        <v>41</v>
      </c>
      <c r="AX522" s="11" t="s">
        <v>78</v>
      </c>
      <c r="AY522" s="217" t="s">
        <v>179</v>
      </c>
    </row>
    <row r="523" spans="2:65" s="12" customFormat="1" ht="13.5">
      <c r="B523" s="218"/>
      <c r="C523" s="219"/>
      <c r="D523" s="205" t="s">
        <v>191</v>
      </c>
      <c r="E523" s="220" t="s">
        <v>34</v>
      </c>
      <c r="F523" s="221" t="s">
        <v>737</v>
      </c>
      <c r="G523" s="219"/>
      <c r="H523" s="222">
        <v>149.14400000000001</v>
      </c>
      <c r="I523" s="223"/>
      <c r="J523" s="219"/>
      <c r="K523" s="219"/>
      <c r="L523" s="224"/>
      <c r="M523" s="225"/>
      <c r="N523" s="226"/>
      <c r="O523" s="226"/>
      <c r="P523" s="226"/>
      <c r="Q523" s="226"/>
      <c r="R523" s="226"/>
      <c r="S523" s="226"/>
      <c r="T523" s="227"/>
      <c r="AT523" s="228" t="s">
        <v>191</v>
      </c>
      <c r="AU523" s="228" t="s">
        <v>88</v>
      </c>
      <c r="AV523" s="12" t="s">
        <v>88</v>
      </c>
      <c r="AW523" s="12" t="s">
        <v>41</v>
      </c>
      <c r="AX523" s="12" t="s">
        <v>78</v>
      </c>
      <c r="AY523" s="228" t="s">
        <v>179</v>
      </c>
    </row>
    <row r="524" spans="2:65" s="13" customFormat="1" ht="13.5">
      <c r="B524" s="229"/>
      <c r="C524" s="230"/>
      <c r="D524" s="205" t="s">
        <v>191</v>
      </c>
      <c r="E524" s="231" t="s">
        <v>34</v>
      </c>
      <c r="F524" s="232" t="s">
        <v>196</v>
      </c>
      <c r="G524" s="230"/>
      <c r="H524" s="233">
        <v>1446.0440000000001</v>
      </c>
      <c r="I524" s="234"/>
      <c r="J524" s="230"/>
      <c r="K524" s="230"/>
      <c r="L524" s="235"/>
      <c r="M524" s="236"/>
      <c r="N524" s="237"/>
      <c r="O524" s="237"/>
      <c r="P524" s="237"/>
      <c r="Q524" s="237"/>
      <c r="R524" s="237"/>
      <c r="S524" s="237"/>
      <c r="T524" s="238"/>
      <c r="AT524" s="239" t="s">
        <v>191</v>
      </c>
      <c r="AU524" s="239" t="s">
        <v>88</v>
      </c>
      <c r="AV524" s="13" t="s">
        <v>187</v>
      </c>
      <c r="AW524" s="13" t="s">
        <v>41</v>
      </c>
      <c r="AX524" s="13" t="s">
        <v>86</v>
      </c>
      <c r="AY524" s="239" t="s">
        <v>179</v>
      </c>
    </row>
    <row r="525" spans="2:65" s="1" customFormat="1" ht="22.9" customHeight="1">
      <c r="B525" s="42"/>
      <c r="C525" s="193" t="s">
        <v>738</v>
      </c>
      <c r="D525" s="193" t="s">
        <v>182</v>
      </c>
      <c r="E525" s="194" t="s">
        <v>739</v>
      </c>
      <c r="F525" s="195" t="s">
        <v>740</v>
      </c>
      <c r="G525" s="196" t="s">
        <v>250</v>
      </c>
      <c r="H525" s="197">
        <v>99</v>
      </c>
      <c r="I525" s="198"/>
      <c r="J525" s="199">
        <f>ROUND(I525*H525,2)</f>
        <v>0</v>
      </c>
      <c r="K525" s="195" t="s">
        <v>186</v>
      </c>
      <c r="L525" s="62"/>
      <c r="M525" s="200" t="s">
        <v>34</v>
      </c>
      <c r="N525" s="201" t="s">
        <v>49</v>
      </c>
      <c r="O525" s="43"/>
      <c r="P525" s="202">
        <f>O525*H525</f>
        <v>0</v>
      </c>
      <c r="Q525" s="202">
        <v>8.0000000000000007E-5</v>
      </c>
      <c r="R525" s="202">
        <f>Q525*H525</f>
        <v>7.92E-3</v>
      </c>
      <c r="S525" s="202">
        <v>0</v>
      </c>
      <c r="T525" s="203">
        <f>S525*H525</f>
        <v>0</v>
      </c>
      <c r="AR525" s="24" t="s">
        <v>187</v>
      </c>
      <c r="AT525" s="24" t="s">
        <v>182</v>
      </c>
      <c r="AU525" s="24" t="s">
        <v>88</v>
      </c>
      <c r="AY525" s="24" t="s">
        <v>179</v>
      </c>
      <c r="BE525" s="204">
        <f>IF(N525="základní",J525,0)</f>
        <v>0</v>
      </c>
      <c r="BF525" s="204">
        <f>IF(N525="snížená",J525,0)</f>
        <v>0</v>
      </c>
      <c r="BG525" s="204">
        <f>IF(N525="zákl. přenesená",J525,0)</f>
        <v>0</v>
      </c>
      <c r="BH525" s="204">
        <f>IF(N525="sníž. přenesená",J525,0)</f>
        <v>0</v>
      </c>
      <c r="BI525" s="204">
        <f>IF(N525="nulová",J525,0)</f>
        <v>0</v>
      </c>
      <c r="BJ525" s="24" t="s">
        <v>86</v>
      </c>
      <c r="BK525" s="204">
        <f>ROUND(I525*H525,2)</f>
        <v>0</v>
      </c>
      <c r="BL525" s="24" t="s">
        <v>187</v>
      </c>
      <c r="BM525" s="24" t="s">
        <v>741</v>
      </c>
    </row>
    <row r="526" spans="2:65" s="1" customFormat="1" ht="54">
      <c r="B526" s="42"/>
      <c r="C526" s="64"/>
      <c r="D526" s="205" t="s">
        <v>189</v>
      </c>
      <c r="E526" s="64"/>
      <c r="F526" s="206" t="s">
        <v>742</v>
      </c>
      <c r="G526" s="64"/>
      <c r="H526" s="64"/>
      <c r="I526" s="164"/>
      <c r="J526" s="64"/>
      <c r="K526" s="64"/>
      <c r="L526" s="62"/>
      <c r="M526" s="207"/>
      <c r="N526" s="43"/>
      <c r="O526" s="43"/>
      <c r="P526" s="43"/>
      <c r="Q526" s="43"/>
      <c r="R526" s="43"/>
      <c r="S526" s="43"/>
      <c r="T526" s="79"/>
      <c r="AT526" s="24" t="s">
        <v>189</v>
      </c>
      <c r="AU526" s="24" t="s">
        <v>88</v>
      </c>
    </row>
    <row r="527" spans="2:65" s="11" customFormat="1" ht="13.5">
      <c r="B527" s="208"/>
      <c r="C527" s="209"/>
      <c r="D527" s="205" t="s">
        <v>191</v>
      </c>
      <c r="E527" s="210" t="s">
        <v>34</v>
      </c>
      <c r="F527" s="211" t="s">
        <v>743</v>
      </c>
      <c r="G527" s="209"/>
      <c r="H527" s="210" t="s">
        <v>34</v>
      </c>
      <c r="I527" s="212"/>
      <c r="J527" s="209"/>
      <c r="K527" s="209"/>
      <c r="L527" s="213"/>
      <c r="M527" s="214"/>
      <c r="N527" s="215"/>
      <c r="O527" s="215"/>
      <c r="P527" s="215"/>
      <c r="Q527" s="215"/>
      <c r="R527" s="215"/>
      <c r="S527" s="215"/>
      <c r="T527" s="216"/>
      <c r="AT527" s="217" t="s">
        <v>191</v>
      </c>
      <c r="AU527" s="217" t="s">
        <v>88</v>
      </c>
      <c r="AV527" s="11" t="s">
        <v>86</v>
      </c>
      <c r="AW527" s="11" t="s">
        <v>41</v>
      </c>
      <c r="AX527" s="11" t="s">
        <v>78</v>
      </c>
      <c r="AY527" s="217" t="s">
        <v>179</v>
      </c>
    </row>
    <row r="528" spans="2:65" s="12" customFormat="1" ht="13.5">
      <c r="B528" s="218"/>
      <c r="C528" s="219"/>
      <c r="D528" s="205" t="s">
        <v>191</v>
      </c>
      <c r="E528" s="220" t="s">
        <v>34</v>
      </c>
      <c r="F528" s="221" t="s">
        <v>744</v>
      </c>
      <c r="G528" s="219"/>
      <c r="H528" s="222">
        <v>30</v>
      </c>
      <c r="I528" s="223"/>
      <c r="J528" s="219"/>
      <c r="K528" s="219"/>
      <c r="L528" s="224"/>
      <c r="M528" s="225"/>
      <c r="N528" s="226"/>
      <c r="O528" s="226"/>
      <c r="P528" s="226"/>
      <c r="Q528" s="226"/>
      <c r="R528" s="226"/>
      <c r="S528" s="226"/>
      <c r="T528" s="227"/>
      <c r="AT528" s="228" t="s">
        <v>191</v>
      </c>
      <c r="AU528" s="228" t="s">
        <v>88</v>
      </c>
      <c r="AV528" s="12" t="s">
        <v>88</v>
      </c>
      <c r="AW528" s="12" t="s">
        <v>41</v>
      </c>
      <c r="AX528" s="12" t="s">
        <v>78</v>
      </c>
      <c r="AY528" s="228" t="s">
        <v>179</v>
      </c>
    </row>
    <row r="529" spans="2:65" s="11" customFormat="1" ht="13.5">
      <c r="B529" s="208"/>
      <c r="C529" s="209"/>
      <c r="D529" s="205" t="s">
        <v>191</v>
      </c>
      <c r="E529" s="210" t="s">
        <v>34</v>
      </c>
      <c r="F529" s="211" t="s">
        <v>745</v>
      </c>
      <c r="G529" s="209"/>
      <c r="H529" s="210" t="s">
        <v>34</v>
      </c>
      <c r="I529" s="212"/>
      <c r="J529" s="209"/>
      <c r="K529" s="209"/>
      <c r="L529" s="213"/>
      <c r="M529" s="214"/>
      <c r="N529" s="215"/>
      <c r="O529" s="215"/>
      <c r="P529" s="215"/>
      <c r="Q529" s="215"/>
      <c r="R529" s="215"/>
      <c r="S529" s="215"/>
      <c r="T529" s="216"/>
      <c r="AT529" s="217" t="s">
        <v>191</v>
      </c>
      <c r="AU529" s="217" t="s">
        <v>88</v>
      </c>
      <c r="AV529" s="11" t="s">
        <v>86</v>
      </c>
      <c r="AW529" s="11" t="s">
        <v>41</v>
      </c>
      <c r="AX529" s="11" t="s">
        <v>78</v>
      </c>
      <c r="AY529" s="217" t="s">
        <v>179</v>
      </c>
    </row>
    <row r="530" spans="2:65" s="12" customFormat="1" ht="13.5">
      <c r="B530" s="218"/>
      <c r="C530" s="219"/>
      <c r="D530" s="205" t="s">
        <v>191</v>
      </c>
      <c r="E530" s="220" t="s">
        <v>34</v>
      </c>
      <c r="F530" s="221" t="s">
        <v>746</v>
      </c>
      <c r="G530" s="219"/>
      <c r="H530" s="222">
        <v>36.5</v>
      </c>
      <c r="I530" s="223"/>
      <c r="J530" s="219"/>
      <c r="K530" s="219"/>
      <c r="L530" s="224"/>
      <c r="M530" s="225"/>
      <c r="N530" s="226"/>
      <c r="O530" s="226"/>
      <c r="P530" s="226"/>
      <c r="Q530" s="226"/>
      <c r="R530" s="226"/>
      <c r="S530" s="226"/>
      <c r="T530" s="227"/>
      <c r="AT530" s="228" t="s">
        <v>191</v>
      </c>
      <c r="AU530" s="228" t="s">
        <v>88</v>
      </c>
      <c r="AV530" s="12" t="s">
        <v>88</v>
      </c>
      <c r="AW530" s="12" t="s">
        <v>41</v>
      </c>
      <c r="AX530" s="12" t="s">
        <v>78</v>
      </c>
      <c r="AY530" s="228" t="s">
        <v>179</v>
      </c>
    </row>
    <row r="531" spans="2:65" s="11" customFormat="1" ht="13.5">
      <c r="B531" s="208"/>
      <c r="C531" s="209"/>
      <c r="D531" s="205" t="s">
        <v>191</v>
      </c>
      <c r="E531" s="210" t="s">
        <v>34</v>
      </c>
      <c r="F531" s="211" t="s">
        <v>747</v>
      </c>
      <c r="G531" s="209"/>
      <c r="H531" s="210" t="s">
        <v>34</v>
      </c>
      <c r="I531" s="212"/>
      <c r="J531" s="209"/>
      <c r="K531" s="209"/>
      <c r="L531" s="213"/>
      <c r="M531" s="214"/>
      <c r="N531" s="215"/>
      <c r="O531" s="215"/>
      <c r="P531" s="215"/>
      <c r="Q531" s="215"/>
      <c r="R531" s="215"/>
      <c r="S531" s="215"/>
      <c r="T531" s="216"/>
      <c r="AT531" s="217" t="s">
        <v>191</v>
      </c>
      <c r="AU531" s="217" t="s">
        <v>88</v>
      </c>
      <c r="AV531" s="11" t="s">
        <v>86</v>
      </c>
      <c r="AW531" s="11" t="s">
        <v>41</v>
      </c>
      <c r="AX531" s="11" t="s">
        <v>78</v>
      </c>
      <c r="AY531" s="217" t="s">
        <v>179</v>
      </c>
    </row>
    <row r="532" spans="2:65" s="12" customFormat="1" ht="13.5">
      <c r="B532" s="218"/>
      <c r="C532" s="219"/>
      <c r="D532" s="205" t="s">
        <v>191</v>
      </c>
      <c r="E532" s="220" t="s">
        <v>34</v>
      </c>
      <c r="F532" s="221" t="s">
        <v>748</v>
      </c>
      <c r="G532" s="219"/>
      <c r="H532" s="222">
        <v>17.5</v>
      </c>
      <c r="I532" s="223"/>
      <c r="J532" s="219"/>
      <c r="K532" s="219"/>
      <c r="L532" s="224"/>
      <c r="M532" s="225"/>
      <c r="N532" s="226"/>
      <c r="O532" s="226"/>
      <c r="P532" s="226"/>
      <c r="Q532" s="226"/>
      <c r="R532" s="226"/>
      <c r="S532" s="226"/>
      <c r="T532" s="227"/>
      <c r="AT532" s="228" t="s">
        <v>191</v>
      </c>
      <c r="AU532" s="228" t="s">
        <v>88</v>
      </c>
      <c r="AV532" s="12" t="s">
        <v>88</v>
      </c>
      <c r="AW532" s="12" t="s">
        <v>41</v>
      </c>
      <c r="AX532" s="12" t="s">
        <v>78</v>
      </c>
      <c r="AY532" s="228" t="s">
        <v>179</v>
      </c>
    </row>
    <row r="533" spans="2:65" s="11" customFormat="1" ht="13.5">
      <c r="B533" s="208"/>
      <c r="C533" s="209"/>
      <c r="D533" s="205" t="s">
        <v>191</v>
      </c>
      <c r="E533" s="210" t="s">
        <v>34</v>
      </c>
      <c r="F533" s="211" t="s">
        <v>749</v>
      </c>
      <c r="G533" s="209"/>
      <c r="H533" s="210" t="s">
        <v>34</v>
      </c>
      <c r="I533" s="212"/>
      <c r="J533" s="209"/>
      <c r="K533" s="209"/>
      <c r="L533" s="213"/>
      <c r="M533" s="214"/>
      <c r="N533" s="215"/>
      <c r="O533" s="215"/>
      <c r="P533" s="215"/>
      <c r="Q533" s="215"/>
      <c r="R533" s="215"/>
      <c r="S533" s="215"/>
      <c r="T533" s="216"/>
      <c r="AT533" s="217" t="s">
        <v>191</v>
      </c>
      <c r="AU533" s="217" t="s">
        <v>88</v>
      </c>
      <c r="AV533" s="11" t="s">
        <v>86</v>
      </c>
      <c r="AW533" s="11" t="s">
        <v>41</v>
      </c>
      <c r="AX533" s="11" t="s">
        <v>78</v>
      </c>
      <c r="AY533" s="217" t="s">
        <v>179</v>
      </c>
    </row>
    <row r="534" spans="2:65" s="12" customFormat="1" ht="13.5">
      <c r="B534" s="218"/>
      <c r="C534" s="219"/>
      <c r="D534" s="205" t="s">
        <v>191</v>
      </c>
      <c r="E534" s="220" t="s">
        <v>34</v>
      </c>
      <c r="F534" s="221" t="s">
        <v>750</v>
      </c>
      <c r="G534" s="219"/>
      <c r="H534" s="222">
        <v>15</v>
      </c>
      <c r="I534" s="223"/>
      <c r="J534" s="219"/>
      <c r="K534" s="219"/>
      <c r="L534" s="224"/>
      <c r="M534" s="225"/>
      <c r="N534" s="226"/>
      <c r="O534" s="226"/>
      <c r="P534" s="226"/>
      <c r="Q534" s="226"/>
      <c r="R534" s="226"/>
      <c r="S534" s="226"/>
      <c r="T534" s="227"/>
      <c r="AT534" s="228" t="s">
        <v>191</v>
      </c>
      <c r="AU534" s="228" t="s">
        <v>88</v>
      </c>
      <c r="AV534" s="12" t="s">
        <v>88</v>
      </c>
      <c r="AW534" s="12" t="s">
        <v>41</v>
      </c>
      <c r="AX534" s="12" t="s">
        <v>78</v>
      </c>
      <c r="AY534" s="228" t="s">
        <v>179</v>
      </c>
    </row>
    <row r="535" spans="2:65" s="13" customFormat="1" ht="13.5">
      <c r="B535" s="229"/>
      <c r="C535" s="230"/>
      <c r="D535" s="205" t="s">
        <v>191</v>
      </c>
      <c r="E535" s="231" t="s">
        <v>34</v>
      </c>
      <c r="F535" s="232" t="s">
        <v>196</v>
      </c>
      <c r="G535" s="230"/>
      <c r="H535" s="233">
        <v>99</v>
      </c>
      <c r="I535" s="234"/>
      <c r="J535" s="230"/>
      <c r="K535" s="230"/>
      <c r="L535" s="235"/>
      <c r="M535" s="236"/>
      <c r="N535" s="237"/>
      <c r="O535" s="237"/>
      <c r="P535" s="237"/>
      <c r="Q535" s="237"/>
      <c r="R535" s="237"/>
      <c r="S535" s="237"/>
      <c r="T535" s="238"/>
      <c r="AT535" s="239" t="s">
        <v>191</v>
      </c>
      <c r="AU535" s="239" t="s">
        <v>88</v>
      </c>
      <c r="AV535" s="13" t="s">
        <v>187</v>
      </c>
      <c r="AW535" s="13" t="s">
        <v>41</v>
      </c>
      <c r="AX535" s="13" t="s">
        <v>86</v>
      </c>
      <c r="AY535" s="239" t="s">
        <v>179</v>
      </c>
    </row>
    <row r="536" spans="2:65" s="1" customFormat="1" ht="14.45" customHeight="1">
      <c r="B536" s="42"/>
      <c r="C536" s="240" t="s">
        <v>751</v>
      </c>
      <c r="D536" s="240" t="s">
        <v>222</v>
      </c>
      <c r="E536" s="241" t="s">
        <v>752</v>
      </c>
      <c r="F536" s="242" t="s">
        <v>753</v>
      </c>
      <c r="G536" s="243" t="s">
        <v>250</v>
      </c>
      <c r="H536" s="244">
        <v>29.5</v>
      </c>
      <c r="I536" s="245"/>
      <c r="J536" s="246">
        <f>ROUND(I536*H536,2)</f>
        <v>0</v>
      </c>
      <c r="K536" s="242" t="s">
        <v>186</v>
      </c>
      <c r="L536" s="247"/>
      <c r="M536" s="248" t="s">
        <v>34</v>
      </c>
      <c r="N536" s="249" t="s">
        <v>49</v>
      </c>
      <c r="O536" s="43"/>
      <c r="P536" s="202">
        <f>O536*H536</f>
        <v>0</v>
      </c>
      <c r="Q536" s="202">
        <v>5.0000000000000001E-4</v>
      </c>
      <c r="R536" s="202">
        <f>Q536*H536</f>
        <v>1.4750000000000001E-2</v>
      </c>
      <c r="S536" s="202">
        <v>0</v>
      </c>
      <c r="T536" s="203">
        <f>S536*H536</f>
        <v>0</v>
      </c>
      <c r="AR536" s="24" t="s">
        <v>225</v>
      </c>
      <c r="AT536" s="24" t="s">
        <v>222</v>
      </c>
      <c r="AU536" s="24" t="s">
        <v>88</v>
      </c>
      <c r="AY536" s="24" t="s">
        <v>179</v>
      </c>
      <c r="BE536" s="204">
        <f>IF(N536="základní",J536,0)</f>
        <v>0</v>
      </c>
      <c r="BF536" s="204">
        <f>IF(N536="snížená",J536,0)</f>
        <v>0</v>
      </c>
      <c r="BG536" s="204">
        <f>IF(N536="zákl. přenesená",J536,0)</f>
        <v>0</v>
      </c>
      <c r="BH536" s="204">
        <f>IF(N536="sníž. přenesená",J536,0)</f>
        <v>0</v>
      </c>
      <c r="BI536" s="204">
        <f>IF(N536="nulová",J536,0)</f>
        <v>0</v>
      </c>
      <c r="BJ536" s="24" t="s">
        <v>86</v>
      </c>
      <c r="BK536" s="204">
        <f>ROUND(I536*H536,2)</f>
        <v>0</v>
      </c>
      <c r="BL536" s="24" t="s">
        <v>187</v>
      </c>
      <c r="BM536" s="24" t="s">
        <v>754</v>
      </c>
    </row>
    <row r="537" spans="2:65" s="12" customFormat="1" ht="13.5">
      <c r="B537" s="218"/>
      <c r="C537" s="219"/>
      <c r="D537" s="205" t="s">
        <v>191</v>
      </c>
      <c r="E537" s="220" t="s">
        <v>34</v>
      </c>
      <c r="F537" s="221" t="s">
        <v>755</v>
      </c>
      <c r="G537" s="219"/>
      <c r="H537" s="222">
        <v>29.5</v>
      </c>
      <c r="I537" s="223"/>
      <c r="J537" s="219"/>
      <c r="K537" s="219"/>
      <c r="L537" s="224"/>
      <c r="M537" s="225"/>
      <c r="N537" s="226"/>
      <c r="O537" s="226"/>
      <c r="P537" s="226"/>
      <c r="Q537" s="226"/>
      <c r="R537" s="226"/>
      <c r="S537" s="226"/>
      <c r="T537" s="227"/>
      <c r="AT537" s="228" t="s">
        <v>191</v>
      </c>
      <c r="AU537" s="228" t="s">
        <v>88</v>
      </c>
      <c r="AV537" s="12" t="s">
        <v>88</v>
      </c>
      <c r="AW537" s="12" t="s">
        <v>41</v>
      </c>
      <c r="AX537" s="12" t="s">
        <v>86</v>
      </c>
      <c r="AY537" s="228" t="s">
        <v>179</v>
      </c>
    </row>
    <row r="538" spans="2:65" s="1" customFormat="1" ht="14.45" customHeight="1">
      <c r="B538" s="42"/>
      <c r="C538" s="240" t="s">
        <v>756</v>
      </c>
      <c r="D538" s="240" t="s">
        <v>222</v>
      </c>
      <c r="E538" s="241" t="s">
        <v>757</v>
      </c>
      <c r="F538" s="242" t="s">
        <v>758</v>
      </c>
      <c r="G538" s="243" t="s">
        <v>250</v>
      </c>
      <c r="H538" s="244">
        <v>36.5</v>
      </c>
      <c r="I538" s="245"/>
      <c r="J538" s="246">
        <f>ROUND(I538*H538,2)</f>
        <v>0</v>
      </c>
      <c r="K538" s="242" t="s">
        <v>233</v>
      </c>
      <c r="L538" s="247"/>
      <c r="M538" s="248" t="s">
        <v>34</v>
      </c>
      <c r="N538" s="249" t="s">
        <v>49</v>
      </c>
      <c r="O538" s="43"/>
      <c r="P538" s="202">
        <f>O538*H538</f>
        <v>0</v>
      </c>
      <c r="Q538" s="202">
        <v>5.0000000000000001E-4</v>
      </c>
      <c r="R538" s="202">
        <f>Q538*H538</f>
        <v>1.8249999999999999E-2</v>
      </c>
      <c r="S538" s="202">
        <v>0</v>
      </c>
      <c r="T538" s="203">
        <f>S538*H538</f>
        <v>0</v>
      </c>
      <c r="AR538" s="24" t="s">
        <v>225</v>
      </c>
      <c r="AT538" s="24" t="s">
        <v>222</v>
      </c>
      <c r="AU538" s="24" t="s">
        <v>88</v>
      </c>
      <c r="AY538" s="24" t="s">
        <v>179</v>
      </c>
      <c r="BE538" s="204">
        <f>IF(N538="základní",J538,0)</f>
        <v>0</v>
      </c>
      <c r="BF538" s="204">
        <f>IF(N538="snížená",J538,0)</f>
        <v>0</v>
      </c>
      <c r="BG538" s="204">
        <f>IF(N538="zákl. přenesená",J538,0)</f>
        <v>0</v>
      </c>
      <c r="BH538" s="204">
        <f>IF(N538="sníž. přenesená",J538,0)</f>
        <v>0</v>
      </c>
      <c r="BI538" s="204">
        <f>IF(N538="nulová",J538,0)</f>
        <v>0</v>
      </c>
      <c r="BJ538" s="24" t="s">
        <v>86</v>
      </c>
      <c r="BK538" s="204">
        <f>ROUND(I538*H538,2)</f>
        <v>0</v>
      </c>
      <c r="BL538" s="24" t="s">
        <v>187</v>
      </c>
      <c r="BM538" s="24" t="s">
        <v>759</v>
      </c>
    </row>
    <row r="539" spans="2:65" s="12" customFormat="1" ht="13.5">
      <c r="B539" s="218"/>
      <c r="C539" s="219"/>
      <c r="D539" s="205" t="s">
        <v>191</v>
      </c>
      <c r="E539" s="220" t="s">
        <v>34</v>
      </c>
      <c r="F539" s="221" t="s">
        <v>746</v>
      </c>
      <c r="G539" s="219"/>
      <c r="H539" s="222">
        <v>36.5</v>
      </c>
      <c r="I539" s="223"/>
      <c r="J539" s="219"/>
      <c r="K539" s="219"/>
      <c r="L539" s="224"/>
      <c r="M539" s="225"/>
      <c r="N539" s="226"/>
      <c r="O539" s="226"/>
      <c r="P539" s="226"/>
      <c r="Q539" s="226"/>
      <c r="R539" s="226"/>
      <c r="S539" s="226"/>
      <c r="T539" s="227"/>
      <c r="AT539" s="228" t="s">
        <v>191</v>
      </c>
      <c r="AU539" s="228" t="s">
        <v>88</v>
      </c>
      <c r="AV539" s="12" t="s">
        <v>88</v>
      </c>
      <c r="AW539" s="12" t="s">
        <v>41</v>
      </c>
      <c r="AX539" s="12" t="s">
        <v>86</v>
      </c>
      <c r="AY539" s="228" t="s">
        <v>179</v>
      </c>
    </row>
    <row r="540" spans="2:65" s="1" customFormat="1" ht="22.9" customHeight="1">
      <c r="B540" s="42"/>
      <c r="C540" s="240" t="s">
        <v>760</v>
      </c>
      <c r="D540" s="240" t="s">
        <v>222</v>
      </c>
      <c r="E540" s="241" t="s">
        <v>761</v>
      </c>
      <c r="F540" s="242" t="s">
        <v>762</v>
      </c>
      <c r="G540" s="243" t="s">
        <v>185</v>
      </c>
      <c r="H540" s="244">
        <v>1.5</v>
      </c>
      <c r="I540" s="245"/>
      <c r="J540" s="246">
        <f>ROUND(I540*H540,2)</f>
        <v>0</v>
      </c>
      <c r="K540" s="242" t="s">
        <v>186</v>
      </c>
      <c r="L540" s="247"/>
      <c r="M540" s="248" t="s">
        <v>34</v>
      </c>
      <c r="N540" s="249" t="s">
        <v>49</v>
      </c>
      <c r="O540" s="43"/>
      <c r="P540" s="202">
        <f>O540*H540</f>
        <v>0</v>
      </c>
      <c r="Q540" s="202">
        <v>5.9999999999999995E-4</v>
      </c>
      <c r="R540" s="202">
        <f>Q540*H540</f>
        <v>8.9999999999999998E-4</v>
      </c>
      <c r="S540" s="202">
        <v>0</v>
      </c>
      <c r="T540" s="203">
        <f>S540*H540</f>
        <v>0</v>
      </c>
      <c r="AR540" s="24" t="s">
        <v>225</v>
      </c>
      <c r="AT540" s="24" t="s">
        <v>222</v>
      </c>
      <c r="AU540" s="24" t="s">
        <v>88</v>
      </c>
      <c r="AY540" s="24" t="s">
        <v>179</v>
      </c>
      <c r="BE540" s="204">
        <f>IF(N540="základní",J540,0)</f>
        <v>0</v>
      </c>
      <c r="BF540" s="204">
        <f>IF(N540="snížená",J540,0)</f>
        <v>0</v>
      </c>
      <c r="BG540" s="204">
        <f>IF(N540="zákl. přenesená",J540,0)</f>
        <v>0</v>
      </c>
      <c r="BH540" s="204">
        <f>IF(N540="sníž. přenesená",J540,0)</f>
        <v>0</v>
      </c>
      <c r="BI540" s="204">
        <f>IF(N540="nulová",J540,0)</f>
        <v>0</v>
      </c>
      <c r="BJ540" s="24" t="s">
        <v>86</v>
      </c>
      <c r="BK540" s="204">
        <f>ROUND(I540*H540,2)</f>
        <v>0</v>
      </c>
      <c r="BL540" s="24" t="s">
        <v>187</v>
      </c>
      <c r="BM540" s="24" t="s">
        <v>763</v>
      </c>
    </row>
    <row r="541" spans="2:65" s="1" customFormat="1" ht="27">
      <c r="B541" s="42"/>
      <c r="C541" s="64"/>
      <c r="D541" s="205" t="s">
        <v>227</v>
      </c>
      <c r="E541" s="64"/>
      <c r="F541" s="206" t="s">
        <v>764</v>
      </c>
      <c r="G541" s="64"/>
      <c r="H541" s="64"/>
      <c r="I541" s="164"/>
      <c r="J541" s="64"/>
      <c r="K541" s="64"/>
      <c r="L541" s="62"/>
      <c r="M541" s="207"/>
      <c r="N541" s="43"/>
      <c r="O541" s="43"/>
      <c r="P541" s="43"/>
      <c r="Q541" s="43"/>
      <c r="R541" s="43"/>
      <c r="S541" s="43"/>
      <c r="T541" s="79"/>
      <c r="AT541" s="24" t="s">
        <v>227</v>
      </c>
      <c r="AU541" s="24" t="s">
        <v>88</v>
      </c>
    </row>
    <row r="542" spans="2:65" s="12" customFormat="1" ht="13.5">
      <c r="B542" s="218"/>
      <c r="C542" s="219"/>
      <c r="D542" s="205" t="s">
        <v>191</v>
      </c>
      <c r="E542" s="220" t="s">
        <v>34</v>
      </c>
      <c r="F542" s="221" t="s">
        <v>765</v>
      </c>
      <c r="G542" s="219"/>
      <c r="H542" s="222">
        <v>1.5</v>
      </c>
      <c r="I542" s="223"/>
      <c r="J542" s="219"/>
      <c r="K542" s="219"/>
      <c r="L542" s="224"/>
      <c r="M542" s="225"/>
      <c r="N542" s="226"/>
      <c r="O542" s="226"/>
      <c r="P542" s="226"/>
      <c r="Q542" s="226"/>
      <c r="R542" s="226"/>
      <c r="S542" s="226"/>
      <c r="T542" s="227"/>
      <c r="AT542" s="228" t="s">
        <v>191</v>
      </c>
      <c r="AU542" s="228" t="s">
        <v>88</v>
      </c>
      <c r="AV542" s="12" t="s">
        <v>88</v>
      </c>
      <c r="AW542" s="12" t="s">
        <v>41</v>
      </c>
      <c r="AX542" s="12" t="s">
        <v>86</v>
      </c>
      <c r="AY542" s="228" t="s">
        <v>179</v>
      </c>
    </row>
    <row r="543" spans="2:65" s="1" customFormat="1" ht="34.15" customHeight="1">
      <c r="B543" s="42"/>
      <c r="C543" s="193" t="s">
        <v>766</v>
      </c>
      <c r="D543" s="193" t="s">
        <v>182</v>
      </c>
      <c r="E543" s="194" t="s">
        <v>767</v>
      </c>
      <c r="F543" s="195" t="s">
        <v>768</v>
      </c>
      <c r="G543" s="196" t="s">
        <v>769</v>
      </c>
      <c r="H543" s="197">
        <v>26</v>
      </c>
      <c r="I543" s="198"/>
      <c r="J543" s="199">
        <f>ROUND(I543*H543,2)</f>
        <v>0</v>
      </c>
      <c r="K543" s="195" t="s">
        <v>186</v>
      </c>
      <c r="L543" s="62"/>
      <c r="M543" s="200" t="s">
        <v>34</v>
      </c>
      <c r="N543" s="201" t="s">
        <v>49</v>
      </c>
      <c r="O543" s="43"/>
      <c r="P543" s="202">
        <f>O543*H543</f>
        <v>0</v>
      </c>
      <c r="Q543" s="202">
        <v>4.8000000000000001E-4</v>
      </c>
      <c r="R543" s="202">
        <f>Q543*H543</f>
        <v>1.248E-2</v>
      </c>
      <c r="S543" s="202">
        <v>0</v>
      </c>
      <c r="T543" s="203">
        <f>S543*H543</f>
        <v>0</v>
      </c>
      <c r="AR543" s="24" t="s">
        <v>187</v>
      </c>
      <c r="AT543" s="24" t="s">
        <v>182</v>
      </c>
      <c r="AU543" s="24" t="s">
        <v>88</v>
      </c>
      <c r="AY543" s="24" t="s">
        <v>179</v>
      </c>
      <c r="BE543" s="204">
        <f>IF(N543="základní",J543,0)</f>
        <v>0</v>
      </c>
      <c r="BF543" s="204">
        <f>IF(N543="snížená",J543,0)</f>
        <v>0</v>
      </c>
      <c r="BG543" s="204">
        <f>IF(N543="zákl. přenesená",J543,0)</f>
        <v>0</v>
      </c>
      <c r="BH543" s="204">
        <f>IF(N543="sníž. přenesená",J543,0)</f>
        <v>0</v>
      </c>
      <c r="BI543" s="204">
        <f>IF(N543="nulová",J543,0)</f>
        <v>0</v>
      </c>
      <c r="BJ543" s="24" t="s">
        <v>86</v>
      </c>
      <c r="BK543" s="204">
        <f>ROUND(I543*H543,2)</f>
        <v>0</v>
      </c>
      <c r="BL543" s="24" t="s">
        <v>187</v>
      </c>
      <c r="BM543" s="24" t="s">
        <v>770</v>
      </c>
    </row>
    <row r="544" spans="2:65" s="1" customFormat="1" ht="148.5">
      <c r="B544" s="42"/>
      <c r="C544" s="64"/>
      <c r="D544" s="205" t="s">
        <v>189</v>
      </c>
      <c r="E544" s="64"/>
      <c r="F544" s="206" t="s">
        <v>771</v>
      </c>
      <c r="G544" s="64"/>
      <c r="H544" s="64"/>
      <c r="I544" s="164"/>
      <c r="J544" s="64"/>
      <c r="K544" s="64"/>
      <c r="L544" s="62"/>
      <c r="M544" s="207"/>
      <c r="N544" s="43"/>
      <c r="O544" s="43"/>
      <c r="P544" s="43"/>
      <c r="Q544" s="43"/>
      <c r="R544" s="43"/>
      <c r="S544" s="43"/>
      <c r="T544" s="79"/>
      <c r="AT544" s="24" t="s">
        <v>189</v>
      </c>
      <c r="AU544" s="24" t="s">
        <v>88</v>
      </c>
    </row>
    <row r="545" spans="2:65" s="12" customFormat="1" ht="13.5">
      <c r="B545" s="218"/>
      <c r="C545" s="219"/>
      <c r="D545" s="205" t="s">
        <v>191</v>
      </c>
      <c r="E545" s="220" t="s">
        <v>34</v>
      </c>
      <c r="F545" s="221" t="s">
        <v>772</v>
      </c>
      <c r="G545" s="219"/>
      <c r="H545" s="222">
        <v>1</v>
      </c>
      <c r="I545" s="223"/>
      <c r="J545" s="219"/>
      <c r="K545" s="219"/>
      <c r="L545" s="224"/>
      <c r="M545" s="225"/>
      <c r="N545" s="226"/>
      <c r="O545" s="226"/>
      <c r="P545" s="226"/>
      <c r="Q545" s="226"/>
      <c r="R545" s="226"/>
      <c r="S545" s="226"/>
      <c r="T545" s="227"/>
      <c r="AT545" s="228" t="s">
        <v>191</v>
      </c>
      <c r="AU545" s="228" t="s">
        <v>88</v>
      </c>
      <c r="AV545" s="12" t="s">
        <v>88</v>
      </c>
      <c r="AW545" s="12" t="s">
        <v>41</v>
      </c>
      <c r="AX545" s="12" t="s">
        <v>78</v>
      </c>
      <c r="AY545" s="228" t="s">
        <v>179</v>
      </c>
    </row>
    <row r="546" spans="2:65" s="12" customFormat="1" ht="13.5">
      <c r="B546" s="218"/>
      <c r="C546" s="219"/>
      <c r="D546" s="205" t="s">
        <v>191</v>
      </c>
      <c r="E546" s="220" t="s">
        <v>34</v>
      </c>
      <c r="F546" s="221" t="s">
        <v>773</v>
      </c>
      <c r="G546" s="219"/>
      <c r="H546" s="222">
        <v>2</v>
      </c>
      <c r="I546" s="223"/>
      <c r="J546" s="219"/>
      <c r="K546" s="219"/>
      <c r="L546" s="224"/>
      <c r="M546" s="225"/>
      <c r="N546" s="226"/>
      <c r="O546" s="226"/>
      <c r="P546" s="226"/>
      <c r="Q546" s="226"/>
      <c r="R546" s="226"/>
      <c r="S546" s="226"/>
      <c r="T546" s="227"/>
      <c r="AT546" s="228" t="s">
        <v>191</v>
      </c>
      <c r="AU546" s="228" t="s">
        <v>88</v>
      </c>
      <c r="AV546" s="12" t="s">
        <v>88</v>
      </c>
      <c r="AW546" s="12" t="s">
        <v>41</v>
      </c>
      <c r="AX546" s="12" t="s">
        <v>78</v>
      </c>
      <c r="AY546" s="228" t="s">
        <v>179</v>
      </c>
    </row>
    <row r="547" spans="2:65" s="12" customFormat="1" ht="13.5">
      <c r="B547" s="218"/>
      <c r="C547" s="219"/>
      <c r="D547" s="205" t="s">
        <v>191</v>
      </c>
      <c r="E547" s="220" t="s">
        <v>34</v>
      </c>
      <c r="F547" s="221" t="s">
        <v>774</v>
      </c>
      <c r="G547" s="219"/>
      <c r="H547" s="222">
        <v>4</v>
      </c>
      <c r="I547" s="223"/>
      <c r="J547" s="219"/>
      <c r="K547" s="219"/>
      <c r="L547" s="224"/>
      <c r="M547" s="225"/>
      <c r="N547" s="226"/>
      <c r="O547" s="226"/>
      <c r="P547" s="226"/>
      <c r="Q547" s="226"/>
      <c r="R547" s="226"/>
      <c r="S547" s="226"/>
      <c r="T547" s="227"/>
      <c r="AT547" s="228" t="s">
        <v>191</v>
      </c>
      <c r="AU547" s="228" t="s">
        <v>88</v>
      </c>
      <c r="AV547" s="12" t="s">
        <v>88</v>
      </c>
      <c r="AW547" s="12" t="s">
        <v>41</v>
      </c>
      <c r="AX547" s="12" t="s">
        <v>78</v>
      </c>
      <c r="AY547" s="228" t="s">
        <v>179</v>
      </c>
    </row>
    <row r="548" spans="2:65" s="12" customFormat="1" ht="13.5">
      <c r="B548" s="218"/>
      <c r="C548" s="219"/>
      <c r="D548" s="205" t="s">
        <v>191</v>
      </c>
      <c r="E548" s="220" t="s">
        <v>34</v>
      </c>
      <c r="F548" s="221" t="s">
        <v>775</v>
      </c>
      <c r="G548" s="219"/>
      <c r="H548" s="222">
        <v>4</v>
      </c>
      <c r="I548" s="223"/>
      <c r="J548" s="219"/>
      <c r="K548" s="219"/>
      <c r="L548" s="224"/>
      <c r="M548" s="225"/>
      <c r="N548" s="226"/>
      <c r="O548" s="226"/>
      <c r="P548" s="226"/>
      <c r="Q548" s="226"/>
      <c r="R548" s="226"/>
      <c r="S548" s="226"/>
      <c r="T548" s="227"/>
      <c r="AT548" s="228" t="s">
        <v>191</v>
      </c>
      <c r="AU548" s="228" t="s">
        <v>88</v>
      </c>
      <c r="AV548" s="12" t="s">
        <v>88</v>
      </c>
      <c r="AW548" s="12" t="s">
        <v>41</v>
      </c>
      <c r="AX548" s="12" t="s">
        <v>78</v>
      </c>
      <c r="AY548" s="228" t="s">
        <v>179</v>
      </c>
    </row>
    <row r="549" spans="2:65" s="12" customFormat="1" ht="13.5">
      <c r="B549" s="218"/>
      <c r="C549" s="219"/>
      <c r="D549" s="205" t="s">
        <v>191</v>
      </c>
      <c r="E549" s="220" t="s">
        <v>34</v>
      </c>
      <c r="F549" s="221" t="s">
        <v>776</v>
      </c>
      <c r="G549" s="219"/>
      <c r="H549" s="222">
        <v>1</v>
      </c>
      <c r="I549" s="223"/>
      <c r="J549" s="219"/>
      <c r="K549" s="219"/>
      <c r="L549" s="224"/>
      <c r="M549" s="225"/>
      <c r="N549" s="226"/>
      <c r="O549" s="226"/>
      <c r="P549" s="226"/>
      <c r="Q549" s="226"/>
      <c r="R549" s="226"/>
      <c r="S549" s="226"/>
      <c r="T549" s="227"/>
      <c r="AT549" s="228" t="s">
        <v>191</v>
      </c>
      <c r="AU549" s="228" t="s">
        <v>88</v>
      </c>
      <c r="AV549" s="12" t="s">
        <v>88</v>
      </c>
      <c r="AW549" s="12" t="s">
        <v>41</v>
      </c>
      <c r="AX549" s="12" t="s">
        <v>78</v>
      </c>
      <c r="AY549" s="228" t="s">
        <v>179</v>
      </c>
    </row>
    <row r="550" spans="2:65" s="12" customFormat="1" ht="13.5">
      <c r="B550" s="218"/>
      <c r="C550" s="219"/>
      <c r="D550" s="205" t="s">
        <v>191</v>
      </c>
      <c r="E550" s="220" t="s">
        <v>34</v>
      </c>
      <c r="F550" s="221" t="s">
        <v>777</v>
      </c>
      <c r="G550" s="219"/>
      <c r="H550" s="222">
        <v>4</v>
      </c>
      <c r="I550" s="223"/>
      <c r="J550" s="219"/>
      <c r="K550" s="219"/>
      <c r="L550" s="224"/>
      <c r="M550" s="225"/>
      <c r="N550" s="226"/>
      <c r="O550" s="226"/>
      <c r="P550" s="226"/>
      <c r="Q550" s="226"/>
      <c r="R550" s="226"/>
      <c r="S550" s="226"/>
      <c r="T550" s="227"/>
      <c r="AT550" s="228" t="s">
        <v>191</v>
      </c>
      <c r="AU550" s="228" t="s">
        <v>88</v>
      </c>
      <c r="AV550" s="12" t="s">
        <v>88</v>
      </c>
      <c r="AW550" s="12" t="s">
        <v>41</v>
      </c>
      <c r="AX550" s="12" t="s">
        <v>78</v>
      </c>
      <c r="AY550" s="228" t="s">
        <v>179</v>
      </c>
    </row>
    <row r="551" spans="2:65" s="12" customFormat="1" ht="13.5">
      <c r="B551" s="218"/>
      <c r="C551" s="219"/>
      <c r="D551" s="205" t="s">
        <v>191</v>
      </c>
      <c r="E551" s="220" t="s">
        <v>34</v>
      </c>
      <c r="F551" s="221" t="s">
        <v>778</v>
      </c>
      <c r="G551" s="219"/>
      <c r="H551" s="222">
        <v>6</v>
      </c>
      <c r="I551" s="223"/>
      <c r="J551" s="219"/>
      <c r="K551" s="219"/>
      <c r="L551" s="224"/>
      <c r="M551" s="225"/>
      <c r="N551" s="226"/>
      <c r="O551" s="226"/>
      <c r="P551" s="226"/>
      <c r="Q551" s="226"/>
      <c r="R551" s="226"/>
      <c r="S551" s="226"/>
      <c r="T551" s="227"/>
      <c r="AT551" s="228" t="s">
        <v>191</v>
      </c>
      <c r="AU551" s="228" t="s">
        <v>88</v>
      </c>
      <c r="AV551" s="12" t="s">
        <v>88</v>
      </c>
      <c r="AW551" s="12" t="s">
        <v>41</v>
      </c>
      <c r="AX551" s="12" t="s">
        <v>78</v>
      </c>
      <c r="AY551" s="228" t="s">
        <v>179</v>
      </c>
    </row>
    <row r="552" spans="2:65" s="12" customFormat="1" ht="13.5">
      <c r="B552" s="218"/>
      <c r="C552" s="219"/>
      <c r="D552" s="205" t="s">
        <v>191</v>
      </c>
      <c r="E552" s="220" t="s">
        <v>34</v>
      </c>
      <c r="F552" s="221" t="s">
        <v>779</v>
      </c>
      <c r="G552" s="219"/>
      <c r="H552" s="222">
        <v>2</v>
      </c>
      <c r="I552" s="223"/>
      <c r="J552" s="219"/>
      <c r="K552" s="219"/>
      <c r="L552" s="224"/>
      <c r="M552" s="225"/>
      <c r="N552" s="226"/>
      <c r="O552" s="226"/>
      <c r="P552" s="226"/>
      <c r="Q552" s="226"/>
      <c r="R552" s="226"/>
      <c r="S552" s="226"/>
      <c r="T552" s="227"/>
      <c r="AT552" s="228" t="s">
        <v>191</v>
      </c>
      <c r="AU552" s="228" t="s">
        <v>88</v>
      </c>
      <c r="AV552" s="12" t="s">
        <v>88</v>
      </c>
      <c r="AW552" s="12" t="s">
        <v>41</v>
      </c>
      <c r="AX552" s="12" t="s">
        <v>78</v>
      </c>
      <c r="AY552" s="228" t="s">
        <v>179</v>
      </c>
    </row>
    <row r="553" spans="2:65" s="12" customFormat="1" ht="13.5">
      <c r="B553" s="218"/>
      <c r="C553" s="219"/>
      <c r="D553" s="205" t="s">
        <v>191</v>
      </c>
      <c r="E553" s="220" t="s">
        <v>34</v>
      </c>
      <c r="F553" s="221" t="s">
        <v>780</v>
      </c>
      <c r="G553" s="219"/>
      <c r="H553" s="222">
        <v>2</v>
      </c>
      <c r="I553" s="223"/>
      <c r="J553" s="219"/>
      <c r="K553" s="219"/>
      <c r="L553" s="224"/>
      <c r="M553" s="225"/>
      <c r="N553" s="226"/>
      <c r="O553" s="226"/>
      <c r="P553" s="226"/>
      <c r="Q553" s="226"/>
      <c r="R553" s="226"/>
      <c r="S553" s="226"/>
      <c r="T553" s="227"/>
      <c r="AT553" s="228" t="s">
        <v>191</v>
      </c>
      <c r="AU553" s="228" t="s">
        <v>88</v>
      </c>
      <c r="AV553" s="12" t="s">
        <v>88</v>
      </c>
      <c r="AW553" s="12" t="s">
        <v>41</v>
      </c>
      <c r="AX553" s="12" t="s">
        <v>78</v>
      </c>
      <c r="AY553" s="228" t="s">
        <v>179</v>
      </c>
    </row>
    <row r="554" spans="2:65" s="13" customFormat="1" ht="13.5">
      <c r="B554" s="229"/>
      <c r="C554" s="230"/>
      <c r="D554" s="205" t="s">
        <v>191</v>
      </c>
      <c r="E554" s="231" t="s">
        <v>34</v>
      </c>
      <c r="F554" s="232" t="s">
        <v>196</v>
      </c>
      <c r="G554" s="230"/>
      <c r="H554" s="233">
        <v>26</v>
      </c>
      <c r="I554" s="234"/>
      <c r="J554" s="230"/>
      <c r="K554" s="230"/>
      <c r="L554" s="235"/>
      <c r="M554" s="236"/>
      <c r="N554" s="237"/>
      <c r="O554" s="237"/>
      <c r="P554" s="237"/>
      <c r="Q554" s="237"/>
      <c r="R554" s="237"/>
      <c r="S554" s="237"/>
      <c r="T554" s="238"/>
      <c r="AT554" s="239" t="s">
        <v>191</v>
      </c>
      <c r="AU554" s="239" t="s">
        <v>88</v>
      </c>
      <c r="AV554" s="13" t="s">
        <v>187</v>
      </c>
      <c r="AW554" s="13" t="s">
        <v>41</v>
      </c>
      <c r="AX554" s="13" t="s">
        <v>86</v>
      </c>
      <c r="AY554" s="239" t="s">
        <v>179</v>
      </c>
    </row>
    <row r="555" spans="2:65" s="1" customFormat="1" ht="22.9" customHeight="1">
      <c r="B555" s="42"/>
      <c r="C555" s="240" t="s">
        <v>781</v>
      </c>
      <c r="D555" s="240" t="s">
        <v>222</v>
      </c>
      <c r="E555" s="241" t="s">
        <v>782</v>
      </c>
      <c r="F555" s="242" t="s">
        <v>783</v>
      </c>
      <c r="G555" s="243" t="s">
        <v>769</v>
      </c>
      <c r="H555" s="244">
        <v>1</v>
      </c>
      <c r="I555" s="245"/>
      <c r="J555" s="246">
        <f>ROUND(I555*H555,2)</f>
        <v>0</v>
      </c>
      <c r="K555" s="242" t="s">
        <v>233</v>
      </c>
      <c r="L555" s="247"/>
      <c r="M555" s="248" t="s">
        <v>34</v>
      </c>
      <c r="N555" s="249" t="s">
        <v>49</v>
      </c>
      <c r="O555" s="43"/>
      <c r="P555" s="202">
        <f>O555*H555</f>
        <v>0</v>
      </c>
      <c r="Q555" s="202">
        <v>0.02</v>
      </c>
      <c r="R555" s="202">
        <f>Q555*H555</f>
        <v>0.02</v>
      </c>
      <c r="S555" s="202">
        <v>0</v>
      </c>
      <c r="T555" s="203">
        <f>S555*H555</f>
        <v>0</v>
      </c>
      <c r="AR555" s="24" t="s">
        <v>225</v>
      </c>
      <c r="AT555" s="24" t="s">
        <v>222</v>
      </c>
      <c r="AU555" s="24" t="s">
        <v>88</v>
      </c>
      <c r="AY555" s="24" t="s">
        <v>179</v>
      </c>
      <c r="BE555" s="204">
        <f>IF(N555="základní",J555,0)</f>
        <v>0</v>
      </c>
      <c r="BF555" s="204">
        <f>IF(N555="snížená",J555,0)</f>
        <v>0</v>
      </c>
      <c r="BG555" s="204">
        <f>IF(N555="zákl. přenesená",J555,0)</f>
        <v>0</v>
      </c>
      <c r="BH555" s="204">
        <f>IF(N555="sníž. přenesená",J555,0)</f>
        <v>0</v>
      </c>
      <c r="BI555" s="204">
        <f>IF(N555="nulová",J555,0)</f>
        <v>0</v>
      </c>
      <c r="BJ555" s="24" t="s">
        <v>86</v>
      </c>
      <c r="BK555" s="204">
        <f>ROUND(I555*H555,2)</f>
        <v>0</v>
      </c>
      <c r="BL555" s="24" t="s">
        <v>187</v>
      </c>
      <c r="BM555" s="24" t="s">
        <v>784</v>
      </c>
    </row>
    <row r="556" spans="2:65" s="1" customFormat="1" ht="22.9" customHeight="1">
      <c r="B556" s="42"/>
      <c r="C556" s="240" t="s">
        <v>785</v>
      </c>
      <c r="D556" s="240" t="s">
        <v>222</v>
      </c>
      <c r="E556" s="241" t="s">
        <v>786</v>
      </c>
      <c r="F556" s="242" t="s">
        <v>787</v>
      </c>
      <c r="G556" s="243" t="s">
        <v>769</v>
      </c>
      <c r="H556" s="244">
        <v>6</v>
      </c>
      <c r="I556" s="245"/>
      <c r="J556" s="246">
        <f>ROUND(I556*H556,2)</f>
        <v>0</v>
      </c>
      <c r="K556" s="242" t="s">
        <v>233</v>
      </c>
      <c r="L556" s="247"/>
      <c r="M556" s="248" t="s">
        <v>34</v>
      </c>
      <c r="N556" s="249" t="s">
        <v>49</v>
      </c>
      <c r="O556" s="43"/>
      <c r="P556" s="202">
        <f>O556*H556</f>
        <v>0</v>
      </c>
      <c r="Q556" s="202">
        <v>0.02</v>
      </c>
      <c r="R556" s="202">
        <f>Q556*H556</f>
        <v>0.12</v>
      </c>
      <c r="S556" s="202">
        <v>0</v>
      </c>
      <c r="T556" s="203">
        <f>S556*H556</f>
        <v>0</v>
      </c>
      <c r="AR556" s="24" t="s">
        <v>225</v>
      </c>
      <c r="AT556" s="24" t="s">
        <v>222</v>
      </c>
      <c r="AU556" s="24" t="s">
        <v>88</v>
      </c>
      <c r="AY556" s="24" t="s">
        <v>179</v>
      </c>
      <c r="BE556" s="204">
        <f>IF(N556="základní",J556,0)</f>
        <v>0</v>
      </c>
      <c r="BF556" s="204">
        <f>IF(N556="snížená",J556,0)</f>
        <v>0</v>
      </c>
      <c r="BG556" s="204">
        <f>IF(N556="zákl. přenesená",J556,0)</f>
        <v>0</v>
      </c>
      <c r="BH556" s="204">
        <f>IF(N556="sníž. přenesená",J556,0)</f>
        <v>0</v>
      </c>
      <c r="BI556" s="204">
        <f>IF(N556="nulová",J556,0)</f>
        <v>0</v>
      </c>
      <c r="BJ556" s="24" t="s">
        <v>86</v>
      </c>
      <c r="BK556" s="204">
        <f>ROUND(I556*H556,2)</f>
        <v>0</v>
      </c>
      <c r="BL556" s="24" t="s">
        <v>187</v>
      </c>
      <c r="BM556" s="24" t="s">
        <v>788</v>
      </c>
    </row>
    <row r="557" spans="2:65" s="12" customFormat="1" ht="13.5">
      <c r="B557" s="218"/>
      <c r="C557" s="219"/>
      <c r="D557" s="205" t="s">
        <v>191</v>
      </c>
      <c r="E557" s="220" t="s">
        <v>34</v>
      </c>
      <c r="F557" s="221" t="s">
        <v>789</v>
      </c>
      <c r="G557" s="219"/>
      <c r="H557" s="222">
        <v>6</v>
      </c>
      <c r="I557" s="223"/>
      <c r="J557" s="219"/>
      <c r="K557" s="219"/>
      <c r="L557" s="224"/>
      <c r="M557" s="225"/>
      <c r="N557" s="226"/>
      <c r="O557" s="226"/>
      <c r="P557" s="226"/>
      <c r="Q557" s="226"/>
      <c r="R557" s="226"/>
      <c r="S557" s="226"/>
      <c r="T557" s="227"/>
      <c r="AT557" s="228" t="s">
        <v>191</v>
      </c>
      <c r="AU557" s="228" t="s">
        <v>88</v>
      </c>
      <c r="AV557" s="12" t="s">
        <v>88</v>
      </c>
      <c r="AW557" s="12" t="s">
        <v>41</v>
      </c>
      <c r="AX557" s="12" t="s">
        <v>86</v>
      </c>
      <c r="AY557" s="228" t="s">
        <v>179</v>
      </c>
    </row>
    <row r="558" spans="2:65" s="1" customFormat="1" ht="22.9" customHeight="1">
      <c r="B558" s="42"/>
      <c r="C558" s="240" t="s">
        <v>790</v>
      </c>
      <c r="D558" s="240" t="s">
        <v>222</v>
      </c>
      <c r="E558" s="241" t="s">
        <v>791</v>
      </c>
      <c r="F558" s="242" t="s">
        <v>792</v>
      </c>
      <c r="G558" s="243" t="s">
        <v>769</v>
      </c>
      <c r="H558" s="244">
        <v>6</v>
      </c>
      <c r="I558" s="245"/>
      <c r="J558" s="246">
        <f>ROUND(I558*H558,2)</f>
        <v>0</v>
      </c>
      <c r="K558" s="242" t="s">
        <v>233</v>
      </c>
      <c r="L558" s="247"/>
      <c r="M558" s="248" t="s">
        <v>34</v>
      </c>
      <c r="N558" s="249" t="s">
        <v>49</v>
      </c>
      <c r="O558" s="43"/>
      <c r="P558" s="202">
        <f>O558*H558</f>
        <v>0</v>
      </c>
      <c r="Q558" s="202">
        <v>0.02</v>
      </c>
      <c r="R558" s="202">
        <f>Q558*H558</f>
        <v>0.12</v>
      </c>
      <c r="S558" s="202">
        <v>0</v>
      </c>
      <c r="T558" s="203">
        <f>S558*H558</f>
        <v>0</v>
      </c>
      <c r="AR558" s="24" t="s">
        <v>225</v>
      </c>
      <c r="AT558" s="24" t="s">
        <v>222</v>
      </c>
      <c r="AU558" s="24" t="s">
        <v>88</v>
      </c>
      <c r="AY558" s="24" t="s">
        <v>179</v>
      </c>
      <c r="BE558" s="204">
        <f>IF(N558="základní",J558,0)</f>
        <v>0</v>
      </c>
      <c r="BF558" s="204">
        <f>IF(N558="snížená",J558,0)</f>
        <v>0</v>
      </c>
      <c r="BG558" s="204">
        <f>IF(N558="zákl. přenesená",J558,0)</f>
        <v>0</v>
      </c>
      <c r="BH558" s="204">
        <f>IF(N558="sníž. přenesená",J558,0)</f>
        <v>0</v>
      </c>
      <c r="BI558" s="204">
        <f>IF(N558="nulová",J558,0)</f>
        <v>0</v>
      </c>
      <c r="BJ558" s="24" t="s">
        <v>86</v>
      </c>
      <c r="BK558" s="204">
        <f>ROUND(I558*H558,2)</f>
        <v>0</v>
      </c>
      <c r="BL558" s="24" t="s">
        <v>187</v>
      </c>
      <c r="BM558" s="24" t="s">
        <v>793</v>
      </c>
    </row>
    <row r="559" spans="2:65" s="12" customFormat="1" ht="13.5">
      <c r="B559" s="218"/>
      <c r="C559" s="219"/>
      <c r="D559" s="205" t="s">
        <v>191</v>
      </c>
      <c r="E559" s="220" t="s">
        <v>34</v>
      </c>
      <c r="F559" s="221" t="s">
        <v>794</v>
      </c>
      <c r="G559" s="219"/>
      <c r="H559" s="222">
        <v>6</v>
      </c>
      <c r="I559" s="223"/>
      <c r="J559" s="219"/>
      <c r="K559" s="219"/>
      <c r="L559" s="224"/>
      <c r="M559" s="225"/>
      <c r="N559" s="226"/>
      <c r="O559" s="226"/>
      <c r="P559" s="226"/>
      <c r="Q559" s="226"/>
      <c r="R559" s="226"/>
      <c r="S559" s="226"/>
      <c r="T559" s="227"/>
      <c r="AT559" s="228" t="s">
        <v>191</v>
      </c>
      <c r="AU559" s="228" t="s">
        <v>88</v>
      </c>
      <c r="AV559" s="12" t="s">
        <v>88</v>
      </c>
      <c r="AW559" s="12" t="s">
        <v>41</v>
      </c>
      <c r="AX559" s="12" t="s">
        <v>86</v>
      </c>
      <c r="AY559" s="228" t="s">
        <v>179</v>
      </c>
    </row>
    <row r="560" spans="2:65" s="1" customFormat="1" ht="22.9" customHeight="1">
      <c r="B560" s="42"/>
      <c r="C560" s="240" t="s">
        <v>795</v>
      </c>
      <c r="D560" s="240" t="s">
        <v>222</v>
      </c>
      <c r="E560" s="241" t="s">
        <v>796</v>
      </c>
      <c r="F560" s="242" t="s">
        <v>797</v>
      </c>
      <c r="G560" s="243" t="s">
        <v>769</v>
      </c>
      <c r="H560" s="244">
        <v>1</v>
      </c>
      <c r="I560" s="245"/>
      <c r="J560" s="246">
        <f>ROUND(I560*H560,2)</f>
        <v>0</v>
      </c>
      <c r="K560" s="242" t="s">
        <v>233</v>
      </c>
      <c r="L560" s="247"/>
      <c r="M560" s="248" t="s">
        <v>34</v>
      </c>
      <c r="N560" s="249" t="s">
        <v>49</v>
      </c>
      <c r="O560" s="43"/>
      <c r="P560" s="202">
        <f>O560*H560</f>
        <v>0</v>
      </c>
      <c r="Q560" s="202">
        <v>0.02</v>
      </c>
      <c r="R560" s="202">
        <f>Q560*H560</f>
        <v>0.02</v>
      </c>
      <c r="S560" s="202">
        <v>0</v>
      </c>
      <c r="T560" s="203">
        <f>S560*H560</f>
        <v>0</v>
      </c>
      <c r="AR560" s="24" t="s">
        <v>225</v>
      </c>
      <c r="AT560" s="24" t="s">
        <v>222</v>
      </c>
      <c r="AU560" s="24" t="s">
        <v>88</v>
      </c>
      <c r="AY560" s="24" t="s">
        <v>179</v>
      </c>
      <c r="BE560" s="204">
        <f>IF(N560="základní",J560,0)</f>
        <v>0</v>
      </c>
      <c r="BF560" s="204">
        <f>IF(N560="snížená",J560,0)</f>
        <v>0</v>
      </c>
      <c r="BG560" s="204">
        <f>IF(N560="zákl. přenesená",J560,0)</f>
        <v>0</v>
      </c>
      <c r="BH560" s="204">
        <f>IF(N560="sníž. přenesená",J560,0)</f>
        <v>0</v>
      </c>
      <c r="BI560" s="204">
        <f>IF(N560="nulová",J560,0)</f>
        <v>0</v>
      </c>
      <c r="BJ560" s="24" t="s">
        <v>86</v>
      </c>
      <c r="BK560" s="204">
        <f>ROUND(I560*H560,2)</f>
        <v>0</v>
      </c>
      <c r="BL560" s="24" t="s">
        <v>187</v>
      </c>
      <c r="BM560" s="24" t="s">
        <v>798</v>
      </c>
    </row>
    <row r="561" spans="2:65" s="1" customFormat="1" ht="22.9" customHeight="1">
      <c r="B561" s="42"/>
      <c r="C561" s="240" t="s">
        <v>799</v>
      </c>
      <c r="D561" s="240" t="s">
        <v>222</v>
      </c>
      <c r="E561" s="241" t="s">
        <v>800</v>
      </c>
      <c r="F561" s="242" t="s">
        <v>801</v>
      </c>
      <c r="G561" s="243" t="s">
        <v>769</v>
      </c>
      <c r="H561" s="244">
        <v>4</v>
      </c>
      <c r="I561" s="245"/>
      <c r="J561" s="246">
        <f>ROUND(I561*H561,2)</f>
        <v>0</v>
      </c>
      <c r="K561" s="242" t="s">
        <v>233</v>
      </c>
      <c r="L561" s="247"/>
      <c r="M561" s="248" t="s">
        <v>34</v>
      </c>
      <c r="N561" s="249" t="s">
        <v>49</v>
      </c>
      <c r="O561" s="43"/>
      <c r="P561" s="202">
        <f>O561*H561</f>
        <v>0</v>
      </c>
      <c r="Q561" s="202">
        <v>0.02</v>
      </c>
      <c r="R561" s="202">
        <f>Q561*H561</f>
        <v>0.08</v>
      </c>
      <c r="S561" s="202">
        <v>0</v>
      </c>
      <c r="T561" s="203">
        <f>S561*H561</f>
        <v>0</v>
      </c>
      <c r="AR561" s="24" t="s">
        <v>225</v>
      </c>
      <c r="AT561" s="24" t="s">
        <v>222</v>
      </c>
      <c r="AU561" s="24" t="s">
        <v>88</v>
      </c>
      <c r="AY561" s="24" t="s">
        <v>179</v>
      </c>
      <c r="BE561" s="204">
        <f>IF(N561="základní",J561,0)</f>
        <v>0</v>
      </c>
      <c r="BF561" s="204">
        <f>IF(N561="snížená",J561,0)</f>
        <v>0</v>
      </c>
      <c r="BG561" s="204">
        <f>IF(N561="zákl. přenesená",J561,0)</f>
        <v>0</v>
      </c>
      <c r="BH561" s="204">
        <f>IF(N561="sníž. přenesená",J561,0)</f>
        <v>0</v>
      </c>
      <c r="BI561" s="204">
        <f>IF(N561="nulová",J561,0)</f>
        <v>0</v>
      </c>
      <c r="BJ561" s="24" t="s">
        <v>86</v>
      </c>
      <c r="BK561" s="204">
        <f>ROUND(I561*H561,2)</f>
        <v>0</v>
      </c>
      <c r="BL561" s="24" t="s">
        <v>187</v>
      </c>
      <c r="BM561" s="24" t="s">
        <v>802</v>
      </c>
    </row>
    <row r="562" spans="2:65" s="1" customFormat="1" ht="22.9" customHeight="1">
      <c r="B562" s="42"/>
      <c r="C562" s="240" t="s">
        <v>803</v>
      </c>
      <c r="D562" s="240" t="s">
        <v>222</v>
      </c>
      <c r="E562" s="241" t="s">
        <v>804</v>
      </c>
      <c r="F562" s="242" t="s">
        <v>805</v>
      </c>
      <c r="G562" s="243" t="s">
        <v>769</v>
      </c>
      <c r="H562" s="244">
        <v>1</v>
      </c>
      <c r="I562" s="245"/>
      <c r="J562" s="246">
        <f>ROUND(I562*H562,2)</f>
        <v>0</v>
      </c>
      <c r="K562" s="242" t="s">
        <v>233</v>
      </c>
      <c r="L562" s="247"/>
      <c r="M562" s="248" t="s">
        <v>34</v>
      </c>
      <c r="N562" s="249" t="s">
        <v>49</v>
      </c>
      <c r="O562" s="43"/>
      <c r="P562" s="202">
        <f>O562*H562</f>
        <v>0</v>
      </c>
      <c r="Q562" s="202">
        <v>0.02</v>
      </c>
      <c r="R562" s="202">
        <f>Q562*H562</f>
        <v>0.02</v>
      </c>
      <c r="S562" s="202">
        <v>0</v>
      </c>
      <c r="T562" s="203">
        <f>S562*H562</f>
        <v>0</v>
      </c>
      <c r="AR562" s="24" t="s">
        <v>225</v>
      </c>
      <c r="AT562" s="24" t="s">
        <v>222</v>
      </c>
      <c r="AU562" s="24" t="s">
        <v>88</v>
      </c>
      <c r="AY562" s="24" t="s">
        <v>179</v>
      </c>
      <c r="BE562" s="204">
        <f>IF(N562="základní",J562,0)</f>
        <v>0</v>
      </c>
      <c r="BF562" s="204">
        <f>IF(N562="snížená",J562,0)</f>
        <v>0</v>
      </c>
      <c r="BG562" s="204">
        <f>IF(N562="zákl. přenesená",J562,0)</f>
        <v>0</v>
      </c>
      <c r="BH562" s="204">
        <f>IF(N562="sníž. přenesená",J562,0)</f>
        <v>0</v>
      </c>
      <c r="BI562" s="204">
        <f>IF(N562="nulová",J562,0)</f>
        <v>0</v>
      </c>
      <c r="BJ562" s="24" t="s">
        <v>86</v>
      </c>
      <c r="BK562" s="204">
        <f>ROUND(I562*H562,2)</f>
        <v>0</v>
      </c>
      <c r="BL562" s="24" t="s">
        <v>187</v>
      </c>
      <c r="BM562" s="24" t="s">
        <v>806</v>
      </c>
    </row>
    <row r="563" spans="2:65" s="1" customFormat="1" ht="22.9" customHeight="1">
      <c r="B563" s="42"/>
      <c r="C563" s="240" t="s">
        <v>807</v>
      </c>
      <c r="D563" s="240" t="s">
        <v>222</v>
      </c>
      <c r="E563" s="241" t="s">
        <v>808</v>
      </c>
      <c r="F563" s="242" t="s">
        <v>809</v>
      </c>
      <c r="G563" s="243" t="s">
        <v>769</v>
      </c>
      <c r="H563" s="244">
        <v>7</v>
      </c>
      <c r="I563" s="245"/>
      <c r="J563" s="246">
        <f>ROUND(I563*H563,2)</f>
        <v>0</v>
      </c>
      <c r="K563" s="242" t="s">
        <v>233</v>
      </c>
      <c r="L563" s="247"/>
      <c r="M563" s="248" t="s">
        <v>34</v>
      </c>
      <c r="N563" s="249" t="s">
        <v>49</v>
      </c>
      <c r="O563" s="43"/>
      <c r="P563" s="202">
        <f>O563*H563</f>
        <v>0</v>
      </c>
      <c r="Q563" s="202">
        <v>0.02</v>
      </c>
      <c r="R563" s="202">
        <f>Q563*H563</f>
        <v>0.14000000000000001</v>
      </c>
      <c r="S563" s="202">
        <v>0</v>
      </c>
      <c r="T563" s="203">
        <f>S563*H563</f>
        <v>0</v>
      </c>
      <c r="AR563" s="24" t="s">
        <v>225</v>
      </c>
      <c r="AT563" s="24" t="s">
        <v>222</v>
      </c>
      <c r="AU563" s="24" t="s">
        <v>88</v>
      </c>
      <c r="AY563" s="24" t="s">
        <v>179</v>
      </c>
      <c r="BE563" s="204">
        <f>IF(N563="základní",J563,0)</f>
        <v>0</v>
      </c>
      <c r="BF563" s="204">
        <f>IF(N563="snížená",J563,0)</f>
        <v>0</v>
      </c>
      <c r="BG563" s="204">
        <f>IF(N563="zákl. přenesená",J563,0)</f>
        <v>0</v>
      </c>
      <c r="BH563" s="204">
        <f>IF(N563="sníž. přenesená",J563,0)</f>
        <v>0</v>
      </c>
      <c r="BI563" s="204">
        <f>IF(N563="nulová",J563,0)</f>
        <v>0</v>
      </c>
      <c r="BJ563" s="24" t="s">
        <v>86</v>
      </c>
      <c r="BK563" s="204">
        <f>ROUND(I563*H563,2)</f>
        <v>0</v>
      </c>
      <c r="BL563" s="24" t="s">
        <v>187</v>
      </c>
      <c r="BM563" s="24" t="s">
        <v>810</v>
      </c>
    </row>
    <row r="564" spans="2:65" s="12" customFormat="1" ht="13.5">
      <c r="B564" s="218"/>
      <c r="C564" s="219"/>
      <c r="D564" s="205" t="s">
        <v>191</v>
      </c>
      <c r="E564" s="220" t="s">
        <v>34</v>
      </c>
      <c r="F564" s="221" t="s">
        <v>811</v>
      </c>
      <c r="G564" s="219"/>
      <c r="H564" s="222">
        <v>7</v>
      </c>
      <c r="I564" s="223"/>
      <c r="J564" s="219"/>
      <c r="K564" s="219"/>
      <c r="L564" s="224"/>
      <c r="M564" s="225"/>
      <c r="N564" s="226"/>
      <c r="O564" s="226"/>
      <c r="P564" s="226"/>
      <c r="Q564" s="226"/>
      <c r="R564" s="226"/>
      <c r="S564" s="226"/>
      <c r="T564" s="227"/>
      <c r="AT564" s="228" t="s">
        <v>191</v>
      </c>
      <c r="AU564" s="228" t="s">
        <v>88</v>
      </c>
      <c r="AV564" s="12" t="s">
        <v>88</v>
      </c>
      <c r="AW564" s="12" t="s">
        <v>41</v>
      </c>
      <c r="AX564" s="12" t="s">
        <v>86</v>
      </c>
      <c r="AY564" s="228" t="s">
        <v>179</v>
      </c>
    </row>
    <row r="565" spans="2:65" s="1" customFormat="1" ht="34.15" customHeight="1">
      <c r="B565" s="42"/>
      <c r="C565" s="193" t="s">
        <v>812</v>
      </c>
      <c r="D565" s="193" t="s">
        <v>182</v>
      </c>
      <c r="E565" s="194" t="s">
        <v>813</v>
      </c>
      <c r="F565" s="195" t="s">
        <v>814</v>
      </c>
      <c r="G565" s="196" t="s">
        <v>769</v>
      </c>
      <c r="H565" s="197">
        <v>8</v>
      </c>
      <c r="I565" s="198"/>
      <c r="J565" s="199">
        <f>ROUND(I565*H565,2)</f>
        <v>0</v>
      </c>
      <c r="K565" s="195" t="s">
        <v>186</v>
      </c>
      <c r="L565" s="62"/>
      <c r="M565" s="200" t="s">
        <v>34</v>
      </c>
      <c r="N565" s="201" t="s">
        <v>49</v>
      </c>
      <c r="O565" s="43"/>
      <c r="P565" s="202">
        <f>O565*H565</f>
        <v>0</v>
      </c>
      <c r="Q565" s="202">
        <v>0.44170336999999998</v>
      </c>
      <c r="R565" s="202">
        <f>Q565*H565</f>
        <v>3.5336269599999999</v>
      </c>
      <c r="S565" s="202">
        <v>0</v>
      </c>
      <c r="T565" s="203">
        <f>S565*H565</f>
        <v>0</v>
      </c>
      <c r="AR565" s="24" t="s">
        <v>187</v>
      </c>
      <c r="AT565" s="24" t="s">
        <v>182</v>
      </c>
      <c r="AU565" s="24" t="s">
        <v>88</v>
      </c>
      <c r="AY565" s="24" t="s">
        <v>179</v>
      </c>
      <c r="BE565" s="204">
        <f>IF(N565="základní",J565,0)</f>
        <v>0</v>
      </c>
      <c r="BF565" s="204">
        <f>IF(N565="snížená",J565,0)</f>
        <v>0</v>
      </c>
      <c r="BG565" s="204">
        <f>IF(N565="zákl. přenesená",J565,0)</f>
        <v>0</v>
      </c>
      <c r="BH565" s="204">
        <f>IF(N565="sníž. přenesená",J565,0)</f>
        <v>0</v>
      </c>
      <c r="BI565" s="204">
        <f>IF(N565="nulová",J565,0)</f>
        <v>0</v>
      </c>
      <c r="BJ565" s="24" t="s">
        <v>86</v>
      </c>
      <c r="BK565" s="204">
        <f>ROUND(I565*H565,2)</f>
        <v>0</v>
      </c>
      <c r="BL565" s="24" t="s">
        <v>187</v>
      </c>
      <c r="BM565" s="24" t="s">
        <v>815</v>
      </c>
    </row>
    <row r="566" spans="2:65" s="1" customFormat="1" ht="121.5">
      <c r="B566" s="42"/>
      <c r="C566" s="64"/>
      <c r="D566" s="205" t="s">
        <v>189</v>
      </c>
      <c r="E566" s="64"/>
      <c r="F566" s="206" t="s">
        <v>816</v>
      </c>
      <c r="G566" s="64"/>
      <c r="H566" s="64"/>
      <c r="I566" s="164"/>
      <c r="J566" s="64"/>
      <c r="K566" s="64"/>
      <c r="L566" s="62"/>
      <c r="M566" s="207"/>
      <c r="N566" s="43"/>
      <c r="O566" s="43"/>
      <c r="P566" s="43"/>
      <c r="Q566" s="43"/>
      <c r="R566" s="43"/>
      <c r="S566" s="43"/>
      <c r="T566" s="79"/>
      <c r="AT566" s="24" t="s">
        <v>189</v>
      </c>
      <c r="AU566" s="24" t="s">
        <v>88</v>
      </c>
    </row>
    <row r="567" spans="2:65" s="12" customFormat="1" ht="13.5">
      <c r="B567" s="218"/>
      <c r="C567" s="219"/>
      <c r="D567" s="205" t="s">
        <v>191</v>
      </c>
      <c r="E567" s="220" t="s">
        <v>34</v>
      </c>
      <c r="F567" s="221" t="s">
        <v>817</v>
      </c>
      <c r="G567" s="219"/>
      <c r="H567" s="222">
        <v>1</v>
      </c>
      <c r="I567" s="223"/>
      <c r="J567" s="219"/>
      <c r="K567" s="219"/>
      <c r="L567" s="224"/>
      <c r="M567" s="225"/>
      <c r="N567" s="226"/>
      <c r="O567" s="226"/>
      <c r="P567" s="226"/>
      <c r="Q567" s="226"/>
      <c r="R567" s="226"/>
      <c r="S567" s="226"/>
      <c r="T567" s="227"/>
      <c r="AT567" s="228" t="s">
        <v>191</v>
      </c>
      <c r="AU567" s="228" t="s">
        <v>88</v>
      </c>
      <c r="AV567" s="12" t="s">
        <v>88</v>
      </c>
      <c r="AW567" s="12" t="s">
        <v>41</v>
      </c>
      <c r="AX567" s="12" t="s">
        <v>78</v>
      </c>
      <c r="AY567" s="228" t="s">
        <v>179</v>
      </c>
    </row>
    <row r="568" spans="2:65" s="12" customFormat="1" ht="13.5">
      <c r="B568" s="218"/>
      <c r="C568" s="219"/>
      <c r="D568" s="205" t="s">
        <v>191</v>
      </c>
      <c r="E568" s="220" t="s">
        <v>34</v>
      </c>
      <c r="F568" s="221" t="s">
        <v>818</v>
      </c>
      <c r="G568" s="219"/>
      <c r="H568" s="222">
        <v>2</v>
      </c>
      <c r="I568" s="223"/>
      <c r="J568" s="219"/>
      <c r="K568" s="219"/>
      <c r="L568" s="224"/>
      <c r="M568" s="225"/>
      <c r="N568" s="226"/>
      <c r="O568" s="226"/>
      <c r="P568" s="226"/>
      <c r="Q568" s="226"/>
      <c r="R568" s="226"/>
      <c r="S568" s="226"/>
      <c r="T568" s="227"/>
      <c r="AT568" s="228" t="s">
        <v>191</v>
      </c>
      <c r="AU568" s="228" t="s">
        <v>88</v>
      </c>
      <c r="AV568" s="12" t="s">
        <v>88</v>
      </c>
      <c r="AW568" s="12" t="s">
        <v>41</v>
      </c>
      <c r="AX568" s="12" t="s">
        <v>78</v>
      </c>
      <c r="AY568" s="228" t="s">
        <v>179</v>
      </c>
    </row>
    <row r="569" spans="2:65" s="12" customFormat="1" ht="13.5">
      <c r="B569" s="218"/>
      <c r="C569" s="219"/>
      <c r="D569" s="205" t="s">
        <v>191</v>
      </c>
      <c r="E569" s="220" t="s">
        <v>34</v>
      </c>
      <c r="F569" s="221" t="s">
        <v>819</v>
      </c>
      <c r="G569" s="219"/>
      <c r="H569" s="222">
        <v>1</v>
      </c>
      <c r="I569" s="223"/>
      <c r="J569" s="219"/>
      <c r="K569" s="219"/>
      <c r="L569" s="224"/>
      <c r="M569" s="225"/>
      <c r="N569" s="226"/>
      <c r="O569" s="226"/>
      <c r="P569" s="226"/>
      <c r="Q569" s="226"/>
      <c r="R569" s="226"/>
      <c r="S569" s="226"/>
      <c r="T569" s="227"/>
      <c r="AT569" s="228" t="s">
        <v>191</v>
      </c>
      <c r="AU569" s="228" t="s">
        <v>88</v>
      </c>
      <c r="AV569" s="12" t="s">
        <v>88</v>
      </c>
      <c r="AW569" s="12" t="s">
        <v>41</v>
      </c>
      <c r="AX569" s="12" t="s">
        <v>78</v>
      </c>
      <c r="AY569" s="228" t="s">
        <v>179</v>
      </c>
    </row>
    <row r="570" spans="2:65" s="12" customFormat="1" ht="13.5">
      <c r="B570" s="218"/>
      <c r="C570" s="219"/>
      <c r="D570" s="205" t="s">
        <v>191</v>
      </c>
      <c r="E570" s="220" t="s">
        <v>34</v>
      </c>
      <c r="F570" s="221" t="s">
        <v>820</v>
      </c>
      <c r="G570" s="219"/>
      <c r="H570" s="222">
        <v>1</v>
      </c>
      <c r="I570" s="223"/>
      <c r="J570" s="219"/>
      <c r="K570" s="219"/>
      <c r="L570" s="224"/>
      <c r="M570" s="225"/>
      <c r="N570" s="226"/>
      <c r="O570" s="226"/>
      <c r="P570" s="226"/>
      <c r="Q570" s="226"/>
      <c r="R570" s="226"/>
      <c r="S570" s="226"/>
      <c r="T570" s="227"/>
      <c r="AT570" s="228" t="s">
        <v>191</v>
      </c>
      <c r="AU570" s="228" t="s">
        <v>88</v>
      </c>
      <c r="AV570" s="12" t="s">
        <v>88</v>
      </c>
      <c r="AW570" s="12" t="s">
        <v>41</v>
      </c>
      <c r="AX570" s="12" t="s">
        <v>78</v>
      </c>
      <c r="AY570" s="228" t="s">
        <v>179</v>
      </c>
    </row>
    <row r="571" spans="2:65" s="12" customFormat="1" ht="13.5">
      <c r="B571" s="218"/>
      <c r="C571" s="219"/>
      <c r="D571" s="205" t="s">
        <v>191</v>
      </c>
      <c r="E571" s="220" t="s">
        <v>34</v>
      </c>
      <c r="F571" s="221" t="s">
        <v>821</v>
      </c>
      <c r="G571" s="219"/>
      <c r="H571" s="222">
        <v>2</v>
      </c>
      <c r="I571" s="223"/>
      <c r="J571" s="219"/>
      <c r="K571" s="219"/>
      <c r="L571" s="224"/>
      <c r="M571" s="225"/>
      <c r="N571" s="226"/>
      <c r="O571" s="226"/>
      <c r="P571" s="226"/>
      <c r="Q571" s="226"/>
      <c r="R571" s="226"/>
      <c r="S571" s="226"/>
      <c r="T571" s="227"/>
      <c r="AT571" s="228" t="s">
        <v>191</v>
      </c>
      <c r="AU571" s="228" t="s">
        <v>88</v>
      </c>
      <c r="AV571" s="12" t="s">
        <v>88</v>
      </c>
      <c r="AW571" s="12" t="s">
        <v>41</v>
      </c>
      <c r="AX571" s="12" t="s">
        <v>78</v>
      </c>
      <c r="AY571" s="228" t="s">
        <v>179</v>
      </c>
    </row>
    <row r="572" spans="2:65" s="12" customFormat="1" ht="13.5">
      <c r="B572" s="218"/>
      <c r="C572" s="219"/>
      <c r="D572" s="205" t="s">
        <v>191</v>
      </c>
      <c r="E572" s="220" t="s">
        <v>34</v>
      </c>
      <c r="F572" s="221" t="s">
        <v>822</v>
      </c>
      <c r="G572" s="219"/>
      <c r="H572" s="222">
        <v>1</v>
      </c>
      <c r="I572" s="223"/>
      <c r="J572" s="219"/>
      <c r="K572" s="219"/>
      <c r="L572" s="224"/>
      <c r="M572" s="225"/>
      <c r="N572" s="226"/>
      <c r="O572" s="226"/>
      <c r="P572" s="226"/>
      <c r="Q572" s="226"/>
      <c r="R572" s="226"/>
      <c r="S572" s="226"/>
      <c r="T572" s="227"/>
      <c r="AT572" s="228" t="s">
        <v>191</v>
      </c>
      <c r="AU572" s="228" t="s">
        <v>88</v>
      </c>
      <c r="AV572" s="12" t="s">
        <v>88</v>
      </c>
      <c r="AW572" s="12" t="s">
        <v>41</v>
      </c>
      <c r="AX572" s="12" t="s">
        <v>78</v>
      </c>
      <c r="AY572" s="228" t="s">
        <v>179</v>
      </c>
    </row>
    <row r="573" spans="2:65" s="13" customFormat="1" ht="13.5">
      <c r="B573" s="229"/>
      <c r="C573" s="230"/>
      <c r="D573" s="205" t="s">
        <v>191</v>
      </c>
      <c r="E573" s="231" t="s">
        <v>34</v>
      </c>
      <c r="F573" s="232" t="s">
        <v>196</v>
      </c>
      <c r="G573" s="230"/>
      <c r="H573" s="233">
        <v>8</v>
      </c>
      <c r="I573" s="234"/>
      <c r="J573" s="230"/>
      <c r="K573" s="230"/>
      <c r="L573" s="235"/>
      <c r="M573" s="236"/>
      <c r="N573" s="237"/>
      <c r="O573" s="237"/>
      <c r="P573" s="237"/>
      <c r="Q573" s="237"/>
      <c r="R573" s="237"/>
      <c r="S573" s="237"/>
      <c r="T573" s="238"/>
      <c r="AT573" s="239" t="s">
        <v>191</v>
      </c>
      <c r="AU573" s="239" t="s">
        <v>88</v>
      </c>
      <c r="AV573" s="13" t="s">
        <v>187</v>
      </c>
      <c r="AW573" s="13" t="s">
        <v>41</v>
      </c>
      <c r="AX573" s="13" t="s">
        <v>86</v>
      </c>
      <c r="AY573" s="239" t="s">
        <v>179</v>
      </c>
    </row>
    <row r="574" spans="2:65" s="1" customFormat="1" ht="22.9" customHeight="1">
      <c r="B574" s="42"/>
      <c r="C574" s="240" t="s">
        <v>823</v>
      </c>
      <c r="D574" s="240" t="s">
        <v>222</v>
      </c>
      <c r="E574" s="241" t="s">
        <v>824</v>
      </c>
      <c r="F574" s="242" t="s">
        <v>825</v>
      </c>
      <c r="G574" s="243" t="s">
        <v>769</v>
      </c>
      <c r="H574" s="244">
        <v>1</v>
      </c>
      <c r="I574" s="245"/>
      <c r="J574" s="246">
        <f>ROUND(I574*H574,2)</f>
        <v>0</v>
      </c>
      <c r="K574" s="242" t="s">
        <v>233</v>
      </c>
      <c r="L574" s="247"/>
      <c r="M574" s="248" t="s">
        <v>34</v>
      </c>
      <c r="N574" s="249" t="s">
        <v>49</v>
      </c>
      <c r="O574" s="43"/>
      <c r="P574" s="202">
        <f>O574*H574</f>
        <v>0</v>
      </c>
      <c r="Q574" s="202">
        <v>0.02</v>
      </c>
      <c r="R574" s="202">
        <f>Q574*H574</f>
        <v>0.02</v>
      </c>
      <c r="S574" s="202">
        <v>0</v>
      </c>
      <c r="T574" s="203">
        <f>S574*H574</f>
        <v>0</v>
      </c>
      <c r="AR574" s="24" t="s">
        <v>225</v>
      </c>
      <c r="AT574" s="24" t="s">
        <v>222</v>
      </c>
      <c r="AU574" s="24" t="s">
        <v>88</v>
      </c>
      <c r="AY574" s="24" t="s">
        <v>179</v>
      </c>
      <c r="BE574" s="204">
        <f>IF(N574="základní",J574,0)</f>
        <v>0</v>
      </c>
      <c r="BF574" s="204">
        <f>IF(N574="snížená",J574,0)</f>
        <v>0</v>
      </c>
      <c r="BG574" s="204">
        <f>IF(N574="zákl. přenesená",J574,0)</f>
        <v>0</v>
      </c>
      <c r="BH574" s="204">
        <f>IF(N574="sníž. přenesená",J574,0)</f>
        <v>0</v>
      </c>
      <c r="BI574" s="204">
        <f>IF(N574="nulová",J574,0)</f>
        <v>0</v>
      </c>
      <c r="BJ574" s="24" t="s">
        <v>86</v>
      </c>
      <c r="BK574" s="204">
        <f>ROUND(I574*H574,2)</f>
        <v>0</v>
      </c>
      <c r="BL574" s="24" t="s">
        <v>187</v>
      </c>
      <c r="BM574" s="24" t="s">
        <v>826</v>
      </c>
    </row>
    <row r="575" spans="2:65" s="1" customFormat="1" ht="22.9" customHeight="1">
      <c r="B575" s="42"/>
      <c r="C575" s="240" t="s">
        <v>827</v>
      </c>
      <c r="D575" s="240" t="s">
        <v>222</v>
      </c>
      <c r="E575" s="241" t="s">
        <v>828</v>
      </c>
      <c r="F575" s="242" t="s">
        <v>829</v>
      </c>
      <c r="G575" s="243" t="s">
        <v>769</v>
      </c>
      <c r="H575" s="244">
        <v>2</v>
      </c>
      <c r="I575" s="245"/>
      <c r="J575" s="246">
        <f>ROUND(I575*H575,2)</f>
        <v>0</v>
      </c>
      <c r="K575" s="242" t="s">
        <v>233</v>
      </c>
      <c r="L575" s="247"/>
      <c r="M575" s="248" t="s">
        <v>34</v>
      </c>
      <c r="N575" s="249" t="s">
        <v>49</v>
      </c>
      <c r="O575" s="43"/>
      <c r="P575" s="202">
        <f>O575*H575</f>
        <v>0</v>
      </c>
      <c r="Q575" s="202">
        <v>0.02</v>
      </c>
      <c r="R575" s="202">
        <f>Q575*H575</f>
        <v>0.04</v>
      </c>
      <c r="S575" s="202">
        <v>0</v>
      </c>
      <c r="T575" s="203">
        <f>S575*H575</f>
        <v>0</v>
      </c>
      <c r="AR575" s="24" t="s">
        <v>225</v>
      </c>
      <c r="AT575" s="24" t="s">
        <v>222</v>
      </c>
      <c r="AU575" s="24" t="s">
        <v>88</v>
      </c>
      <c r="AY575" s="24" t="s">
        <v>179</v>
      </c>
      <c r="BE575" s="204">
        <f>IF(N575="základní",J575,0)</f>
        <v>0</v>
      </c>
      <c r="BF575" s="204">
        <f>IF(N575="snížená",J575,0)</f>
        <v>0</v>
      </c>
      <c r="BG575" s="204">
        <f>IF(N575="zákl. přenesená",J575,0)</f>
        <v>0</v>
      </c>
      <c r="BH575" s="204">
        <f>IF(N575="sníž. přenesená",J575,0)</f>
        <v>0</v>
      </c>
      <c r="BI575" s="204">
        <f>IF(N575="nulová",J575,0)</f>
        <v>0</v>
      </c>
      <c r="BJ575" s="24" t="s">
        <v>86</v>
      </c>
      <c r="BK575" s="204">
        <f>ROUND(I575*H575,2)</f>
        <v>0</v>
      </c>
      <c r="BL575" s="24" t="s">
        <v>187</v>
      </c>
      <c r="BM575" s="24" t="s">
        <v>830</v>
      </c>
    </row>
    <row r="576" spans="2:65" s="12" customFormat="1" ht="13.5">
      <c r="B576" s="218"/>
      <c r="C576" s="219"/>
      <c r="D576" s="205" t="s">
        <v>191</v>
      </c>
      <c r="E576" s="220" t="s">
        <v>34</v>
      </c>
      <c r="F576" s="221" t="s">
        <v>831</v>
      </c>
      <c r="G576" s="219"/>
      <c r="H576" s="222">
        <v>2</v>
      </c>
      <c r="I576" s="223"/>
      <c r="J576" s="219"/>
      <c r="K576" s="219"/>
      <c r="L576" s="224"/>
      <c r="M576" s="225"/>
      <c r="N576" s="226"/>
      <c r="O576" s="226"/>
      <c r="P576" s="226"/>
      <c r="Q576" s="226"/>
      <c r="R576" s="226"/>
      <c r="S576" s="226"/>
      <c r="T576" s="227"/>
      <c r="AT576" s="228" t="s">
        <v>191</v>
      </c>
      <c r="AU576" s="228" t="s">
        <v>88</v>
      </c>
      <c r="AV576" s="12" t="s">
        <v>88</v>
      </c>
      <c r="AW576" s="12" t="s">
        <v>41</v>
      </c>
      <c r="AX576" s="12" t="s">
        <v>86</v>
      </c>
      <c r="AY576" s="228" t="s">
        <v>179</v>
      </c>
    </row>
    <row r="577" spans="2:65" s="1" customFormat="1" ht="22.9" customHeight="1">
      <c r="B577" s="42"/>
      <c r="C577" s="240" t="s">
        <v>832</v>
      </c>
      <c r="D577" s="240" t="s">
        <v>222</v>
      </c>
      <c r="E577" s="241" t="s">
        <v>833</v>
      </c>
      <c r="F577" s="242" t="s">
        <v>834</v>
      </c>
      <c r="G577" s="243" t="s">
        <v>769</v>
      </c>
      <c r="H577" s="244">
        <v>1</v>
      </c>
      <c r="I577" s="245"/>
      <c r="J577" s="246">
        <f>ROUND(I577*H577,2)</f>
        <v>0</v>
      </c>
      <c r="K577" s="242" t="s">
        <v>233</v>
      </c>
      <c r="L577" s="247"/>
      <c r="M577" s="248" t="s">
        <v>34</v>
      </c>
      <c r="N577" s="249" t="s">
        <v>49</v>
      </c>
      <c r="O577" s="43"/>
      <c r="P577" s="202">
        <f>O577*H577</f>
        <v>0</v>
      </c>
      <c r="Q577" s="202">
        <v>0.02</v>
      </c>
      <c r="R577" s="202">
        <f>Q577*H577</f>
        <v>0.02</v>
      </c>
      <c r="S577" s="202">
        <v>0</v>
      </c>
      <c r="T577" s="203">
        <f>S577*H577</f>
        <v>0</v>
      </c>
      <c r="AR577" s="24" t="s">
        <v>225</v>
      </c>
      <c r="AT577" s="24" t="s">
        <v>222</v>
      </c>
      <c r="AU577" s="24" t="s">
        <v>88</v>
      </c>
      <c r="AY577" s="24" t="s">
        <v>179</v>
      </c>
      <c r="BE577" s="204">
        <f>IF(N577="základní",J577,0)</f>
        <v>0</v>
      </c>
      <c r="BF577" s="204">
        <f>IF(N577="snížená",J577,0)</f>
        <v>0</v>
      </c>
      <c r="BG577" s="204">
        <f>IF(N577="zákl. přenesená",J577,0)</f>
        <v>0</v>
      </c>
      <c r="BH577" s="204">
        <f>IF(N577="sníž. přenesená",J577,0)</f>
        <v>0</v>
      </c>
      <c r="BI577" s="204">
        <f>IF(N577="nulová",J577,0)</f>
        <v>0</v>
      </c>
      <c r="BJ577" s="24" t="s">
        <v>86</v>
      </c>
      <c r="BK577" s="204">
        <f>ROUND(I577*H577,2)</f>
        <v>0</v>
      </c>
      <c r="BL577" s="24" t="s">
        <v>187</v>
      </c>
      <c r="BM577" s="24" t="s">
        <v>835</v>
      </c>
    </row>
    <row r="578" spans="2:65" s="1" customFormat="1" ht="22.9" customHeight="1">
      <c r="B578" s="42"/>
      <c r="C578" s="240" t="s">
        <v>836</v>
      </c>
      <c r="D578" s="240" t="s">
        <v>222</v>
      </c>
      <c r="E578" s="241" t="s">
        <v>786</v>
      </c>
      <c r="F578" s="242" t="s">
        <v>787</v>
      </c>
      <c r="G578" s="243" t="s">
        <v>769</v>
      </c>
      <c r="H578" s="244">
        <v>2</v>
      </c>
      <c r="I578" s="245"/>
      <c r="J578" s="246">
        <f>ROUND(I578*H578,2)</f>
        <v>0</v>
      </c>
      <c r="K578" s="242" t="s">
        <v>233</v>
      </c>
      <c r="L578" s="247"/>
      <c r="M578" s="248" t="s">
        <v>34</v>
      </c>
      <c r="N578" s="249" t="s">
        <v>49</v>
      </c>
      <c r="O578" s="43"/>
      <c r="P578" s="202">
        <f>O578*H578</f>
        <v>0</v>
      </c>
      <c r="Q578" s="202">
        <v>0.02</v>
      </c>
      <c r="R578" s="202">
        <f>Q578*H578</f>
        <v>0.04</v>
      </c>
      <c r="S578" s="202">
        <v>0</v>
      </c>
      <c r="T578" s="203">
        <f>S578*H578</f>
        <v>0</v>
      </c>
      <c r="AR578" s="24" t="s">
        <v>225</v>
      </c>
      <c r="AT578" s="24" t="s">
        <v>222</v>
      </c>
      <c r="AU578" s="24" t="s">
        <v>88</v>
      </c>
      <c r="AY578" s="24" t="s">
        <v>179</v>
      </c>
      <c r="BE578" s="204">
        <f>IF(N578="základní",J578,0)</f>
        <v>0</v>
      </c>
      <c r="BF578" s="204">
        <f>IF(N578="snížená",J578,0)</f>
        <v>0</v>
      </c>
      <c r="BG578" s="204">
        <f>IF(N578="zákl. přenesená",J578,0)</f>
        <v>0</v>
      </c>
      <c r="BH578" s="204">
        <f>IF(N578="sníž. přenesená",J578,0)</f>
        <v>0</v>
      </c>
      <c r="BI578" s="204">
        <f>IF(N578="nulová",J578,0)</f>
        <v>0</v>
      </c>
      <c r="BJ578" s="24" t="s">
        <v>86</v>
      </c>
      <c r="BK578" s="204">
        <f>ROUND(I578*H578,2)</f>
        <v>0</v>
      </c>
      <c r="BL578" s="24" t="s">
        <v>187</v>
      </c>
      <c r="BM578" s="24" t="s">
        <v>837</v>
      </c>
    </row>
    <row r="579" spans="2:65" s="1" customFormat="1" ht="22.9" customHeight="1">
      <c r="B579" s="42"/>
      <c r="C579" s="240" t="s">
        <v>838</v>
      </c>
      <c r="D579" s="240" t="s">
        <v>222</v>
      </c>
      <c r="E579" s="241" t="s">
        <v>791</v>
      </c>
      <c r="F579" s="242" t="s">
        <v>792</v>
      </c>
      <c r="G579" s="243" t="s">
        <v>769</v>
      </c>
      <c r="H579" s="244">
        <v>2</v>
      </c>
      <c r="I579" s="245"/>
      <c r="J579" s="246">
        <f>ROUND(I579*H579,2)</f>
        <v>0</v>
      </c>
      <c r="K579" s="242" t="s">
        <v>233</v>
      </c>
      <c r="L579" s="247"/>
      <c r="M579" s="248" t="s">
        <v>34</v>
      </c>
      <c r="N579" s="249" t="s">
        <v>49</v>
      </c>
      <c r="O579" s="43"/>
      <c r="P579" s="202">
        <f>O579*H579</f>
        <v>0</v>
      </c>
      <c r="Q579" s="202">
        <v>0.02</v>
      </c>
      <c r="R579" s="202">
        <f>Q579*H579</f>
        <v>0.04</v>
      </c>
      <c r="S579" s="202">
        <v>0</v>
      </c>
      <c r="T579" s="203">
        <f>S579*H579</f>
        <v>0</v>
      </c>
      <c r="AR579" s="24" t="s">
        <v>225</v>
      </c>
      <c r="AT579" s="24" t="s">
        <v>222</v>
      </c>
      <c r="AU579" s="24" t="s">
        <v>88</v>
      </c>
      <c r="AY579" s="24" t="s">
        <v>179</v>
      </c>
      <c r="BE579" s="204">
        <f>IF(N579="základní",J579,0)</f>
        <v>0</v>
      </c>
      <c r="BF579" s="204">
        <f>IF(N579="snížená",J579,0)</f>
        <v>0</v>
      </c>
      <c r="BG579" s="204">
        <f>IF(N579="zákl. přenesená",J579,0)</f>
        <v>0</v>
      </c>
      <c r="BH579" s="204">
        <f>IF(N579="sníž. přenesená",J579,0)</f>
        <v>0</v>
      </c>
      <c r="BI579" s="204">
        <f>IF(N579="nulová",J579,0)</f>
        <v>0</v>
      </c>
      <c r="BJ579" s="24" t="s">
        <v>86</v>
      </c>
      <c r="BK579" s="204">
        <f>ROUND(I579*H579,2)</f>
        <v>0</v>
      </c>
      <c r="BL579" s="24" t="s">
        <v>187</v>
      </c>
      <c r="BM579" s="24" t="s">
        <v>839</v>
      </c>
    </row>
    <row r="580" spans="2:65" s="1" customFormat="1" ht="34.15" customHeight="1">
      <c r="B580" s="42"/>
      <c r="C580" s="193" t="s">
        <v>840</v>
      </c>
      <c r="D580" s="193" t="s">
        <v>182</v>
      </c>
      <c r="E580" s="194" t="s">
        <v>841</v>
      </c>
      <c r="F580" s="195" t="s">
        <v>842</v>
      </c>
      <c r="G580" s="196" t="s">
        <v>769</v>
      </c>
      <c r="H580" s="197">
        <v>2</v>
      </c>
      <c r="I580" s="198"/>
      <c r="J580" s="199">
        <f>ROUND(I580*H580,2)</f>
        <v>0</v>
      </c>
      <c r="K580" s="195" t="s">
        <v>186</v>
      </c>
      <c r="L580" s="62"/>
      <c r="M580" s="200" t="s">
        <v>34</v>
      </c>
      <c r="N580" s="201" t="s">
        <v>49</v>
      </c>
      <c r="O580" s="43"/>
      <c r="P580" s="202">
        <f>O580*H580</f>
        <v>0</v>
      </c>
      <c r="Q580" s="202">
        <v>0.54769076000000005</v>
      </c>
      <c r="R580" s="202">
        <f>Q580*H580</f>
        <v>1.0953815200000001</v>
      </c>
      <c r="S580" s="202">
        <v>0</v>
      </c>
      <c r="T580" s="203">
        <f>S580*H580</f>
        <v>0</v>
      </c>
      <c r="AR580" s="24" t="s">
        <v>187</v>
      </c>
      <c r="AT580" s="24" t="s">
        <v>182</v>
      </c>
      <c r="AU580" s="24" t="s">
        <v>88</v>
      </c>
      <c r="AY580" s="24" t="s">
        <v>179</v>
      </c>
      <c r="BE580" s="204">
        <f>IF(N580="základní",J580,0)</f>
        <v>0</v>
      </c>
      <c r="BF580" s="204">
        <f>IF(N580="snížená",J580,0)</f>
        <v>0</v>
      </c>
      <c r="BG580" s="204">
        <f>IF(N580="zákl. přenesená",J580,0)</f>
        <v>0</v>
      </c>
      <c r="BH580" s="204">
        <f>IF(N580="sníž. přenesená",J580,0)</f>
        <v>0</v>
      </c>
      <c r="BI580" s="204">
        <f>IF(N580="nulová",J580,0)</f>
        <v>0</v>
      </c>
      <c r="BJ580" s="24" t="s">
        <v>86</v>
      </c>
      <c r="BK580" s="204">
        <f>ROUND(I580*H580,2)</f>
        <v>0</v>
      </c>
      <c r="BL580" s="24" t="s">
        <v>187</v>
      </c>
      <c r="BM580" s="24" t="s">
        <v>843</v>
      </c>
    </row>
    <row r="581" spans="2:65" s="1" customFormat="1" ht="121.5">
      <c r="B581" s="42"/>
      <c r="C581" s="64"/>
      <c r="D581" s="205" t="s">
        <v>189</v>
      </c>
      <c r="E581" s="64"/>
      <c r="F581" s="206" t="s">
        <v>816</v>
      </c>
      <c r="G581" s="64"/>
      <c r="H581" s="64"/>
      <c r="I581" s="164"/>
      <c r="J581" s="64"/>
      <c r="K581" s="64"/>
      <c r="L581" s="62"/>
      <c r="M581" s="207"/>
      <c r="N581" s="43"/>
      <c r="O581" s="43"/>
      <c r="P581" s="43"/>
      <c r="Q581" s="43"/>
      <c r="R581" s="43"/>
      <c r="S581" s="43"/>
      <c r="T581" s="79"/>
      <c r="AT581" s="24" t="s">
        <v>189</v>
      </c>
      <c r="AU581" s="24" t="s">
        <v>88</v>
      </c>
    </row>
    <row r="582" spans="2:65" s="1" customFormat="1" ht="22.9" customHeight="1">
      <c r="B582" s="42"/>
      <c r="C582" s="240" t="s">
        <v>844</v>
      </c>
      <c r="D582" s="240" t="s">
        <v>222</v>
      </c>
      <c r="E582" s="241" t="s">
        <v>845</v>
      </c>
      <c r="F582" s="242" t="s">
        <v>846</v>
      </c>
      <c r="G582" s="243" t="s">
        <v>769</v>
      </c>
      <c r="H582" s="244">
        <v>2</v>
      </c>
      <c r="I582" s="245"/>
      <c r="J582" s="246">
        <f>ROUND(I582*H582,2)</f>
        <v>0</v>
      </c>
      <c r="K582" s="242" t="s">
        <v>233</v>
      </c>
      <c r="L582" s="247"/>
      <c r="M582" s="248" t="s">
        <v>34</v>
      </c>
      <c r="N582" s="249" t="s">
        <v>49</v>
      </c>
      <c r="O582" s="43"/>
      <c r="P582" s="202">
        <f>O582*H582</f>
        <v>0</v>
      </c>
      <c r="Q582" s="202">
        <v>0.02</v>
      </c>
      <c r="R582" s="202">
        <f>Q582*H582</f>
        <v>0.04</v>
      </c>
      <c r="S582" s="202">
        <v>0</v>
      </c>
      <c r="T582" s="203">
        <f>S582*H582</f>
        <v>0</v>
      </c>
      <c r="AR582" s="24" t="s">
        <v>225</v>
      </c>
      <c r="AT582" s="24" t="s">
        <v>222</v>
      </c>
      <c r="AU582" s="24" t="s">
        <v>88</v>
      </c>
      <c r="AY582" s="24" t="s">
        <v>179</v>
      </c>
      <c r="BE582" s="204">
        <f>IF(N582="základní",J582,0)</f>
        <v>0</v>
      </c>
      <c r="BF582" s="204">
        <f>IF(N582="snížená",J582,0)</f>
        <v>0</v>
      </c>
      <c r="BG582" s="204">
        <f>IF(N582="zákl. přenesená",J582,0)</f>
        <v>0</v>
      </c>
      <c r="BH582" s="204">
        <f>IF(N582="sníž. přenesená",J582,0)</f>
        <v>0</v>
      </c>
      <c r="BI582" s="204">
        <f>IF(N582="nulová",J582,0)</f>
        <v>0</v>
      </c>
      <c r="BJ582" s="24" t="s">
        <v>86</v>
      </c>
      <c r="BK582" s="204">
        <f>ROUND(I582*H582,2)</f>
        <v>0</v>
      </c>
      <c r="BL582" s="24" t="s">
        <v>187</v>
      </c>
      <c r="BM582" s="24" t="s">
        <v>847</v>
      </c>
    </row>
    <row r="583" spans="2:65" s="1" customFormat="1" ht="14.45" customHeight="1">
      <c r="B583" s="42"/>
      <c r="C583" s="193" t="s">
        <v>848</v>
      </c>
      <c r="D583" s="193" t="s">
        <v>182</v>
      </c>
      <c r="E583" s="194" t="s">
        <v>849</v>
      </c>
      <c r="F583" s="195" t="s">
        <v>850</v>
      </c>
      <c r="G583" s="196" t="s">
        <v>769</v>
      </c>
      <c r="H583" s="197">
        <v>29</v>
      </c>
      <c r="I583" s="198"/>
      <c r="J583" s="199">
        <f>ROUND(I583*H583,2)</f>
        <v>0</v>
      </c>
      <c r="K583" s="195" t="s">
        <v>233</v>
      </c>
      <c r="L583" s="62"/>
      <c r="M583" s="200" t="s">
        <v>34</v>
      </c>
      <c r="N583" s="201" t="s">
        <v>49</v>
      </c>
      <c r="O583" s="43"/>
      <c r="P583" s="202">
        <f>O583*H583</f>
        <v>0</v>
      </c>
      <c r="Q583" s="202">
        <v>0</v>
      </c>
      <c r="R583" s="202">
        <f>Q583*H583</f>
        <v>0</v>
      </c>
      <c r="S583" s="202">
        <v>0</v>
      </c>
      <c r="T583" s="203">
        <f>S583*H583</f>
        <v>0</v>
      </c>
      <c r="AR583" s="24" t="s">
        <v>187</v>
      </c>
      <c r="AT583" s="24" t="s">
        <v>182</v>
      </c>
      <c r="AU583" s="24" t="s">
        <v>88</v>
      </c>
      <c r="AY583" s="24" t="s">
        <v>179</v>
      </c>
      <c r="BE583" s="204">
        <f>IF(N583="základní",J583,0)</f>
        <v>0</v>
      </c>
      <c r="BF583" s="204">
        <f>IF(N583="snížená",J583,0)</f>
        <v>0</v>
      </c>
      <c r="BG583" s="204">
        <f>IF(N583="zákl. přenesená",J583,0)</f>
        <v>0</v>
      </c>
      <c r="BH583" s="204">
        <f>IF(N583="sníž. přenesená",J583,0)</f>
        <v>0</v>
      </c>
      <c r="BI583" s="204">
        <f>IF(N583="nulová",J583,0)</f>
        <v>0</v>
      </c>
      <c r="BJ583" s="24" t="s">
        <v>86</v>
      </c>
      <c r="BK583" s="204">
        <f>ROUND(I583*H583,2)</f>
        <v>0</v>
      </c>
      <c r="BL583" s="24" t="s">
        <v>187</v>
      </c>
      <c r="BM583" s="24" t="s">
        <v>851</v>
      </c>
    </row>
    <row r="584" spans="2:65" s="12" customFormat="1" ht="13.5">
      <c r="B584" s="218"/>
      <c r="C584" s="219"/>
      <c r="D584" s="205" t="s">
        <v>191</v>
      </c>
      <c r="E584" s="220" t="s">
        <v>34</v>
      </c>
      <c r="F584" s="221" t="s">
        <v>852</v>
      </c>
      <c r="G584" s="219"/>
      <c r="H584" s="222">
        <v>29</v>
      </c>
      <c r="I584" s="223"/>
      <c r="J584" s="219"/>
      <c r="K584" s="219"/>
      <c r="L584" s="224"/>
      <c r="M584" s="225"/>
      <c r="N584" s="226"/>
      <c r="O584" s="226"/>
      <c r="P584" s="226"/>
      <c r="Q584" s="226"/>
      <c r="R584" s="226"/>
      <c r="S584" s="226"/>
      <c r="T584" s="227"/>
      <c r="AT584" s="228" t="s">
        <v>191</v>
      </c>
      <c r="AU584" s="228" t="s">
        <v>88</v>
      </c>
      <c r="AV584" s="12" t="s">
        <v>88</v>
      </c>
      <c r="AW584" s="12" t="s">
        <v>41</v>
      </c>
      <c r="AX584" s="12" t="s">
        <v>86</v>
      </c>
      <c r="AY584" s="228" t="s">
        <v>179</v>
      </c>
    </row>
    <row r="585" spans="2:65" s="1" customFormat="1" ht="22.9" customHeight="1">
      <c r="B585" s="42"/>
      <c r="C585" s="240" t="s">
        <v>853</v>
      </c>
      <c r="D585" s="240" t="s">
        <v>222</v>
      </c>
      <c r="E585" s="241" t="s">
        <v>854</v>
      </c>
      <c r="F585" s="242" t="s">
        <v>855</v>
      </c>
      <c r="G585" s="243" t="s">
        <v>769</v>
      </c>
      <c r="H585" s="244">
        <v>3</v>
      </c>
      <c r="I585" s="245"/>
      <c r="J585" s="246">
        <f>ROUND(I585*H585,2)</f>
        <v>0</v>
      </c>
      <c r="K585" s="242" t="s">
        <v>233</v>
      </c>
      <c r="L585" s="247"/>
      <c r="M585" s="248" t="s">
        <v>34</v>
      </c>
      <c r="N585" s="249" t="s">
        <v>49</v>
      </c>
      <c r="O585" s="43"/>
      <c r="P585" s="202">
        <f>O585*H585</f>
        <v>0</v>
      </c>
      <c r="Q585" s="202">
        <v>0.02</v>
      </c>
      <c r="R585" s="202">
        <f>Q585*H585</f>
        <v>0.06</v>
      </c>
      <c r="S585" s="202">
        <v>0</v>
      </c>
      <c r="T585" s="203">
        <f>S585*H585</f>
        <v>0</v>
      </c>
      <c r="AR585" s="24" t="s">
        <v>225</v>
      </c>
      <c r="AT585" s="24" t="s">
        <v>222</v>
      </c>
      <c r="AU585" s="24" t="s">
        <v>88</v>
      </c>
      <c r="AY585" s="24" t="s">
        <v>179</v>
      </c>
      <c r="BE585" s="204">
        <f>IF(N585="základní",J585,0)</f>
        <v>0</v>
      </c>
      <c r="BF585" s="204">
        <f>IF(N585="snížená",J585,0)</f>
        <v>0</v>
      </c>
      <c r="BG585" s="204">
        <f>IF(N585="zákl. přenesená",J585,0)</f>
        <v>0</v>
      </c>
      <c r="BH585" s="204">
        <f>IF(N585="sníž. přenesená",J585,0)</f>
        <v>0</v>
      </c>
      <c r="BI585" s="204">
        <f>IF(N585="nulová",J585,0)</f>
        <v>0</v>
      </c>
      <c r="BJ585" s="24" t="s">
        <v>86</v>
      </c>
      <c r="BK585" s="204">
        <f>ROUND(I585*H585,2)</f>
        <v>0</v>
      </c>
      <c r="BL585" s="24" t="s">
        <v>187</v>
      </c>
      <c r="BM585" s="24" t="s">
        <v>856</v>
      </c>
    </row>
    <row r="586" spans="2:65" s="12" customFormat="1" ht="13.5">
      <c r="B586" s="218"/>
      <c r="C586" s="219"/>
      <c r="D586" s="205" t="s">
        <v>191</v>
      </c>
      <c r="E586" s="220" t="s">
        <v>34</v>
      </c>
      <c r="F586" s="221" t="s">
        <v>857</v>
      </c>
      <c r="G586" s="219"/>
      <c r="H586" s="222">
        <v>3</v>
      </c>
      <c r="I586" s="223"/>
      <c r="J586" s="219"/>
      <c r="K586" s="219"/>
      <c r="L586" s="224"/>
      <c r="M586" s="225"/>
      <c r="N586" s="226"/>
      <c r="O586" s="226"/>
      <c r="P586" s="226"/>
      <c r="Q586" s="226"/>
      <c r="R586" s="226"/>
      <c r="S586" s="226"/>
      <c r="T586" s="227"/>
      <c r="AT586" s="228" t="s">
        <v>191</v>
      </c>
      <c r="AU586" s="228" t="s">
        <v>88</v>
      </c>
      <c r="AV586" s="12" t="s">
        <v>88</v>
      </c>
      <c r="AW586" s="12" t="s">
        <v>41</v>
      </c>
      <c r="AX586" s="12" t="s">
        <v>86</v>
      </c>
      <c r="AY586" s="228" t="s">
        <v>179</v>
      </c>
    </row>
    <row r="587" spans="2:65" s="1" customFormat="1" ht="22.9" customHeight="1">
      <c r="B587" s="42"/>
      <c r="C587" s="240" t="s">
        <v>858</v>
      </c>
      <c r="D587" s="240" t="s">
        <v>222</v>
      </c>
      <c r="E587" s="241" t="s">
        <v>859</v>
      </c>
      <c r="F587" s="242" t="s">
        <v>860</v>
      </c>
      <c r="G587" s="243" t="s">
        <v>769</v>
      </c>
      <c r="H587" s="244">
        <v>1</v>
      </c>
      <c r="I587" s="245"/>
      <c r="J587" s="246">
        <f>ROUND(I587*H587,2)</f>
        <v>0</v>
      </c>
      <c r="K587" s="242" t="s">
        <v>233</v>
      </c>
      <c r="L587" s="247"/>
      <c r="M587" s="248" t="s">
        <v>34</v>
      </c>
      <c r="N587" s="249" t="s">
        <v>49</v>
      </c>
      <c r="O587" s="43"/>
      <c r="P587" s="202">
        <f>O587*H587</f>
        <v>0</v>
      </c>
      <c r="Q587" s="202">
        <v>0.02</v>
      </c>
      <c r="R587" s="202">
        <f>Q587*H587</f>
        <v>0.02</v>
      </c>
      <c r="S587" s="202">
        <v>0</v>
      </c>
      <c r="T587" s="203">
        <f>S587*H587</f>
        <v>0</v>
      </c>
      <c r="AR587" s="24" t="s">
        <v>225</v>
      </c>
      <c r="AT587" s="24" t="s">
        <v>222</v>
      </c>
      <c r="AU587" s="24" t="s">
        <v>88</v>
      </c>
      <c r="AY587" s="24" t="s">
        <v>179</v>
      </c>
      <c r="BE587" s="204">
        <f>IF(N587="základní",J587,0)</f>
        <v>0</v>
      </c>
      <c r="BF587" s="204">
        <f>IF(N587="snížená",J587,0)</f>
        <v>0</v>
      </c>
      <c r="BG587" s="204">
        <f>IF(N587="zákl. přenesená",J587,0)</f>
        <v>0</v>
      </c>
      <c r="BH587" s="204">
        <f>IF(N587="sníž. přenesená",J587,0)</f>
        <v>0</v>
      </c>
      <c r="BI587" s="204">
        <f>IF(N587="nulová",J587,0)</f>
        <v>0</v>
      </c>
      <c r="BJ587" s="24" t="s">
        <v>86</v>
      </c>
      <c r="BK587" s="204">
        <f>ROUND(I587*H587,2)</f>
        <v>0</v>
      </c>
      <c r="BL587" s="24" t="s">
        <v>187</v>
      </c>
      <c r="BM587" s="24" t="s">
        <v>861</v>
      </c>
    </row>
    <row r="588" spans="2:65" s="12" customFormat="1" ht="13.5">
      <c r="B588" s="218"/>
      <c r="C588" s="219"/>
      <c r="D588" s="205" t="s">
        <v>191</v>
      </c>
      <c r="E588" s="220" t="s">
        <v>34</v>
      </c>
      <c r="F588" s="221" t="s">
        <v>862</v>
      </c>
      <c r="G588" s="219"/>
      <c r="H588" s="222">
        <v>1</v>
      </c>
      <c r="I588" s="223"/>
      <c r="J588" s="219"/>
      <c r="K588" s="219"/>
      <c r="L588" s="224"/>
      <c r="M588" s="225"/>
      <c r="N588" s="226"/>
      <c r="O588" s="226"/>
      <c r="P588" s="226"/>
      <c r="Q588" s="226"/>
      <c r="R588" s="226"/>
      <c r="S588" s="226"/>
      <c r="T588" s="227"/>
      <c r="AT588" s="228" t="s">
        <v>191</v>
      </c>
      <c r="AU588" s="228" t="s">
        <v>88</v>
      </c>
      <c r="AV588" s="12" t="s">
        <v>88</v>
      </c>
      <c r="AW588" s="12" t="s">
        <v>41</v>
      </c>
      <c r="AX588" s="12" t="s">
        <v>86</v>
      </c>
      <c r="AY588" s="228" t="s">
        <v>179</v>
      </c>
    </row>
    <row r="589" spans="2:65" s="1" customFormat="1" ht="22.9" customHeight="1">
      <c r="B589" s="42"/>
      <c r="C589" s="240" t="s">
        <v>863</v>
      </c>
      <c r="D589" s="240" t="s">
        <v>222</v>
      </c>
      <c r="E589" s="241" t="s">
        <v>864</v>
      </c>
      <c r="F589" s="242" t="s">
        <v>865</v>
      </c>
      <c r="G589" s="243" t="s">
        <v>769</v>
      </c>
      <c r="H589" s="244">
        <v>7</v>
      </c>
      <c r="I589" s="245"/>
      <c r="J589" s="246">
        <f>ROUND(I589*H589,2)</f>
        <v>0</v>
      </c>
      <c r="K589" s="242" t="s">
        <v>233</v>
      </c>
      <c r="L589" s="247"/>
      <c r="M589" s="248" t="s">
        <v>34</v>
      </c>
      <c r="N589" s="249" t="s">
        <v>49</v>
      </c>
      <c r="O589" s="43"/>
      <c r="P589" s="202">
        <f>O589*H589</f>
        <v>0</v>
      </c>
      <c r="Q589" s="202">
        <v>0.02</v>
      </c>
      <c r="R589" s="202">
        <f>Q589*H589</f>
        <v>0.14000000000000001</v>
      </c>
      <c r="S589" s="202">
        <v>0</v>
      </c>
      <c r="T589" s="203">
        <f>S589*H589</f>
        <v>0</v>
      </c>
      <c r="AR589" s="24" t="s">
        <v>225</v>
      </c>
      <c r="AT589" s="24" t="s">
        <v>222</v>
      </c>
      <c r="AU589" s="24" t="s">
        <v>88</v>
      </c>
      <c r="AY589" s="24" t="s">
        <v>179</v>
      </c>
      <c r="BE589" s="204">
        <f>IF(N589="základní",J589,0)</f>
        <v>0</v>
      </c>
      <c r="BF589" s="204">
        <f>IF(N589="snížená",J589,0)</f>
        <v>0</v>
      </c>
      <c r="BG589" s="204">
        <f>IF(N589="zákl. přenesená",J589,0)</f>
        <v>0</v>
      </c>
      <c r="BH589" s="204">
        <f>IF(N589="sníž. přenesená",J589,0)</f>
        <v>0</v>
      </c>
      <c r="BI589" s="204">
        <f>IF(N589="nulová",J589,0)</f>
        <v>0</v>
      </c>
      <c r="BJ589" s="24" t="s">
        <v>86</v>
      </c>
      <c r="BK589" s="204">
        <f>ROUND(I589*H589,2)</f>
        <v>0</v>
      </c>
      <c r="BL589" s="24" t="s">
        <v>187</v>
      </c>
      <c r="BM589" s="24" t="s">
        <v>866</v>
      </c>
    </row>
    <row r="590" spans="2:65" s="12" customFormat="1" ht="13.5">
      <c r="B590" s="218"/>
      <c r="C590" s="219"/>
      <c r="D590" s="205" t="s">
        <v>191</v>
      </c>
      <c r="E590" s="220" t="s">
        <v>34</v>
      </c>
      <c r="F590" s="221" t="s">
        <v>867</v>
      </c>
      <c r="G590" s="219"/>
      <c r="H590" s="222">
        <v>7</v>
      </c>
      <c r="I590" s="223"/>
      <c r="J590" s="219"/>
      <c r="K590" s="219"/>
      <c r="L590" s="224"/>
      <c r="M590" s="225"/>
      <c r="N590" s="226"/>
      <c r="O590" s="226"/>
      <c r="P590" s="226"/>
      <c r="Q590" s="226"/>
      <c r="R590" s="226"/>
      <c r="S590" s="226"/>
      <c r="T590" s="227"/>
      <c r="AT590" s="228" t="s">
        <v>191</v>
      </c>
      <c r="AU590" s="228" t="s">
        <v>88</v>
      </c>
      <c r="AV590" s="12" t="s">
        <v>88</v>
      </c>
      <c r="AW590" s="12" t="s">
        <v>41</v>
      </c>
      <c r="AX590" s="12" t="s">
        <v>86</v>
      </c>
      <c r="AY590" s="228" t="s">
        <v>179</v>
      </c>
    </row>
    <row r="591" spans="2:65" s="1" customFormat="1" ht="22.9" customHeight="1">
      <c r="B591" s="42"/>
      <c r="C591" s="240" t="s">
        <v>868</v>
      </c>
      <c r="D591" s="240" t="s">
        <v>222</v>
      </c>
      <c r="E591" s="241" t="s">
        <v>869</v>
      </c>
      <c r="F591" s="242" t="s">
        <v>870</v>
      </c>
      <c r="G591" s="243" t="s">
        <v>769</v>
      </c>
      <c r="H591" s="244">
        <v>1</v>
      </c>
      <c r="I591" s="245"/>
      <c r="J591" s="246">
        <f>ROUND(I591*H591,2)</f>
        <v>0</v>
      </c>
      <c r="K591" s="242" t="s">
        <v>233</v>
      </c>
      <c r="L591" s="247"/>
      <c r="M591" s="248" t="s">
        <v>34</v>
      </c>
      <c r="N591" s="249" t="s">
        <v>49</v>
      </c>
      <c r="O591" s="43"/>
      <c r="P591" s="202">
        <f>O591*H591</f>
        <v>0</v>
      </c>
      <c r="Q591" s="202">
        <v>0.02</v>
      </c>
      <c r="R591" s="202">
        <f>Q591*H591</f>
        <v>0.02</v>
      </c>
      <c r="S591" s="202">
        <v>0</v>
      </c>
      <c r="T591" s="203">
        <f>S591*H591</f>
        <v>0</v>
      </c>
      <c r="AR591" s="24" t="s">
        <v>225</v>
      </c>
      <c r="AT591" s="24" t="s">
        <v>222</v>
      </c>
      <c r="AU591" s="24" t="s">
        <v>88</v>
      </c>
      <c r="AY591" s="24" t="s">
        <v>179</v>
      </c>
      <c r="BE591" s="204">
        <f>IF(N591="základní",J591,0)</f>
        <v>0</v>
      </c>
      <c r="BF591" s="204">
        <f>IF(N591="snížená",J591,0)</f>
        <v>0</v>
      </c>
      <c r="BG591" s="204">
        <f>IF(N591="zákl. přenesená",J591,0)</f>
        <v>0</v>
      </c>
      <c r="BH591" s="204">
        <f>IF(N591="sníž. přenesená",J591,0)</f>
        <v>0</v>
      </c>
      <c r="BI591" s="204">
        <f>IF(N591="nulová",J591,0)</f>
        <v>0</v>
      </c>
      <c r="BJ591" s="24" t="s">
        <v>86</v>
      </c>
      <c r="BK591" s="204">
        <f>ROUND(I591*H591,2)</f>
        <v>0</v>
      </c>
      <c r="BL591" s="24" t="s">
        <v>187</v>
      </c>
      <c r="BM591" s="24" t="s">
        <v>871</v>
      </c>
    </row>
    <row r="592" spans="2:65" s="12" customFormat="1" ht="13.5">
      <c r="B592" s="218"/>
      <c r="C592" s="219"/>
      <c r="D592" s="205" t="s">
        <v>191</v>
      </c>
      <c r="E592" s="220" t="s">
        <v>34</v>
      </c>
      <c r="F592" s="221" t="s">
        <v>862</v>
      </c>
      <c r="G592" s="219"/>
      <c r="H592" s="222">
        <v>1</v>
      </c>
      <c r="I592" s="223"/>
      <c r="J592" s="219"/>
      <c r="K592" s="219"/>
      <c r="L592" s="224"/>
      <c r="M592" s="225"/>
      <c r="N592" s="226"/>
      <c r="O592" s="226"/>
      <c r="P592" s="226"/>
      <c r="Q592" s="226"/>
      <c r="R592" s="226"/>
      <c r="S592" s="226"/>
      <c r="T592" s="227"/>
      <c r="AT592" s="228" t="s">
        <v>191</v>
      </c>
      <c r="AU592" s="228" t="s">
        <v>88</v>
      </c>
      <c r="AV592" s="12" t="s">
        <v>88</v>
      </c>
      <c r="AW592" s="12" t="s">
        <v>41</v>
      </c>
      <c r="AX592" s="12" t="s">
        <v>86</v>
      </c>
      <c r="AY592" s="228" t="s">
        <v>179</v>
      </c>
    </row>
    <row r="593" spans="2:65" s="1" customFormat="1" ht="22.9" customHeight="1">
      <c r="B593" s="42"/>
      <c r="C593" s="240" t="s">
        <v>872</v>
      </c>
      <c r="D593" s="240" t="s">
        <v>222</v>
      </c>
      <c r="E593" s="241" t="s">
        <v>873</v>
      </c>
      <c r="F593" s="242" t="s">
        <v>874</v>
      </c>
      <c r="G593" s="243" t="s">
        <v>769</v>
      </c>
      <c r="H593" s="244">
        <v>8</v>
      </c>
      <c r="I593" s="245"/>
      <c r="J593" s="246">
        <f>ROUND(I593*H593,2)</f>
        <v>0</v>
      </c>
      <c r="K593" s="242" t="s">
        <v>233</v>
      </c>
      <c r="L593" s="247"/>
      <c r="M593" s="248" t="s">
        <v>34</v>
      </c>
      <c r="N593" s="249" t="s">
        <v>49</v>
      </c>
      <c r="O593" s="43"/>
      <c r="P593" s="202">
        <f>O593*H593</f>
        <v>0</v>
      </c>
      <c r="Q593" s="202">
        <v>0.02</v>
      </c>
      <c r="R593" s="202">
        <f>Q593*H593</f>
        <v>0.16</v>
      </c>
      <c r="S593" s="202">
        <v>0</v>
      </c>
      <c r="T593" s="203">
        <f>S593*H593</f>
        <v>0</v>
      </c>
      <c r="AR593" s="24" t="s">
        <v>225</v>
      </c>
      <c r="AT593" s="24" t="s">
        <v>222</v>
      </c>
      <c r="AU593" s="24" t="s">
        <v>88</v>
      </c>
      <c r="AY593" s="24" t="s">
        <v>179</v>
      </c>
      <c r="BE593" s="204">
        <f>IF(N593="základní",J593,0)</f>
        <v>0</v>
      </c>
      <c r="BF593" s="204">
        <f>IF(N593="snížená",J593,0)</f>
        <v>0</v>
      </c>
      <c r="BG593" s="204">
        <f>IF(N593="zákl. přenesená",J593,0)</f>
        <v>0</v>
      </c>
      <c r="BH593" s="204">
        <f>IF(N593="sníž. přenesená",J593,0)</f>
        <v>0</v>
      </c>
      <c r="BI593" s="204">
        <f>IF(N593="nulová",J593,0)</f>
        <v>0</v>
      </c>
      <c r="BJ593" s="24" t="s">
        <v>86</v>
      </c>
      <c r="BK593" s="204">
        <f>ROUND(I593*H593,2)</f>
        <v>0</v>
      </c>
      <c r="BL593" s="24" t="s">
        <v>187</v>
      </c>
      <c r="BM593" s="24" t="s">
        <v>875</v>
      </c>
    </row>
    <row r="594" spans="2:65" s="12" customFormat="1" ht="13.5">
      <c r="B594" s="218"/>
      <c r="C594" s="219"/>
      <c r="D594" s="205" t="s">
        <v>191</v>
      </c>
      <c r="E594" s="220" t="s">
        <v>34</v>
      </c>
      <c r="F594" s="221" t="s">
        <v>876</v>
      </c>
      <c r="G594" s="219"/>
      <c r="H594" s="222">
        <v>2</v>
      </c>
      <c r="I594" s="223"/>
      <c r="J594" s="219"/>
      <c r="K594" s="219"/>
      <c r="L594" s="224"/>
      <c r="M594" s="225"/>
      <c r="N594" s="226"/>
      <c r="O594" s="226"/>
      <c r="P594" s="226"/>
      <c r="Q594" s="226"/>
      <c r="R594" s="226"/>
      <c r="S594" s="226"/>
      <c r="T594" s="227"/>
      <c r="AT594" s="228" t="s">
        <v>191</v>
      </c>
      <c r="AU594" s="228" t="s">
        <v>88</v>
      </c>
      <c r="AV594" s="12" t="s">
        <v>88</v>
      </c>
      <c r="AW594" s="12" t="s">
        <v>41</v>
      </c>
      <c r="AX594" s="12" t="s">
        <v>78</v>
      </c>
      <c r="AY594" s="228" t="s">
        <v>179</v>
      </c>
    </row>
    <row r="595" spans="2:65" s="12" customFormat="1" ht="13.5">
      <c r="B595" s="218"/>
      <c r="C595" s="219"/>
      <c r="D595" s="205" t="s">
        <v>191</v>
      </c>
      <c r="E595" s="220" t="s">
        <v>34</v>
      </c>
      <c r="F595" s="221" t="s">
        <v>877</v>
      </c>
      <c r="G595" s="219"/>
      <c r="H595" s="222">
        <v>6</v>
      </c>
      <c r="I595" s="223"/>
      <c r="J595" s="219"/>
      <c r="K595" s="219"/>
      <c r="L595" s="224"/>
      <c r="M595" s="225"/>
      <c r="N595" s="226"/>
      <c r="O595" s="226"/>
      <c r="P595" s="226"/>
      <c r="Q595" s="226"/>
      <c r="R595" s="226"/>
      <c r="S595" s="226"/>
      <c r="T595" s="227"/>
      <c r="AT595" s="228" t="s">
        <v>191</v>
      </c>
      <c r="AU595" s="228" t="s">
        <v>88</v>
      </c>
      <c r="AV595" s="12" t="s">
        <v>88</v>
      </c>
      <c r="AW595" s="12" t="s">
        <v>41</v>
      </c>
      <c r="AX595" s="12" t="s">
        <v>78</v>
      </c>
      <c r="AY595" s="228" t="s">
        <v>179</v>
      </c>
    </row>
    <row r="596" spans="2:65" s="13" customFormat="1" ht="13.5">
      <c r="B596" s="229"/>
      <c r="C596" s="230"/>
      <c r="D596" s="205" t="s">
        <v>191</v>
      </c>
      <c r="E596" s="231" t="s">
        <v>34</v>
      </c>
      <c r="F596" s="232" t="s">
        <v>196</v>
      </c>
      <c r="G596" s="230"/>
      <c r="H596" s="233">
        <v>8</v>
      </c>
      <c r="I596" s="234"/>
      <c r="J596" s="230"/>
      <c r="K596" s="230"/>
      <c r="L596" s="235"/>
      <c r="M596" s="236"/>
      <c r="N596" s="237"/>
      <c r="O596" s="237"/>
      <c r="P596" s="237"/>
      <c r="Q596" s="237"/>
      <c r="R596" s="237"/>
      <c r="S596" s="237"/>
      <c r="T596" s="238"/>
      <c r="AT596" s="239" t="s">
        <v>191</v>
      </c>
      <c r="AU596" s="239" t="s">
        <v>88</v>
      </c>
      <c r="AV596" s="13" t="s">
        <v>187</v>
      </c>
      <c r="AW596" s="13" t="s">
        <v>41</v>
      </c>
      <c r="AX596" s="13" t="s">
        <v>86</v>
      </c>
      <c r="AY596" s="239" t="s">
        <v>179</v>
      </c>
    </row>
    <row r="597" spans="2:65" s="1" customFormat="1" ht="22.9" customHeight="1">
      <c r="B597" s="42"/>
      <c r="C597" s="240" t="s">
        <v>878</v>
      </c>
      <c r="D597" s="240" t="s">
        <v>222</v>
      </c>
      <c r="E597" s="241" t="s">
        <v>879</v>
      </c>
      <c r="F597" s="242" t="s">
        <v>880</v>
      </c>
      <c r="G597" s="243" t="s">
        <v>769</v>
      </c>
      <c r="H597" s="244">
        <v>4</v>
      </c>
      <c r="I597" s="245"/>
      <c r="J597" s="246">
        <f>ROUND(I597*H597,2)</f>
        <v>0</v>
      </c>
      <c r="K597" s="242" t="s">
        <v>233</v>
      </c>
      <c r="L597" s="247"/>
      <c r="M597" s="248" t="s">
        <v>34</v>
      </c>
      <c r="N597" s="249" t="s">
        <v>49</v>
      </c>
      <c r="O597" s="43"/>
      <c r="P597" s="202">
        <f>O597*H597</f>
        <v>0</v>
      </c>
      <c r="Q597" s="202">
        <v>0.02</v>
      </c>
      <c r="R597" s="202">
        <f>Q597*H597</f>
        <v>0.08</v>
      </c>
      <c r="S597" s="202">
        <v>0</v>
      </c>
      <c r="T597" s="203">
        <f>S597*H597</f>
        <v>0</v>
      </c>
      <c r="AR597" s="24" t="s">
        <v>225</v>
      </c>
      <c r="AT597" s="24" t="s">
        <v>222</v>
      </c>
      <c r="AU597" s="24" t="s">
        <v>88</v>
      </c>
      <c r="AY597" s="24" t="s">
        <v>179</v>
      </c>
      <c r="BE597" s="204">
        <f>IF(N597="základní",J597,0)</f>
        <v>0</v>
      </c>
      <c r="BF597" s="204">
        <f>IF(N597="snížená",J597,0)</f>
        <v>0</v>
      </c>
      <c r="BG597" s="204">
        <f>IF(N597="zákl. přenesená",J597,0)</f>
        <v>0</v>
      </c>
      <c r="BH597" s="204">
        <f>IF(N597="sníž. přenesená",J597,0)</f>
        <v>0</v>
      </c>
      <c r="BI597" s="204">
        <f>IF(N597="nulová",J597,0)</f>
        <v>0</v>
      </c>
      <c r="BJ597" s="24" t="s">
        <v>86</v>
      </c>
      <c r="BK597" s="204">
        <f>ROUND(I597*H597,2)</f>
        <v>0</v>
      </c>
      <c r="BL597" s="24" t="s">
        <v>187</v>
      </c>
      <c r="BM597" s="24" t="s">
        <v>881</v>
      </c>
    </row>
    <row r="598" spans="2:65" s="12" customFormat="1" ht="13.5">
      <c r="B598" s="218"/>
      <c r="C598" s="219"/>
      <c r="D598" s="205" t="s">
        <v>191</v>
      </c>
      <c r="E598" s="220" t="s">
        <v>34</v>
      </c>
      <c r="F598" s="221" t="s">
        <v>882</v>
      </c>
      <c r="G598" s="219"/>
      <c r="H598" s="222">
        <v>4</v>
      </c>
      <c r="I598" s="223"/>
      <c r="J598" s="219"/>
      <c r="K598" s="219"/>
      <c r="L598" s="224"/>
      <c r="M598" s="225"/>
      <c r="N598" s="226"/>
      <c r="O598" s="226"/>
      <c r="P598" s="226"/>
      <c r="Q598" s="226"/>
      <c r="R598" s="226"/>
      <c r="S598" s="226"/>
      <c r="T598" s="227"/>
      <c r="AT598" s="228" t="s">
        <v>191</v>
      </c>
      <c r="AU598" s="228" t="s">
        <v>88</v>
      </c>
      <c r="AV598" s="12" t="s">
        <v>88</v>
      </c>
      <c r="AW598" s="12" t="s">
        <v>41</v>
      </c>
      <c r="AX598" s="12" t="s">
        <v>86</v>
      </c>
      <c r="AY598" s="228" t="s">
        <v>179</v>
      </c>
    </row>
    <row r="599" spans="2:65" s="1" customFormat="1" ht="22.9" customHeight="1">
      <c r="B599" s="42"/>
      <c r="C599" s="240" t="s">
        <v>883</v>
      </c>
      <c r="D599" s="240" t="s">
        <v>222</v>
      </c>
      <c r="E599" s="241" t="s">
        <v>884</v>
      </c>
      <c r="F599" s="242" t="s">
        <v>885</v>
      </c>
      <c r="G599" s="243" t="s">
        <v>769</v>
      </c>
      <c r="H599" s="244">
        <v>1</v>
      </c>
      <c r="I599" s="245"/>
      <c r="J599" s="246">
        <f>ROUND(I599*H599,2)</f>
        <v>0</v>
      </c>
      <c r="K599" s="242" t="s">
        <v>233</v>
      </c>
      <c r="L599" s="247"/>
      <c r="M599" s="248" t="s">
        <v>34</v>
      </c>
      <c r="N599" s="249" t="s">
        <v>49</v>
      </c>
      <c r="O599" s="43"/>
      <c r="P599" s="202">
        <f>O599*H599</f>
        <v>0</v>
      </c>
      <c r="Q599" s="202">
        <v>0.02</v>
      </c>
      <c r="R599" s="202">
        <f>Q599*H599</f>
        <v>0.02</v>
      </c>
      <c r="S599" s="202">
        <v>0</v>
      </c>
      <c r="T599" s="203">
        <f>S599*H599</f>
        <v>0</v>
      </c>
      <c r="AR599" s="24" t="s">
        <v>225</v>
      </c>
      <c r="AT599" s="24" t="s">
        <v>222</v>
      </c>
      <c r="AU599" s="24" t="s">
        <v>88</v>
      </c>
      <c r="AY599" s="24" t="s">
        <v>179</v>
      </c>
      <c r="BE599" s="204">
        <f>IF(N599="základní",J599,0)</f>
        <v>0</v>
      </c>
      <c r="BF599" s="204">
        <f>IF(N599="snížená",J599,0)</f>
        <v>0</v>
      </c>
      <c r="BG599" s="204">
        <f>IF(N599="zákl. přenesená",J599,0)</f>
        <v>0</v>
      </c>
      <c r="BH599" s="204">
        <f>IF(N599="sníž. přenesená",J599,0)</f>
        <v>0</v>
      </c>
      <c r="BI599" s="204">
        <f>IF(N599="nulová",J599,0)</f>
        <v>0</v>
      </c>
      <c r="BJ599" s="24" t="s">
        <v>86</v>
      </c>
      <c r="BK599" s="204">
        <f>ROUND(I599*H599,2)</f>
        <v>0</v>
      </c>
      <c r="BL599" s="24" t="s">
        <v>187</v>
      </c>
      <c r="BM599" s="24" t="s">
        <v>886</v>
      </c>
    </row>
    <row r="600" spans="2:65" s="12" customFormat="1" ht="13.5">
      <c r="B600" s="218"/>
      <c r="C600" s="219"/>
      <c r="D600" s="205" t="s">
        <v>191</v>
      </c>
      <c r="E600" s="220" t="s">
        <v>34</v>
      </c>
      <c r="F600" s="221" t="s">
        <v>887</v>
      </c>
      <c r="G600" s="219"/>
      <c r="H600" s="222">
        <v>1</v>
      </c>
      <c r="I600" s="223"/>
      <c r="J600" s="219"/>
      <c r="K600" s="219"/>
      <c r="L600" s="224"/>
      <c r="M600" s="225"/>
      <c r="N600" s="226"/>
      <c r="O600" s="226"/>
      <c r="P600" s="226"/>
      <c r="Q600" s="226"/>
      <c r="R600" s="226"/>
      <c r="S600" s="226"/>
      <c r="T600" s="227"/>
      <c r="AT600" s="228" t="s">
        <v>191</v>
      </c>
      <c r="AU600" s="228" t="s">
        <v>88</v>
      </c>
      <c r="AV600" s="12" t="s">
        <v>88</v>
      </c>
      <c r="AW600" s="12" t="s">
        <v>41</v>
      </c>
      <c r="AX600" s="12" t="s">
        <v>86</v>
      </c>
      <c r="AY600" s="228" t="s">
        <v>179</v>
      </c>
    </row>
    <row r="601" spans="2:65" s="1" customFormat="1" ht="14.45" customHeight="1">
      <c r="B601" s="42"/>
      <c r="C601" s="240" t="s">
        <v>888</v>
      </c>
      <c r="D601" s="240" t="s">
        <v>222</v>
      </c>
      <c r="E601" s="241" t="s">
        <v>889</v>
      </c>
      <c r="F601" s="242" t="s">
        <v>890</v>
      </c>
      <c r="G601" s="243" t="s">
        <v>769</v>
      </c>
      <c r="H601" s="244">
        <v>4</v>
      </c>
      <c r="I601" s="245"/>
      <c r="J601" s="246">
        <f>ROUND(I601*H601,2)</f>
        <v>0</v>
      </c>
      <c r="K601" s="242" t="s">
        <v>233</v>
      </c>
      <c r="L601" s="247"/>
      <c r="M601" s="248" t="s">
        <v>34</v>
      </c>
      <c r="N601" s="249" t="s">
        <v>49</v>
      </c>
      <c r="O601" s="43"/>
      <c r="P601" s="202">
        <f>O601*H601</f>
        <v>0</v>
      </c>
      <c r="Q601" s="202">
        <v>0.02</v>
      </c>
      <c r="R601" s="202">
        <f>Q601*H601</f>
        <v>0.08</v>
      </c>
      <c r="S601" s="202">
        <v>0</v>
      </c>
      <c r="T601" s="203">
        <f>S601*H601</f>
        <v>0</v>
      </c>
      <c r="AR601" s="24" t="s">
        <v>225</v>
      </c>
      <c r="AT601" s="24" t="s">
        <v>222</v>
      </c>
      <c r="AU601" s="24" t="s">
        <v>88</v>
      </c>
      <c r="AY601" s="24" t="s">
        <v>179</v>
      </c>
      <c r="BE601" s="204">
        <f>IF(N601="základní",J601,0)</f>
        <v>0</v>
      </c>
      <c r="BF601" s="204">
        <f>IF(N601="snížená",J601,0)</f>
        <v>0</v>
      </c>
      <c r="BG601" s="204">
        <f>IF(N601="zákl. přenesená",J601,0)</f>
        <v>0</v>
      </c>
      <c r="BH601" s="204">
        <f>IF(N601="sníž. přenesená",J601,0)</f>
        <v>0</v>
      </c>
      <c r="BI601" s="204">
        <f>IF(N601="nulová",J601,0)</f>
        <v>0</v>
      </c>
      <c r="BJ601" s="24" t="s">
        <v>86</v>
      </c>
      <c r="BK601" s="204">
        <f>ROUND(I601*H601,2)</f>
        <v>0</v>
      </c>
      <c r="BL601" s="24" t="s">
        <v>187</v>
      </c>
      <c r="BM601" s="24" t="s">
        <v>891</v>
      </c>
    </row>
    <row r="602" spans="2:65" s="12" customFormat="1" ht="13.5">
      <c r="B602" s="218"/>
      <c r="C602" s="219"/>
      <c r="D602" s="205" t="s">
        <v>191</v>
      </c>
      <c r="E602" s="220" t="s">
        <v>34</v>
      </c>
      <c r="F602" s="221" t="s">
        <v>892</v>
      </c>
      <c r="G602" s="219"/>
      <c r="H602" s="222">
        <v>4</v>
      </c>
      <c r="I602" s="223"/>
      <c r="J602" s="219"/>
      <c r="K602" s="219"/>
      <c r="L602" s="224"/>
      <c r="M602" s="225"/>
      <c r="N602" s="226"/>
      <c r="O602" s="226"/>
      <c r="P602" s="226"/>
      <c r="Q602" s="226"/>
      <c r="R602" s="226"/>
      <c r="S602" s="226"/>
      <c r="T602" s="227"/>
      <c r="AT602" s="228" t="s">
        <v>191</v>
      </c>
      <c r="AU602" s="228" t="s">
        <v>88</v>
      </c>
      <c r="AV602" s="12" t="s">
        <v>88</v>
      </c>
      <c r="AW602" s="12" t="s">
        <v>41</v>
      </c>
      <c r="AX602" s="12" t="s">
        <v>86</v>
      </c>
      <c r="AY602" s="228" t="s">
        <v>179</v>
      </c>
    </row>
    <row r="603" spans="2:65" s="10" customFormat="1" ht="29.85" customHeight="1">
      <c r="B603" s="177"/>
      <c r="C603" s="178"/>
      <c r="D603" s="179" t="s">
        <v>77</v>
      </c>
      <c r="E603" s="191" t="s">
        <v>257</v>
      </c>
      <c r="F603" s="191" t="s">
        <v>893</v>
      </c>
      <c r="G603" s="178"/>
      <c r="H603" s="178"/>
      <c r="I603" s="181"/>
      <c r="J603" s="192">
        <f>BK603</f>
        <v>0</v>
      </c>
      <c r="K603" s="178"/>
      <c r="L603" s="183"/>
      <c r="M603" s="184"/>
      <c r="N603" s="185"/>
      <c r="O603" s="185"/>
      <c r="P603" s="186">
        <f>SUM(P604:P825)</f>
        <v>0</v>
      </c>
      <c r="Q603" s="185"/>
      <c r="R603" s="186">
        <f>SUM(R604:R825)</f>
        <v>9.6361415874000017E-2</v>
      </c>
      <c r="S603" s="185"/>
      <c r="T603" s="187">
        <f>SUM(T604:T825)</f>
        <v>1652.9950060000003</v>
      </c>
      <c r="AR603" s="188" t="s">
        <v>86</v>
      </c>
      <c r="AT603" s="189" t="s">
        <v>77</v>
      </c>
      <c r="AU603" s="189" t="s">
        <v>86</v>
      </c>
      <c r="AY603" s="188" t="s">
        <v>179</v>
      </c>
      <c r="BK603" s="190">
        <f>SUM(BK604:BK825)</f>
        <v>0</v>
      </c>
    </row>
    <row r="604" spans="2:65" s="1" customFormat="1" ht="22.9" customHeight="1">
      <c r="B604" s="42"/>
      <c r="C604" s="193" t="s">
        <v>894</v>
      </c>
      <c r="D604" s="193" t="s">
        <v>182</v>
      </c>
      <c r="E604" s="194" t="s">
        <v>895</v>
      </c>
      <c r="F604" s="195" t="s">
        <v>896</v>
      </c>
      <c r="G604" s="196" t="s">
        <v>897</v>
      </c>
      <c r="H604" s="197">
        <v>8</v>
      </c>
      <c r="I604" s="198"/>
      <c r="J604" s="199">
        <f>ROUND(I604*H604,2)</f>
        <v>0</v>
      </c>
      <c r="K604" s="195" t="s">
        <v>186</v>
      </c>
      <c r="L604" s="62"/>
      <c r="M604" s="200" t="s">
        <v>34</v>
      </c>
      <c r="N604" s="201" t="s">
        <v>49</v>
      </c>
      <c r="O604" s="43"/>
      <c r="P604" s="202">
        <f>O604*H604</f>
        <v>0</v>
      </c>
      <c r="Q604" s="202">
        <v>0</v>
      </c>
      <c r="R604" s="202">
        <f>Q604*H604</f>
        <v>0</v>
      </c>
      <c r="S604" s="202">
        <v>0</v>
      </c>
      <c r="T604" s="203">
        <f>S604*H604</f>
        <v>0</v>
      </c>
      <c r="AR604" s="24" t="s">
        <v>187</v>
      </c>
      <c r="AT604" s="24" t="s">
        <v>182</v>
      </c>
      <c r="AU604" s="24" t="s">
        <v>88</v>
      </c>
      <c r="AY604" s="24" t="s">
        <v>179</v>
      </c>
      <c r="BE604" s="204">
        <f>IF(N604="základní",J604,0)</f>
        <v>0</v>
      </c>
      <c r="BF604" s="204">
        <f>IF(N604="snížená",J604,0)</f>
        <v>0</v>
      </c>
      <c r="BG604" s="204">
        <f>IF(N604="zákl. přenesená",J604,0)</f>
        <v>0</v>
      </c>
      <c r="BH604" s="204">
        <f>IF(N604="sníž. přenesená",J604,0)</f>
        <v>0</v>
      </c>
      <c r="BI604" s="204">
        <f>IF(N604="nulová",J604,0)</f>
        <v>0</v>
      </c>
      <c r="BJ604" s="24" t="s">
        <v>86</v>
      </c>
      <c r="BK604" s="204">
        <f>ROUND(I604*H604,2)</f>
        <v>0</v>
      </c>
      <c r="BL604" s="24" t="s">
        <v>187</v>
      </c>
      <c r="BM604" s="24" t="s">
        <v>898</v>
      </c>
    </row>
    <row r="605" spans="2:65" s="1" customFormat="1" ht="108">
      <c r="B605" s="42"/>
      <c r="C605" s="64"/>
      <c r="D605" s="205" t="s">
        <v>189</v>
      </c>
      <c r="E605" s="64"/>
      <c r="F605" s="206" t="s">
        <v>899</v>
      </c>
      <c r="G605" s="64"/>
      <c r="H605" s="64"/>
      <c r="I605" s="164"/>
      <c r="J605" s="64"/>
      <c r="K605" s="64"/>
      <c r="L605" s="62"/>
      <c r="M605" s="207"/>
      <c r="N605" s="43"/>
      <c r="O605" s="43"/>
      <c r="P605" s="43"/>
      <c r="Q605" s="43"/>
      <c r="R605" s="43"/>
      <c r="S605" s="43"/>
      <c r="T605" s="79"/>
      <c r="AT605" s="24" t="s">
        <v>189</v>
      </c>
      <c r="AU605" s="24" t="s">
        <v>88</v>
      </c>
    </row>
    <row r="606" spans="2:65" s="11" customFormat="1" ht="13.5">
      <c r="B606" s="208"/>
      <c r="C606" s="209"/>
      <c r="D606" s="205" t="s">
        <v>191</v>
      </c>
      <c r="E606" s="210" t="s">
        <v>34</v>
      </c>
      <c r="F606" s="211" t="s">
        <v>900</v>
      </c>
      <c r="G606" s="209"/>
      <c r="H606" s="210" t="s">
        <v>34</v>
      </c>
      <c r="I606" s="212"/>
      <c r="J606" s="209"/>
      <c r="K606" s="209"/>
      <c r="L606" s="213"/>
      <c r="M606" s="214"/>
      <c r="N606" s="215"/>
      <c r="O606" s="215"/>
      <c r="P606" s="215"/>
      <c r="Q606" s="215"/>
      <c r="R606" s="215"/>
      <c r="S606" s="215"/>
      <c r="T606" s="216"/>
      <c r="AT606" s="217" t="s">
        <v>191</v>
      </c>
      <c r="AU606" s="217" t="s">
        <v>88</v>
      </c>
      <c r="AV606" s="11" t="s">
        <v>86</v>
      </c>
      <c r="AW606" s="11" t="s">
        <v>41</v>
      </c>
      <c r="AX606" s="11" t="s">
        <v>78</v>
      </c>
      <c r="AY606" s="217" t="s">
        <v>179</v>
      </c>
    </row>
    <row r="607" spans="2:65" s="12" customFormat="1" ht="13.5">
      <c r="B607" s="218"/>
      <c r="C607" s="219"/>
      <c r="D607" s="205" t="s">
        <v>191</v>
      </c>
      <c r="E607" s="220" t="s">
        <v>34</v>
      </c>
      <c r="F607" s="221" t="s">
        <v>225</v>
      </c>
      <c r="G607" s="219"/>
      <c r="H607" s="222">
        <v>8</v>
      </c>
      <c r="I607" s="223"/>
      <c r="J607" s="219"/>
      <c r="K607" s="219"/>
      <c r="L607" s="224"/>
      <c r="M607" s="225"/>
      <c r="N607" s="226"/>
      <c r="O607" s="226"/>
      <c r="P607" s="226"/>
      <c r="Q607" s="226"/>
      <c r="R607" s="226"/>
      <c r="S607" s="226"/>
      <c r="T607" s="227"/>
      <c r="AT607" s="228" t="s">
        <v>191</v>
      </c>
      <c r="AU607" s="228" t="s">
        <v>88</v>
      </c>
      <c r="AV607" s="12" t="s">
        <v>88</v>
      </c>
      <c r="AW607" s="12" t="s">
        <v>41</v>
      </c>
      <c r="AX607" s="12" t="s">
        <v>86</v>
      </c>
      <c r="AY607" s="228" t="s">
        <v>179</v>
      </c>
    </row>
    <row r="608" spans="2:65" s="1" customFormat="1" ht="68.45" customHeight="1">
      <c r="B608" s="42"/>
      <c r="C608" s="193" t="s">
        <v>901</v>
      </c>
      <c r="D608" s="193" t="s">
        <v>182</v>
      </c>
      <c r="E608" s="194" t="s">
        <v>902</v>
      </c>
      <c r="F608" s="195" t="s">
        <v>903</v>
      </c>
      <c r="G608" s="196" t="s">
        <v>185</v>
      </c>
      <c r="H608" s="197">
        <v>1761.9680000000001</v>
      </c>
      <c r="I608" s="198"/>
      <c r="J608" s="199">
        <f>ROUND(I608*H608,2)</f>
        <v>0</v>
      </c>
      <c r="K608" s="195" t="s">
        <v>904</v>
      </c>
      <c r="L608" s="62"/>
      <c r="M608" s="200" t="s">
        <v>34</v>
      </c>
      <c r="N608" s="201" t="s">
        <v>49</v>
      </c>
      <c r="O608" s="43"/>
      <c r="P608" s="202">
        <f>O608*H608</f>
        <v>0</v>
      </c>
      <c r="Q608" s="202">
        <v>4.0000000000000003E-5</v>
      </c>
      <c r="R608" s="202">
        <f>Q608*H608</f>
        <v>7.0478720000000009E-2</v>
      </c>
      <c r="S608" s="202">
        <v>0</v>
      </c>
      <c r="T608" s="203">
        <f>S608*H608</f>
        <v>0</v>
      </c>
      <c r="AR608" s="24" t="s">
        <v>187</v>
      </c>
      <c r="AT608" s="24" t="s">
        <v>182</v>
      </c>
      <c r="AU608" s="24" t="s">
        <v>88</v>
      </c>
      <c r="AY608" s="24" t="s">
        <v>179</v>
      </c>
      <c r="BE608" s="204">
        <f>IF(N608="základní",J608,0)</f>
        <v>0</v>
      </c>
      <c r="BF608" s="204">
        <f>IF(N608="snížená",J608,0)</f>
        <v>0</v>
      </c>
      <c r="BG608" s="204">
        <f>IF(N608="zákl. přenesená",J608,0)</f>
        <v>0</v>
      </c>
      <c r="BH608" s="204">
        <f>IF(N608="sníž. přenesená",J608,0)</f>
        <v>0</v>
      </c>
      <c r="BI608" s="204">
        <f>IF(N608="nulová",J608,0)</f>
        <v>0</v>
      </c>
      <c r="BJ608" s="24" t="s">
        <v>86</v>
      </c>
      <c r="BK608" s="204">
        <f>ROUND(I608*H608,2)</f>
        <v>0</v>
      </c>
      <c r="BL608" s="24" t="s">
        <v>187</v>
      </c>
      <c r="BM608" s="24" t="s">
        <v>905</v>
      </c>
    </row>
    <row r="609" spans="2:65" s="1" customFormat="1" ht="108">
      <c r="B609" s="42"/>
      <c r="C609" s="64"/>
      <c r="D609" s="205" t="s">
        <v>189</v>
      </c>
      <c r="E609" s="64"/>
      <c r="F609" s="206" t="s">
        <v>906</v>
      </c>
      <c r="G609" s="64"/>
      <c r="H609" s="64"/>
      <c r="I609" s="164"/>
      <c r="J609" s="64"/>
      <c r="K609" s="64"/>
      <c r="L609" s="62"/>
      <c r="M609" s="207"/>
      <c r="N609" s="43"/>
      <c r="O609" s="43"/>
      <c r="P609" s="43"/>
      <c r="Q609" s="43"/>
      <c r="R609" s="43"/>
      <c r="S609" s="43"/>
      <c r="T609" s="79"/>
      <c r="AT609" s="24" t="s">
        <v>189</v>
      </c>
      <c r="AU609" s="24" t="s">
        <v>88</v>
      </c>
    </row>
    <row r="610" spans="2:65" s="11" customFormat="1" ht="13.5">
      <c r="B610" s="208"/>
      <c r="C610" s="209"/>
      <c r="D610" s="205" t="s">
        <v>191</v>
      </c>
      <c r="E610" s="210" t="s">
        <v>34</v>
      </c>
      <c r="F610" s="211" t="s">
        <v>907</v>
      </c>
      <c r="G610" s="209"/>
      <c r="H610" s="210" t="s">
        <v>34</v>
      </c>
      <c r="I610" s="212"/>
      <c r="J610" s="209"/>
      <c r="K610" s="209"/>
      <c r="L610" s="213"/>
      <c r="M610" s="214"/>
      <c r="N610" s="215"/>
      <c r="O610" s="215"/>
      <c r="P610" s="215"/>
      <c r="Q610" s="215"/>
      <c r="R610" s="215"/>
      <c r="S610" s="215"/>
      <c r="T610" s="216"/>
      <c r="AT610" s="217" t="s">
        <v>191</v>
      </c>
      <c r="AU610" s="217" t="s">
        <v>88</v>
      </c>
      <c r="AV610" s="11" t="s">
        <v>86</v>
      </c>
      <c r="AW610" s="11" t="s">
        <v>41</v>
      </c>
      <c r="AX610" s="11" t="s">
        <v>78</v>
      </c>
      <c r="AY610" s="217" t="s">
        <v>179</v>
      </c>
    </row>
    <row r="611" spans="2:65" s="12" customFormat="1" ht="13.5">
      <c r="B611" s="218"/>
      <c r="C611" s="219"/>
      <c r="D611" s="205" t="s">
        <v>191</v>
      </c>
      <c r="E611" s="220" t="s">
        <v>34</v>
      </c>
      <c r="F611" s="221" t="s">
        <v>908</v>
      </c>
      <c r="G611" s="219"/>
      <c r="H611" s="222">
        <v>875.88800000000003</v>
      </c>
      <c r="I611" s="223"/>
      <c r="J611" s="219"/>
      <c r="K611" s="219"/>
      <c r="L611" s="224"/>
      <c r="M611" s="225"/>
      <c r="N611" s="226"/>
      <c r="O611" s="226"/>
      <c r="P611" s="226"/>
      <c r="Q611" s="226"/>
      <c r="R611" s="226"/>
      <c r="S611" s="226"/>
      <c r="T611" s="227"/>
      <c r="AT611" s="228" t="s">
        <v>191</v>
      </c>
      <c r="AU611" s="228" t="s">
        <v>88</v>
      </c>
      <c r="AV611" s="12" t="s">
        <v>88</v>
      </c>
      <c r="AW611" s="12" t="s">
        <v>41</v>
      </c>
      <c r="AX611" s="12" t="s">
        <v>78</v>
      </c>
      <c r="AY611" s="228" t="s">
        <v>179</v>
      </c>
    </row>
    <row r="612" spans="2:65" s="11" customFormat="1" ht="13.5">
      <c r="B612" s="208"/>
      <c r="C612" s="209"/>
      <c r="D612" s="205" t="s">
        <v>191</v>
      </c>
      <c r="E612" s="210" t="s">
        <v>34</v>
      </c>
      <c r="F612" s="211" t="s">
        <v>909</v>
      </c>
      <c r="G612" s="209"/>
      <c r="H612" s="210" t="s">
        <v>34</v>
      </c>
      <c r="I612" s="212"/>
      <c r="J612" s="209"/>
      <c r="K612" s="209"/>
      <c r="L612" s="213"/>
      <c r="M612" s="214"/>
      <c r="N612" s="215"/>
      <c r="O612" s="215"/>
      <c r="P612" s="215"/>
      <c r="Q612" s="215"/>
      <c r="R612" s="215"/>
      <c r="S612" s="215"/>
      <c r="T612" s="216"/>
      <c r="AT612" s="217" t="s">
        <v>191</v>
      </c>
      <c r="AU612" s="217" t="s">
        <v>88</v>
      </c>
      <c r="AV612" s="11" t="s">
        <v>86</v>
      </c>
      <c r="AW612" s="11" t="s">
        <v>41</v>
      </c>
      <c r="AX612" s="11" t="s">
        <v>78</v>
      </c>
      <c r="AY612" s="217" t="s">
        <v>179</v>
      </c>
    </row>
    <row r="613" spans="2:65" s="12" customFormat="1" ht="13.5">
      <c r="B613" s="218"/>
      <c r="C613" s="219"/>
      <c r="D613" s="205" t="s">
        <v>191</v>
      </c>
      <c r="E613" s="220" t="s">
        <v>34</v>
      </c>
      <c r="F613" s="221" t="s">
        <v>910</v>
      </c>
      <c r="G613" s="219"/>
      <c r="H613" s="222">
        <v>643.279</v>
      </c>
      <c r="I613" s="223"/>
      <c r="J613" s="219"/>
      <c r="K613" s="219"/>
      <c r="L613" s="224"/>
      <c r="M613" s="225"/>
      <c r="N613" s="226"/>
      <c r="O613" s="226"/>
      <c r="P613" s="226"/>
      <c r="Q613" s="226"/>
      <c r="R613" s="226"/>
      <c r="S613" s="226"/>
      <c r="T613" s="227"/>
      <c r="AT613" s="228" t="s">
        <v>191</v>
      </c>
      <c r="AU613" s="228" t="s">
        <v>88</v>
      </c>
      <c r="AV613" s="12" t="s">
        <v>88</v>
      </c>
      <c r="AW613" s="12" t="s">
        <v>41</v>
      </c>
      <c r="AX613" s="12" t="s">
        <v>78</v>
      </c>
      <c r="AY613" s="228" t="s">
        <v>179</v>
      </c>
    </row>
    <row r="614" spans="2:65" s="11" customFormat="1" ht="13.5">
      <c r="B614" s="208"/>
      <c r="C614" s="209"/>
      <c r="D614" s="205" t="s">
        <v>191</v>
      </c>
      <c r="E614" s="210" t="s">
        <v>34</v>
      </c>
      <c r="F614" s="211" t="s">
        <v>192</v>
      </c>
      <c r="G614" s="209"/>
      <c r="H614" s="210" t="s">
        <v>34</v>
      </c>
      <c r="I614" s="212"/>
      <c r="J614" s="209"/>
      <c r="K614" s="209"/>
      <c r="L614" s="213"/>
      <c r="M614" s="214"/>
      <c r="N614" s="215"/>
      <c r="O614" s="215"/>
      <c r="P614" s="215"/>
      <c r="Q614" s="215"/>
      <c r="R614" s="215"/>
      <c r="S614" s="215"/>
      <c r="T614" s="216"/>
      <c r="AT614" s="217" t="s">
        <v>191</v>
      </c>
      <c r="AU614" s="217" t="s">
        <v>88</v>
      </c>
      <c r="AV614" s="11" t="s">
        <v>86</v>
      </c>
      <c r="AW614" s="11" t="s">
        <v>41</v>
      </c>
      <c r="AX614" s="11" t="s">
        <v>78</v>
      </c>
      <c r="AY614" s="217" t="s">
        <v>179</v>
      </c>
    </row>
    <row r="615" spans="2:65" s="12" customFormat="1" ht="13.5">
      <c r="B615" s="218"/>
      <c r="C615" s="219"/>
      <c r="D615" s="205" t="s">
        <v>191</v>
      </c>
      <c r="E615" s="220" t="s">
        <v>34</v>
      </c>
      <c r="F615" s="221" t="s">
        <v>911</v>
      </c>
      <c r="G615" s="219"/>
      <c r="H615" s="222">
        <v>242.80099999999999</v>
      </c>
      <c r="I615" s="223"/>
      <c r="J615" s="219"/>
      <c r="K615" s="219"/>
      <c r="L615" s="224"/>
      <c r="M615" s="225"/>
      <c r="N615" s="226"/>
      <c r="O615" s="226"/>
      <c r="P615" s="226"/>
      <c r="Q615" s="226"/>
      <c r="R615" s="226"/>
      <c r="S615" s="226"/>
      <c r="T615" s="227"/>
      <c r="AT615" s="228" t="s">
        <v>191</v>
      </c>
      <c r="AU615" s="228" t="s">
        <v>88</v>
      </c>
      <c r="AV615" s="12" t="s">
        <v>88</v>
      </c>
      <c r="AW615" s="12" t="s">
        <v>41</v>
      </c>
      <c r="AX615" s="12" t="s">
        <v>78</v>
      </c>
      <c r="AY615" s="228" t="s">
        <v>179</v>
      </c>
    </row>
    <row r="616" spans="2:65" s="13" customFormat="1" ht="13.5">
      <c r="B616" s="229"/>
      <c r="C616" s="230"/>
      <c r="D616" s="205" t="s">
        <v>191</v>
      </c>
      <c r="E616" s="231" t="s">
        <v>34</v>
      </c>
      <c r="F616" s="232" t="s">
        <v>196</v>
      </c>
      <c r="G616" s="230"/>
      <c r="H616" s="233">
        <v>1761.9680000000001</v>
      </c>
      <c r="I616" s="234"/>
      <c r="J616" s="230"/>
      <c r="K616" s="230"/>
      <c r="L616" s="235"/>
      <c r="M616" s="236"/>
      <c r="N616" s="237"/>
      <c r="O616" s="237"/>
      <c r="P616" s="237"/>
      <c r="Q616" s="237"/>
      <c r="R616" s="237"/>
      <c r="S616" s="237"/>
      <c r="T616" s="238"/>
      <c r="AT616" s="239" t="s">
        <v>191</v>
      </c>
      <c r="AU616" s="239" t="s">
        <v>88</v>
      </c>
      <c r="AV616" s="13" t="s">
        <v>187</v>
      </c>
      <c r="AW616" s="13" t="s">
        <v>41</v>
      </c>
      <c r="AX616" s="13" t="s">
        <v>86</v>
      </c>
      <c r="AY616" s="239" t="s">
        <v>179</v>
      </c>
    </row>
    <row r="617" spans="2:65" s="1" customFormat="1" ht="34.15" customHeight="1">
      <c r="B617" s="42"/>
      <c r="C617" s="193" t="s">
        <v>912</v>
      </c>
      <c r="D617" s="193" t="s">
        <v>182</v>
      </c>
      <c r="E617" s="194" t="s">
        <v>913</v>
      </c>
      <c r="F617" s="195" t="s">
        <v>914</v>
      </c>
      <c r="G617" s="196" t="s">
        <v>185</v>
      </c>
      <c r="H617" s="197">
        <v>2151.8530000000001</v>
      </c>
      <c r="I617" s="198"/>
      <c r="J617" s="199">
        <f>ROUND(I617*H617,2)</f>
        <v>0</v>
      </c>
      <c r="K617" s="195" t="s">
        <v>186</v>
      </c>
      <c r="L617" s="62"/>
      <c r="M617" s="200" t="s">
        <v>34</v>
      </c>
      <c r="N617" s="201" t="s">
        <v>49</v>
      </c>
      <c r="O617" s="43"/>
      <c r="P617" s="202">
        <f>O617*H617</f>
        <v>0</v>
      </c>
      <c r="Q617" s="202">
        <v>0</v>
      </c>
      <c r="R617" s="202">
        <f>Q617*H617</f>
        <v>0</v>
      </c>
      <c r="S617" s="202">
        <v>0.26100000000000001</v>
      </c>
      <c r="T617" s="203">
        <f>S617*H617</f>
        <v>561.63363300000003</v>
      </c>
      <c r="AR617" s="24" t="s">
        <v>187</v>
      </c>
      <c r="AT617" s="24" t="s">
        <v>182</v>
      </c>
      <c r="AU617" s="24" t="s">
        <v>88</v>
      </c>
      <c r="AY617" s="24" t="s">
        <v>179</v>
      </c>
      <c r="BE617" s="204">
        <f>IF(N617="základní",J617,0)</f>
        <v>0</v>
      </c>
      <c r="BF617" s="204">
        <f>IF(N617="snížená",J617,0)</f>
        <v>0</v>
      </c>
      <c r="BG617" s="204">
        <f>IF(N617="zákl. přenesená",J617,0)</f>
        <v>0</v>
      </c>
      <c r="BH617" s="204">
        <f>IF(N617="sníž. přenesená",J617,0)</f>
        <v>0</v>
      </c>
      <c r="BI617" s="204">
        <f>IF(N617="nulová",J617,0)</f>
        <v>0</v>
      </c>
      <c r="BJ617" s="24" t="s">
        <v>86</v>
      </c>
      <c r="BK617" s="204">
        <f>ROUND(I617*H617,2)</f>
        <v>0</v>
      </c>
      <c r="BL617" s="24" t="s">
        <v>187</v>
      </c>
      <c r="BM617" s="24" t="s">
        <v>915</v>
      </c>
    </row>
    <row r="618" spans="2:65" s="11" customFormat="1" ht="13.5">
      <c r="B618" s="208"/>
      <c r="C618" s="209"/>
      <c r="D618" s="205" t="s">
        <v>191</v>
      </c>
      <c r="E618" s="210" t="s">
        <v>34</v>
      </c>
      <c r="F618" s="211" t="s">
        <v>916</v>
      </c>
      <c r="G618" s="209"/>
      <c r="H618" s="210" t="s">
        <v>34</v>
      </c>
      <c r="I618" s="212"/>
      <c r="J618" s="209"/>
      <c r="K618" s="209"/>
      <c r="L618" s="213"/>
      <c r="M618" s="214"/>
      <c r="N618" s="215"/>
      <c r="O618" s="215"/>
      <c r="P618" s="215"/>
      <c r="Q618" s="215"/>
      <c r="R618" s="215"/>
      <c r="S618" s="215"/>
      <c r="T618" s="216"/>
      <c r="AT618" s="217" t="s">
        <v>191</v>
      </c>
      <c r="AU618" s="217" t="s">
        <v>88</v>
      </c>
      <c r="AV618" s="11" t="s">
        <v>86</v>
      </c>
      <c r="AW618" s="11" t="s">
        <v>41</v>
      </c>
      <c r="AX618" s="11" t="s">
        <v>78</v>
      </c>
      <c r="AY618" s="217" t="s">
        <v>179</v>
      </c>
    </row>
    <row r="619" spans="2:65" s="12" customFormat="1" ht="13.5">
      <c r="B619" s="218"/>
      <c r="C619" s="219"/>
      <c r="D619" s="205" t="s">
        <v>191</v>
      </c>
      <c r="E619" s="220" t="s">
        <v>34</v>
      </c>
      <c r="F619" s="221" t="s">
        <v>917</v>
      </c>
      <c r="G619" s="219"/>
      <c r="H619" s="222">
        <v>20.8</v>
      </c>
      <c r="I619" s="223"/>
      <c r="J619" s="219"/>
      <c r="K619" s="219"/>
      <c r="L619" s="224"/>
      <c r="M619" s="225"/>
      <c r="N619" s="226"/>
      <c r="O619" s="226"/>
      <c r="P619" s="226"/>
      <c r="Q619" s="226"/>
      <c r="R619" s="226"/>
      <c r="S619" s="226"/>
      <c r="T619" s="227"/>
      <c r="AT619" s="228" t="s">
        <v>191</v>
      </c>
      <c r="AU619" s="228" t="s">
        <v>88</v>
      </c>
      <c r="AV619" s="12" t="s">
        <v>88</v>
      </c>
      <c r="AW619" s="12" t="s">
        <v>41</v>
      </c>
      <c r="AX619" s="12" t="s">
        <v>78</v>
      </c>
      <c r="AY619" s="228" t="s">
        <v>179</v>
      </c>
    </row>
    <row r="620" spans="2:65" s="11" customFormat="1" ht="13.5">
      <c r="B620" s="208"/>
      <c r="C620" s="209"/>
      <c r="D620" s="205" t="s">
        <v>191</v>
      </c>
      <c r="E620" s="210" t="s">
        <v>34</v>
      </c>
      <c r="F620" s="211" t="s">
        <v>399</v>
      </c>
      <c r="G620" s="209"/>
      <c r="H620" s="210" t="s">
        <v>34</v>
      </c>
      <c r="I620" s="212"/>
      <c r="J620" s="209"/>
      <c r="K620" s="209"/>
      <c r="L620" s="213"/>
      <c r="M620" s="214"/>
      <c r="N620" s="215"/>
      <c r="O620" s="215"/>
      <c r="P620" s="215"/>
      <c r="Q620" s="215"/>
      <c r="R620" s="215"/>
      <c r="S620" s="215"/>
      <c r="T620" s="216"/>
      <c r="AT620" s="217" t="s">
        <v>191</v>
      </c>
      <c r="AU620" s="217" t="s">
        <v>88</v>
      </c>
      <c r="AV620" s="11" t="s">
        <v>86</v>
      </c>
      <c r="AW620" s="11" t="s">
        <v>41</v>
      </c>
      <c r="AX620" s="11" t="s">
        <v>78</v>
      </c>
      <c r="AY620" s="217" t="s">
        <v>179</v>
      </c>
    </row>
    <row r="621" spans="2:65" s="11" customFormat="1" ht="13.5">
      <c r="B621" s="208"/>
      <c r="C621" s="209"/>
      <c r="D621" s="205" t="s">
        <v>191</v>
      </c>
      <c r="E621" s="210" t="s">
        <v>34</v>
      </c>
      <c r="F621" s="211" t="s">
        <v>918</v>
      </c>
      <c r="G621" s="209"/>
      <c r="H621" s="210" t="s">
        <v>34</v>
      </c>
      <c r="I621" s="212"/>
      <c r="J621" s="209"/>
      <c r="K621" s="209"/>
      <c r="L621" s="213"/>
      <c r="M621" s="214"/>
      <c r="N621" s="215"/>
      <c r="O621" s="215"/>
      <c r="P621" s="215"/>
      <c r="Q621" s="215"/>
      <c r="R621" s="215"/>
      <c r="S621" s="215"/>
      <c r="T621" s="216"/>
      <c r="AT621" s="217" t="s">
        <v>191</v>
      </c>
      <c r="AU621" s="217" t="s">
        <v>88</v>
      </c>
      <c r="AV621" s="11" t="s">
        <v>86</v>
      </c>
      <c r="AW621" s="11" t="s">
        <v>41</v>
      </c>
      <c r="AX621" s="11" t="s">
        <v>78</v>
      </c>
      <c r="AY621" s="217" t="s">
        <v>179</v>
      </c>
    </row>
    <row r="622" spans="2:65" s="12" customFormat="1" ht="13.5">
      <c r="B622" s="218"/>
      <c r="C622" s="219"/>
      <c r="D622" s="205" t="s">
        <v>191</v>
      </c>
      <c r="E622" s="220" t="s">
        <v>34</v>
      </c>
      <c r="F622" s="221" t="s">
        <v>919</v>
      </c>
      <c r="G622" s="219"/>
      <c r="H622" s="222">
        <v>237.631</v>
      </c>
      <c r="I622" s="223"/>
      <c r="J622" s="219"/>
      <c r="K622" s="219"/>
      <c r="L622" s="224"/>
      <c r="M622" s="225"/>
      <c r="N622" s="226"/>
      <c r="O622" s="226"/>
      <c r="P622" s="226"/>
      <c r="Q622" s="226"/>
      <c r="R622" s="226"/>
      <c r="S622" s="226"/>
      <c r="T622" s="227"/>
      <c r="AT622" s="228" t="s">
        <v>191</v>
      </c>
      <c r="AU622" s="228" t="s">
        <v>88</v>
      </c>
      <c r="AV622" s="12" t="s">
        <v>88</v>
      </c>
      <c r="AW622" s="12" t="s">
        <v>41</v>
      </c>
      <c r="AX622" s="12" t="s">
        <v>78</v>
      </c>
      <c r="AY622" s="228" t="s">
        <v>179</v>
      </c>
    </row>
    <row r="623" spans="2:65" s="12" customFormat="1" ht="13.5">
      <c r="B623" s="218"/>
      <c r="C623" s="219"/>
      <c r="D623" s="205" t="s">
        <v>191</v>
      </c>
      <c r="E623" s="220" t="s">
        <v>34</v>
      </c>
      <c r="F623" s="221" t="s">
        <v>920</v>
      </c>
      <c r="G623" s="219"/>
      <c r="H623" s="222">
        <v>-18.309000000000001</v>
      </c>
      <c r="I623" s="223"/>
      <c r="J623" s="219"/>
      <c r="K623" s="219"/>
      <c r="L623" s="224"/>
      <c r="M623" s="225"/>
      <c r="N623" s="226"/>
      <c r="O623" s="226"/>
      <c r="P623" s="226"/>
      <c r="Q623" s="226"/>
      <c r="R623" s="226"/>
      <c r="S623" s="226"/>
      <c r="T623" s="227"/>
      <c r="AT623" s="228" t="s">
        <v>191</v>
      </c>
      <c r="AU623" s="228" t="s">
        <v>88</v>
      </c>
      <c r="AV623" s="12" t="s">
        <v>88</v>
      </c>
      <c r="AW623" s="12" t="s">
        <v>41</v>
      </c>
      <c r="AX623" s="12" t="s">
        <v>78</v>
      </c>
      <c r="AY623" s="228" t="s">
        <v>179</v>
      </c>
    </row>
    <row r="624" spans="2:65" s="11" customFormat="1" ht="13.5">
      <c r="B624" s="208"/>
      <c r="C624" s="209"/>
      <c r="D624" s="205" t="s">
        <v>191</v>
      </c>
      <c r="E624" s="210" t="s">
        <v>34</v>
      </c>
      <c r="F624" s="211" t="s">
        <v>921</v>
      </c>
      <c r="G624" s="209"/>
      <c r="H624" s="210" t="s">
        <v>34</v>
      </c>
      <c r="I624" s="212"/>
      <c r="J624" s="209"/>
      <c r="K624" s="209"/>
      <c r="L624" s="213"/>
      <c r="M624" s="214"/>
      <c r="N624" s="215"/>
      <c r="O624" s="215"/>
      <c r="P624" s="215"/>
      <c r="Q624" s="215"/>
      <c r="R624" s="215"/>
      <c r="S624" s="215"/>
      <c r="T624" s="216"/>
      <c r="AT624" s="217" t="s">
        <v>191</v>
      </c>
      <c r="AU624" s="217" t="s">
        <v>88</v>
      </c>
      <c r="AV624" s="11" t="s">
        <v>86</v>
      </c>
      <c r="AW624" s="11" t="s">
        <v>41</v>
      </c>
      <c r="AX624" s="11" t="s">
        <v>78</v>
      </c>
      <c r="AY624" s="217" t="s">
        <v>179</v>
      </c>
    </row>
    <row r="625" spans="2:51" s="12" customFormat="1" ht="13.5">
      <c r="B625" s="218"/>
      <c r="C625" s="219"/>
      <c r="D625" s="205" t="s">
        <v>191</v>
      </c>
      <c r="E625" s="220" t="s">
        <v>34</v>
      </c>
      <c r="F625" s="221" t="s">
        <v>922</v>
      </c>
      <c r="G625" s="219"/>
      <c r="H625" s="222">
        <v>99.048000000000002</v>
      </c>
      <c r="I625" s="223"/>
      <c r="J625" s="219"/>
      <c r="K625" s="219"/>
      <c r="L625" s="224"/>
      <c r="M625" s="225"/>
      <c r="N625" s="226"/>
      <c r="O625" s="226"/>
      <c r="P625" s="226"/>
      <c r="Q625" s="226"/>
      <c r="R625" s="226"/>
      <c r="S625" s="226"/>
      <c r="T625" s="227"/>
      <c r="AT625" s="228" t="s">
        <v>191</v>
      </c>
      <c r="AU625" s="228" t="s">
        <v>88</v>
      </c>
      <c r="AV625" s="12" t="s">
        <v>88</v>
      </c>
      <c r="AW625" s="12" t="s">
        <v>41</v>
      </c>
      <c r="AX625" s="12" t="s">
        <v>78</v>
      </c>
      <c r="AY625" s="228" t="s">
        <v>179</v>
      </c>
    </row>
    <row r="626" spans="2:51" s="11" customFormat="1" ht="13.5">
      <c r="B626" s="208"/>
      <c r="C626" s="209"/>
      <c r="D626" s="205" t="s">
        <v>191</v>
      </c>
      <c r="E626" s="210" t="s">
        <v>34</v>
      </c>
      <c r="F626" s="211" t="s">
        <v>923</v>
      </c>
      <c r="G626" s="209"/>
      <c r="H626" s="210" t="s">
        <v>34</v>
      </c>
      <c r="I626" s="212"/>
      <c r="J626" s="209"/>
      <c r="K626" s="209"/>
      <c r="L626" s="213"/>
      <c r="M626" s="214"/>
      <c r="N626" s="215"/>
      <c r="O626" s="215"/>
      <c r="P626" s="215"/>
      <c r="Q626" s="215"/>
      <c r="R626" s="215"/>
      <c r="S626" s="215"/>
      <c r="T626" s="216"/>
      <c r="AT626" s="217" t="s">
        <v>191</v>
      </c>
      <c r="AU626" s="217" t="s">
        <v>88</v>
      </c>
      <c r="AV626" s="11" t="s">
        <v>86</v>
      </c>
      <c r="AW626" s="11" t="s">
        <v>41</v>
      </c>
      <c r="AX626" s="11" t="s">
        <v>78</v>
      </c>
      <c r="AY626" s="217" t="s">
        <v>179</v>
      </c>
    </row>
    <row r="627" spans="2:51" s="12" customFormat="1" ht="27">
      <c r="B627" s="218"/>
      <c r="C627" s="219"/>
      <c r="D627" s="205" t="s">
        <v>191</v>
      </c>
      <c r="E627" s="220" t="s">
        <v>34</v>
      </c>
      <c r="F627" s="221" t="s">
        <v>924</v>
      </c>
      <c r="G627" s="219"/>
      <c r="H627" s="222">
        <v>266.91000000000003</v>
      </c>
      <c r="I627" s="223"/>
      <c r="J627" s="219"/>
      <c r="K627" s="219"/>
      <c r="L627" s="224"/>
      <c r="M627" s="225"/>
      <c r="N627" s="226"/>
      <c r="O627" s="226"/>
      <c r="P627" s="226"/>
      <c r="Q627" s="226"/>
      <c r="R627" s="226"/>
      <c r="S627" s="226"/>
      <c r="T627" s="227"/>
      <c r="AT627" s="228" t="s">
        <v>191</v>
      </c>
      <c r="AU627" s="228" t="s">
        <v>88</v>
      </c>
      <c r="AV627" s="12" t="s">
        <v>88</v>
      </c>
      <c r="AW627" s="12" t="s">
        <v>41</v>
      </c>
      <c r="AX627" s="12" t="s">
        <v>78</v>
      </c>
      <c r="AY627" s="228" t="s">
        <v>179</v>
      </c>
    </row>
    <row r="628" spans="2:51" s="12" customFormat="1" ht="27">
      <c r="B628" s="218"/>
      <c r="C628" s="219"/>
      <c r="D628" s="205" t="s">
        <v>191</v>
      </c>
      <c r="E628" s="220" t="s">
        <v>34</v>
      </c>
      <c r="F628" s="221" t="s">
        <v>925</v>
      </c>
      <c r="G628" s="219"/>
      <c r="H628" s="222">
        <v>119.04</v>
      </c>
      <c r="I628" s="223"/>
      <c r="J628" s="219"/>
      <c r="K628" s="219"/>
      <c r="L628" s="224"/>
      <c r="M628" s="225"/>
      <c r="N628" s="226"/>
      <c r="O628" s="226"/>
      <c r="P628" s="226"/>
      <c r="Q628" s="226"/>
      <c r="R628" s="226"/>
      <c r="S628" s="226"/>
      <c r="T628" s="227"/>
      <c r="AT628" s="228" t="s">
        <v>191</v>
      </c>
      <c r="AU628" s="228" t="s">
        <v>88</v>
      </c>
      <c r="AV628" s="12" t="s">
        <v>88</v>
      </c>
      <c r="AW628" s="12" t="s">
        <v>41</v>
      </c>
      <c r="AX628" s="12" t="s">
        <v>78</v>
      </c>
      <c r="AY628" s="228" t="s">
        <v>179</v>
      </c>
    </row>
    <row r="629" spans="2:51" s="12" customFormat="1" ht="13.5">
      <c r="B629" s="218"/>
      <c r="C629" s="219"/>
      <c r="D629" s="205" t="s">
        <v>191</v>
      </c>
      <c r="E629" s="220" t="s">
        <v>34</v>
      </c>
      <c r="F629" s="221" t="s">
        <v>926</v>
      </c>
      <c r="G629" s="219"/>
      <c r="H629" s="222">
        <v>-43.122</v>
      </c>
      <c r="I629" s="223"/>
      <c r="J629" s="219"/>
      <c r="K629" s="219"/>
      <c r="L629" s="224"/>
      <c r="M629" s="225"/>
      <c r="N629" s="226"/>
      <c r="O629" s="226"/>
      <c r="P629" s="226"/>
      <c r="Q629" s="226"/>
      <c r="R629" s="226"/>
      <c r="S629" s="226"/>
      <c r="T629" s="227"/>
      <c r="AT629" s="228" t="s">
        <v>191</v>
      </c>
      <c r="AU629" s="228" t="s">
        <v>88</v>
      </c>
      <c r="AV629" s="12" t="s">
        <v>88</v>
      </c>
      <c r="AW629" s="12" t="s">
        <v>41</v>
      </c>
      <c r="AX629" s="12" t="s">
        <v>78</v>
      </c>
      <c r="AY629" s="228" t="s">
        <v>179</v>
      </c>
    </row>
    <row r="630" spans="2:51" s="11" customFormat="1" ht="13.5">
      <c r="B630" s="208"/>
      <c r="C630" s="209"/>
      <c r="D630" s="205" t="s">
        <v>191</v>
      </c>
      <c r="E630" s="210" t="s">
        <v>34</v>
      </c>
      <c r="F630" s="211" t="s">
        <v>927</v>
      </c>
      <c r="G630" s="209"/>
      <c r="H630" s="210" t="s">
        <v>34</v>
      </c>
      <c r="I630" s="212"/>
      <c r="J630" s="209"/>
      <c r="K630" s="209"/>
      <c r="L630" s="213"/>
      <c r="M630" s="214"/>
      <c r="N630" s="215"/>
      <c r="O630" s="215"/>
      <c r="P630" s="215"/>
      <c r="Q630" s="215"/>
      <c r="R630" s="215"/>
      <c r="S630" s="215"/>
      <c r="T630" s="216"/>
      <c r="AT630" s="217" t="s">
        <v>191</v>
      </c>
      <c r="AU630" s="217" t="s">
        <v>88</v>
      </c>
      <c r="AV630" s="11" t="s">
        <v>86</v>
      </c>
      <c r="AW630" s="11" t="s">
        <v>41</v>
      </c>
      <c r="AX630" s="11" t="s">
        <v>78</v>
      </c>
      <c r="AY630" s="217" t="s">
        <v>179</v>
      </c>
    </row>
    <row r="631" spans="2:51" s="12" customFormat="1" ht="13.5">
      <c r="B631" s="218"/>
      <c r="C631" s="219"/>
      <c r="D631" s="205" t="s">
        <v>191</v>
      </c>
      <c r="E631" s="220" t="s">
        <v>34</v>
      </c>
      <c r="F631" s="221" t="s">
        <v>928</v>
      </c>
      <c r="G631" s="219"/>
      <c r="H631" s="222">
        <v>40.299999999999997</v>
      </c>
      <c r="I631" s="223"/>
      <c r="J631" s="219"/>
      <c r="K631" s="219"/>
      <c r="L631" s="224"/>
      <c r="M631" s="225"/>
      <c r="N631" s="226"/>
      <c r="O631" s="226"/>
      <c r="P631" s="226"/>
      <c r="Q631" s="226"/>
      <c r="R631" s="226"/>
      <c r="S631" s="226"/>
      <c r="T631" s="227"/>
      <c r="AT631" s="228" t="s">
        <v>191</v>
      </c>
      <c r="AU631" s="228" t="s">
        <v>88</v>
      </c>
      <c r="AV631" s="12" t="s">
        <v>88</v>
      </c>
      <c r="AW631" s="12" t="s">
        <v>41</v>
      </c>
      <c r="AX631" s="12" t="s">
        <v>78</v>
      </c>
      <c r="AY631" s="228" t="s">
        <v>179</v>
      </c>
    </row>
    <row r="632" spans="2:51" s="14" customFormat="1" ht="13.5">
      <c r="B632" s="250"/>
      <c r="C632" s="251"/>
      <c r="D632" s="205" t="s">
        <v>191</v>
      </c>
      <c r="E632" s="252" t="s">
        <v>34</v>
      </c>
      <c r="F632" s="253" t="s">
        <v>347</v>
      </c>
      <c r="G632" s="251"/>
      <c r="H632" s="254">
        <v>722.298</v>
      </c>
      <c r="I632" s="255"/>
      <c r="J632" s="251"/>
      <c r="K632" s="251"/>
      <c r="L632" s="256"/>
      <c r="M632" s="257"/>
      <c r="N632" s="258"/>
      <c r="O632" s="258"/>
      <c r="P632" s="258"/>
      <c r="Q632" s="258"/>
      <c r="R632" s="258"/>
      <c r="S632" s="258"/>
      <c r="T632" s="259"/>
      <c r="AT632" s="260" t="s">
        <v>191</v>
      </c>
      <c r="AU632" s="260" t="s">
        <v>88</v>
      </c>
      <c r="AV632" s="14" t="s">
        <v>180</v>
      </c>
      <c r="AW632" s="14" t="s">
        <v>41</v>
      </c>
      <c r="AX632" s="14" t="s">
        <v>78</v>
      </c>
      <c r="AY632" s="260" t="s">
        <v>179</v>
      </c>
    </row>
    <row r="633" spans="2:51" s="11" customFormat="1" ht="13.5">
      <c r="B633" s="208"/>
      <c r="C633" s="209"/>
      <c r="D633" s="205" t="s">
        <v>191</v>
      </c>
      <c r="E633" s="210" t="s">
        <v>34</v>
      </c>
      <c r="F633" s="211" t="s">
        <v>401</v>
      </c>
      <c r="G633" s="209"/>
      <c r="H633" s="210" t="s">
        <v>34</v>
      </c>
      <c r="I633" s="212"/>
      <c r="J633" s="209"/>
      <c r="K633" s="209"/>
      <c r="L633" s="213"/>
      <c r="M633" s="214"/>
      <c r="N633" s="215"/>
      <c r="O633" s="215"/>
      <c r="P633" s="215"/>
      <c r="Q633" s="215"/>
      <c r="R633" s="215"/>
      <c r="S633" s="215"/>
      <c r="T633" s="216"/>
      <c r="AT633" s="217" t="s">
        <v>191</v>
      </c>
      <c r="AU633" s="217" t="s">
        <v>88</v>
      </c>
      <c r="AV633" s="11" t="s">
        <v>86</v>
      </c>
      <c r="AW633" s="11" t="s">
        <v>41</v>
      </c>
      <c r="AX633" s="11" t="s">
        <v>78</v>
      </c>
      <c r="AY633" s="217" t="s">
        <v>179</v>
      </c>
    </row>
    <row r="634" spans="2:51" s="11" customFormat="1" ht="13.5">
      <c r="B634" s="208"/>
      <c r="C634" s="209"/>
      <c r="D634" s="205" t="s">
        <v>191</v>
      </c>
      <c r="E634" s="210" t="s">
        <v>34</v>
      </c>
      <c r="F634" s="211" t="s">
        <v>918</v>
      </c>
      <c r="G634" s="209"/>
      <c r="H634" s="210" t="s">
        <v>34</v>
      </c>
      <c r="I634" s="212"/>
      <c r="J634" s="209"/>
      <c r="K634" s="209"/>
      <c r="L634" s="213"/>
      <c r="M634" s="214"/>
      <c r="N634" s="215"/>
      <c r="O634" s="215"/>
      <c r="P634" s="215"/>
      <c r="Q634" s="215"/>
      <c r="R634" s="215"/>
      <c r="S634" s="215"/>
      <c r="T634" s="216"/>
      <c r="AT634" s="217" t="s">
        <v>191</v>
      </c>
      <c r="AU634" s="217" t="s">
        <v>88</v>
      </c>
      <c r="AV634" s="11" t="s">
        <v>86</v>
      </c>
      <c r="AW634" s="11" t="s">
        <v>41</v>
      </c>
      <c r="AX634" s="11" t="s">
        <v>78</v>
      </c>
      <c r="AY634" s="217" t="s">
        <v>179</v>
      </c>
    </row>
    <row r="635" spans="2:51" s="12" customFormat="1" ht="27">
      <c r="B635" s="218"/>
      <c r="C635" s="219"/>
      <c r="D635" s="205" t="s">
        <v>191</v>
      </c>
      <c r="E635" s="220" t="s">
        <v>34</v>
      </c>
      <c r="F635" s="221" t="s">
        <v>929</v>
      </c>
      <c r="G635" s="219"/>
      <c r="H635" s="222">
        <v>292.64</v>
      </c>
      <c r="I635" s="223"/>
      <c r="J635" s="219"/>
      <c r="K635" s="219"/>
      <c r="L635" s="224"/>
      <c r="M635" s="225"/>
      <c r="N635" s="226"/>
      <c r="O635" s="226"/>
      <c r="P635" s="226"/>
      <c r="Q635" s="226"/>
      <c r="R635" s="226"/>
      <c r="S635" s="226"/>
      <c r="T635" s="227"/>
      <c r="AT635" s="228" t="s">
        <v>191</v>
      </c>
      <c r="AU635" s="228" t="s">
        <v>88</v>
      </c>
      <c r="AV635" s="12" t="s">
        <v>88</v>
      </c>
      <c r="AW635" s="12" t="s">
        <v>41</v>
      </c>
      <c r="AX635" s="12" t="s">
        <v>78</v>
      </c>
      <c r="AY635" s="228" t="s">
        <v>179</v>
      </c>
    </row>
    <row r="636" spans="2:51" s="12" customFormat="1" ht="13.5">
      <c r="B636" s="218"/>
      <c r="C636" s="219"/>
      <c r="D636" s="205" t="s">
        <v>191</v>
      </c>
      <c r="E636" s="220" t="s">
        <v>34</v>
      </c>
      <c r="F636" s="221" t="s">
        <v>930</v>
      </c>
      <c r="G636" s="219"/>
      <c r="H636" s="222">
        <v>-26.989000000000001</v>
      </c>
      <c r="I636" s="223"/>
      <c r="J636" s="219"/>
      <c r="K636" s="219"/>
      <c r="L636" s="224"/>
      <c r="M636" s="225"/>
      <c r="N636" s="226"/>
      <c r="O636" s="226"/>
      <c r="P636" s="226"/>
      <c r="Q636" s="226"/>
      <c r="R636" s="226"/>
      <c r="S636" s="226"/>
      <c r="T636" s="227"/>
      <c r="AT636" s="228" t="s">
        <v>191</v>
      </c>
      <c r="AU636" s="228" t="s">
        <v>88</v>
      </c>
      <c r="AV636" s="12" t="s">
        <v>88</v>
      </c>
      <c r="AW636" s="12" t="s">
        <v>41</v>
      </c>
      <c r="AX636" s="12" t="s">
        <v>78</v>
      </c>
      <c r="AY636" s="228" t="s">
        <v>179</v>
      </c>
    </row>
    <row r="637" spans="2:51" s="11" customFormat="1" ht="13.5">
      <c r="B637" s="208"/>
      <c r="C637" s="209"/>
      <c r="D637" s="205" t="s">
        <v>191</v>
      </c>
      <c r="E637" s="210" t="s">
        <v>34</v>
      </c>
      <c r="F637" s="211" t="s">
        <v>931</v>
      </c>
      <c r="G637" s="209"/>
      <c r="H637" s="210" t="s">
        <v>34</v>
      </c>
      <c r="I637" s="212"/>
      <c r="J637" s="209"/>
      <c r="K637" s="209"/>
      <c r="L637" s="213"/>
      <c r="M637" s="214"/>
      <c r="N637" s="215"/>
      <c r="O637" s="215"/>
      <c r="P637" s="215"/>
      <c r="Q637" s="215"/>
      <c r="R637" s="215"/>
      <c r="S637" s="215"/>
      <c r="T637" s="216"/>
      <c r="AT637" s="217" t="s">
        <v>191</v>
      </c>
      <c r="AU637" s="217" t="s">
        <v>88</v>
      </c>
      <c r="AV637" s="11" t="s">
        <v>86</v>
      </c>
      <c r="AW637" s="11" t="s">
        <v>41</v>
      </c>
      <c r="AX637" s="11" t="s">
        <v>78</v>
      </c>
      <c r="AY637" s="217" t="s">
        <v>179</v>
      </c>
    </row>
    <row r="638" spans="2:51" s="12" customFormat="1" ht="13.5">
      <c r="B638" s="218"/>
      <c r="C638" s="219"/>
      <c r="D638" s="205" t="s">
        <v>191</v>
      </c>
      <c r="E638" s="220" t="s">
        <v>34</v>
      </c>
      <c r="F638" s="221" t="s">
        <v>932</v>
      </c>
      <c r="G638" s="219"/>
      <c r="H638" s="222">
        <v>31.623000000000001</v>
      </c>
      <c r="I638" s="223"/>
      <c r="J638" s="219"/>
      <c r="K638" s="219"/>
      <c r="L638" s="224"/>
      <c r="M638" s="225"/>
      <c r="N638" s="226"/>
      <c r="O638" s="226"/>
      <c r="P638" s="226"/>
      <c r="Q638" s="226"/>
      <c r="R638" s="226"/>
      <c r="S638" s="226"/>
      <c r="T638" s="227"/>
      <c r="AT638" s="228" t="s">
        <v>191</v>
      </c>
      <c r="AU638" s="228" t="s">
        <v>88</v>
      </c>
      <c r="AV638" s="12" t="s">
        <v>88</v>
      </c>
      <c r="AW638" s="12" t="s">
        <v>41</v>
      </c>
      <c r="AX638" s="12" t="s">
        <v>78</v>
      </c>
      <c r="AY638" s="228" t="s">
        <v>179</v>
      </c>
    </row>
    <row r="639" spans="2:51" s="11" customFormat="1" ht="13.5">
      <c r="B639" s="208"/>
      <c r="C639" s="209"/>
      <c r="D639" s="205" t="s">
        <v>191</v>
      </c>
      <c r="E639" s="210" t="s">
        <v>34</v>
      </c>
      <c r="F639" s="211" t="s">
        <v>923</v>
      </c>
      <c r="G639" s="209"/>
      <c r="H639" s="210" t="s">
        <v>34</v>
      </c>
      <c r="I639" s="212"/>
      <c r="J639" s="209"/>
      <c r="K639" s="209"/>
      <c r="L639" s="213"/>
      <c r="M639" s="214"/>
      <c r="N639" s="215"/>
      <c r="O639" s="215"/>
      <c r="P639" s="215"/>
      <c r="Q639" s="215"/>
      <c r="R639" s="215"/>
      <c r="S639" s="215"/>
      <c r="T639" s="216"/>
      <c r="AT639" s="217" t="s">
        <v>191</v>
      </c>
      <c r="AU639" s="217" t="s">
        <v>88</v>
      </c>
      <c r="AV639" s="11" t="s">
        <v>86</v>
      </c>
      <c r="AW639" s="11" t="s">
        <v>41</v>
      </c>
      <c r="AX639" s="11" t="s">
        <v>78</v>
      </c>
      <c r="AY639" s="217" t="s">
        <v>179</v>
      </c>
    </row>
    <row r="640" spans="2:51" s="12" customFormat="1" ht="27">
      <c r="B640" s="218"/>
      <c r="C640" s="219"/>
      <c r="D640" s="205" t="s">
        <v>191</v>
      </c>
      <c r="E640" s="220" t="s">
        <v>34</v>
      </c>
      <c r="F640" s="221" t="s">
        <v>933</v>
      </c>
      <c r="G640" s="219"/>
      <c r="H640" s="222">
        <v>388.44600000000003</v>
      </c>
      <c r="I640" s="223"/>
      <c r="J640" s="219"/>
      <c r="K640" s="219"/>
      <c r="L640" s="224"/>
      <c r="M640" s="225"/>
      <c r="N640" s="226"/>
      <c r="O640" s="226"/>
      <c r="P640" s="226"/>
      <c r="Q640" s="226"/>
      <c r="R640" s="226"/>
      <c r="S640" s="226"/>
      <c r="T640" s="227"/>
      <c r="AT640" s="228" t="s">
        <v>191</v>
      </c>
      <c r="AU640" s="228" t="s">
        <v>88</v>
      </c>
      <c r="AV640" s="12" t="s">
        <v>88</v>
      </c>
      <c r="AW640" s="12" t="s">
        <v>41</v>
      </c>
      <c r="AX640" s="12" t="s">
        <v>78</v>
      </c>
      <c r="AY640" s="228" t="s">
        <v>179</v>
      </c>
    </row>
    <row r="641" spans="2:65" s="12" customFormat="1" ht="13.5">
      <c r="B641" s="218"/>
      <c r="C641" s="219"/>
      <c r="D641" s="205" t="s">
        <v>191</v>
      </c>
      <c r="E641" s="220" t="s">
        <v>34</v>
      </c>
      <c r="F641" s="221" t="s">
        <v>934</v>
      </c>
      <c r="G641" s="219"/>
      <c r="H641" s="222">
        <v>-52.795999999999999</v>
      </c>
      <c r="I641" s="223"/>
      <c r="J641" s="219"/>
      <c r="K641" s="219"/>
      <c r="L641" s="224"/>
      <c r="M641" s="225"/>
      <c r="N641" s="226"/>
      <c r="O641" s="226"/>
      <c r="P641" s="226"/>
      <c r="Q641" s="226"/>
      <c r="R641" s="226"/>
      <c r="S641" s="226"/>
      <c r="T641" s="227"/>
      <c r="AT641" s="228" t="s">
        <v>191</v>
      </c>
      <c r="AU641" s="228" t="s">
        <v>88</v>
      </c>
      <c r="AV641" s="12" t="s">
        <v>88</v>
      </c>
      <c r="AW641" s="12" t="s">
        <v>41</v>
      </c>
      <c r="AX641" s="12" t="s">
        <v>78</v>
      </c>
      <c r="AY641" s="228" t="s">
        <v>179</v>
      </c>
    </row>
    <row r="642" spans="2:65" s="11" customFormat="1" ht="13.5">
      <c r="B642" s="208"/>
      <c r="C642" s="209"/>
      <c r="D642" s="205" t="s">
        <v>191</v>
      </c>
      <c r="E642" s="210" t="s">
        <v>34</v>
      </c>
      <c r="F642" s="211" t="s">
        <v>935</v>
      </c>
      <c r="G642" s="209"/>
      <c r="H642" s="210" t="s">
        <v>34</v>
      </c>
      <c r="I642" s="212"/>
      <c r="J642" s="209"/>
      <c r="K642" s="209"/>
      <c r="L642" s="213"/>
      <c r="M642" s="214"/>
      <c r="N642" s="215"/>
      <c r="O642" s="215"/>
      <c r="P642" s="215"/>
      <c r="Q642" s="215"/>
      <c r="R642" s="215"/>
      <c r="S642" s="215"/>
      <c r="T642" s="216"/>
      <c r="AT642" s="217" t="s">
        <v>191</v>
      </c>
      <c r="AU642" s="217" t="s">
        <v>88</v>
      </c>
      <c r="AV642" s="11" t="s">
        <v>86</v>
      </c>
      <c r="AW642" s="11" t="s">
        <v>41</v>
      </c>
      <c r="AX642" s="11" t="s">
        <v>78</v>
      </c>
      <c r="AY642" s="217" t="s">
        <v>179</v>
      </c>
    </row>
    <row r="643" spans="2:65" s="12" customFormat="1" ht="13.5">
      <c r="B643" s="218"/>
      <c r="C643" s="219"/>
      <c r="D643" s="205" t="s">
        <v>191</v>
      </c>
      <c r="E643" s="220" t="s">
        <v>34</v>
      </c>
      <c r="F643" s="221" t="s">
        <v>936</v>
      </c>
      <c r="G643" s="219"/>
      <c r="H643" s="222">
        <v>4.41</v>
      </c>
      <c r="I643" s="223"/>
      <c r="J643" s="219"/>
      <c r="K643" s="219"/>
      <c r="L643" s="224"/>
      <c r="M643" s="225"/>
      <c r="N643" s="226"/>
      <c r="O643" s="226"/>
      <c r="P643" s="226"/>
      <c r="Q643" s="226"/>
      <c r="R643" s="226"/>
      <c r="S643" s="226"/>
      <c r="T643" s="227"/>
      <c r="AT643" s="228" t="s">
        <v>191</v>
      </c>
      <c r="AU643" s="228" t="s">
        <v>88</v>
      </c>
      <c r="AV643" s="12" t="s">
        <v>88</v>
      </c>
      <c r="AW643" s="12" t="s">
        <v>41</v>
      </c>
      <c r="AX643" s="12" t="s">
        <v>78</v>
      </c>
      <c r="AY643" s="228" t="s">
        <v>179</v>
      </c>
    </row>
    <row r="644" spans="2:65" s="14" customFormat="1" ht="13.5">
      <c r="B644" s="250"/>
      <c r="C644" s="251"/>
      <c r="D644" s="205" t="s">
        <v>191</v>
      </c>
      <c r="E644" s="252" t="s">
        <v>34</v>
      </c>
      <c r="F644" s="253" t="s">
        <v>347</v>
      </c>
      <c r="G644" s="251"/>
      <c r="H644" s="254">
        <v>637.33399999999995</v>
      </c>
      <c r="I644" s="255"/>
      <c r="J644" s="251"/>
      <c r="K644" s="251"/>
      <c r="L644" s="256"/>
      <c r="M644" s="257"/>
      <c r="N644" s="258"/>
      <c r="O644" s="258"/>
      <c r="P644" s="258"/>
      <c r="Q644" s="258"/>
      <c r="R644" s="258"/>
      <c r="S644" s="258"/>
      <c r="T644" s="259"/>
      <c r="AT644" s="260" t="s">
        <v>191</v>
      </c>
      <c r="AU644" s="260" t="s">
        <v>88</v>
      </c>
      <c r="AV644" s="14" t="s">
        <v>180</v>
      </c>
      <c r="AW644" s="14" t="s">
        <v>41</v>
      </c>
      <c r="AX644" s="14" t="s">
        <v>78</v>
      </c>
      <c r="AY644" s="260" t="s">
        <v>179</v>
      </c>
    </row>
    <row r="645" spans="2:65" s="11" customFormat="1" ht="13.5">
      <c r="B645" s="208"/>
      <c r="C645" s="209"/>
      <c r="D645" s="205" t="s">
        <v>191</v>
      </c>
      <c r="E645" s="210" t="s">
        <v>34</v>
      </c>
      <c r="F645" s="211" t="s">
        <v>937</v>
      </c>
      <c r="G645" s="209"/>
      <c r="H645" s="210" t="s">
        <v>34</v>
      </c>
      <c r="I645" s="212"/>
      <c r="J645" s="209"/>
      <c r="K645" s="209"/>
      <c r="L645" s="213"/>
      <c r="M645" s="214"/>
      <c r="N645" s="215"/>
      <c r="O645" s="215"/>
      <c r="P645" s="215"/>
      <c r="Q645" s="215"/>
      <c r="R645" s="215"/>
      <c r="S645" s="215"/>
      <c r="T645" s="216"/>
      <c r="AT645" s="217" t="s">
        <v>191</v>
      </c>
      <c r="AU645" s="217" t="s">
        <v>88</v>
      </c>
      <c r="AV645" s="11" t="s">
        <v>86</v>
      </c>
      <c r="AW645" s="11" t="s">
        <v>41</v>
      </c>
      <c r="AX645" s="11" t="s">
        <v>78</v>
      </c>
      <c r="AY645" s="217" t="s">
        <v>179</v>
      </c>
    </row>
    <row r="646" spans="2:65" s="12" customFormat="1" ht="27">
      <c r="B646" s="218"/>
      <c r="C646" s="219"/>
      <c r="D646" s="205" t="s">
        <v>191</v>
      </c>
      <c r="E646" s="220" t="s">
        <v>34</v>
      </c>
      <c r="F646" s="221" t="s">
        <v>938</v>
      </c>
      <c r="G646" s="219"/>
      <c r="H646" s="222">
        <v>37.901000000000003</v>
      </c>
      <c r="I646" s="223"/>
      <c r="J646" s="219"/>
      <c r="K646" s="219"/>
      <c r="L646" s="224"/>
      <c r="M646" s="225"/>
      <c r="N646" s="226"/>
      <c r="O646" s="226"/>
      <c r="P646" s="226"/>
      <c r="Q646" s="226"/>
      <c r="R646" s="226"/>
      <c r="S646" s="226"/>
      <c r="T646" s="227"/>
      <c r="AT646" s="228" t="s">
        <v>191</v>
      </c>
      <c r="AU646" s="228" t="s">
        <v>88</v>
      </c>
      <c r="AV646" s="12" t="s">
        <v>88</v>
      </c>
      <c r="AW646" s="12" t="s">
        <v>41</v>
      </c>
      <c r="AX646" s="12" t="s">
        <v>78</v>
      </c>
      <c r="AY646" s="228" t="s">
        <v>179</v>
      </c>
    </row>
    <row r="647" spans="2:65" s="12" customFormat="1" ht="27">
      <c r="B647" s="218"/>
      <c r="C647" s="219"/>
      <c r="D647" s="205" t="s">
        <v>191</v>
      </c>
      <c r="E647" s="220" t="s">
        <v>34</v>
      </c>
      <c r="F647" s="221" t="s">
        <v>939</v>
      </c>
      <c r="G647" s="219"/>
      <c r="H647" s="222">
        <v>43.695</v>
      </c>
      <c r="I647" s="223"/>
      <c r="J647" s="219"/>
      <c r="K647" s="219"/>
      <c r="L647" s="224"/>
      <c r="M647" s="225"/>
      <c r="N647" s="226"/>
      <c r="O647" s="226"/>
      <c r="P647" s="226"/>
      <c r="Q647" s="226"/>
      <c r="R647" s="226"/>
      <c r="S647" s="226"/>
      <c r="T647" s="227"/>
      <c r="AT647" s="228" t="s">
        <v>191</v>
      </c>
      <c r="AU647" s="228" t="s">
        <v>88</v>
      </c>
      <c r="AV647" s="12" t="s">
        <v>88</v>
      </c>
      <c r="AW647" s="12" t="s">
        <v>41</v>
      </c>
      <c r="AX647" s="12" t="s">
        <v>78</v>
      </c>
      <c r="AY647" s="228" t="s">
        <v>179</v>
      </c>
    </row>
    <row r="648" spans="2:65" s="12" customFormat="1" ht="27">
      <c r="B648" s="218"/>
      <c r="C648" s="219"/>
      <c r="D648" s="205" t="s">
        <v>191</v>
      </c>
      <c r="E648" s="220" t="s">
        <v>34</v>
      </c>
      <c r="F648" s="221" t="s">
        <v>940</v>
      </c>
      <c r="G648" s="219"/>
      <c r="H648" s="222">
        <v>95.81</v>
      </c>
      <c r="I648" s="223"/>
      <c r="J648" s="219"/>
      <c r="K648" s="219"/>
      <c r="L648" s="224"/>
      <c r="M648" s="225"/>
      <c r="N648" s="226"/>
      <c r="O648" s="226"/>
      <c r="P648" s="226"/>
      <c r="Q648" s="226"/>
      <c r="R648" s="226"/>
      <c r="S648" s="226"/>
      <c r="T648" s="227"/>
      <c r="AT648" s="228" t="s">
        <v>191</v>
      </c>
      <c r="AU648" s="228" t="s">
        <v>88</v>
      </c>
      <c r="AV648" s="12" t="s">
        <v>88</v>
      </c>
      <c r="AW648" s="12" t="s">
        <v>41</v>
      </c>
      <c r="AX648" s="12" t="s">
        <v>78</v>
      </c>
      <c r="AY648" s="228" t="s">
        <v>179</v>
      </c>
    </row>
    <row r="649" spans="2:65" s="14" customFormat="1" ht="13.5">
      <c r="B649" s="250"/>
      <c r="C649" s="251"/>
      <c r="D649" s="205" t="s">
        <v>191</v>
      </c>
      <c r="E649" s="252" t="s">
        <v>34</v>
      </c>
      <c r="F649" s="253" t="s">
        <v>347</v>
      </c>
      <c r="G649" s="251"/>
      <c r="H649" s="254">
        <v>177.40600000000001</v>
      </c>
      <c r="I649" s="255"/>
      <c r="J649" s="251"/>
      <c r="K649" s="251"/>
      <c r="L649" s="256"/>
      <c r="M649" s="257"/>
      <c r="N649" s="258"/>
      <c r="O649" s="258"/>
      <c r="P649" s="258"/>
      <c r="Q649" s="258"/>
      <c r="R649" s="258"/>
      <c r="S649" s="258"/>
      <c r="T649" s="259"/>
      <c r="AT649" s="260" t="s">
        <v>191</v>
      </c>
      <c r="AU649" s="260" t="s">
        <v>88</v>
      </c>
      <c r="AV649" s="14" t="s">
        <v>180</v>
      </c>
      <c r="AW649" s="14" t="s">
        <v>41</v>
      </c>
      <c r="AX649" s="14" t="s">
        <v>78</v>
      </c>
      <c r="AY649" s="260" t="s">
        <v>179</v>
      </c>
    </row>
    <row r="650" spans="2:65" s="11" customFormat="1" ht="13.5">
      <c r="B650" s="208"/>
      <c r="C650" s="209"/>
      <c r="D650" s="205" t="s">
        <v>191</v>
      </c>
      <c r="E650" s="210" t="s">
        <v>34</v>
      </c>
      <c r="F650" s="211" t="s">
        <v>941</v>
      </c>
      <c r="G650" s="209"/>
      <c r="H650" s="210" t="s">
        <v>34</v>
      </c>
      <c r="I650" s="212"/>
      <c r="J650" s="209"/>
      <c r="K650" s="209"/>
      <c r="L650" s="213"/>
      <c r="M650" s="214"/>
      <c r="N650" s="215"/>
      <c r="O650" s="215"/>
      <c r="P650" s="215"/>
      <c r="Q650" s="215"/>
      <c r="R650" s="215"/>
      <c r="S650" s="215"/>
      <c r="T650" s="216"/>
      <c r="AT650" s="217" t="s">
        <v>191</v>
      </c>
      <c r="AU650" s="217" t="s">
        <v>88</v>
      </c>
      <c r="AV650" s="11" t="s">
        <v>86</v>
      </c>
      <c r="AW650" s="11" t="s">
        <v>41</v>
      </c>
      <c r="AX650" s="11" t="s">
        <v>78</v>
      </c>
      <c r="AY650" s="217" t="s">
        <v>179</v>
      </c>
    </row>
    <row r="651" spans="2:65" s="12" customFormat="1" ht="13.5">
      <c r="B651" s="218"/>
      <c r="C651" s="219"/>
      <c r="D651" s="205" t="s">
        <v>191</v>
      </c>
      <c r="E651" s="220" t="s">
        <v>34</v>
      </c>
      <c r="F651" s="221" t="s">
        <v>942</v>
      </c>
      <c r="G651" s="219"/>
      <c r="H651" s="222">
        <v>614.81500000000005</v>
      </c>
      <c r="I651" s="223"/>
      <c r="J651" s="219"/>
      <c r="K651" s="219"/>
      <c r="L651" s="224"/>
      <c r="M651" s="225"/>
      <c r="N651" s="226"/>
      <c r="O651" s="226"/>
      <c r="P651" s="226"/>
      <c r="Q651" s="226"/>
      <c r="R651" s="226"/>
      <c r="S651" s="226"/>
      <c r="T651" s="227"/>
      <c r="AT651" s="228" t="s">
        <v>191</v>
      </c>
      <c r="AU651" s="228" t="s">
        <v>88</v>
      </c>
      <c r="AV651" s="12" t="s">
        <v>88</v>
      </c>
      <c r="AW651" s="12" t="s">
        <v>41</v>
      </c>
      <c r="AX651" s="12" t="s">
        <v>78</v>
      </c>
      <c r="AY651" s="228" t="s">
        <v>179</v>
      </c>
    </row>
    <row r="652" spans="2:65" s="13" customFormat="1" ht="13.5">
      <c r="B652" s="229"/>
      <c r="C652" s="230"/>
      <c r="D652" s="205" t="s">
        <v>191</v>
      </c>
      <c r="E652" s="231" t="s">
        <v>34</v>
      </c>
      <c r="F652" s="232" t="s">
        <v>196</v>
      </c>
      <c r="G652" s="230"/>
      <c r="H652" s="233">
        <v>2151.8530000000001</v>
      </c>
      <c r="I652" s="234"/>
      <c r="J652" s="230"/>
      <c r="K652" s="230"/>
      <c r="L652" s="235"/>
      <c r="M652" s="236"/>
      <c r="N652" s="237"/>
      <c r="O652" s="237"/>
      <c r="P652" s="237"/>
      <c r="Q652" s="237"/>
      <c r="R652" s="237"/>
      <c r="S652" s="237"/>
      <c r="T652" s="238"/>
      <c r="AT652" s="239" t="s">
        <v>191</v>
      </c>
      <c r="AU652" s="239" t="s">
        <v>88</v>
      </c>
      <c r="AV652" s="13" t="s">
        <v>187</v>
      </c>
      <c r="AW652" s="13" t="s">
        <v>41</v>
      </c>
      <c r="AX652" s="13" t="s">
        <v>86</v>
      </c>
      <c r="AY652" s="239" t="s">
        <v>179</v>
      </c>
    </row>
    <row r="653" spans="2:65" s="1" customFormat="1" ht="34.15" customHeight="1">
      <c r="B653" s="42"/>
      <c r="C653" s="193" t="s">
        <v>943</v>
      </c>
      <c r="D653" s="193" t="s">
        <v>182</v>
      </c>
      <c r="E653" s="194" t="s">
        <v>944</v>
      </c>
      <c r="F653" s="195" t="s">
        <v>945</v>
      </c>
      <c r="G653" s="196" t="s">
        <v>199</v>
      </c>
      <c r="H653" s="197">
        <v>51.564</v>
      </c>
      <c r="I653" s="198"/>
      <c r="J653" s="199">
        <f>ROUND(I653*H653,2)</f>
        <v>0</v>
      </c>
      <c r="K653" s="195" t="s">
        <v>186</v>
      </c>
      <c r="L653" s="62"/>
      <c r="M653" s="200" t="s">
        <v>34</v>
      </c>
      <c r="N653" s="201" t="s">
        <v>49</v>
      </c>
      <c r="O653" s="43"/>
      <c r="P653" s="202">
        <f>O653*H653</f>
        <v>0</v>
      </c>
      <c r="Q653" s="202">
        <v>0</v>
      </c>
      <c r="R653" s="202">
        <f>Q653*H653</f>
        <v>0</v>
      </c>
      <c r="S653" s="202">
        <v>1.95</v>
      </c>
      <c r="T653" s="203">
        <f>S653*H653</f>
        <v>100.5498</v>
      </c>
      <c r="AR653" s="24" t="s">
        <v>187</v>
      </c>
      <c r="AT653" s="24" t="s">
        <v>182</v>
      </c>
      <c r="AU653" s="24" t="s">
        <v>88</v>
      </c>
      <c r="AY653" s="24" t="s">
        <v>179</v>
      </c>
      <c r="BE653" s="204">
        <f>IF(N653="základní",J653,0)</f>
        <v>0</v>
      </c>
      <c r="BF653" s="204">
        <f>IF(N653="snížená",J653,0)</f>
        <v>0</v>
      </c>
      <c r="BG653" s="204">
        <f>IF(N653="zákl. přenesená",J653,0)</f>
        <v>0</v>
      </c>
      <c r="BH653" s="204">
        <f>IF(N653="sníž. přenesená",J653,0)</f>
        <v>0</v>
      </c>
      <c r="BI653" s="204">
        <f>IF(N653="nulová",J653,0)</f>
        <v>0</v>
      </c>
      <c r="BJ653" s="24" t="s">
        <v>86</v>
      </c>
      <c r="BK653" s="204">
        <f>ROUND(I653*H653,2)</f>
        <v>0</v>
      </c>
      <c r="BL653" s="24" t="s">
        <v>187</v>
      </c>
      <c r="BM653" s="24" t="s">
        <v>946</v>
      </c>
    </row>
    <row r="654" spans="2:65" s="1" customFormat="1" ht="40.5">
      <c r="B654" s="42"/>
      <c r="C654" s="64"/>
      <c r="D654" s="205" t="s">
        <v>189</v>
      </c>
      <c r="E654" s="64"/>
      <c r="F654" s="206" t="s">
        <v>947</v>
      </c>
      <c r="G654" s="64"/>
      <c r="H654" s="64"/>
      <c r="I654" s="164"/>
      <c r="J654" s="64"/>
      <c r="K654" s="64"/>
      <c r="L654" s="62"/>
      <c r="M654" s="207"/>
      <c r="N654" s="43"/>
      <c r="O654" s="43"/>
      <c r="P654" s="43"/>
      <c r="Q654" s="43"/>
      <c r="R654" s="43"/>
      <c r="S654" s="43"/>
      <c r="T654" s="79"/>
      <c r="AT654" s="24" t="s">
        <v>189</v>
      </c>
      <c r="AU654" s="24" t="s">
        <v>88</v>
      </c>
    </row>
    <row r="655" spans="2:65" s="11" customFormat="1" ht="13.5">
      <c r="B655" s="208"/>
      <c r="C655" s="209"/>
      <c r="D655" s="205" t="s">
        <v>191</v>
      </c>
      <c r="E655" s="210" t="s">
        <v>34</v>
      </c>
      <c r="F655" s="211" t="s">
        <v>948</v>
      </c>
      <c r="G655" s="209"/>
      <c r="H655" s="210" t="s">
        <v>34</v>
      </c>
      <c r="I655" s="212"/>
      <c r="J655" s="209"/>
      <c r="K655" s="209"/>
      <c r="L655" s="213"/>
      <c r="M655" s="214"/>
      <c r="N655" s="215"/>
      <c r="O655" s="215"/>
      <c r="P655" s="215"/>
      <c r="Q655" s="215"/>
      <c r="R655" s="215"/>
      <c r="S655" s="215"/>
      <c r="T655" s="216"/>
      <c r="AT655" s="217" t="s">
        <v>191</v>
      </c>
      <c r="AU655" s="217" t="s">
        <v>88</v>
      </c>
      <c r="AV655" s="11" t="s">
        <v>86</v>
      </c>
      <c r="AW655" s="11" t="s">
        <v>41</v>
      </c>
      <c r="AX655" s="11" t="s">
        <v>78</v>
      </c>
      <c r="AY655" s="217" t="s">
        <v>179</v>
      </c>
    </row>
    <row r="656" spans="2:65" s="12" customFormat="1" ht="13.5">
      <c r="B656" s="218"/>
      <c r="C656" s="219"/>
      <c r="D656" s="205" t="s">
        <v>191</v>
      </c>
      <c r="E656" s="220" t="s">
        <v>34</v>
      </c>
      <c r="F656" s="221" t="s">
        <v>949</v>
      </c>
      <c r="G656" s="219"/>
      <c r="H656" s="222">
        <v>22.696000000000002</v>
      </c>
      <c r="I656" s="223"/>
      <c r="J656" s="219"/>
      <c r="K656" s="219"/>
      <c r="L656" s="224"/>
      <c r="M656" s="225"/>
      <c r="N656" s="226"/>
      <c r="O656" s="226"/>
      <c r="P656" s="226"/>
      <c r="Q656" s="226"/>
      <c r="R656" s="226"/>
      <c r="S656" s="226"/>
      <c r="T656" s="227"/>
      <c r="AT656" s="228" t="s">
        <v>191</v>
      </c>
      <c r="AU656" s="228" t="s">
        <v>88</v>
      </c>
      <c r="AV656" s="12" t="s">
        <v>88</v>
      </c>
      <c r="AW656" s="12" t="s">
        <v>41</v>
      </c>
      <c r="AX656" s="12" t="s">
        <v>78</v>
      </c>
      <c r="AY656" s="228" t="s">
        <v>179</v>
      </c>
    </row>
    <row r="657" spans="2:65" s="11" customFormat="1" ht="13.5">
      <c r="B657" s="208"/>
      <c r="C657" s="209"/>
      <c r="D657" s="205" t="s">
        <v>191</v>
      </c>
      <c r="E657" s="210" t="s">
        <v>34</v>
      </c>
      <c r="F657" s="211" t="s">
        <v>950</v>
      </c>
      <c r="G657" s="209"/>
      <c r="H657" s="210" t="s">
        <v>34</v>
      </c>
      <c r="I657" s="212"/>
      <c r="J657" s="209"/>
      <c r="K657" s="209"/>
      <c r="L657" s="213"/>
      <c r="M657" s="214"/>
      <c r="N657" s="215"/>
      <c r="O657" s="215"/>
      <c r="P657" s="215"/>
      <c r="Q657" s="215"/>
      <c r="R657" s="215"/>
      <c r="S657" s="215"/>
      <c r="T657" s="216"/>
      <c r="AT657" s="217" t="s">
        <v>191</v>
      </c>
      <c r="AU657" s="217" t="s">
        <v>88</v>
      </c>
      <c r="AV657" s="11" t="s">
        <v>86</v>
      </c>
      <c r="AW657" s="11" t="s">
        <v>41</v>
      </c>
      <c r="AX657" s="11" t="s">
        <v>78</v>
      </c>
      <c r="AY657" s="217" t="s">
        <v>179</v>
      </c>
    </row>
    <row r="658" spans="2:65" s="12" customFormat="1" ht="13.5">
      <c r="B658" s="218"/>
      <c r="C658" s="219"/>
      <c r="D658" s="205" t="s">
        <v>191</v>
      </c>
      <c r="E658" s="220" t="s">
        <v>34</v>
      </c>
      <c r="F658" s="221" t="s">
        <v>951</v>
      </c>
      <c r="G658" s="219"/>
      <c r="H658" s="222">
        <v>22.696000000000002</v>
      </c>
      <c r="I658" s="223"/>
      <c r="J658" s="219"/>
      <c r="K658" s="219"/>
      <c r="L658" s="224"/>
      <c r="M658" s="225"/>
      <c r="N658" s="226"/>
      <c r="O658" s="226"/>
      <c r="P658" s="226"/>
      <c r="Q658" s="226"/>
      <c r="R658" s="226"/>
      <c r="S658" s="226"/>
      <c r="T658" s="227"/>
      <c r="AT658" s="228" t="s">
        <v>191</v>
      </c>
      <c r="AU658" s="228" t="s">
        <v>88</v>
      </c>
      <c r="AV658" s="12" t="s">
        <v>88</v>
      </c>
      <c r="AW658" s="12" t="s">
        <v>41</v>
      </c>
      <c r="AX658" s="12" t="s">
        <v>78</v>
      </c>
      <c r="AY658" s="228" t="s">
        <v>179</v>
      </c>
    </row>
    <row r="659" spans="2:65" s="11" customFormat="1" ht="13.5">
      <c r="B659" s="208"/>
      <c r="C659" s="209"/>
      <c r="D659" s="205" t="s">
        <v>191</v>
      </c>
      <c r="E659" s="210" t="s">
        <v>34</v>
      </c>
      <c r="F659" s="211" t="s">
        <v>952</v>
      </c>
      <c r="G659" s="209"/>
      <c r="H659" s="210" t="s">
        <v>34</v>
      </c>
      <c r="I659" s="212"/>
      <c r="J659" s="209"/>
      <c r="K659" s="209"/>
      <c r="L659" s="213"/>
      <c r="M659" s="214"/>
      <c r="N659" s="215"/>
      <c r="O659" s="215"/>
      <c r="P659" s="215"/>
      <c r="Q659" s="215"/>
      <c r="R659" s="215"/>
      <c r="S659" s="215"/>
      <c r="T659" s="216"/>
      <c r="AT659" s="217" t="s">
        <v>191</v>
      </c>
      <c r="AU659" s="217" t="s">
        <v>88</v>
      </c>
      <c r="AV659" s="11" t="s">
        <v>86</v>
      </c>
      <c r="AW659" s="11" t="s">
        <v>41</v>
      </c>
      <c r="AX659" s="11" t="s">
        <v>78</v>
      </c>
      <c r="AY659" s="217" t="s">
        <v>179</v>
      </c>
    </row>
    <row r="660" spans="2:65" s="12" customFormat="1" ht="13.5">
      <c r="B660" s="218"/>
      <c r="C660" s="219"/>
      <c r="D660" s="205" t="s">
        <v>191</v>
      </c>
      <c r="E660" s="220" t="s">
        <v>34</v>
      </c>
      <c r="F660" s="221" t="s">
        <v>953</v>
      </c>
      <c r="G660" s="219"/>
      <c r="H660" s="222">
        <v>6.1719999999999997</v>
      </c>
      <c r="I660" s="223"/>
      <c r="J660" s="219"/>
      <c r="K660" s="219"/>
      <c r="L660" s="224"/>
      <c r="M660" s="225"/>
      <c r="N660" s="226"/>
      <c r="O660" s="226"/>
      <c r="P660" s="226"/>
      <c r="Q660" s="226"/>
      <c r="R660" s="226"/>
      <c r="S660" s="226"/>
      <c r="T660" s="227"/>
      <c r="AT660" s="228" t="s">
        <v>191</v>
      </c>
      <c r="AU660" s="228" t="s">
        <v>88</v>
      </c>
      <c r="AV660" s="12" t="s">
        <v>88</v>
      </c>
      <c r="AW660" s="12" t="s">
        <v>41</v>
      </c>
      <c r="AX660" s="12" t="s">
        <v>78</v>
      </c>
      <c r="AY660" s="228" t="s">
        <v>179</v>
      </c>
    </row>
    <row r="661" spans="2:65" s="13" customFormat="1" ht="13.5">
      <c r="B661" s="229"/>
      <c r="C661" s="230"/>
      <c r="D661" s="205" t="s">
        <v>191</v>
      </c>
      <c r="E661" s="231" t="s">
        <v>34</v>
      </c>
      <c r="F661" s="232" t="s">
        <v>196</v>
      </c>
      <c r="G661" s="230"/>
      <c r="H661" s="233">
        <v>51.564</v>
      </c>
      <c r="I661" s="234"/>
      <c r="J661" s="230"/>
      <c r="K661" s="230"/>
      <c r="L661" s="235"/>
      <c r="M661" s="236"/>
      <c r="N661" s="237"/>
      <c r="O661" s="237"/>
      <c r="P661" s="237"/>
      <c r="Q661" s="237"/>
      <c r="R661" s="237"/>
      <c r="S661" s="237"/>
      <c r="T661" s="238"/>
      <c r="AT661" s="239" t="s">
        <v>191</v>
      </c>
      <c r="AU661" s="239" t="s">
        <v>88</v>
      </c>
      <c r="AV661" s="13" t="s">
        <v>187</v>
      </c>
      <c r="AW661" s="13" t="s">
        <v>41</v>
      </c>
      <c r="AX661" s="13" t="s">
        <v>86</v>
      </c>
      <c r="AY661" s="239" t="s">
        <v>179</v>
      </c>
    </row>
    <row r="662" spans="2:65" s="1" customFormat="1" ht="14.45" customHeight="1">
      <c r="B662" s="42"/>
      <c r="C662" s="193" t="s">
        <v>954</v>
      </c>
      <c r="D662" s="193" t="s">
        <v>182</v>
      </c>
      <c r="E662" s="194" t="s">
        <v>955</v>
      </c>
      <c r="F662" s="195" t="s">
        <v>956</v>
      </c>
      <c r="G662" s="196" t="s">
        <v>185</v>
      </c>
      <c r="H662" s="197">
        <v>779.89800000000002</v>
      </c>
      <c r="I662" s="198"/>
      <c r="J662" s="199">
        <f>ROUND(I662*H662,2)</f>
        <v>0</v>
      </c>
      <c r="K662" s="195" t="s">
        <v>186</v>
      </c>
      <c r="L662" s="62"/>
      <c r="M662" s="200" t="s">
        <v>34</v>
      </c>
      <c r="N662" s="201" t="s">
        <v>49</v>
      </c>
      <c r="O662" s="43"/>
      <c r="P662" s="202">
        <f>O662*H662</f>
        <v>0</v>
      </c>
      <c r="Q662" s="202">
        <v>0</v>
      </c>
      <c r="R662" s="202">
        <f>Q662*H662</f>
        <v>0</v>
      </c>
      <c r="S662" s="202">
        <v>0.16800000000000001</v>
      </c>
      <c r="T662" s="203">
        <f>S662*H662</f>
        <v>131.022864</v>
      </c>
      <c r="AR662" s="24" t="s">
        <v>187</v>
      </c>
      <c r="AT662" s="24" t="s">
        <v>182</v>
      </c>
      <c r="AU662" s="24" t="s">
        <v>88</v>
      </c>
      <c r="AY662" s="24" t="s">
        <v>179</v>
      </c>
      <c r="BE662" s="204">
        <f>IF(N662="základní",J662,0)</f>
        <v>0</v>
      </c>
      <c r="BF662" s="204">
        <f>IF(N662="snížená",J662,0)</f>
        <v>0</v>
      </c>
      <c r="BG662" s="204">
        <f>IF(N662="zákl. přenesená",J662,0)</f>
        <v>0</v>
      </c>
      <c r="BH662" s="204">
        <f>IF(N662="sníž. přenesená",J662,0)</f>
        <v>0</v>
      </c>
      <c r="BI662" s="204">
        <f>IF(N662="nulová",J662,0)</f>
        <v>0</v>
      </c>
      <c r="BJ662" s="24" t="s">
        <v>86</v>
      </c>
      <c r="BK662" s="204">
        <f>ROUND(I662*H662,2)</f>
        <v>0</v>
      </c>
      <c r="BL662" s="24" t="s">
        <v>187</v>
      </c>
      <c r="BM662" s="24" t="s">
        <v>957</v>
      </c>
    </row>
    <row r="663" spans="2:65" s="11" customFormat="1" ht="13.5">
      <c r="B663" s="208"/>
      <c r="C663" s="209"/>
      <c r="D663" s="205" t="s">
        <v>191</v>
      </c>
      <c r="E663" s="210" t="s">
        <v>34</v>
      </c>
      <c r="F663" s="211" t="s">
        <v>253</v>
      </c>
      <c r="G663" s="209"/>
      <c r="H663" s="210" t="s">
        <v>34</v>
      </c>
      <c r="I663" s="212"/>
      <c r="J663" s="209"/>
      <c r="K663" s="209"/>
      <c r="L663" s="213"/>
      <c r="M663" s="214"/>
      <c r="N663" s="215"/>
      <c r="O663" s="215"/>
      <c r="P663" s="215"/>
      <c r="Q663" s="215"/>
      <c r="R663" s="215"/>
      <c r="S663" s="215"/>
      <c r="T663" s="216"/>
      <c r="AT663" s="217" t="s">
        <v>191</v>
      </c>
      <c r="AU663" s="217" t="s">
        <v>88</v>
      </c>
      <c r="AV663" s="11" t="s">
        <v>86</v>
      </c>
      <c r="AW663" s="11" t="s">
        <v>41</v>
      </c>
      <c r="AX663" s="11" t="s">
        <v>78</v>
      </c>
      <c r="AY663" s="217" t="s">
        <v>179</v>
      </c>
    </row>
    <row r="664" spans="2:65" s="12" customFormat="1" ht="13.5">
      <c r="B664" s="218"/>
      <c r="C664" s="219"/>
      <c r="D664" s="205" t="s">
        <v>191</v>
      </c>
      <c r="E664" s="220" t="s">
        <v>34</v>
      </c>
      <c r="F664" s="221" t="s">
        <v>958</v>
      </c>
      <c r="G664" s="219"/>
      <c r="H664" s="222">
        <v>258.23</v>
      </c>
      <c r="I664" s="223"/>
      <c r="J664" s="219"/>
      <c r="K664" s="219"/>
      <c r="L664" s="224"/>
      <c r="M664" s="225"/>
      <c r="N664" s="226"/>
      <c r="O664" s="226"/>
      <c r="P664" s="226"/>
      <c r="Q664" s="226"/>
      <c r="R664" s="226"/>
      <c r="S664" s="226"/>
      <c r="T664" s="227"/>
      <c r="AT664" s="228" t="s">
        <v>191</v>
      </c>
      <c r="AU664" s="228" t="s">
        <v>88</v>
      </c>
      <c r="AV664" s="12" t="s">
        <v>88</v>
      </c>
      <c r="AW664" s="12" t="s">
        <v>41</v>
      </c>
      <c r="AX664" s="12" t="s">
        <v>78</v>
      </c>
      <c r="AY664" s="228" t="s">
        <v>179</v>
      </c>
    </row>
    <row r="665" spans="2:65" s="11" customFormat="1" ht="13.5">
      <c r="B665" s="208"/>
      <c r="C665" s="209"/>
      <c r="D665" s="205" t="s">
        <v>191</v>
      </c>
      <c r="E665" s="210" t="s">
        <v>34</v>
      </c>
      <c r="F665" s="211" t="s">
        <v>255</v>
      </c>
      <c r="G665" s="209"/>
      <c r="H665" s="210" t="s">
        <v>34</v>
      </c>
      <c r="I665" s="212"/>
      <c r="J665" s="209"/>
      <c r="K665" s="209"/>
      <c r="L665" s="213"/>
      <c r="M665" s="214"/>
      <c r="N665" s="215"/>
      <c r="O665" s="215"/>
      <c r="P665" s="215"/>
      <c r="Q665" s="215"/>
      <c r="R665" s="215"/>
      <c r="S665" s="215"/>
      <c r="T665" s="216"/>
      <c r="AT665" s="217" t="s">
        <v>191</v>
      </c>
      <c r="AU665" s="217" t="s">
        <v>88</v>
      </c>
      <c r="AV665" s="11" t="s">
        <v>86</v>
      </c>
      <c r="AW665" s="11" t="s">
        <v>41</v>
      </c>
      <c r="AX665" s="11" t="s">
        <v>78</v>
      </c>
      <c r="AY665" s="217" t="s">
        <v>179</v>
      </c>
    </row>
    <row r="666" spans="2:65" s="12" customFormat="1" ht="13.5">
      <c r="B666" s="218"/>
      <c r="C666" s="219"/>
      <c r="D666" s="205" t="s">
        <v>191</v>
      </c>
      <c r="E666" s="220" t="s">
        <v>34</v>
      </c>
      <c r="F666" s="221" t="s">
        <v>959</v>
      </c>
      <c r="G666" s="219"/>
      <c r="H666" s="222">
        <v>298.83999999999997</v>
      </c>
      <c r="I666" s="223"/>
      <c r="J666" s="219"/>
      <c r="K666" s="219"/>
      <c r="L666" s="224"/>
      <c r="M666" s="225"/>
      <c r="N666" s="226"/>
      <c r="O666" s="226"/>
      <c r="P666" s="226"/>
      <c r="Q666" s="226"/>
      <c r="R666" s="226"/>
      <c r="S666" s="226"/>
      <c r="T666" s="227"/>
      <c r="AT666" s="228" t="s">
        <v>191</v>
      </c>
      <c r="AU666" s="228" t="s">
        <v>88</v>
      </c>
      <c r="AV666" s="12" t="s">
        <v>88</v>
      </c>
      <c r="AW666" s="12" t="s">
        <v>41</v>
      </c>
      <c r="AX666" s="12" t="s">
        <v>78</v>
      </c>
      <c r="AY666" s="228" t="s">
        <v>179</v>
      </c>
    </row>
    <row r="667" spans="2:65" s="11" customFormat="1" ht="13.5">
      <c r="B667" s="208"/>
      <c r="C667" s="209"/>
      <c r="D667" s="205" t="s">
        <v>191</v>
      </c>
      <c r="E667" s="210" t="s">
        <v>34</v>
      </c>
      <c r="F667" s="211" t="s">
        <v>960</v>
      </c>
      <c r="G667" s="209"/>
      <c r="H667" s="210" t="s">
        <v>34</v>
      </c>
      <c r="I667" s="212"/>
      <c r="J667" s="209"/>
      <c r="K667" s="209"/>
      <c r="L667" s="213"/>
      <c r="M667" s="214"/>
      <c r="N667" s="215"/>
      <c r="O667" s="215"/>
      <c r="P667" s="215"/>
      <c r="Q667" s="215"/>
      <c r="R667" s="215"/>
      <c r="S667" s="215"/>
      <c r="T667" s="216"/>
      <c r="AT667" s="217" t="s">
        <v>191</v>
      </c>
      <c r="AU667" s="217" t="s">
        <v>88</v>
      </c>
      <c r="AV667" s="11" t="s">
        <v>86</v>
      </c>
      <c r="AW667" s="11" t="s">
        <v>41</v>
      </c>
      <c r="AX667" s="11" t="s">
        <v>78</v>
      </c>
      <c r="AY667" s="217" t="s">
        <v>179</v>
      </c>
    </row>
    <row r="668" spans="2:65" s="12" customFormat="1" ht="13.5">
      <c r="B668" s="218"/>
      <c r="C668" s="219"/>
      <c r="D668" s="205" t="s">
        <v>191</v>
      </c>
      <c r="E668" s="220" t="s">
        <v>34</v>
      </c>
      <c r="F668" s="221" t="s">
        <v>961</v>
      </c>
      <c r="G668" s="219"/>
      <c r="H668" s="222">
        <v>222.828</v>
      </c>
      <c r="I668" s="223"/>
      <c r="J668" s="219"/>
      <c r="K668" s="219"/>
      <c r="L668" s="224"/>
      <c r="M668" s="225"/>
      <c r="N668" s="226"/>
      <c r="O668" s="226"/>
      <c r="P668" s="226"/>
      <c r="Q668" s="226"/>
      <c r="R668" s="226"/>
      <c r="S668" s="226"/>
      <c r="T668" s="227"/>
      <c r="AT668" s="228" t="s">
        <v>191</v>
      </c>
      <c r="AU668" s="228" t="s">
        <v>88</v>
      </c>
      <c r="AV668" s="12" t="s">
        <v>88</v>
      </c>
      <c r="AW668" s="12" t="s">
        <v>41</v>
      </c>
      <c r="AX668" s="12" t="s">
        <v>78</v>
      </c>
      <c r="AY668" s="228" t="s">
        <v>179</v>
      </c>
    </row>
    <row r="669" spans="2:65" s="13" customFormat="1" ht="13.5">
      <c r="B669" s="229"/>
      <c r="C669" s="230"/>
      <c r="D669" s="205" t="s">
        <v>191</v>
      </c>
      <c r="E669" s="231" t="s">
        <v>34</v>
      </c>
      <c r="F669" s="232" t="s">
        <v>196</v>
      </c>
      <c r="G669" s="230"/>
      <c r="H669" s="233">
        <v>779.89800000000002</v>
      </c>
      <c r="I669" s="234"/>
      <c r="J669" s="230"/>
      <c r="K669" s="230"/>
      <c r="L669" s="235"/>
      <c r="M669" s="236"/>
      <c r="N669" s="237"/>
      <c r="O669" s="237"/>
      <c r="P669" s="237"/>
      <c r="Q669" s="237"/>
      <c r="R669" s="237"/>
      <c r="S669" s="237"/>
      <c r="T669" s="238"/>
      <c r="AT669" s="239" t="s">
        <v>191</v>
      </c>
      <c r="AU669" s="239" t="s">
        <v>88</v>
      </c>
      <c r="AV669" s="13" t="s">
        <v>187</v>
      </c>
      <c r="AW669" s="13" t="s">
        <v>41</v>
      </c>
      <c r="AX669" s="13" t="s">
        <v>86</v>
      </c>
      <c r="AY669" s="239" t="s">
        <v>179</v>
      </c>
    </row>
    <row r="670" spans="2:65" s="1" customFormat="1" ht="14.45" customHeight="1">
      <c r="B670" s="42"/>
      <c r="C670" s="193" t="s">
        <v>962</v>
      </c>
      <c r="D670" s="193" t="s">
        <v>182</v>
      </c>
      <c r="E670" s="194" t="s">
        <v>963</v>
      </c>
      <c r="F670" s="195" t="s">
        <v>964</v>
      </c>
      <c r="G670" s="196" t="s">
        <v>199</v>
      </c>
      <c r="H670" s="197">
        <v>7.84</v>
      </c>
      <c r="I670" s="198"/>
      <c r="J670" s="199">
        <f>ROUND(I670*H670,2)</f>
        <v>0</v>
      </c>
      <c r="K670" s="195" t="s">
        <v>186</v>
      </c>
      <c r="L670" s="62"/>
      <c r="M670" s="200" t="s">
        <v>34</v>
      </c>
      <c r="N670" s="201" t="s">
        <v>49</v>
      </c>
      <c r="O670" s="43"/>
      <c r="P670" s="202">
        <f>O670*H670</f>
        <v>0</v>
      </c>
      <c r="Q670" s="202">
        <v>0</v>
      </c>
      <c r="R670" s="202">
        <f>Q670*H670</f>
        <v>0</v>
      </c>
      <c r="S670" s="202">
        <v>2.4</v>
      </c>
      <c r="T670" s="203">
        <f>S670*H670</f>
        <v>18.815999999999999</v>
      </c>
      <c r="AR670" s="24" t="s">
        <v>187</v>
      </c>
      <c r="AT670" s="24" t="s">
        <v>182</v>
      </c>
      <c r="AU670" s="24" t="s">
        <v>88</v>
      </c>
      <c r="AY670" s="24" t="s">
        <v>179</v>
      </c>
      <c r="BE670" s="204">
        <f>IF(N670="základní",J670,0)</f>
        <v>0</v>
      </c>
      <c r="BF670" s="204">
        <f>IF(N670="snížená",J670,0)</f>
        <v>0</v>
      </c>
      <c r="BG670" s="204">
        <f>IF(N670="zákl. přenesená",J670,0)</f>
        <v>0</v>
      </c>
      <c r="BH670" s="204">
        <f>IF(N670="sníž. přenesená",J670,0)</f>
        <v>0</v>
      </c>
      <c r="BI670" s="204">
        <f>IF(N670="nulová",J670,0)</f>
        <v>0</v>
      </c>
      <c r="BJ670" s="24" t="s">
        <v>86</v>
      </c>
      <c r="BK670" s="204">
        <f>ROUND(I670*H670,2)</f>
        <v>0</v>
      </c>
      <c r="BL670" s="24" t="s">
        <v>187</v>
      </c>
      <c r="BM670" s="24" t="s">
        <v>965</v>
      </c>
    </row>
    <row r="671" spans="2:65" s="1" customFormat="1" ht="40.5">
      <c r="B671" s="42"/>
      <c r="C671" s="64"/>
      <c r="D671" s="205" t="s">
        <v>189</v>
      </c>
      <c r="E671" s="64"/>
      <c r="F671" s="206" t="s">
        <v>966</v>
      </c>
      <c r="G671" s="64"/>
      <c r="H671" s="64"/>
      <c r="I671" s="164"/>
      <c r="J671" s="64"/>
      <c r="K671" s="64"/>
      <c r="L671" s="62"/>
      <c r="M671" s="207"/>
      <c r="N671" s="43"/>
      <c r="O671" s="43"/>
      <c r="P671" s="43"/>
      <c r="Q671" s="43"/>
      <c r="R671" s="43"/>
      <c r="S671" s="43"/>
      <c r="T671" s="79"/>
      <c r="AT671" s="24" t="s">
        <v>189</v>
      </c>
      <c r="AU671" s="24" t="s">
        <v>88</v>
      </c>
    </row>
    <row r="672" spans="2:65" s="11" customFormat="1" ht="13.5">
      <c r="B672" s="208"/>
      <c r="C672" s="209"/>
      <c r="D672" s="205" t="s">
        <v>191</v>
      </c>
      <c r="E672" s="210" t="s">
        <v>34</v>
      </c>
      <c r="F672" s="211" t="s">
        <v>967</v>
      </c>
      <c r="G672" s="209"/>
      <c r="H672" s="210" t="s">
        <v>34</v>
      </c>
      <c r="I672" s="212"/>
      <c r="J672" s="209"/>
      <c r="K672" s="209"/>
      <c r="L672" s="213"/>
      <c r="M672" s="214"/>
      <c r="N672" s="215"/>
      <c r="O672" s="215"/>
      <c r="P672" s="215"/>
      <c r="Q672" s="215"/>
      <c r="R672" s="215"/>
      <c r="S672" s="215"/>
      <c r="T672" s="216"/>
      <c r="AT672" s="217" t="s">
        <v>191</v>
      </c>
      <c r="AU672" s="217" t="s">
        <v>88</v>
      </c>
      <c r="AV672" s="11" t="s">
        <v>86</v>
      </c>
      <c r="AW672" s="11" t="s">
        <v>41</v>
      </c>
      <c r="AX672" s="11" t="s">
        <v>78</v>
      </c>
      <c r="AY672" s="217" t="s">
        <v>179</v>
      </c>
    </row>
    <row r="673" spans="2:65" s="12" customFormat="1" ht="13.5">
      <c r="B673" s="218"/>
      <c r="C673" s="219"/>
      <c r="D673" s="205" t="s">
        <v>191</v>
      </c>
      <c r="E673" s="220" t="s">
        <v>34</v>
      </c>
      <c r="F673" s="221" t="s">
        <v>968</v>
      </c>
      <c r="G673" s="219"/>
      <c r="H673" s="222">
        <v>5.1820000000000004</v>
      </c>
      <c r="I673" s="223"/>
      <c r="J673" s="219"/>
      <c r="K673" s="219"/>
      <c r="L673" s="224"/>
      <c r="M673" s="225"/>
      <c r="N673" s="226"/>
      <c r="O673" s="226"/>
      <c r="P673" s="226"/>
      <c r="Q673" s="226"/>
      <c r="R673" s="226"/>
      <c r="S673" s="226"/>
      <c r="T673" s="227"/>
      <c r="AT673" s="228" t="s">
        <v>191</v>
      </c>
      <c r="AU673" s="228" t="s">
        <v>88</v>
      </c>
      <c r="AV673" s="12" t="s">
        <v>88</v>
      </c>
      <c r="AW673" s="12" t="s">
        <v>41</v>
      </c>
      <c r="AX673" s="12" t="s">
        <v>78</v>
      </c>
      <c r="AY673" s="228" t="s">
        <v>179</v>
      </c>
    </row>
    <row r="674" spans="2:65" s="12" customFormat="1" ht="13.5">
      <c r="B674" s="218"/>
      <c r="C674" s="219"/>
      <c r="D674" s="205" t="s">
        <v>191</v>
      </c>
      <c r="E674" s="220" t="s">
        <v>34</v>
      </c>
      <c r="F674" s="221" t="s">
        <v>969</v>
      </c>
      <c r="G674" s="219"/>
      <c r="H674" s="222">
        <v>2.6579999999999999</v>
      </c>
      <c r="I674" s="223"/>
      <c r="J674" s="219"/>
      <c r="K674" s="219"/>
      <c r="L674" s="224"/>
      <c r="M674" s="225"/>
      <c r="N674" s="226"/>
      <c r="O674" s="226"/>
      <c r="P674" s="226"/>
      <c r="Q674" s="226"/>
      <c r="R674" s="226"/>
      <c r="S674" s="226"/>
      <c r="T674" s="227"/>
      <c r="AT674" s="228" t="s">
        <v>191</v>
      </c>
      <c r="AU674" s="228" t="s">
        <v>88</v>
      </c>
      <c r="AV674" s="12" t="s">
        <v>88</v>
      </c>
      <c r="AW674" s="12" t="s">
        <v>41</v>
      </c>
      <c r="AX674" s="12" t="s">
        <v>78</v>
      </c>
      <c r="AY674" s="228" t="s">
        <v>179</v>
      </c>
    </row>
    <row r="675" spans="2:65" s="13" customFormat="1" ht="13.5">
      <c r="B675" s="229"/>
      <c r="C675" s="230"/>
      <c r="D675" s="205" t="s">
        <v>191</v>
      </c>
      <c r="E675" s="231" t="s">
        <v>34</v>
      </c>
      <c r="F675" s="232" t="s">
        <v>196</v>
      </c>
      <c r="G675" s="230"/>
      <c r="H675" s="233">
        <v>7.84</v>
      </c>
      <c r="I675" s="234"/>
      <c r="J675" s="230"/>
      <c r="K675" s="230"/>
      <c r="L675" s="235"/>
      <c r="M675" s="236"/>
      <c r="N675" s="237"/>
      <c r="O675" s="237"/>
      <c r="P675" s="237"/>
      <c r="Q675" s="237"/>
      <c r="R675" s="237"/>
      <c r="S675" s="237"/>
      <c r="T675" s="238"/>
      <c r="AT675" s="239" t="s">
        <v>191</v>
      </c>
      <c r="AU675" s="239" t="s">
        <v>88</v>
      </c>
      <c r="AV675" s="13" t="s">
        <v>187</v>
      </c>
      <c r="AW675" s="13" t="s">
        <v>41</v>
      </c>
      <c r="AX675" s="13" t="s">
        <v>86</v>
      </c>
      <c r="AY675" s="239" t="s">
        <v>179</v>
      </c>
    </row>
    <row r="676" spans="2:65" s="1" customFormat="1" ht="34.15" customHeight="1">
      <c r="B676" s="42"/>
      <c r="C676" s="193" t="s">
        <v>970</v>
      </c>
      <c r="D676" s="193" t="s">
        <v>182</v>
      </c>
      <c r="E676" s="194" t="s">
        <v>971</v>
      </c>
      <c r="F676" s="195" t="s">
        <v>972</v>
      </c>
      <c r="G676" s="196" t="s">
        <v>199</v>
      </c>
      <c r="H676" s="197">
        <v>59.16</v>
      </c>
      <c r="I676" s="198"/>
      <c r="J676" s="199">
        <f>ROUND(I676*H676,2)</f>
        <v>0</v>
      </c>
      <c r="K676" s="195" t="s">
        <v>186</v>
      </c>
      <c r="L676" s="62"/>
      <c r="M676" s="200" t="s">
        <v>34</v>
      </c>
      <c r="N676" s="201" t="s">
        <v>49</v>
      </c>
      <c r="O676" s="43"/>
      <c r="P676" s="202">
        <f>O676*H676</f>
        <v>0</v>
      </c>
      <c r="Q676" s="202">
        <v>0</v>
      </c>
      <c r="R676" s="202">
        <f>Q676*H676</f>
        <v>0</v>
      </c>
      <c r="S676" s="202">
        <v>1.6</v>
      </c>
      <c r="T676" s="203">
        <f>S676*H676</f>
        <v>94.656000000000006</v>
      </c>
      <c r="AR676" s="24" t="s">
        <v>187</v>
      </c>
      <c r="AT676" s="24" t="s">
        <v>182</v>
      </c>
      <c r="AU676" s="24" t="s">
        <v>88</v>
      </c>
      <c r="AY676" s="24" t="s">
        <v>179</v>
      </c>
      <c r="BE676" s="204">
        <f>IF(N676="základní",J676,0)</f>
        <v>0</v>
      </c>
      <c r="BF676" s="204">
        <f>IF(N676="snížená",J676,0)</f>
        <v>0</v>
      </c>
      <c r="BG676" s="204">
        <f>IF(N676="zákl. přenesená",J676,0)</f>
        <v>0</v>
      </c>
      <c r="BH676" s="204">
        <f>IF(N676="sníž. přenesená",J676,0)</f>
        <v>0</v>
      </c>
      <c r="BI676" s="204">
        <f>IF(N676="nulová",J676,0)</f>
        <v>0</v>
      </c>
      <c r="BJ676" s="24" t="s">
        <v>86</v>
      </c>
      <c r="BK676" s="204">
        <f>ROUND(I676*H676,2)</f>
        <v>0</v>
      </c>
      <c r="BL676" s="24" t="s">
        <v>187</v>
      </c>
      <c r="BM676" s="24" t="s">
        <v>973</v>
      </c>
    </row>
    <row r="677" spans="2:65" s="1" customFormat="1" ht="40.5">
      <c r="B677" s="42"/>
      <c r="C677" s="64"/>
      <c r="D677" s="205" t="s">
        <v>189</v>
      </c>
      <c r="E677" s="64"/>
      <c r="F677" s="206" t="s">
        <v>974</v>
      </c>
      <c r="G677" s="64"/>
      <c r="H677" s="64"/>
      <c r="I677" s="164"/>
      <c r="J677" s="64"/>
      <c r="K677" s="64"/>
      <c r="L677" s="62"/>
      <c r="M677" s="207"/>
      <c r="N677" s="43"/>
      <c r="O677" s="43"/>
      <c r="P677" s="43"/>
      <c r="Q677" s="43"/>
      <c r="R677" s="43"/>
      <c r="S677" s="43"/>
      <c r="T677" s="79"/>
      <c r="AT677" s="24" t="s">
        <v>189</v>
      </c>
      <c r="AU677" s="24" t="s">
        <v>88</v>
      </c>
    </row>
    <row r="678" spans="2:65" s="11" customFormat="1" ht="13.5">
      <c r="B678" s="208"/>
      <c r="C678" s="209"/>
      <c r="D678" s="205" t="s">
        <v>191</v>
      </c>
      <c r="E678" s="210" t="s">
        <v>34</v>
      </c>
      <c r="F678" s="211" t="s">
        <v>975</v>
      </c>
      <c r="G678" s="209"/>
      <c r="H678" s="210" t="s">
        <v>34</v>
      </c>
      <c r="I678" s="212"/>
      <c r="J678" s="209"/>
      <c r="K678" s="209"/>
      <c r="L678" s="213"/>
      <c r="M678" s="214"/>
      <c r="N678" s="215"/>
      <c r="O678" s="215"/>
      <c r="P678" s="215"/>
      <c r="Q678" s="215"/>
      <c r="R678" s="215"/>
      <c r="S678" s="215"/>
      <c r="T678" s="216"/>
      <c r="AT678" s="217" t="s">
        <v>191</v>
      </c>
      <c r="AU678" s="217" t="s">
        <v>88</v>
      </c>
      <c r="AV678" s="11" t="s">
        <v>86</v>
      </c>
      <c r="AW678" s="11" t="s">
        <v>41</v>
      </c>
      <c r="AX678" s="11" t="s">
        <v>78</v>
      </c>
      <c r="AY678" s="217" t="s">
        <v>179</v>
      </c>
    </row>
    <row r="679" spans="2:65" s="12" customFormat="1" ht="13.5">
      <c r="B679" s="218"/>
      <c r="C679" s="219"/>
      <c r="D679" s="205" t="s">
        <v>191</v>
      </c>
      <c r="E679" s="220" t="s">
        <v>34</v>
      </c>
      <c r="F679" s="221" t="s">
        <v>976</v>
      </c>
      <c r="G679" s="219"/>
      <c r="H679" s="222">
        <v>31.44</v>
      </c>
      <c r="I679" s="223"/>
      <c r="J679" s="219"/>
      <c r="K679" s="219"/>
      <c r="L679" s="224"/>
      <c r="M679" s="225"/>
      <c r="N679" s="226"/>
      <c r="O679" s="226"/>
      <c r="P679" s="226"/>
      <c r="Q679" s="226"/>
      <c r="R679" s="226"/>
      <c r="S679" s="226"/>
      <c r="T679" s="227"/>
      <c r="AT679" s="228" t="s">
        <v>191</v>
      </c>
      <c r="AU679" s="228" t="s">
        <v>88</v>
      </c>
      <c r="AV679" s="12" t="s">
        <v>88</v>
      </c>
      <c r="AW679" s="12" t="s">
        <v>41</v>
      </c>
      <c r="AX679" s="12" t="s">
        <v>78</v>
      </c>
      <c r="AY679" s="228" t="s">
        <v>179</v>
      </c>
    </row>
    <row r="680" spans="2:65" s="11" customFormat="1" ht="13.5">
      <c r="B680" s="208"/>
      <c r="C680" s="209"/>
      <c r="D680" s="205" t="s">
        <v>191</v>
      </c>
      <c r="E680" s="210" t="s">
        <v>34</v>
      </c>
      <c r="F680" s="211" t="s">
        <v>977</v>
      </c>
      <c r="G680" s="209"/>
      <c r="H680" s="210" t="s">
        <v>34</v>
      </c>
      <c r="I680" s="212"/>
      <c r="J680" s="209"/>
      <c r="K680" s="209"/>
      <c r="L680" s="213"/>
      <c r="M680" s="214"/>
      <c r="N680" s="215"/>
      <c r="O680" s="215"/>
      <c r="P680" s="215"/>
      <c r="Q680" s="215"/>
      <c r="R680" s="215"/>
      <c r="S680" s="215"/>
      <c r="T680" s="216"/>
      <c r="AT680" s="217" t="s">
        <v>191</v>
      </c>
      <c r="AU680" s="217" t="s">
        <v>88</v>
      </c>
      <c r="AV680" s="11" t="s">
        <v>86</v>
      </c>
      <c r="AW680" s="11" t="s">
        <v>41</v>
      </c>
      <c r="AX680" s="11" t="s">
        <v>78</v>
      </c>
      <c r="AY680" s="217" t="s">
        <v>179</v>
      </c>
    </row>
    <row r="681" spans="2:65" s="12" customFormat="1" ht="13.5">
      <c r="B681" s="218"/>
      <c r="C681" s="219"/>
      <c r="D681" s="205" t="s">
        <v>191</v>
      </c>
      <c r="E681" s="220" t="s">
        <v>34</v>
      </c>
      <c r="F681" s="221" t="s">
        <v>978</v>
      </c>
      <c r="G681" s="219"/>
      <c r="H681" s="222">
        <v>1.08</v>
      </c>
      <c r="I681" s="223"/>
      <c r="J681" s="219"/>
      <c r="K681" s="219"/>
      <c r="L681" s="224"/>
      <c r="M681" s="225"/>
      <c r="N681" s="226"/>
      <c r="O681" s="226"/>
      <c r="P681" s="226"/>
      <c r="Q681" s="226"/>
      <c r="R681" s="226"/>
      <c r="S681" s="226"/>
      <c r="T681" s="227"/>
      <c r="AT681" s="228" t="s">
        <v>191</v>
      </c>
      <c r="AU681" s="228" t="s">
        <v>88</v>
      </c>
      <c r="AV681" s="12" t="s">
        <v>88</v>
      </c>
      <c r="AW681" s="12" t="s">
        <v>41</v>
      </c>
      <c r="AX681" s="12" t="s">
        <v>78</v>
      </c>
      <c r="AY681" s="228" t="s">
        <v>179</v>
      </c>
    </row>
    <row r="682" spans="2:65" s="11" customFormat="1" ht="13.5">
      <c r="B682" s="208"/>
      <c r="C682" s="209"/>
      <c r="D682" s="205" t="s">
        <v>191</v>
      </c>
      <c r="E682" s="210" t="s">
        <v>34</v>
      </c>
      <c r="F682" s="211" t="s">
        <v>401</v>
      </c>
      <c r="G682" s="209"/>
      <c r="H682" s="210" t="s">
        <v>34</v>
      </c>
      <c r="I682" s="212"/>
      <c r="J682" s="209"/>
      <c r="K682" s="209"/>
      <c r="L682" s="213"/>
      <c r="M682" s="214"/>
      <c r="N682" s="215"/>
      <c r="O682" s="215"/>
      <c r="P682" s="215"/>
      <c r="Q682" s="215"/>
      <c r="R682" s="215"/>
      <c r="S682" s="215"/>
      <c r="T682" s="216"/>
      <c r="AT682" s="217" t="s">
        <v>191</v>
      </c>
      <c r="AU682" s="217" t="s">
        <v>88</v>
      </c>
      <c r="AV682" s="11" t="s">
        <v>86</v>
      </c>
      <c r="AW682" s="11" t="s">
        <v>41</v>
      </c>
      <c r="AX682" s="11" t="s">
        <v>78</v>
      </c>
      <c r="AY682" s="217" t="s">
        <v>179</v>
      </c>
    </row>
    <row r="683" spans="2:65" s="12" customFormat="1" ht="13.5">
      <c r="B683" s="218"/>
      <c r="C683" s="219"/>
      <c r="D683" s="205" t="s">
        <v>191</v>
      </c>
      <c r="E683" s="220" t="s">
        <v>34</v>
      </c>
      <c r="F683" s="221" t="s">
        <v>979</v>
      </c>
      <c r="G683" s="219"/>
      <c r="H683" s="222">
        <v>26.64</v>
      </c>
      <c r="I683" s="223"/>
      <c r="J683" s="219"/>
      <c r="K683" s="219"/>
      <c r="L683" s="224"/>
      <c r="M683" s="225"/>
      <c r="N683" s="226"/>
      <c r="O683" s="226"/>
      <c r="P683" s="226"/>
      <c r="Q683" s="226"/>
      <c r="R683" s="226"/>
      <c r="S683" s="226"/>
      <c r="T683" s="227"/>
      <c r="AT683" s="228" t="s">
        <v>191</v>
      </c>
      <c r="AU683" s="228" t="s">
        <v>88</v>
      </c>
      <c r="AV683" s="12" t="s">
        <v>88</v>
      </c>
      <c r="AW683" s="12" t="s">
        <v>41</v>
      </c>
      <c r="AX683" s="12" t="s">
        <v>78</v>
      </c>
      <c r="AY683" s="228" t="s">
        <v>179</v>
      </c>
    </row>
    <row r="684" spans="2:65" s="13" customFormat="1" ht="13.5">
      <c r="B684" s="229"/>
      <c r="C684" s="230"/>
      <c r="D684" s="205" t="s">
        <v>191</v>
      </c>
      <c r="E684" s="231" t="s">
        <v>34</v>
      </c>
      <c r="F684" s="232" t="s">
        <v>196</v>
      </c>
      <c r="G684" s="230"/>
      <c r="H684" s="233">
        <v>59.16</v>
      </c>
      <c r="I684" s="234"/>
      <c r="J684" s="230"/>
      <c r="K684" s="230"/>
      <c r="L684" s="235"/>
      <c r="M684" s="236"/>
      <c r="N684" s="237"/>
      <c r="O684" s="237"/>
      <c r="P684" s="237"/>
      <c r="Q684" s="237"/>
      <c r="R684" s="237"/>
      <c r="S684" s="237"/>
      <c r="T684" s="238"/>
      <c r="AT684" s="239" t="s">
        <v>191</v>
      </c>
      <c r="AU684" s="239" t="s">
        <v>88</v>
      </c>
      <c r="AV684" s="13" t="s">
        <v>187</v>
      </c>
      <c r="AW684" s="13" t="s">
        <v>41</v>
      </c>
      <c r="AX684" s="13" t="s">
        <v>86</v>
      </c>
      <c r="AY684" s="239" t="s">
        <v>179</v>
      </c>
    </row>
    <row r="685" spans="2:65" s="1" customFormat="1" ht="14.45" customHeight="1">
      <c r="B685" s="42"/>
      <c r="C685" s="193" t="s">
        <v>980</v>
      </c>
      <c r="D685" s="193" t="s">
        <v>182</v>
      </c>
      <c r="E685" s="194" t="s">
        <v>981</v>
      </c>
      <c r="F685" s="195" t="s">
        <v>982</v>
      </c>
      <c r="G685" s="196" t="s">
        <v>199</v>
      </c>
      <c r="H685" s="197">
        <v>3.0960000000000001</v>
      </c>
      <c r="I685" s="198"/>
      <c r="J685" s="199">
        <f>ROUND(I685*H685,2)</f>
        <v>0</v>
      </c>
      <c r="K685" s="195" t="s">
        <v>186</v>
      </c>
      <c r="L685" s="62"/>
      <c r="M685" s="200" t="s">
        <v>34</v>
      </c>
      <c r="N685" s="201" t="s">
        <v>49</v>
      </c>
      <c r="O685" s="43"/>
      <c r="P685" s="202">
        <f>O685*H685</f>
        <v>0</v>
      </c>
      <c r="Q685" s="202">
        <v>0</v>
      </c>
      <c r="R685" s="202">
        <f>Q685*H685</f>
        <v>0</v>
      </c>
      <c r="S685" s="202">
        <v>2.4</v>
      </c>
      <c r="T685" s="203">
        <f>S685*H685</f>
        <v>7.4303999999999997</v>
      </c>
      <c r="AR685" s="24" t="s">
        <v>187</v>
      </c>
      <c r="AT685" s="24" t="s">
        <v>182</v>
      </c>
      <c r="AU685" s="24" t="s">
        <v>88</v>
      </c>
      <c r="AY685" s="24" t="s">
        <v>179</v>
      </c>
      <c r="BE685" s="204">
        <f>IF(N685="základní",J685,0)</f>
        <v>0</v>
      </c>
      <c r="BF685" s="204">
        <f>IF(N685="snížená",J685,0)</f>
        <v>0</v>
      </c>
      <c r="BG685" s="204">
        <f>IF(N685="zákl. přenesená",J685,0)</f>
        <v>0</v>
      </c>
      <c r="BH685" s="204">
        <f>IF(N685="sníž. přenesená",J685,0)</f>
        <v>0</v>
      </c>
      <c r="BI685" s="204">
        <f>IF(N685="nulová",J685,0)</f>
        <v>0</v>
      </c>
      <c r="BJ685" s="24" t="s">
        <v>86</v>
      </c>
      <c r="BK685" s="204">
        <f>ROUND(I685*H685,2)</f>
        <v>0</v>
      </c>
      <c r="BL685" s="24" t="s">
        <v>187</v>
      </c>
      <c r="BM685" s="24" t="s">
        <v>983</v>
      </c>
    </row>
    <row r="686" spans="2:65" s="1" customFormat="1" ht="40.5">
      <c r="B686" s="42"/>
      <c r="C686" s="64"/>
      <c r="D686" s="205" t="s">
        <v>189</v>
      </c>
      <c r="E686" s="64"/>
      <c r="F686" s="206" t="s">
        <v>984</v>
      </c>
      <c r="G686" s="64"/>
      <c r="H686" s="64"/>
      <c r="I686" s="164"/>
      <c r="J686" s="64"/>
      <c r="K686" s="64"/>
      <c r="L686" s="62"/>
      <c r="M686" s="207"/>
      <c r="N686" s="43"/>
      <c r="O686" s="43"/>
      <c r="P686" s="43"/>
      <c r="Q686" s="43"/>
      <c r="R686" s="43"/>
      <c r="S686" s="43"/>
      <c r="T686" s="79"/>
      <c r="AT686" s="24" t="s">
        <v>189</v>
      </c>
      <c r="AU686" s="24" t="s">
        <v>88</v>
      </c>
    </row>
    <row r="687" spans="2:65" s="11" customFormat="1" ht="13.5">
      <c r="B687" s="208"/>
      <c r="C687" s="209"/>
      <c r="D687" s="205" t="s">
        <v>191</v>
      </c>
      <c r="E687" s="210" t="s">
        <v>34</v>
      </c>
      <c r="F687" s="211" t="s">
        <v>985</v>
      </c>
      <c r="G687" s="209"/>
      <c r="H687" s="210" t="s">
        <v>34</v>
      </c>
      <c r="I687" s="212"/>
      <c r="J687" s="209"/>
      <c r="K687" s="209"/>
      <c r="L687" s="213"/>
      <c r="M687" s="214"/>
      <c r="N687" s="215"/>
      <c r="O687" s="215"/>
      <c r="P687" s="215"/>
      <c r="Q687" s="215"/>
      <c r="R687" s="215"/>
      <c r="S687" s="215"/>
      <c r="T687" s="216"/>
      <c r="AT687" s="217" t="s">
        <v>191</v>
      </c>
      <c r="AU687" s="217" t="s">
        <v>88</v>
      </c>
      <c r="AV687" s="11" t="s">
        <v>86</v>
      </c>
      <c r="AW687" s="11" t="s">
        <v>41</v>
      </c>
      <c r="AX687" s="11" t="s">
        <v>78</v>
      </c>
      <c r="AY687" s="217" t="s">
        <v>179</v>
      </c>
    </row>
    <row r="688" spans="2:65" s="12" customFormat="1" ht="13.5">
      <c r="B688" s="218"/>
      <c r="C688" s="219"/>
      <c r="D688" s="205" t="s">
        <v>191</v>
      </c>
      <c r="E688" s="220" t="s">
        <v>34</v>
      </c>
      <c r="F688" s="221" t="s">
        <v>986</v>
      </c>
      <c r="G688" s="219"/>
      <c r="H688" s="222">
        <v>1.08</v>
      </c>
      <c r="I688" s="223"/>
      <c r="J688" s="219"/>
      <c r="K688" s="219"/>
      <c r="L688" s="224"/>
      <c r="M688" s="225"/>
      <c r="N688" s="226"/>
      <c r="O688" s="226"/>
      <c r="P688" s="226"/>
      <c r="Q688" s="226"/>
      <c r="R688" s="226"/>
      <c r="S688" s="226"/>
      <c r="T688" s="227"/>
      <c r="AT688" s="228" t="s">
        <v>191</v>
      </c>
      <c r="AU688" s="228" t="s">
        <v>88</v>
      </c>
      <c r="AV688" s="12" t="s">
        <v>88</v>
      </c>
      <c r="AW688" s="12" t="s">
        <v>41</v>
      </c>
      <c r="AX688" s="12" t="s">
        <v>78</v>
      </c>
      <c r="AY688" s="228" t="s">
        <v>179</v>
      </c>
    </row>
    <row r="689" spans="2:65" s="11" customFormat="1" ht="13.5">
      <c r="B689" s="208"/>
      <c r="C689" s="209"/>
      <c r="D689" s="205" t="s">
        <v>191</v>
      </c>
      <c r="E689" s="210" t="s">
        <v>34</v>
      </c>
      <c r="F689" s="211" t="s">
        <v>987</v>
      </c>
      <c r="G689" s="209"/>
      <c r="H689" s="210" t="s">
        <v>34</v>
      </c>
      <c r="I689" s="212"/>
      <c r="J689" s="209"/>
      <c r="K689" s="209"/>
      <c r="L689" s="213"/>
      <c r="M689" s="214"/>
      <c r="N689" s="215"/>
      <c r="O689" s="215"/>
      <c r="P689" s="215"/>
      <c r="Q689" s="215"/>
      <c r="R689" s="215"/>
      <c r="S689" s="215"/>
      <c r="T689" s="216"/>
      <c r="AT689" s="217" t="s">
        <v>191</v>
      </c>
      <c r="AU689" s="217" t="s">
        <v>88</v>
      </c>
      <c r="AV689" s="11" t="s">
        <v>86</v>
      </c>
      <c r="AW689" s="11" t="s">
        <v>41</v>
      </c>
      <c r="AX689" s="11" t="s">
        <v>78</v>
      </c>
      <c r="AY689" s="217" t="s">
        <v>179</v>
      </c>
    </row>
    <row r="690" spans="2:65" s="12" customFormat="1" ht="13.5">
      <c r="B690" s="218"/>
      <c r="C690" s="219"/>
      <c r="D690" s="205" t="s">
        <v>191</v>
      </c>
      <c r="E690" s="220" t="s">
        <v>34</v>
      </c>
      <c r="F690" s="221" t="s">
        <v>988</v>
      </c>
      <c r="G690" s="219"/>
      <c r="H690" s="222">
        <v>2.016</v>
      </c>
      <c r="I690" s="223"/>
      <c r="J690" s="219"/>
      <c r="K690" s="219"/>
      <c r="L690" s="224"/>
      <c r="M690" s="225"/>
      <c r="N690" s="226"/>
      <c r="O690" s="226"/>
      <c r="P690" s="226"/>
      <c r="Q690" s="226"/>
      <c r="R690" s="226"/>
      <c r="S690" s="226"/>
      <c r="T690" s="227"/>
      <c r="AT690" s="228" t="s">
        <v>191</v>
      </c>
      <c r="AU690" s="228" t="s">
        <v>88</v>
      </c>
      <c r="AV690" s="12" t="s">
        <v>88</v>
      </c>
      <c r="AW690" s="12" t="s">
        <v>41</v>
      </c>
      <c r="AX690" s="12" t="s">
        <v>78</v>
      </c>
      <c r="AY690" s="228" t="s">
        <v>179</v>
      </c>
    </row>
    <row r="691" spans="2:65" s="13" customFormat="1" ht="13.5">
      <c r="B691" s="229"/>
      <c r="C691" s="230"/>
      <c r="D691" s="205" t="s">
        <v>191</v>
      </c>
      <c r="E691" s="231" t="s">
        <v>34</v>
      </c>
      <c r="F691" s="232" t="s">
        <v>196</v>
      </c>
      <c r="G691" s="230"/>
      <c r="H691" s="233">
        <v>3.0960000000000001</v>
      </c>
      <c r="I691" s="234"/>
      <c r="J691" s="230"/>
      <c r="K691" s="230"/>
      <c r="L691" s="235"/>
      <c r="M691" s="236"/>
      <c r="N691" s="237"/>
      <c r="O691" s="237"/>
      <c r="P691" s="237"/>
      <c r="Q691" s="237"/>
      <c r="R691" s="237"/>
      <c r="S691" s="237"/>
      <c r="T691" s="238"/>
      <c r="AT691" s="239" t="s">
        <v>191</v>
      </c>
      <c r="AU691" s="239" t="s">
        <v>88</v>
      </c>
      <c r="AV691" s="13" t="s">
        <v>187</v>
      </c>
      <c r="AW691" s="13" t="s">
        <v>41</v>
      </c>
      <c r="AX691" s="13" t="s">
        <v>86</v>
      </c>
      <c r="AY691" s="239" t="s">
        <v>179</v>
      </c>
    </row>
    <row r="692" spans="2:65" s="1" customFormat="1" ht="22.9" customHeight="1">
      <c r="B692" s="42"/>
      <c r="C692" s="193" t="s">
        <v>989</v>
      </c>
      <c r="D692" s="193" t="s">
        <v>182</v>
      </c>
      <c r="E692" s="194" t="s">
        <v>990</v>
      </c>
      <c r="F692" s="195" t="s">
        <v>991</v>
      </c>
      <c r="G692" s="196" t="s">
        <v>199</v>
      </c>
      <c r="H692" s="197">
        <v>26.149000000000001</v>
      </c>
      <c r="I692" s="198"/>
      <c r="J692" s="199">
        <f>ROUND(I692*H692,2)</f>
        <v>0</v>
      </c>
      <c r="K692" s="195" t="s">
        <v>186</v>
      </c>
      <c r="L692" s="62"/>
      <c r="M692" s="200" t="s">
        <v>34</v>
      </c>
      <c r="N692" s="201" t="s">
        <v>49</v>
      </c>
      <c r="O692" s="43"/>
      <c r="P692" s="202">
        <f>O692*H692</f>
        <v>0</v>
      </c>
      <c r="Q692" s="202">
        <v>0</v>
      </c>
      <c r="R692" s="202">
        <f>Q692*H692</f>
        <v>0</v>
      </c>
      <c r="S692" s="202">
        <v>2.4</v>
      </c>
      <c r="T692" s="203">
        <f>S692*H692</f>
        <v>62.757599999999996</v>
      </c>
      <c r="AR692" s="24" t="s">
        <v>187</v>
      </c>
      <c r="AT692" s="24" t="s">
        <v>182</v>
      </c>
      <c r="AU692" s="24" t="s">
        <v>88</v>
      </c>
      <c r="AY692" s="24" t="s">
        <v>179</v>
      </c>
      <c r="BE692" s="204">
        <f>IF(N692="základní",J692,0)</f>
        <v>0</v>
      </c>
      <c r="BF692" s="204">
        <f>IF(N692="snížená",J692,0)</f>
        <v>0</v>
      </c>
      <c r="BG692" s="204">
        <f>IF(N692="zákl. přenesená",J692,0)</f>
        <v>0</v>
      </c>
      <c r="BH692" s="204">
        <f>IF(N692="sníž. přenesená",J692,0)</f>
        <v>0</v>
      </c>
      <c r="BI692" s="204">
        <f>IF(N692="nulová",J692,0)</f>
        <v>0</v>
      </c>
      <c r="BJ692" s="24" t="s">
        <v>86</v>
      </c>
      <c r="BK692" s="204">
        <f>ROUND(I692*H692,2)</f>
        <v>0</v>
      </c>
      <c r="BL692" s="24" t="s">
        <v>187</v>
      </c>
      <c r="BM692" s="24" t="s">
        <v>992</v>
      </c>
    </row>
    <row r="693" spans="2:65" s="1" customFormat="1" ht="40.5">
      <c r="B693" s="42"/>
      <c r="C693" s="64"/>
      <c r="D693" s="205" t="s">
        <v>189</v>
      </c>
      <c r="E693" s="64"/>
      <c r="F693" s="206" t="s">
        <v>993</v>
      </c>
      <c r="G693" s="64"/>
      <c r="H693" s="64"/>
      <c r="I693" s="164"/>
      <c r="J693" s="64"/>
      <c r="K693" s="64"/>
      <c r="L693" s="62"/>
      <c r="M693" s="207"/>
      <c r="N693" s="43"/>
      <c r="O693" s="43"/>
      <c r="P693" s="43"/>
      <c r="Q693" s="43"/>
      <c r="R693" s="43"/>
      <c r="S693" s="43"/>
      <c r="T693" s="79"/>
      <c r="AT693" s="24" t="s">
        <v>189</v>
      </c>
      <c r="AU693" s="24" t="s">
        <v>88</v>
      </c>
    </row>
    <row r="694" spans="2:65" s="11" customFormat="1" ht="13.5">
      <c r="B694" s="208"/>
      <c r="C694" s="209"/>
      <c r="D694" s="205" t="s">
        <v>191</v>
      </c>
      <c r="E694" s="210" t="s">
        <v>34</v>
      </c>
      <c r="F694" s="211" t="s">
        <v>994</v>
      </c>
      <c r="G694" s="209"/>
      <c r="H694" s="210" t="s">
        <v>34</v>
      </c>
      <c r="I694" s="212"/>
      <c r="J694" s="209"/>
      <c r="K694" s="209"/>
      <c r="L694" s="213"/>
      <c r="M694" s="214"/>
      <c r="N694" s="215"/>
      <c r="O694" s="215"/>
      <c r="P694" s="215"/>
      <c r="Q694" s="215"/>
      <c r="R694" s="215"/>
      <c r="S694" s="215"/>
      <c r="T694" s="216"/>
      <c r="AT694" s="217" t="s">
        <v>191</v>
      </c>
      <c r="AU694" s="217" t="s">
        <v>88</v>
      </c>
      <c r="AV694" s="11" t="s">
        <v>86</v>
      </c>
      <c r="AW694" s="11" t="s">
        <v>41</v>
      </c>
      <c r="AX694" s="11" t="s">
        <v>78</v>
      </c>
      <c r="AY694" s="217" t="s">
        <v>179</v>
      </c>
    </row>
    <row r="695" spans="2:65" s="12" customFormat="1" ht="13.5">
      <c r="B695" s="218"/>
      <c r="C695" s="219"/>
      <c r="D695" s="205" t="s">
        <v>191</v>
      </c>
      <c r="E695" s="220" t="s">
        <v>34</v>
      </c>
      <c r="F695" s="221" t="s">
        <v>995</v>
      </c>
      <c r="G695" s="219"/>
      <c r="H695" s="222">
        <v>11.602</v>
      </c>
      <c r="I695" s="223"/>
      <c r="J695" s="219"/>
      <c r="K695" s="219"/>
      <c r="L695" s="224"/>
      <c r="M695" s="225"/>
      <c r="N695" s="226"/>
      <c r="O695" s="226"/>
      <c r="P695" s="226"/>
      <c r="Q695" s="226"/>
      <c r="R695" s="226"/>
      <c r="S695" s="226"/>
      <c r="T695" s="227"/>
      <c r="AT695" s="228" t="s">
        <v>191</v>
      </c>
      <c r="AU695" s="228" t="s">
        <v>88</v>
      </c>
      <c r="AV695" s="12" t="s">
        <v>88</v>
      </c>
      <c r="AW695" s="12" t="s">
        <v>41</v>
      </c>
      <c r="AX695" s="12" t="s">
        <v>78</v>
      </c>
      <c r="AY695" s="228" t="s">
        <v>179</v>
      </c>
    </row>
    <row r="696" spans="2:65" s="11" customFormat="1" ht="13.5">
      <c r="B696" s="208"/>
      <c r="C696" s="209"/>
      <c r="D696" s="205" t="s">
        <v>191</v>
      </c>
      <c r="E696" s="210" t="s">
        <v>34</v>
      </c>
      <c r="F696" s="211" t="s">
        <v>996</v>
      </c>
      <c r="G696" s="209"/>
      <c r="H696" s="210" t="s">
        <v>34</v>
      </c>
      <c r="I696" s="212"/>
      <c r="J696" s="209"/>
      <c r="K696" s="209"/>
      <c r="L696" s="213"/>
      <c r="M696" s="214"/>
      <c r="N696" s="215"/>
      <c r="O696" s="215"/>
      <c r="P696" s="215"/>
      <c r="Q696" s="215"/>
      <c r="R696" s="215"/>
      <c r="S696" s="215"/>
      <c r="T696" s="216"/>
      <c r="AT696" s="217" t="s">
        <v>191</v>
      </c>
      <c r="AU696" s="217" t="s">
        <v>88</v>
      </c>
      <c r="AV696" s="11" t="s">
        <v>86</v>
      </c>
      <c r="AW696" s="11" t="s">
        <v>41</v>
      </c>
      <c r="AX696" s="11" t="s">
        <v>78</v>
      </c>
      <c r="AY696" s="217" t="s">
        <v>179</v>
      </c>
    </row>
    <row r="697" spans="2:65" s="12" customFormat="1" ht="13.5">
      <c r="B697" s="218"/>
      <c r="C697" s="219"/>
      <c r="D697" s="205" t="s">
        <v>191</v>
      </c>
      <c r="E697" s="220" t="s">
        <v>34</v>
      </c>
      <c r="F697" s="221" t="s">
        <v>997</v>
      </c>
      <c r="G697" s="219"/>
      <c r="H697" s="222">
        <v>11.602</v>
      </c>
      <c r="I697" s="223"/>
      <c r="J697" s="219"/>
      <c r="K697" s="219"/>
      <c r="L697" s="224"/>
      <c r="M697" s="225"/>
      <c r="N697" s="226"/>
      <c r="O697" s="226"/>
      <c r="P697" s="226"/>
      <c r="Q697" s="226"/>
      <c r="R697" s="226"/>
      <c r="S697" s="226"/>
      <c r="T697" s="227"/>
      <c r="AT697" s="228" t="s">
        <v>191</v>
      </c>
      <c r="AU697" s="228" t="s">
        <v>88</v>
      </c>
      <c r="AV697" s="12" t="s">
        <v>88</v>
      </c>
      <c r="AW697" s="12" t="s">
        <v>41</v>
      </c>
      <c r="AX697" s="12" t="s">
        <v>78</v>
      </c>
      <c r="AY697" s="228" t="s">
        <v>179</v>
      </c>
    </row>
    <row r="698" spans="2:65" s="11" customFormat="1" ht="13.5">
      <c r="B698" s="208"/>
      <c r="C698" s="209"/>
      <c r="D698" s="205" t="s">
        <v>191</v>
      </c>
      <c r="E698" s="210" t="s">
        <v>34</v>
      </c>
      <c r="F698" s="211" t="s">
        <v>998</v>
      </c>
      <c r="G698" s="209"/>
      <c r="H698" s="210" t="s">
        <v>34</v>
      </c>
      <c r="I698" s="212"/>
      <c r="J698" s="209"/>
      <c r="K698" s="209"/>
      <c r="L698" s="213"/>
      <c r="M698" s="214"/>
      <c r="N698" s="215"/>
      <c r="O698" s="215"/>
      <c r="P698" s="215"/>
      <c r="Q698" s="215"/>
      <c r="R698" s="215"/>
      <c r="S698" s="215"/>
      <c r="T698" s="216"/>
      <c r="AT698" s="217" t="s">
        <v>191</v>
      </c>
      <c r="AU698" s="217" t="s">
        <v>88</v>
      </c>
      <c r="AV698" s="11" t="s">
        <v>86</v>
      </c>
      <c r="AW698" s="11" t="s">
        <v>41</v>
      </c>
      <c r="AX698" s="11" t="s">
        <v>78</v>
      </c>
      <c r="AY698" s="217" t="s">
        <v>179</v>
      </c>
    </row>
    <row r="699" spans="2:65" s="12" customFormat="1" ht="13.5">
      <c r="B699" s="218"/>
      <c r="C699" s="219"/>
      <c r="D699" s="205" t="s">
        <v>191</v>
      </c>
      <c r="E699" s="220" t="s">
        <v>34</v>
      </c>
      <c r="F699" s="221" t="s">
        <v>999</v>
      </c>
      <c r="G699" s="219"/>
      <c r="H699" s="222">
        <v>2.9449999999999998</v>
      </c>
      <c r="I699" s="223"/>
      <c r="J699" s="219"/>
      <c r="K699" s="219"/>
      <c r="L699" s="224"/>
      <c r="M699" s="225"/>
      <c r="N699" s="226"/>
      <c r="O699" s="226"/>
      <c r="P699" s="226"/>
      <c r="Q699" s="226"/>
      <c r="R699" s="226"/>
      <c r="S699" s="226"/>
      <c r="T699" s="227"/>
      <c r="AT699" s="228" t="s">
        <v>191</v>
      </c>
      <c r="AU699" s="228" t="s">
        <v>88</v>
      </c>
      <c r="AV699" s="12" t="s">
        <v>88</v>
      </c>
      <c r="AW699" s="12" t="s">
        <v>41</v>
      </c>
      <c r="AX699" s="12" t="s">
        <v>78</v>
      </c>
      <c r="AY699" s="228" t="s">
        <v>179</v>
      </c>
    </row>
    <row r="700" spans="2:65" s="13" customFormat="1" ht="13.5">
      <c r="B700" s="229"/>
      <c r="C700" s="230"/>
      <c r="D700" s="205" t="s">
        <v>191</v>
      </c>
      <c r="E700" s="231" t="s">
        <v>34</v>
      </c>
      <c r="F700" s="232" t="s">
        <v>196</v>
      </c>
      <c r="G700" s="230"/>
      <c r="H700" s="233">
        <v>26.149000000000001</v>
      </c>
      <c r="I700" s="234"/>
      <c r="J700" s="230"/>
      <c r="K700" s="230"/>
      <c r="L700" s="235"/>
      <c r="M700" s="236"/>
      <c r="N700" s="237"/>
      <c r="O700" s="237"/>
      <c r="P700" s="237"/>
      <c r="Q700" s="237"/>
      <c r="R700" s="237"/>
      <c r="S700" s="237"/>
      <c r="T700" s="238"/>
      <c r="AT700" s="239" t="s">
        <v>191</v>
      </c>
      <c r="AU700" s="239" t="s">
        <v>88</v>
      </c>
      <c r="AV700" s="13" t="s">
        <v>187</v>
      </c>
      <c r="AW700" s="13" t="s">
        <v>41</v>
      </c>
      <c r="AX700" s="13" t="s">
        <v>86</v>
      </c>
      <c r="AY700" s="239" t="s">
        <v>179</v>
      </c>
    </row>
    <row r="701" spans="2:65" s="1" customFormat="1" ht="22.9" customHeight="1">
      <c r="B701" s="42"/>
      <c r="C701" s="193" t="s">
        <v>1000</v>
      </c>
      <c r="D701" s="193" t="s">
        <v>182</v>
      </c>
      <c r="E701" s="194" t="s">
        <v>1001</v>
      </c>
      <c r="F701" s="195" t="s">
        <v>1002</v>
      </c>
      <c r="G701" s="196" t="s">
        <v>199</v>
      </c>
      <c r="H701" s="197">
        <v>201.56299999999999</v>
      </c>
      <c r="I701" s="198"/>
      <c r="J701" s="199">
        <f>ROUND(I701*H701,2)</f>
        <v>0</v>
      </c>
      <c r="K701" s="195" t="s">
        <v>186</v>
      </c>
      <c r="L701" s="62"/>
      <c r="M701" s="200" t="s">
        <v>34</v>
      </c>
      <c r="N701" s="201" t="s">
        <v>49</v>
      </c>
      <c r="O701" s="43"/>
      <c r="P701" s="202">
        <f>O701*H701</f>
        <v>0</v>
      </c>
      <c r="Q701" s="202">
        <v>0</v>
      </c>
      <c r="R701" s="202">
        <f>Q701*H701</f>
        <v>0</v>
      </c>
      <c r="S701" s="202">
        <v>2.2000000000000002</v>
      </c>
      <c r="T701" s="203">
        <f>S701*H701</f>
        <v>443.43860000000001</v>
      </c>
      <c r="AR701" s="24" t="s">
        <v>187</v>
      </c>
      <c r="AT701" s="24" t="s">
        <v>182</v>
      </c>
      <c r="AU701" s="24" t="s">
        <v>88</v>
      </c>
      <c r="AY701" s="24" t="s">
        <v>179</v>
      </c>
      <c r="BE701" s="204">
        <f>IF(N701="základní",J701,0)</f>
        <v>0</v>
      </c>
      <c r="BF701" s="204">
        <f>IF(N701="snížená",J701,0)</f>
        <v>0</v>
      </c>
      <c r="BG701" s="204">
        <f>IF(N701="zákl. přenesená",J701,0)</f>
        <v>0</v>
      </c>
      <c r="BH701" s="204">
        <f>IF(N701="sníž. přenesená",J701,0)</f>
        <v>0</v>
      </c>
      <c r="BI701" s="204">
        <f>IF(N701="nulová",J701,0)</f>
        <v>0</v>
      </c>
      <c r="BJ701" s="24" t="s">
        <v>86</v>
      </c>
      <c r="BK701" s="204">
        <f>ROUND(I701*H701,2)</f>
        <v>0</v>
      </c>
      <c r="BL701" s="24" t="s">
        <v>187</v>
      </c>
      <c r="BM701" s="24" t="s">
        <v>1003</v>
      </c>
    </row>
    <row r="702" spans="2:65" s="11" customFormat="1" ht="13.5">
      <c r="B702" s="208"/>
      <c r="C702" s="209"/>
      <c r="D702" s="205" t="s">
        <v>191</v>
      </c>
      <c r="E702" s="210" t="s">
        <v>34</v>
      </c>
      <c r="F702" s="211" t="s">
        <v>399</v>
      </c>
      <c r="G702" s="209"/>
      <c r="H702" s="210" t="s">
        <v>34</v>
      </c>
      <c r="I702" s="212"/>
      <c r="J702" s="209"/>
      <c r="K702" s="209"/>
      <c r="L702" s="213"/>
      <c r="M702" s="214"/>
      <c r="N702" s="215"/>
      <c r="O702" s="215"/>
      <c r="P702" s="215"/>
      <c r="Q702" s="215"/>
      <c r="R702" s="215"/>
      <c r="S702" s="215"/>
      <c r="T702" s="216"/>
      <c r="AT702" s="217" t="s">
        <v>191</v>
      </c>
      <c r="AU702" s="217" t="s">
        <v>88</v>
      </c>
      <c r="AV702" s="11" t="s">
        <v>86</v>
      </c>
      <c r="AW702" s="11" t="s">
        <v>41</v>
      </c>
      <c r="AX702" s="11" t="s">
        <v>78</v>
      </c>
      <c r="AY702" s="217" t="s">
        <v>179</v>
      </c>
    </row>
    <row r="703" spans="2:65" s="12" customFormat="1" ht="13.5">
      <c r="B703" s="218"/>
      <c r="C703" s="219"/>
      <c r="D703" s="205" t="s">
        <v>191</v>
      </c>
      <c r="E703" s="220" t="s">
        <v>34</v>
      </c>
      <c r="F703" s="221" t="s">
        <v>1004</v>
      </c>
      <c r="G703" s="219"/>
      <c r="H703" s="222">
        <v>70.122</v>
      </c>
      <c r="I703" s="223"/>
      <c r="J703" s="219"/>
      <c r="K703" s="219"/>
      <c r="L703" s="224"/>
      <c r="M703" s="225"/>
      <c r="N703" s="226"/>
      <c r="O703" s="226"/>
      <c r="P703" s="226"/>
      <c r="Q703" s="226"/>
      <c r="R703" s="226"/>
      <c r="S703" s="226"/>
      <c r="T703" s="227"/>
      <c r="AT703" s="228" t="s">
        <v>191</v>
      </c>
      <c r="AU703" s="228" t="s">
        <v>88</v>
      </c>
      <c r="AV703" s="12" t="s">
        <v>88</v>
      </c>
      <c r="AW703" s="12" t="s">
        <v>41</v>
      </c>
      <c r="AX703" s="12" t="s">
        <v>78</v>
      </c>
      <c r="AY703" s="228" t="s">
        <v>179</v>
      </c>
    </row>
    <row r="704" spans="2:65" s="11" customFormat="1" ht="13.5">
      <c r="B704" s="208"/>
      <c r="C704" s="209"/>
      <c r="D704" s="205" t="s">
        <v>191</v>
      </c>
      <c r="E704" s="210" t="s">
        <v>34</v>
      </c>
      <c r="F704" s="211" t="s">
        <v>937</v>
      </c>
      <c r="G704" s="209"/>
      <c r="H704" s="210" t="s">
        <v>34</v>
      </c>
      <c r="I704" s="212"/>
      <c r="J704" s="209"/>
      <c r="K704" s="209"/>
      <c r="L704" s="213"/>
      <c r="M704" s="214"/>
      <c r="N704" s="215"/>
      <c r="O704" s="215"/>
      <c r="P704" s="215"/>
      <c r="Q704" s="215"/>
      <c r="R704" s="215"/>
      <c r="S704" s="215"/>
      <c r="T704" s="216"/>
      <c r="AT704" s="217" t="s">
        <v>191</v>
      </c>
      <c r="AU704" s="217" t="s">
        <v>88</v>
      </c>
      <c r="AV704" s="11" t="s">
        <v>86</v>
      </c>
      <c r="AW704" s="11" t="s">
        <v>41</v>
      </c>
      <c r="AX704" s="11" t="s">
        <v>78</v>
      </c>
      <c r="AY704" s="217" t="s">
        <v>179</v>
      </c>
    </row>
    <row r="705" spans="2:65" s="12" customFormat="1" ht="13.5">
      <c r="B705" s="218"/>
      <c r="C705" s="219"/>
      <c r="D705" s="205" t="s">
        <v>191</v>
      </c>
      <c r="E705" s="220" t="s">
        <v>34</v>
      </c>
      <c r="F705" s="221" t="s">
        <v>1005</v>
      </c>
      <c r="G705" s="219"/>
      <c r="H705" s="222">
        <v>10.048999999999999</v>
      </c>
      <c r="I705" s="223"/>
      <c r="J705" s="219"/>
      <c r="K705" s="219"/>
      <c r="L705" s="224"/>
      <c r="M705" s="225"/>
      <c r="N705" s="226"/>
      <c r="O705" s="226"/>
      <c r="P705" s="226"/>
      <c r="Q705" s="226"/>
      <c r="R705" s="226"/>
      <c r="S705" s="226"/>
      <c r="T705" s="227"/>
      <c r="AT705" s="228" t="s">
        <v>191</v>
      </c>
      <c r="AU705" s="228" t="s">
        <v>88</v>
      </c>
      <c r="AV705" s="12" t="s">
        <v>88</v>
      </c>
      <c r="AW705" s="12" t="s">
        <v>41</v>
      </c>
      <c r="AX705" s="12" t="s">
        <v>78</v>
      </c>
      <c r="AY705" s="228" t="s">
        <v>179</v>
      </c>
    </row>
    <row r="706" spans="2:65" s="12" customFormat="1" ht="27">
      <c r="B706" s="218"/>
      <c r="C706" s="219"/>
      <c r="D706" s="205" t="s">
        <v>191</v>
      </c>
      <c r="E706" s="220" t="s">
        <v>34</v>
      </c>
      <c r="F706" s="221" t="s">
        <v>1006</v>
      </c>
      <c r="G706" s="219"/>
      <c r="H706" s="222">
        <v>22.826000000000001</v>
      </c>
      <c r="I706" s="223"/>
      <c r="J706" s="219"/>
      <c r="K706" s="219"/>
      <c r="L706" s="224"/>
      <c r="M706" s="225"/>
      <c r="N706" s="226"/>
      <c r="O706" s="226"/>
      <c r="P706" s="226"/>
      <c r="Q706" s="226"/>
      <c r="R706" s="226"/>
      <c r="S706" s="226"/>
      <c r="T706" s="227"/>
      <c r="AT706" s="228" t="s">
        <v>191</v>
      </c>
      <c r="AU706" s="228" t="s">
        <v>88</v>
      </c>
      <c r="AV706" s="12" t="s">
        <v>88</v>
      </c>
      <c r="AW706" s="12" t="s">
        <v>41</v>
      </c>
      <c r="AX706" s="12" t="s">
        <v>78</v>
      </c>
      <c r="AY706" s="228" t="s">
        <v>179</v>
      </c>
    </row>
    <row r="707" spans="2:65" s="11" customFormat="1" ht="13.5">
      <c r="B707" s="208"/>
      <c r="C707" s="209"/>
      <c r="D707" s="205" t="s">
        <v>191</v>
      </c>
      <c r="E707" s="210" t="s">
        <v>34</v>
      </c>
      <c r="F707" s="211" t="s">
        <v>1007</v>
      </c>
      <c r="G707" s="209"/>
      <c r="H707" s="210" t="s">
        <v>34</v>
      </c>
      <c r="I707" s="212"/>
      <c r="J707" s="209"/>
      <c r="K707" s="209"/>
      <c r="L707" s="213"/>
      <c r="M707" s="214"/>
      <c r="N707" s="215"/>
      <c r="O707" s="215"/>
      <c r="P707" s="215"/>
      <c r="Q707" s="215"/>
      <c r="R707" s="215"/>
      <c r="S707" s="215"/>
      <c r="T707" s="216"/>
      <c r="AT707" s="217" t="s">
        <v>191</v>
      </c>
      <c r="AU707" s="217" t="s">
        <v>88</v>
      </c>
      <c r="AV707" s="11" t="s">
        <v>86</v>
      </c>
      <c r="AW707" s="11" t="s">
        <v>41</v>
      </c>
      <c r="AX707" s="11" t="s">
        <v>78</v>
      </c>
      <c r="AY707" s="217" t="s">
        <v>179</v>
      </c>
    </row>
    <row r="708" spans="2:65" s="12" customFormat="1" ht="13.5">
      <c r="B708" s="218"/>
      <c r="C708" s="219"/>
      <c r="D708" s="205" t="s">
        <v>191</v>
      </c>
      <c r="E708" s="220" t="s">
        <v>34</v>
      </c>
      <c r="F708" s="221" t="s">
        <v>1008</v>
      </c>
      <c r="G708" s="219"/>
      <c r="H708" s="222">
        <v>26.425999999999998</v>
      </c>
      <c r="I708" s="223"/>
      <c r="J708" s="219"/>
      <c r="K708" s="219"/>
      <c r="L708" s="224"/>
      <c r="M708" s="225"/>
      <c r="N708" s="226"/>
      <c r="O708" s="226"/>
      <c r="P708" s="226"/>
      <c r="Q708" s="226"/>
      <c r="R708" s="226"/>
      <c r="S708" s="226"/>
      <c r="T708" s="227"/>
      <c r="AT708" s="228" t="s">
        <v>191</v>
      </c>
      <c r="AU708" s="228" t="s">
        <v>88</v>
      </c>
      <c r="AV708" s="12" t="s">
        <v>88</v>
      </c>
      <c r="AW708" s="12" t="s">
        <v>41</v>
      </c>
      <c r="AX708" s="12" t="s">
        <v>78</v>
      </c>
      <c r="AY708" s="228" t="s">
        <v>179</v>
      </c>
    </row>
    <row r="709" spans="2:65" s="11" customFormat="1" ht="13.5">
      <c r="B709" s="208"/>
      <c r="C709" s="209"/>
      <c r="D709" s="205" t="s">
        <v>191</v>
      </c>
      <c r="E709" s="210" t="s">
        <v>34</v>
      </c>
      <c r="F709" s="211" t="s">
        <v>401</v>
      </c>
      <c r="G709" s="209"/>
      <c r="H709" s="210" t="s">
        <v>34</v>
      </c>
      <c r="I709" s="212"/>
      <c r="J709" s="209"/>
      <c r="K709" s="209"/>
      <c r="L709" s="213"/>
      <c r="M709" s="214"/>
      <c r="N709" s="215"/>
      <c r="O709" s="215"/>
      <c r="P709" s="215"/>
      <c r="Q709" s="215"/>
      <c r="R709" s="215"/>
      <c r="S709" s="215"/>
      <c r="T709" s="216"/>
      <c r="AT709" s="217" t="s">
        <v>191</v>
      </c>
      <c r="AU709" s="217" t="s">
        <v>88</v>
      </c>
      <c r="AV709" s="11" t="s">
        <v>86</v>
      </c>
      <c r="AW709" s="11" t="s">
        <v>41</v>
      </c>
      <c r="AX709" s="11" t="s">
        <v>78</v>
      </c>
      <c r="AY709" s="217" t="s">
        <v>179</v>
      </c>
    </row>
    <row r="710" spans="2:65" s="12" customFormat="1" ht="13.5">
      <c r="B710" s="218"/>
      <c r="C710" s="219"/>
      <c r="D710" s="205" t="s">
        <v>191</v>
      </c>
      <c r="E710" s="220" t="s">
        <v>34</v>
      </c>
      <c r="F710" s="221" t="s">
        <v>1009</v>
      </c>
      <c r="G710" s="219"/>
      <c r="H710" s="222">
        <v>72.14</v>
      </c>
      <c r="I710" s="223"/>
      <c r="J710" s="219"/>
      <c r="K710" s="219"/>
      <c r="L710" s="224"/>
      <c r="M710" s="225"/>
      <c r="N710" s="226"/>
      <c r="O710" s="226"/>
      <c r="P710" s="226"/>
      <c r="Q710" s="226"/>
      <c r="R710" s="226"/>
      <c r="S710" s="226"/>
      <c r="T710" s="227"/>
      <c r="AT710" s="228" t="s">
        <v>191</v>
      </c>
      <c r="AU710" s="228" t="s">
        <v>88</v>
      </c>
      <c r="AV710" s="12" t="s">
        <v>88</v>
      </c>
      <c r="AW710" s="12" t="s">
        <v>41</v>
      </c>
      <c r="AX710" s="12" t="s">
        <v>78</v>
      </c>
      <c r="AY710" s="228" t="s">
        <v>179</v>
      </c>
    </row>
    <row r="711" spans="2:65" s="13" customFormat="1" ht="13.5">
      <c r="B711" s="229"/>
      <c r="C711" s="230"/>
      <c r="D711" s="205" t="s">
        <v>191</v>
      </c>
      <c r="E711" s="231" t="s">
        <v>34</v>
      </c>
      <c r="F711" s="232" t="s">
        <v>196</v>
      </c>
      <c r="G711" s="230"/>
      <c r="H711" s="233">
        <v>201.56299999999999</v>
      </c>
      <c r="I711" s="234"/>
      <c r="J711" s="230"/>
      <c r="K711" s="230"/>
      <c r="L711" s="235"/>
      <c r="M711" s="236"/>
      <c r="N711" s="237"/>
      <c r="O711" s="237"/>
      <c r="P711" s="237"/>
      <c r="Q711" s="237"/>
      <c r="R711" s="237"/>
      <c r="S711" s="237"/>
      <c r="T711" s="238"/>
      <c r="AT711" s="239" t="s">
        <v>191</v>
      </c>
      <c r="AU711" s="239" t="s">
        <v>88</v>
      </c>
      <c r="AV711" s="13" t="s">
        <v>187</v>
      </c>
      <c r="AW711" s="13" t="s">
        <v>41</v>
      </c>
      <c r="AX711" s="13" t="s">
        <v>86</v>
      </c>
      <c r="AY711" s="239" t="s">
        <v>179</v>
      </c>
    </row>
    <row r="712" spans="2:65" s="1" customFormat="1" ht="14.45" customHeight="1">
      <c r="B712" s="42"/>
      <c r="C712" s="193" t="s">
        <v>1010</v>
      </c>
      <c r="D712" s="193" t="s">
        <v>182</v>
      </c>
      <c r="E712" s="194" t="s">
        <v>1011</v>
      </c>
      <c r="F712" s="195" t="s">
        <v>1012</v>
      </c>
      <c r="G712" s="196" t="s">
        <v>185</v>
      </c>
      <c r="H712" s="197">
        <v>1679.692</v>
      </c>
      <c r="I712" s="198"/>
      <c r="J712" s="199">
        <f>ROUND(I712*H712,2)</f>
        <v>0</v>
      </c>
      <c r="K712" s="195" t="s">
        <v>186</v>
      </c>
      <c r="L712" s="62"/>
      <c r="M712" s="200" t="s">
        <v>34</v>
      </c>
      <c r="N712" s="201" t="s">
        <v>49</v>
      </c>
      <c r="O712" s="43"/>
      <c r="P712" s="202">
        <f>O712*H712</f>
        <v>0</v>
      </c>
      <c r="Q712" s="202">
        <v>3.472E-6</v>
      </c>
      <c r="R712" s="202">
        <f>Q712*H712</f>
        <v>5.8318906240000003E-3</v>
      </c>
      <c r="S712" s="202">
        <v>0</v>
      </c>
      <c r="T712" s="203">
        <f>S712*H712</f>
        <v>0</v>
      </c>
      <c r="AR712" s="24" t="s">
        <v>187</v>
      </c>
      <c r="AT712" s="24" t="s">
        <v>182</v>
      </c>
      <c r="AU712" s="24" t="s">
        <v>88</v>
      </c>
      <c r="AY712" s="24" t="s">
        <v>179</v>
      </c>
      <c r="BE712" s="204">
        <f>IF(N712="základní",J712,0)</f>
        <v>0</v>
      </c>
      <c r="BF712" s="204">
        <f>IF(N712="snížená",J712,0)</f>
        <v>0</v>
      </c>
      <c r="BG712" s="204">
        <f>IF(N712="zákl. přenesená",J712,0)</f>
        <v>0</v>
      </c>
      <c r="BH712" s="204">
        <f>IF(N712="sníž. přenesená",J712,0)</f>
        <v>0</v>
      </c>
      <c r="BI712" s="204">
        <f>IF(N712="nulová",J712,0)</f>
        <v>0</v>
      </c>
      <c r="BJ712" s="24" t="s">
        <v>86</v>
      </c>
      <c r="BK712" s="204">
        <f>ROUND(I712*H712,2)</f>
        <v>0</v>
      </c>
      <c r="BL712" s="24" t="s">
        <v>187</v>
      </c>
      <c r="BM712" s="24" t="s">
        <v>1013</v>
      </c>
    </row>
    <row r="713" spans="2:65" s="1" customFormat="1" ht="67.5">
      <c r="B713" s="42"/>
      <c r="C713" s="64"/>
      <c r="D713" s="205" t="s">
        <v>189</v>
      </c>
      <c r="E713" s="64"/>
      <c r="F713" s="206" t="s">
        <v>1014</v>
      </c>
      <c r="G713" s="64"/>
      <c r="H713" s="64"/>
      <c r="I713" s="164"/>
      <c r="J713" s="64"/>
      <c r="K713" s="64"/>
      <c r="L713" s="62"/>
      <c r="M713" s="207"/>
      <c r="N713" s="43"/>
      <c r="O713" s="43"/>
      <c r="P713" s="43"/>
      <c r="Q713" s="43"/>
      <c r="R713" s="43"/>
      <c r="S713" s="43"/>
      <c r="T713" s="79"/>
      <c r="AT713" s="24" t="s">
        <v>189</v>
      </c>
      <c r="AU713" s="24" t="s">
        <v>88</v>
      </c>
    </row>
    <row r="714" spans="2:65" s="12" customFormat="1" ht="13.5">
      <c r="B714" s="218"/>
      <c r="C714" s="219"/>
      <c r="D714" s="205" t="s">
        <v>191</v>
      </c>
      <c r="E714" s="220" t="s">
        <v>34</v>
      </c>
      <c r="F714" s="221" t="s">
        <v>1015</v>
      </c>
      <c r="G714" s="219"/>
      <c r="H714" s="222">
        <v>1679.692</v>
      </c>
      <c r="I714" s="223"/>
      <c r="J714" s="219"/>
      <c r="K714" s="219"/>
      <c r="L714" s="224"/>
      <c r="M714" s="225"/>
      <c r="N714" s="226"/>
      <c r="O714" s="226"/>
      <c r="P714" s="226"/>
      <c r="Q714" s="226"/>
      <c r="R714" s="226"/>
      <c r="S714" s="226"/>
      <c r="T714" s="227"/>
      <c r="AT714" s="228" t="s">
        <v>191</v>
      </c>
      <c r="AU714" s="228" t="s">
        <v>88</v>
      </c>
      <c r="AV714" s="12" t="s">
        <v>88</v>
      </c>
      <c r="AW714" s="12" t="s">
        <v>41</v>
      </c>
      <c r="AX714" s="12" t="s">
        <v>86</v>
      </c>
      <c r="AY714" s="228" t="s">
        <v>179</v>
      </c>
    </row>
    <row r="715" spans="2:65" s="1" customFormat="1" ht="22.9" customHeight="1">
      <c r="B715" s="42"/>
      <c r="C715" s="193" t="s">
        <v>1016</v>
      </c>
      <c r="D715" s="193" t="s">
        <v>182</v>
      </c>
      <c r="E715" s="194" t="s">
        <v>1017</v>
      </c>
      <c r="F715" s="195" t="s">
        <v>1018</v>
      </c>
      <c r="G715" s="196" t="s">
        <v>199</v>
      </c>
      <c r="H715" s="197">
        <v>201.56299999999999</v>
      </c>
      <c r="I715" s="198"/>
      <c r="J715" s="199">
        <f>ROUND(I715*H715,2)</f>
        <v>0</v>
      </c>
      <c r="K715" s="195" t="s">
        <v>186</v>
      </c>
      <c r="L715" s="62"/>
      <c r="M715" s="200" t="s">
        <v>34</v>
      </c>
      <c r="N715" s="201" t="s">
        <v>49</v>
      </c>
      <c r="O715" s="43"/>
      <c r="P715" s="202">
        <f>O715*H715</f>
        <v>0</v>
      </c>
      <c r="Q715" s="202">
        <v>0</v>
      </c>
      <c r="R715" s="202">
        <f>Q715*H715</f>
        <v>0</v>
      </c>
      <c r="S715" s="202">
        <v>4.3999999999999997E-2</v>
      </c>
      <c r="T715" s="203">
        <f>S715*H715</f>
        <v>8.8687719999999981</v>
      </c>
      <c r="AR715" s="24" t="s">
        <v>187</v>
      </c>
      <c r="AT715" s="24" t="s">
        <v>182</v>
      </c>
      <c r="AU715" s="24" t="s">
        <v>88</v>
      </c>
      <c r="AY715" s="24" t="s">
        <v>179</v>
      </c>
      <c r="BE715" s="204">
        <f>IF(N715="základní",J715,0)</f>
        <v>0</v>
      </c>
      <c r="BF715" s="204">
        <f>IF(N715="snížená",J715,0)</f>
        <v>0</v>
      </c>
      <c r="BG715" s="204">
        <f>IF(N715="zákl. přenesená",J715,0)</f>
        <v>0</v>
      </c>
      <c r="BH715" s="204">
        <f>IF(N715="sníž. přenesená",J715,0)</f>
        <v>0</v>
      </c>
      <c r="BI715" s="204">
        <f>IF(N715="nulová",J715,0)</f>
        <v>0</v>
      </c>
      <c r="BJ715" s="24" t="s">
        <v>86</v>
      </c>
      <c r="BK715" s="204">
        <f>ROUND(I715*H715,2)</f>
        <v>0</v>
      </c>
      <c r="BL715" s="24" t="s">
        <v>187</v>
      </c>
      <c r="BM715" s="24" t="s">
        <v>1019</v>
      </c>
    </row>
    <row r="716" spans="2:65" s="1" customFormat="1" ht="34.15" customHeight="1">
      <c r="B716" s="42"/>
      <c r="C716" s="193" t="s">
        <v>1020</v>
      </c>
      <c r="D716" s="193" t="s">
        <v>182</v>
      </c>
      <c r="E716" s="194" t="s">
        <v>1021</v>
      </c>
      <c r="F716" s="195" t="s">
        <v>1022</v>
      </c>
      <c r="G716" s="196" t="s">
        <v>185</v>
      </c>
      <c r="H716" s="197">
        <v>165.02</v>
      </c>
      <c r="I716" s="198"/>
      <c r="J716" s="199">
        <f>ROUND(I716*H716,2)</f>
        <v>0</v>
      </c>
      <c r="K716" s="195" t="s">
        <v>186</v>
      </c>
      <c r="L716" s="62"/>
      <c r="M716" s="200" t="s">
        <v>34</v>
      </c>
      <c r="N716" s="201" t="s">
        <v>49</v>
      </c>
      <c r="O716" s="43"/>
      <c r="P716" s="202">
        <f>O716*H716</f>
        <v>0</v>
      </c>
      <c r="Q716" s="202">
        <v>0</v>
      </c>
      <c r="R716" s="202">
        <f>Q716*H716</f>
        <v>0</v>
      </c>
      <c r="S716" s="202">
        <v>0.12</v>
      </c>
      <c r="T716" s="203">
        <f>S716*H716</f>
        <v>19.802400000000002</v>
      </c>
      <c r="AR716" s="24" t="s">
        <v>187</v>
      </c>
      <c r="AT716" s="24" t="s">
        <v>182</v>
      </c>
      <c r="AU716" s="24" t="s">
        <v>88</v>
      </c>
      <c r="AY716" s="24" t="s">
        <v>179</v>
      </c>
      <c r="BE716" s="204">
        <f>IF(N716="základní",J716,0)</f>
        <v>0</v>
      </c>
      <c r="BF716" s="204">
        <f>IF(N716="snížená",J716,0)</f>
        <v>0</v>
      </c>
      <c r="BG716" s="204">
        <f>IF(N716="zákl. přenesená",J716,0)</f>
        <v>0</v>
      </c>
      <c r="BH716" s="204">
        <f>IF(N716="sníž. přenesená",J716,0)</f>
        <v>0</v>
      </c>
      <c r="BI716" s="204">
        <f>IF(N716="nulová",J716,0)</f>
        <v>0</v>
      </c>
      <c r="BJ716" s="24" t="s">
        <v>86</v>
      </c>
      <c r="BK716" s="204">
        <f>ROUND(I716*H716,2)</f>
        <v>0</v>
      </c>
      <c r="BL716" s="24" t="s">
        <v>187</v>
      </c>
      <c r="BM716" s="24" t="s">
        <v>1023</v>
      </c>
    </row>
    <row r="717" spans="2:65" s="1" customFormat="1" ht="27">
      <c r="B717" s="42"/>
      <c r="C717" s="64"/>
      <c r="D717" s="205" t="s">
        <v>189</v>
      </c>
      <c r="E717" s="64"/>
      <c r="F717" s="206" t="s">
        <v>1024</v>
      </c>
      <c r="G717" s="64"/>
      <c r="H717" s="64"/>
      <c r="I717" s="164"/>
      <c r="J717" s="64"/>
      <c r="K717" s="64"/>
      <c r="L717" s="62"/>
      <c r="M717" s="207"/>
      <c r="N717" s="43"/>
      <c r="O717" s="43"/>
      <c r="P717" s="43"/>
      <c r="Q717" s="43"/>
      <c r="R717" s="43"/>
      <c r="S717" s="43"/>
      <c r="T717" s="79"/>
      <c r="AT717" s="24" t="s">
        <v>189</v>
      </c>
      <c r="AU717" s="24" t="s">
        <v>88</v>
      </c>
    </row>
    <row r="718" spans="2:65" s="11" customFormat="1" ht="13.5">
      <c r="B718" s="208"/>
      <c r="C718" s="209"/>
      <c r="D718" s="205" t="s">
        <v>191</v>
      </c>
      <c r="E718" s="210" t="s">
        <v>34</v>
      </c>
      <c r="F718" s="211" t="s">
        <v>1025</v>
      </c>
      <c r="G718" s="209"/>
      <c r="H718" s="210" t="s">
        <v>34</v>
      </c>
      <c r="I718" s="212"/>
      <c r="J718" s="209"/>
      <c r="K718" s="209"/>
      <c r="L718" s="213"/>
      <c r="M718" s="214"/>
      <c r="N718" s="215"/>
      <c r="O718" s="215"/>
      <c r="P718" s="215"/>
      <c r="Q718" s="215"/>
      <c r="R718" s="215"/>
      <c r="S718" s="215"/>
      <c r="T718" s="216"/>
      <c r="AT718" s="217" t="s">
        <v>191</v>
      </c>
      <c r="AU718" s="217" t="s">
        <v>88</v>
      </c>
      <c r="AV718" s="11" t="s">
        <v>86</v>
      </c>
      <c r="AW718" s="11" t="s">
        <v>41</v>
      </c>
      <c r="AX718" s="11" t="s">
        <v>78</v>
      </c>
      <c r="AY718" s="217" t="s">
        <v>179</v>
      </c>
    </row>
    <row r="719" spans="2:65" s="12" customFormat="1" ht="13.5">
      <c r="B719" s="218"/>
      <c r="C719" s="219"/>
      <c r="D719" s="205" t="s">
        <v>191</v>
      </c>
      <c r="E719" s="220" t="s">
        <v>34</v>
      </c>
      <c r="F719" s="221" t="s">
        <v>1026</v>
      </c>
      <c r="G719" s="219"/>
      <c r="H719" s="222">
        <v>75.652000000000001</v>
      </c>
      <c r="I719" s="223"/>
      <c r="J719" s="219"/>
      <c r="K719" s="219"/>
      <c r="L719" s="224"/>
      <c r="M719" s="225"/>
      <c r="N719" s="226"/>
      <c r="O719" s="226"/>
      <c r="P719" s="226"/>
      <c r="Q719" s="226"/>
      <c r="R719" s="226"/>
      <c r="S719" s="226"/>
      <c r="T719" s="227"/>
      <c r="AT719" s="228" t="s">
        <v>191</v>
      </c>
      <c r="AU719" s="228" t="s">
        <v>88</v>
      </c>
      <c r="AV719" s="12" t="s">
        <v>88</v>
      </c>
      <c r="AW719" s="12" t="s">
        <v>41</v>
      </c>
      <c r="AX719" s="12" t="s">
        <v>78</v>
      </c>
      <c r="AY719" s="228" t="s">
        <v>179</v>
      </c>
    </row>
    <row r="720" spans="2:65" s="11" customFormat="1" ht="13.5">
      <c r="B720" s="208"/>
      <c r="C720" s="209"/>
      <c r="D720" s="205" t="s">
        <v>191</v>
      </c>
      <c r="E720" s="210" t="s">
        <v>34</v>
      </c>
      <c r="F720" s="211" t="s">
        <v>1027</v>
      </c>
      <c r="G720" s="209"/>
      <c r="H720" s="210" t="s">
        <v>34</v>
      </c>
      <c r="I720" s="212"/>
      <c r="J720" s="209"/>
      <c r="K720" s="209"/>
      <c r="L720" s="213"/>
      <c r="M720" s="214"/>
      <c r="N720" s="215"/>
      <c r="O720" s="215"/>
      <c r="P720" s="215"/>
      <c r="Q720" s="215"/>
      <c r="R720" s="215"/>
      <c r="S720" s="215"/>
      <c r="T720" s="216"/>
      <c r="AT720" s="217" t="s">
        <v>191</v>
      </c>
      <c r="AU720" s="217" t="s">
        <v>88</v>
      </c>
      <c r="AV720" s="11" t="s">
        <v>86</v>
      </c>
      <c r="AW720" s="11" t="s">
        <v>41</v>
      </c>
      <c r="AX720" s="11" t="s">
        <v>78</v>
      </c>
      <c r="AY720" s="217" t="s">
        <v>179</v>
      </c>
    </row>
    <row r="721" spans="2:65" s="12" customFormat="1" ht="13.5">
      <c r="B721" s="218"/>
      <c r="C721" s="219"/>
      <c r="D721" s="205" t="s">
        <v>191</v>
      </c>
      <c r="E721" s="220" t="s">
        <v>34</v>
      </c>
      <c r="F721" s="221" t="s">
        <v>1028</v>
      </c>
      <c r="G721" s="219"/>
      <c r="H721" s="222">
        <v>75.653000000000006</v>
      </c>
      <c r="I721" s="223"/>
      <c r="J721" s="219"/>
      <c r="K721" s="219"/>
      <c r="L721" s="224"/>
      <c r="M721" s="225"/>
      <c r="N721" s="226"/>
      <c r="O721" s="226"/>
      <c r="P721" s="226"/>
      <c r="Q721" s="226"/>
      <c r="R721" s="226"/>
      <c r="S721" s="226"/>
      <c r="T721" s="227"/>
      <c r="AT721" s="228" t="s">
        <v>191</v>
      </c>
      <c r="AU721" s="228" t="s">
        <v>88</v>
      </c>
      <c r="AV721" s="12" t="s">
        <v>88</v>
      </c>
      <c r="AW721" s="12" t="s">
        <v>41</v>
      </c>
      <c r="AX721" s="12" t="s">
        <v>78</v>
      </c>
      <c r="AY721" s="228" t="s">
        <v>179</v>
      </c>
    </row>
    <row r="722" spans="2:65" s="11" customFormat="1" ht="13.5">
      <c r="B722" s="208"/>
      <c r="C722" s="209"/>
      <c r="D722" s="205" t="s">
        <v>191</v>
      </c>
      <c r="E722" s="210" t="s">
        <v>34</v>
      </c>
      <c r="F722" s="211" t="s">
        <v>1029</v>
      </c>
      <c r="G722" s="209"/>
      <c r="H722" s="210" t="s">
        <v>34</v>
      </c>
      <c r="I722" s="212"/>
      <c r="J722" s="209"/>
      <c r="K722" s="209"/>
      <c r="L722" s="213"/>
      <c r="M722" s="214"/>
      <c r="N722" s="215"/>
      <c r="O722" s="215"/>
      <c r="P722" s="215"/>
      <c r="Q722" s="215"/>
      <c r="R722" s="215"/>
      <c r="S722" s="215"/>
      <c r="T722" s="216"/>
      <c r="AT722" s="217" t="s">
        <v>191</v>
      </c>
      <c r="AU722" s="217" t="s">
        <v>88</v>
      </c>
      <c r="AV722" s="11" t="s">
        <v>86</v>
      </c>
      <c r="AW722" s="11" t="s">
        <v>41</v>
      </c>
      <c r="AX722" s="11" t="s">
        <v>78</v>
      </c>
      <c r="AY722" s="217" t="s">
        <v>179</v>
      </c>
    </row>
    <row r="723" spans="2:65" s="12" customFormat="1" ht="13.5">
      <c r="B723" s="218"/>
      <c r="C723" s="219"/>
      <c r="D723" s="205" t="s">
        <v>191</v>
      </c>
      <c r="E723" s="220" t="s">
        <v>34</v>
      </c>
      <c r="F723" s="221" t="s">
        <v>1030</v>
      </c>
      <c r="G723" s="219"/>
      <c r="H723" s="222">
        <v>13.715</v>
      </c>
      <c r="I723" s="223"/>
      <c r="J723" s="219"/>
      <c r="K723" s="219"/>
      <c r="L723" s="224"/>
      <c r="M723" s="225"/>
      <c r="N723" s="226"/>
      <c r="O723" s="226"/>
      <c r="P723" s="226"/>
      <c r="Q723" s="226"/>
      <c r="R723" s="226"/>
      <c r="S723" s="226"/>
      <c r="T723" s="227"/>
      <c r="AT723" s="228" t="s">
        <v>191</v>
      </c>
      <c r="AU723" s="228" t="s">
        <v>88</v>
      </c>
      <c r="AV723" s="12" t="s">
        <v>88</v>
      </c>
      <c r="AW723" s="12" t="s">
        <v>41</v>
      </c>
      <c r="AX723" s="12" t="s">
        <v>78</v>
      </c>
      <c r="AY723" s="228" t="s">
        <v>179</v>
      </c>
    </row>
    <row r="724" spans="2:65" s="13" customFormat="1" ht="13.5">
      <c r="B724" s="229"/>
      <c r="C724" s="230"/>
      <c r="D724" s="205" t="s">
        <v>191</v>
      </c>
      <c r="E724" s="231" t="s">
        <v>34</v>
      </c>
      <c r="F724" s="232" t="s">
        <v>196</v>
      </c>
      <c r="G724" s="230"/>
      <c r="H724" s="233">
        <v>165.02</v>
      </c>
      <c r="I724" s="234"/>
      <c r="J724" s="230"/>
      <c r="K724" s="230"/>
      <c r="L724" s="235"/>
      <c r="M724" s="236"/>
      <c r="N724" s="237"/>
      <c r="O724" s="237"/>
      <c r="P724" s="237"/>
      <c r="Q724" s="237"/>
      <c r="R724" s="237"/>
      <c r="S724" s="237"/>
      <c r="T724" s="238"/>
      <c r="AT724" s="239" t="s">
        <v>191</v>
      </c>
      <c r="AU724" s="239" t="s">
        <v>88</v>
      </c>
      <c r="AV724" s="13" t="s">
        <v>187</v>
      </c>
      <c r="AW724" s="13" t="s">
        <v>41</v>
      </c>
      <c r="AX724" s="13" t="s">
        <v>86</v>
      </c>
      <c r="AY724" s="239" t="s">
        <v>179</v>
      </c>
    </row>
    <row r="725" spans="2:65" s="1" customFormat="1" ht="34.15" customHeight="1">
      <c r="B725" s="42"/>
      <c r="C725" s="193" t="s">
        <v>1031</v>
      </c>
      <c r="D725" s="193" t="s">
        <v>182</v>
      </c>
      <c r="E725" s="194" t="s">
        <v>1032</v>
      </c>
      <c r="F725" s="195" t="s">
        <v>1033</v>
      </c>
      <c r="G725" s="196" t="s">
        <v>185</v>
      </c>
      <c r="H725" s="197">
        <v>8.7149999999999999</v>
      </c>
      <c r="I725" s="198"/>
      <c r="J725" s="199">
        <f>ROUND(I725*H725,2)</f>
        <v>0</v>
      </c>
      <c r="K725" s="195" t="s">
        <v>186</v>
      </c>
      <c r="L725" s="62"/>
      <c r="M725" s="200" t="s">
        <v>34</v>
      </c>
      <c r="N725" s="201" t="s">
        <v>49</v>
      </c>
      <c r="O725" s="43"/>
      <c r="P725" s="202">
        <f>O725*H725</f>
        <v>0</v>
      </c>
      <c r="Q725" s="202">
        <v>0</v>
      </c>
      <c r="R725" s="202">
        <f>Q725*H725</f>
        <v>0</v>
      </c>
      <c r="S725" s="202">
        <v>2.7E-2</v>
      </c>
      <c r="T725" s="203">
        <f>S725*H725</f>
        <v>0.23530499999999999</v>
      </c>
      <c r="AR725" s="24" t="s">
        <v>187</v>
      </c>
      <c r="AT725" s="24" t="s">
        <v>182</v>
      </c>
      <c r="AU725" s="24" t="s">
        <v>88</v>
      </c>
      <c r="AY725" s="24" t="s">
        <v>179</v>
      </c>
      <c r="BE725" s="204">
        <f>IF(N725="základní",J725,0)</f>
        <v>0</v>
      </c>
      <c r="BF725" s="204">
        <f>IF(N725="snížená",J725,0)</f>
        <v>0</v>
      </c>
      <c r="BG725" s="204">
        <f>IF(N725="zákl. přenesená",J725,0)</f>
        <v>0</v>
      </c>
      <c r="BH725" s="204">
        <f>IF(N725="sníž. přenesená",J725,0)</f>
        <v>0</v>
      </c>
      <c r="BI725" s="204">
        <f>IF(N725="nulová",J725,0)</f>
        <v>0</v>
      </c>
      <c r="BJ725" s="24" t="s">
        <v>86</v>
      </c>
      <c r="BK725" s="204">
        <f>ROUND(I725*H725,2)</f>
        <v>0</v>
      </c>
      <c r="BL725" s="24" t="s">
        <v>187</v>
      </c>
      <c r="BM725" s="24" t="s">
        <v>1034</v>
      </c>
    </row>
    <row r="726" spans="2:65" s="11" customFormat="1" ht="13.5">
      <c r="B726" s="208"/>
      <c r="C726" s="209"/>
      <c r="D726" s="205" t="s">
        <v>191</v>
      </c>
      <c r="E726" s="210" t="s">
        <v>34</v>
      </c>
      <c r="F726" s="211" t="s">
        <v>192</v>
      </c>
      <c r="G726" s="209"/>
      <c r="H726" s="210" t="s">
        <v>34</v>
      </c>
      <c r="I726" s="212"/>
      <c r="J726" s="209"/>
      <c r="K726" s="209"/>
      <c r="L726" s="213"/>
      <c r="M726" s="214"/>
      <c r="N726" s="215"/>
      <c r="O726" s="215"/>
      <c r="P726" s="215"/>
      <c r="Q726" s="215"/>
      <c r="R726" s="215"/>
      <c r="S726" s="215"/>
      <c r="T726" s="216"/>
      <c r="AT726" s="217" t="s">
        <v>191</v>
      </c>
      <c r="AU726" s="217" t="s">
        <v>88</v>
      </c>
      <c r="AV726" s="11" t="s">
        <v>86</v>
      </c>
      <c r="AW726" s="11" t="s">
        <v>41</v>
      </c>
      <c r="AX726" s="11" t="s">
        <v>78</v>
      </c>
      <c r="AY726" s="217" t="s">
        <v>179</v>
      </c>
    </row>
    <row r="727" spans="2:65" s="12" customFormat="1" ht="13.5">
      <c r="B727" s="218"/>
      <c r="C727" s="219"/>
      <c r="D727" s="205" t="s">
        <v>191</v>
      </c>
      <c r="E727" s="220" t="s">
        <v>34</v>
      </c>
      <c r="F727" s="221" t="s">
        <v>1035</v>
      </c>
      <c r="G727" s="219"/>
      <c r="H727" s="222">
        <v>8.7149999999999999</v>
      </c>
      <c r="I727" s="223"/>
      <c r="J727" s="219"/>
      <c r="K727" s="219"/>
      <c r="L727" s="224"/>
      <c r="M727" s="225"/>
      <c r="N727" s="226"/>
      <c r="O727" s="226"/>
      <c r="P727" s="226"/>
      <c r="Q727" s="226"/>
      <c r="R727" s="226"/>
      <c r="S727" s="226"/>
      <c r="T727" s="227"/>
      <c r="AT727" s="228" t="s">
        <v>191</v>
      </c>
      <c r="AU727" s="228" t="s">
        <v>88</v>
      </c>
      <c r="AV727" s="12" t="s">
        <v>88</v>
      </c>
      <c r="AW727" s="12" t="s">
        <v>41</v>
      </c>
      <c r="AX727" s="12" t="s">
        <v>86</v>
      </c>
      <c r="AY727" s="228" t="s">
        <v>179</v>
      </c>
    </row>
    <row r="728" spans="2:65" s="1" customFormat="1" ht="22.9" customHeight="1">
      <c r="B728" s="42"/>
      <c r="C728" s="193" t="s">
        <v>1036</v>
      </c>
      <c r="D728" s="193" t="s">
        <v>182</v>
      </c>
      <c r="E728" s="194" t="s">
        <v>1037</v>
      </c>
      <c r="F728" s="195" t="s">
        <v>1038</v>
      </c>
      <c r="G728" s="196" t="s">
        <v>185</v>
      </c>
      <c r="H728" s="197">
        <v>66.585999999999999</v>
      </c>
      <c r="I728" s="198"/>
      <c r="J728" s="199">
        <f>ROUND(I728*H728,2)</f>
        <v>0</v>
      </c>
      <c r="K728" s="195" t="s">
        <v>186</v>
      </c>
      <c r="L728" s="62"/>
      <c r="M728" s="200" t="s">
        <v>34</v>
      </c>
      <c r="N728" s="201" t="s">
        <v>49</v>
      </c>
      <c r="O728" s="43"/>
      <c r="P728" s="202">
        <f>O728*H728</f>
        <v>0</v>
      </c>
      <c r="Q728" s="202">
        <v>0</v>
      </c>
      <c r="R728" s="202">
        <f>Q728*H728</f>
        <v>0</v>
      </c>
      <c r="S728" s="202">
        <v>7.5999999999999998E-2</v>
      </c>
      <c r="T728" s="203">
        <f>S728*H728</f>
        <v>5.0605359999999999</v>
      </c>
      <c r="AR728" s="24" t="s">
        <v>187</v>
      </c>
      <c r="AT728" s="24" t="s">
        <v>182</v>
      </c>
      <c r="AU728" s="24" t="s">
        <v>88</v>
      </c>
      <c r="AY728" s="24" t="s">
        <v>179</v>
      </c>
      <c r="BE728" s="204">
        <f>IF(N728="základní",J728,0)</f>
        <v>0</v>
      </c>
      <c r="BF728" s="204">
        <f>IF(N728="snížená",J728,0)</f>
        <v>0</v>
      </c>
      <c r="BG728" s="204">
        <f>IF(N728="zákl. přenesená",J728,0)</f>
        <v>0</v>
      </c>
      <c r="BH728" s="204">
        <f>IF(N728="sníž. přenesená",J728,0)</f>
        <v>0</v>
      </c>
      <c r="BI728" s="204">
        <f>IF(N728="nulová",J728,0)</f>
        <v>0</v>
      </c>
      <c r="BJ728" s="24" t="s">
        <v>86</v>
      </c>
      <c r="BK728" s="204">
        <f>ROUND(I728*H728,2)</f>
        <v>0</v>
      </c>
      <c r="BL728" s="24" t="s">
        <v>187</v>
      </c>
      <c r="BM728" s="24" t="s">
        <v>1039</v>
      </c>
    </row>
    <row r="729" spans="2:65" s="1" customFormat="1" ht="40.5">
      <c r="B729" s="42"/>
      <c r="C729" s="64"/>
      <c r="D729" s="205" t="s">
        <v>189</v>
      </c>
      <c r="E729" s="64"/>
      <c r="F729" s="206" t="s">
        <v>1040</v>
      </c>
      <c r="G729" s="64"/>
      <c r="H729" s="64"/>
      <c r="I729" s="164"/>
      <c r="J729" s="64"/>
      <c r="K729" s="64"/>
      <c r="L729" s="62"/>
      <c r="M729" s="207"/>
      <c r="N729" s="43"/>
      <c r="O729" s="43"/>
      <c r="P729" s="43"/>
      <c r="Q729" s="43"/>
      <c r="R729" s="43"/>
      <c r="S729" s="43"/>
      <c r="T729" s="79"/>
      <c r="AT729" s="24" t="s">
        <v>189</v>
      </c>
      <c r="AU729" s="24" t="s">
        <v>88</v>
      </c>
    </row>
    <row r="730" spans="2:65" s="11" customFormat="1" ht="13.5">
      <c r="B730" s="208"/>
      <c r="C730" s="209"/>
      <c r="D730" s="205" t="s">
        <v>191</v>
      </c>
      <c r="E730" s="210" t="s">
        <v>34</v>
      </c>
      <c r="F730" s="211" t="s">
        <v>399</v>
      </c>
      <c r="G730" s="209"/>
      <c r="H730" s="210" t="s">
        <v>34</v>
      </c>
      <c r="I730" s="212"/>
      <c r="J730" s="209"/>
      <c r="K730" s="209"/>
      <c r="L730" s="213"/>
      <c r="M730" s="214"/>
      <c r="N730" s="215"/>
      <c r="O730" s="215"/>
      <c r="P730" s="215"/>
      <c r="Q730" s="215"/>
      <c r="R730" s="215"/>
      <c r="S730" s="215"/>
      <c r="T730" s="216"/>
      <c r="AT730" s="217" t="s">
        <v>191</v>
      </c>
      <c r="AU730" s="217" t="s">
        <v>88</v>
      </c>
      <c r="AV730" s="11" t="s">
        <v>86</v>
      </c>
      <c r="AW730" s="11" t="s">
        <v>41</v>
      </c>
      <c r="AX730" s="11" t="s">
        <v>78</v>
      </c>
      <c r="AY730" s="217" t="s">
        <v>179</v>
      </c>
    </row>
    <row r="731" spans="2:65" s="12" customFormat="1" ht="13.5">
      <c r="B731" s="218"/>
      <c r="C731" s="219"/>
      <c r="D731" s="205" t="s">
        <v>191</v>
      </c>
      <c r="E731" s="220" t="s">
        <v>34</v>
      </c>
      <c r="F731" s="221" t="s">
        <v>1041</v>
      </c>
      <c r="G731" s="219"/>
      <c r="H731" s="222">
        <v>8.2739999999999991</v>
      </c>
      <c r="I731" s="223"/>
      <c r="J731" s="219"/>
      <c r="K731" s="219"/>
      <c r="L731" s="224"/>
      <c r="M731" s="225"/>
      <c r="N731" s="226"/>
      <c r="O731" s="226"/>
      <c r="P731" s="226"/>
      <c r="Q731" s="226"/>
      <c r="R731" s="226"/>
      <c r="S731" s="226"/>
      <c r="T731" s="227"/>
      <c r="AT731" s="228" t="s">
        <v>191</v>
      </c>
      <c r="AU731" s="228" t="s">
        <v>88</v>
      </c>
      <c r="AV731" s="12" t="s">
        <v>88</v>
      </c>
      <c r="AW731" s="12" t="s">
        <v>41</v>
      </c>
      <c r="AX731" s="12" t="s">
        <v>78</v>
      </c>
      <c r="AY731" s="228" t="s">
        <v>179</v>
      </c>
    </row>
    <row r="732" spans="2:65" s="12" customFormat="1" ht="13.5">
      <c r="B732" s="218"/>
      <c r="C732" s="219"/>
      <c r="D732" s="205" t="s">
        <v>191</v>
      </c>
      <c r="E732" s="220" t="s">
        <v>34</v>
      </c>
      <c r="F732" s="221" t="s">
        <v>1042</v>
      </c>
      <c r="G732" s="219"/>
      <c r="H732" s="222">
        <v>31.52</v>
      </c>
      <c r="I732" s="223"/>
      <c r="J732" s="219"/>
      <c r="K732" s="219"/>
      <c r="L732" s="224"/>
      <c r="M732" s="225"/>
      <c r="N732" s="226"/>
      <c r="O732" s="226"/>
      <c r="P732" s="226"/>
      <c r="Q732" s="226"/>
      <c r="R732" s="226"/>
      <c r="S732" s="226"/>
      <c r="T732" s="227"/>
      <c r="AT732" s="228" t="s">
        <v>191</v>
      </c>
      <c r="AU732" s="228" t="s">
        <v>88</v>
      </c>
      <c r="AV732" s="12" t="s">
        <v>88</v>
      </c>
      <c r="AW732" s="12" t="s">
        <v>41</v>
      </c>
      <c r="AX732" s="12" t="s">
        <v>78</v>
      </c>
      <c r="AY732" s="228" t="s">
        <v>179</v>
      </c>
    </row>
    <row r="733" spans="2:65" s="11" customFormat="1" ht="13.5">
      <c r="B733" s="208"/>
      <c r="C733" s="209"/>
      <c r="D733" s="205" t="s">
        <v>191</v>
      </c>
      <c r="E733" s="210" t="s">
        <v>34</v>
      </c>
      <c r="F733" s="211" t="s">
        <v>401</v>
      </c>
      <c r="G733" s="209"/>
      <c r="H733" s="210" t="s">
        <v>34</v>
      </c>
      <c r="I733" s="212"/>
      <c r="J733" s="209"/>
      <c r="K733" s="209"/>
      <c r="L733" s="213"/>
      <c r="M733" s="214"/>
      <c r="N733" s="215"/>
      <c r="O733" s="215"/>
      <c r="P733" s="215"/>
      <c r="Q733" s="215"/>
      <c r="R733" s="215"/>
      <c r="S733" s="215"/>
      <c r="T733" s="216"/>
      <c r="AT733" s="217" t="s">
        <v>191</v>
      </c>
      <c r="AU733" s="217" t="s">
        <v>88</v>
      </c>
      <c r="AV733" s="11" t="s">
        <v>86</v>
      </c>
      <c r="AW733" s="11" t="s">
        <v>41</v>
      </c>
      <c r="AX733" s="11" t="s">
        <v>78</v>
      </c>
      <c r="AY733" s="217" t="s">
        <v>179</v>
      </c>
    </row>
    <row r="734" spans="2:65" s="12" customFormat="1" ht="13.5">
      <c r="B734" s="218"/>
      <c r="C734" s="219"/>
      <c r="D734" s="205" t="s">
        <v>191</v>
      </c>
      <c r="E734" s="220" t="s">
        <v>34</v>
      </c>
      <c r="F734" s="221" t="s">
        <v>1043</v>
      </c>
      <c r="G734" s="219"/>
      <c r="H734" s="222">
        <v>18.911999999999999</v>
      </c>
      <c r="I734" s="223"/>
      <c r="J734" s="219"/>
      <c r="K734" s="219"/>
      <c r="L734" s="224"/>
      <c r="M734" s="225"/>
      <c r="N734" s="226"/>
      <c r="O734" s="226"/>
      <c r="P734" s="226"/>
      <c r="Q734" s="226"/>
      <c r="R734" s="226"/>
      <c r="S734" s="226"/>
      <c r="T734" s="227"/>
      <c r="AT734" s="228" t="s">
        <v>191</v>
      </c>
      <c r="AU734" s="228" t="s">
        <v>88</v>
      </c>
      <c r="AV734" s="12" t="s">
        <v>88</v>
      </c>
      <c r="AW734" s="12" t="s">
        <v>41</v>
      </c>
      <c r="AX734" s="12" t="s">
        <v>78</v>
      </c>
      <c r="AY734" s="228" t="s">
        <v>179</v>
      </c>
    </row>
    <row r="735" spans="2:65" s="12" customFormat="1" ht="13.5">
      <c r="B735" s="218"/>
      <c r="C735" s="219"/>
      <c r="D735" s="205" t="s">
        <v>191</v>
      </c>
      <c r="E735" s="220" t="s">
        <v>34</v>
      </c>
      <c r="F735" s="221" t="s">
        <v>1044</v>
      </c>
      <c r="G735" s="219"/>
      <c r="H735" s="222">
        <v>7.88</v>
      </c>
      <c r="I735" s="223"/>
      <c r="J735" s="219"/>
      <c r="K735" s="219"/>
      <c r="L735" s="224"/>
      <c r="M735" s="225"/>
      <c r="N735" s="226"/>
      <c r="O735" s="226"/>
      <c r="P735" s="226"/>
      <c r="Q735" s="226"/>
      <c r="R735" s="226"/>
      <c r="S735" s="226"/>
      <c r="T735" s="227"/>
      <c r="AT735" s="228" t="s">
        <v>191</v>
      </c>
      <c r="AU735" s="228" t="s">
        <v>88</v>
      </c>
      <c r="AV735" s="12" t="s">
        <v>88</v>
      </c>
      <c r="AW735" s="12" t="s">
        <v>41</v>
      </c>
      <c r="AX735" s="12" t="s">
        <v>78</v>
      </c>
      <c r="AY735" s="228" t="s">
        <v>179</v>
      </c>
    </row>
    <row r="736" spans="2:65" s="13" customFormat="1" ht="13.5">
      <c r="B736" s="229"/>
      <c r="C736" s="230"/>
      <c r="D736" s="205" t="s">
        <v>191</v>
      </c>
      <c r="E736" s="231" t="s">
        <v>34</v>
      </c>
      <c r="F736" s="232" t="s">
        <v>196</v>
      </c>
      <c r="G736" s="230"/>
      <c r="H736" s="233">
        <v>66.585999999999999</v>
      </c>
      <c r="I736" s="234"/>
      <c r="J736" s="230"/>
      <c r="K736" s="230"/>
      <c r="L736" s="235"/>
      <c r="M736" s="236"/>
      <c r="N736" s="237"/>
      <c r="O736" s="237"/>
      <c r="P736" s="237"/>
      <c r="Q736" s="237"/>
      <c r="R736" s="237"/>
      <c r="S736" s="237"/>
      <c r="T736" s="238"/>
      <c r="AT736" s="239" t="s">
        <v>191</v>
      </c>
      <c r="AU736" s="239" t="s">
        <v>88</v>
      </c>
      <c r="AV736" s="13" t="s">
        <v>187</v>
      </c>
      <c r="AW736" s="13" t="s">
        <v>41</v>
      </c>
      <c r="AX736" s="13" t="s">
        <v>86</v>
      </c>
      <c r="AY736" s="239" t="s">
        <v>179</v>
      </c>
    </row>
    <row r="737" spans="2:65" s="1" customFormat="1" ht="22.9" customHeight="1">
      <c r="B737" s="42"/>
      <c r="C737" s="193" t="s">
        <v>1045</v>
      </c>
      <c r="D737" s="193" t="s">
        <v>182</v>
      </c>
      <c r="E737" s="194" t="s">
        <v>1046</v>
      </c>
      <c r="F737" s="195" t="s">
        <v>1047</v>
      </c>
      <c r="G737" s="196" t="s">
        <v>185</v>
      </c>
      <c r="H737" s="197">
        <v>99.682000000000002</v>
      </c>
      <c r="I737" s="198"/>
      <c r="J737" s="199">
        <f>ROUND(I737*H737,2)</f>
        <v>0</v>
      </c>
      <c r="K737" s="195" t="s">
        <v>186</v>
      </c>
      <c r="L737" s="62"/>
      <c r="M737" s="200" t="s">
        <v>34</v>
      </c>
      <c r="N737" s="201" t="s">
        <v>49</v>
      </c>
      <c r="O737" s="43"/>
      <c r="P737" s="202">
        <f>O737*H737</f>
        <v>0</v>
      </c>
      <c r="Q737" s="202">
        <v>0</v>
      </c>
      <c r="R737" s="202">
        <f>Q737*H737</f>
        <v>0</v>
      </c>
      <c r="S737" s="202">
        <v>6.3E-2</v>
      </c>
      <c r="T737" s="203">
        <f>S737*H737</f>
        <v>6.2799659999999999</v>
      </c>
      <c r="AR737" s="24" t="s">
        <v>187</v>
      </c>
      <c r="AT737" s="24" t="s">
        <v>182</v>
      </c>
      <c r="AU737" s="24" t="s">
        <v>88</v>
      </c>
      <c r="AY737" s="24" t="s">
        <v>179</v>
      </c>
      <c r="BE737" s="204">
        <f>IF(N737="základní",J737,0)</f>
        <v>0</v>
      </c>
      <c r="BF737" s="204">
        <f>IF(N737="snížená",J737,0)</f>
        <v>0</v>
      </c>
      <c r="BG737" s="204">
        <f>IF(N737="zákl. přenesená",J737,0)</f>
        <v>0</v>
      </c>
      <c r="BH737" s="204">
        <f>IF(N737="sníž. přenesená",J737,0)</f>
        <v>0</v>
      </c>
      <c r="BI737" s="204">
        <f>IF(N737="nulová",J737,0)</f>
        <v>0</v>
      </c>
      <c r="BJ737" s="24" t="s">
        <v>86</v>
      </c>
      <c r="BK737" s="204">
        <f>ROUND(I737*H737,2)</f>
        <v>0</v>
      </c>
      <c r="BL737" s="24" t="s">
        <v>187</v>
      </c>
      <c r="BM737" s="24" t="s">
        <v>1048</v>
      </c>
    </row>
    <row r="738" spans="2:65" s="1" customFormat="1" ht="40.5">
      <c r="B738" s="42"/>
      <c r="C738" s="64"/>
      <c r="D738" s="205" t="s">
        <v>189</v>
      </c>
      <c r="E738" s="64"/>
      <c r="F738" s="206" t="s">
        <v>1040</v>
      </c>
      <c r="G738" s="64"/>
      <c r="H738" s="64"/>
      <c r="I738" s="164"/>
      <c r="J738" s="64"/>
      <c r="K738" s="64"/>
      <c r="L738" s="62"/>
      <c r="M738" s="207"/>
      <c r="N738" s="43"/>
      <c r="O738" s="43"/>
      <c r="P738" s="43"/>
      <c r="Q738" s="43"/>
      <c r="R738" s="43"/>
      <c r="S738" s="43"/>
      <c r="T738" s="79"/>
      <c r="AT738" s="24" t="s">
        <v>189</v>
      </c>
      <c r="AU738" s="24" t="s">
        <v>88</v>
      </c>
    </row>
    <row r="739" spans="2:65" s="11" customFormat="1" ht="13.5">
      <c r="B739" s="208"/>
      <c r="C739" s="209"/>
      <c r="D739" s="205" t="s">
        <v>191</v>
      </c>
      <c r="E739" s="210" t="s">
        <v>34</v>
      </c>
      <c r="F739" s="211" t="s">
        <v>399</v>
      </c>
      <c r="G739" s="209"/>
      <c r="H739" s="210" t="s">
        <v>34</v>
      </c>
      <c r="I739" s="212"/>
      <c r="J739" s="209"/>
      <c r="K739" s="209"/>
      <c r="L739" s="213"/>
      <c r="M739" s="214"/>
      <c r="N739" s="215"/>
      <c r="O739" s="215"/>
      <c r="P739" s="215"/>
      <c r="Q739" s="215"/>
      <c r="R739" s="215"/>
      <c r="S739" s="215"/>
      <c r="T739" s="216"/>
      <c r="AT739" s="217" t="s">
        <v>191</v>
      </c>
      <c r="AU739" s="217" t="s">
        <v>88</v>
      </c>
      <c r="AV739" s="11" t="s">
        <v>86</v>
      </c>
      <c r="AW739" s="11" t="s">
        <v>41</v>
      </c>
      <c r="AX739" s="11" t="s">
        <v>78</v>
      </c>
      <c r="AY739" s="217" t="s">
        <v>179</v>
      </c>
    </row>
    <row r="740" spans="2:65" s="12" customFormat="1" ht="13.5">
      <c r="B740" s="218"/>
      <c r="C740" s="219"/>
      <c r="D740" s="205" t="s">
        <v>191</v>
      </c>
      <c r="E740" s="220" t="s">
        <v>34</v>
      </c>
      <c r="F740" s="221" t="s">
        <v>1049</v>
      </c>
      <c r="G740" s="219"/>
      <c r="H740" s="222">
        <v>43.34</v>
      </c>
      <c r="I740" s="223"/>
      <c r="J740" s="219"/>
      <c r="K740" s="219"/>
      <c r="L740" s="224"/>
      <c r="M740" s="225"/>
      <c r="N740" s="226"/>
      <c r="O740" s="226"/>
      <c r="P740" s="226"/>
      <c r="Q740" s="226"/>
      <c r="R740" s="226"/>
      <c r="S740" s="226"/>
      <c r="T740" s="227"/>
      <c r="AT740" s="228" t="s">
        <v>191</v>
      </c>
      <c r="AU740" s="228" t="s">
        <v>88</v>
      </c>
      <c r="AV740" s="12" t="s">
        <v>88</v>
      </c>
      <c r="AW740" s="12" t="s">
        <v>41</v>
      </c>
      <c r="AX740" s="12" t="s">
        <v>78</v>
      </c>
      <c r="AY740" s="228" t="s">
        <v>179</v>
      </c>
    </row>
    <row r="741" spans="2:65" s="11" customFormat="1" ht="13.5">
      <c r="B741" s="208"/>
      <c r="C741" s="209"/>
      <c r="D741" s="205" t="s">
        <v>191</v>
      </c>
      <c r="E741" s="210" t="s">
        <v>34</v>
      </c>
      <c r="F741" s="211" t="s">
        <v>401</v>
      </c>
      <c r="G741" s="209"/>
      <c r="H741" s="210" t="s">
        <v>34</v>
      </c>
      <c r="I741" s="212"/>
      <c r="J741" s="209"/>
      <c r="K741" s="209"/>
      <c r="L741" s="213"/>
      <c r="M741" s="214"/>
      <c r="N741" s="215"/>
      <c r="O741" s="215"/>
      <c r="P741" s="215"/>
      <c r="Q741" s="215"/>
      <c r="R741" s="215"/>
      <c r="S741" s="215"/>
      <c r="T741" s="216"/>
      <c r="AT741" s="217" t="s">
        <v>191</v>
      </c>
      <c r="AU741" s="217" t="s">
        <v>88</v>
      </c>
      <c r="AV741" s="11" t="s">
        <v>86</v>
      </c>
      <c r="AW741" s="11" t="s">
        <v>41</v>
      </c>
      <c r="AX741" s="11" t="s">
        <v>78</v>
      </c>
      <c r="AY741" s="217" t="s">
        <v>179</v>
      </c>
    </row>
    <row r="742" spans="2:65" s="12" customFormat="1" ht="13.5">
      <c r="B742" s="218"/>
      <c r="C742" s="219"/>
      <c r="D742" s="205" t="s">
        <v>191</v>
      </c>
      <c r="E742" s="220" t="s">
        <v>34</v>
      </c>
      <c r="F742" s="221" t="s">
        <v>1050</v>
      </c>
      <c r="G742" s="219"/>
      <c r="H742" s="222">
        <v>56.341999999999999</v>
      </c>
      <c r="I742" s="223"/>
      <c r="J742" s="219"/>
      <c r="K742" s="219"/>
      <c r="L742" s="224"/>
      <c r="M742" s="225"/>
      <c r="N742" s="226"/>
      <c r="O742" s="226"/>
      <c r="P742" s="226"/>
      <c r="Q742" s="226"/>
      <c r="R742" s="226"/>
      <c r="S742" s="226"/>
      <c r="T742" s="227"/>
      <c r="AT742" s="228" t="s">
        <v>191</v>
      </c>
      <c r="AU742" s="228" t="s">
        <v>88</v>
      </c>
      <c r="AV742" s="12" t="s">
        <v>88</v>
      </c>
      <c r="AW742" s="12" t="s">
        <v>41</v>
      </c>
      <c r="AX742" s="12" t="s">
        <v>78</v>
      </c>
      <c r="AY742" s="228" t="s">
        <v>179</v>
      </c>
    </row>
    <row r="743" spans="2:65" s="13" customFormat="1" ht="13.5">
      <c r="B743" s="229"/>
      <c r="C743" s="230"/>
      <c r="D743" s="205" t="s">
        <v>191</v>
      </c>
      <c r="E743" s="231" t="s">
        <v>34</v>
      </c>
      <c r="F743" s="232" t="s">
        <v>196</v>
      </c>
      <c r="G743" s="230"/>
      <c r="H743" s="233">
        <v>99.682000000000002</v>
      </c>
      <c r="I743" s="234"/>
      <c r="J743" s="230"/>
      <c r="K743" s="230"/>
      <c r="L743" s="235"/>
      <c r="M743" s="236"/>
      <c r="N743" s="237"/>
      <c r="O743" s="237"/>
      <c r="P743" s="237"/>
      <c r="Q743" s="237"/>
      <c r="R743" s="237"/>
      <c r="S743" s="237"/>
      <c r="T743" s="238"/>
      <c r="AT743" s="239" t="s">
        <v>191</v>
      </c>
      <c r="AU743" s="239" t="s">
        <v>88</v>
      </c>
      <c r="AV743" s="13" t="s">
        <v>187</v>
      </c>
      <c r="AW743" s="13" t="s">
        <v>41</v>
      </c>
      <c r="AX743" s="13" t="s">
        <v>86</v>
      </c>
      <c r="AY743" s="239" t="s">
        <v>179</v>
      </c>
    </row>
    <row r="744" spans="2:65" s="1" customFormat="1" ht="22.9" customHeight="1">
      <c r="B744" s="42"/>
      <c r="C744" s="193" t="s">
        <v>1051</v>
      </c>
      <c r="D744" s="193" t="s">
        <v>182</v>
      </c>
      <c r="E744" s="194" t="s">
        <v>1052</v>
      </c>
      <c r="F744" s="195" t="s">
        <v>1053</v>
      </c>
      <c r="G744" s="196" t="s">
        <v>185</v>
      </c>
      <c r="H744" s="197">
        <v>19.440000000000001</v>
      </c>
      <c r="I744" s="198"/>
      <c r="J744" s="199">
        <f>ROUND(I744*H744,2)</f>
        <v>0</v>
      </c>
      <c r="K744" s="195" t="s">
        <v>186</v>
      </c>
      <c r="L744" s="62"/>
      <c r="M744" s="200" t="s">
        <v>34</v>
      </c>
      <c r="N744" s="201" t="s">
        <v>49</v>
      </c>
      <c r="O744" s="43"/>
      <c r="P744" s="202">
        <f>O744*H744</f>
        <v>0</v>
      </c>
      <c r="Q744" s="202">
        <v>0</v>
      </c>
      <c r="R744" s="202">
        <f>Q744*H744</f>
        <v>0</v>
      </c>
      <c r="S744" s="202">
        <v>5.8999999999999997E-2</v>
      </c>
      <c r="T744" s="203">
        <f>S744*H744</f>
        <v>1.14696</v>
      </c>
      <c r="AR744" s="24" t="s">
        <v>187</v>
      </c>
      <c r="AT744" s="24" t="s">
        <v>182</v>
      </c>
      <c r="AU744" s="24" t="s">
        <v>88</v>
      </c>
      <c r="AY744" s="24" t="s">
        <v>179</v>
      </c>
      <c r="BE744" s="204">
        <f>IF(N744="základní",J744,0)</f>
        <v>0</v>
      </c>
      <c r="BF744" s="204">
        <f>IF(N744="snížená",J744,0)</f>
        <v>0</v>
      </c>
      <c r="BG744" s="204">
        <f>IF(N744="zákl. přenesená",J744,0)</f>
        <v>0</v>
      </c>
      <c r="BH744" s="204">
        <f>IF(N744="sníž. přenesená",J744,0)</f>
        <v>0</v>
      </c>
      <c r="BI744" s="204">
        <f>IF(N744="nulová",J744,0)</f>
        <v>0</v>
      </c>
      <c r="BJ744" s="24" t="s">
        <v>86</v>
      </c>
      <c r="BK744" s="204">
        <f>ROUND(I744*H744,2)</f>
        <v>0</v>
      </c>
      <c r="BL744" s="24" t="s">
        <v>187</v>
      </c>
      <c r="BM744" s="24" t="s">
        <v>1054</v>
      </c>
    </row>
    <row r="745" spans="2:65" s="1" customFormat="1" ht="54">
      <c r="B745" s="42"/>
      <c r="C745" s="64"/>
      <c r="D745" s="205" t="s">
        <v>189</v>
      </c>
      <c r="E745" s="64"/>
      <c r="F745" s="206" t="s">
        <v>1055</v>
      </c>
      <c r="G745" s="64"/>
      <c r="H745" s="64"/>
      <c r="I745" s="164"/>
      <c r="J745" s="64"/>
      <c r="K745" s="64"/>
      <c r="L745" s="62"/>
      <c r="M745" s="207"/>
      <c r="N745" s="43"/>
      <c r="O745" s="43"/>
      <c r="P745" s="43"/>
      <c r="Q745" s="43"/>
      <c r="R745" s="43"/>
      <c r="S745" s="43"/>
      <c r="T745" s="79"/>
      <c r="AT745" s="24" t="s">
        <v>189</v>
      </c>
      <c r="AU745" s="24" t="s">
        <v>88</v>
      </c>
    </row>
    <row r="746" spans="2:65" s="12" customFormat="1" ht="13.5">
      <c r="B746" s="218"/>
      <c r="C746" s="219"/>
      <c r="D746" s="205" t="s">
        <v>191</v>
      </c>
      <c r="E746" s="220" t="s">
        <v>34</v>
      </c>
      <c r="F746" s="221" t="s">
        <v>1056</v>
      </c>
      <c r="G746" s="219"/>
      <c r="H746" s="222">
        <v>19.440000000000001</v>
      </c>
      <c r="I746" s="223"/>
      <c r="J746" s="219"/>
      <c r="K746" s="219"/>
      <c r="L746" s="224"/>
      <c r="M746" s="225"/>
      <c r="N746" s="226"/>
      <c r="O746" s="226"/>
      <c r="P746" s="226"/>
      <c r="Q746" s="226"/>
      <c r="R746" s="226"/>
      <c r="S746" s="226"/>
      <c r="T746" s="227"/>
      <c r="AT746" s="228" t="s">
        <v>191</v>
      </c>
      <c r="AU746" s="228" t="s">
        <v>88</v>
      </c>
      <c r="AV746" s="12" t="s">
        <v>88</v>
      </c>
      <c r="AW746" s="12" t="s">
        <v>41</v>
      </c>
      <c r="AX746" s="12" t="s">
        <v>86</v>
      </c>
      <c r="AY746" s="228" t="s">
        <v>179</v>
      </c>
    </row>
    <row r="747" spans="2:65" s="1" customFormat="1" ht="22.9" customHeight="1">
      <c r="B747" s="42"/>
      <c r="C747" s="193" t="s">
        <v>1057</v>
      </c>
      <c r="D747" s="193" t="s">
        <v>182</v>
      </c>
      <c r="E747" s="194" t="s">
        <v>1058</v>
      </c>
      <c r="F747" s="195" t="s">
        <v>1059</v>
      </c>
      <c r="G747" s="196" t="s">
        <v>185</v>
      </c>
      <c r="H747" s="197">
        <v>19.440000000000001</v>
      </c>
      <c r="I747" s="198"/>
      <c r="J747" s="199">
        <f>ROUND(I747*H747,2)</f>
        <v>0</v>
      </c>
      <c r="K747" s="195" t="s">
        <v>186</v>
      </c>
      <c r="L747" s="62"/>
      <c r="M747" s="200" t="s">
        <v>34</v>
      </c>
      <c r="N747" s="201" t="s">
        <v>49</v>
      </c>
      <c r="O747" s="43"/>
      <c r="P747" s="202">
        <f>O747*H747</f>
        <v>0</v>
      </c>
      <c r="Q747" s="202">
        <v>0</v>
      </c>
      <c r="R747" s="202">
        <f>Q747*H747</f>
        <v>0</v>
      </c>
      <c r="S747" s="202">
        <v>5.0999999999999997E-2</v>
      </c>
      <c r="T747" s="203">
        <f>S747*H747</f>
        <v>0.99143999999999999</v>
      </c>
      <c r="AR747" s="24" t="s">
        <v>187</v>
      </c>
      <c r="AT747" s="24" t="s">
        <v>182</v>
      </c>
      <c r="AU747" s="24" t="s">
        <v>88</v>
      </c>
      <c r="AY747" s="24" t="s">
        <v>179</v>
      </c>
      <c r="BE747" s="204">
        <f>IF(N747="základní",J747,0)</f>
        <v>0</v>
      </c>
      <c r="BF747" s="204">
        <f>IF(N747="snížená",J747,0)</f>
        <v>0</v>
      </c>
      <c r="BG747" s="204">
        <f>IF(N747="zákl. přenesená",J747,0)</f>
        <v>0</v>
      </c>
      <c r="BH747" s="204">
        <f>IF(N747="sníž. přenesená",J747,0)</f>
        <v>0</v>
      </c>
      <c r="BI747" s="204">
        <f>IF(N747="nulová",J747,0)</f>
        <v>0</v>
      </c>
      <c r="BJ747" s="24" t="s">
        <v>86</v>
      </c>
      <c r="BK747" s="204">
        <f>ROUND(I747*H747,2)</f>
        <v>0</v>
      </c>
      <c r="BL747" s="24" t="s">
        <v>187</v>
      </c>
      <c r="BM747" s="24" t="s">
        <v>1060</v>
      </c>
    </row>
    <row r="748" spans="2:65" s="1" customFormat="1" ht="54">
      <c r="B748" s="42"/>
      <c r="C748" s="64"/>
      <c r="D748" s="205" t="s">
        <v>189</v>
      </c>
      <c r="E748" s="64"/>
      <c r="F748" s="206" t="s">
        <v>1055</v>
      </c>
      <c r="G748" s="64"/>
      <c r="H748" s="64"/>
      <c r="I748" s="164"/>
      <c r="J748" s="64"/>
      <c r="K748" s="64"/>
      <c r="L748" s="62"/>
      <c r="M748" s="207"/>
      <c r="N748" s="43"/>
      <c r="O748" s="43"/>
      <c r="P748" s="43"/>
      <c r="Q748" s="43"/>
      <c r="R748" s="43"/>
      <c r="S748" s="43"/>
      <c r="T748" s="79"/>
      <c r="AT748" s="24" t="s">
        <v>189</v>
      </c>
      <c r="AU748" s="24" t="s">
        <v>88</v>
      </c>
    </row>
    <row r="749" spans="2:65" s="12" customFormat="1" ht="13.5">
      <c r="B749" s="218"/>
      <c r="C749" s="219"/>
      <c r="D749" s="205" t="s">
        <v>191</v>
      </c>
      <c r="E749" s="220" t="s">
        <v>34</v>
      </c>
      <c r="F749" s="221" t="s">
        <v>1061</v>
      </c>
      <c r="G749" s="219"/>
      <c r="H749" s="222">
        <v>19.440000000000001</v>
      </c>
      <c r="I749" s="223"/>
      <c r="J749" s="219"/>
      <c r="K749" s="219"/>
      <c r="L749" s="224"/>
      <c r="M749" s="225"/>
      <c r="N749" s="226"/>
      <c r="O749" s="226"/>
      <c r="P749" s="226"/>
      <c r="Q749" s="226"/>
      <c r="R749" s="226"/>
      <c r="S749" s="226"/>
      <c r="T749" s="227"/>
      <c r="AT749" s="228" t="s">
        <v>191</v>
      </c>
      <c r="AU749" s="228" t="s">
        <v>88</v>
      </c>
      <c r="AV749" s="12" t="s">
        <v>88</v>
      </c>
      <c r="AW749" s="12" t="s">
        <v>41</v>
      </c>
      <c r="AX749" s="12" t="s">
        <v>86</v>
      </c>
      <c r="AY749" s="228" t="s">
        <v>179</v>
      </c>
    </row>
    <row r="750" spans="2:65" s="1" customFormat="1" ht="34.15" customHeight="1">
      <c r="B750" s="42"/>
      <c r="C750" s="193" t="s">
        <v>1062</v>
      </c>
      <c r="D750" s="193" t="s">
        <v>182</v>
      </c>
      <c r="E750" s="194" t="s">
        <v>1063</v>
      </c>
      <c r="F750" s="195" t="s">
        <v>1064</v>
      </c>
      <c r="G750" s="196" t="s">
        <v>769</v>
      </c>
      <c r="H750" s="197">
        <v>2</v>
      </c>
      <c r="I750" s="198"/>
      <c r="J750" s="199">
        <f>ROUND(I750*H750,2)</f>
        <v>0</v>
      </c>
      <c r="K750" s="195" t="s">
        <v>186</v>
      </c>
      <c r="L750" s="62"/>
      <c r="M750" s="200" t="s">
        <v>34</v>
      </c>
      <c r="N750" s="201" t="s">
        <v>49</v>
      </c>
      <c r="O750" s="43"/>
      <c r="P750" s="202">
        <f>O750*H750</f>
        <v>0</v>
      </c>
      <c r="Q750" s="202">
        <v>0</v>
      </c>
      <c r="R750" s="202">
        <f>Q750*H750</f>
        <v>0</v>
      </c>
      <c r="S750" s="202">
        <v>8.0000000000000002E-3</v>
      </c>
      <c r="T750" s="203">
        <f>S750*H750</f>
        <v>1.6E-2</v>
      </c>
      <c r="AR750" s="24" t="s">
        <v>187</v>
      </c>
      <c r="AT750" s="24" t="s">
        <v>182</v>
      </c>
      <c r="AU750" s="24" t="s">
        <v>88</v>
      </c>
      <c r="AY750" s="24" t="s">
        <v>179</v>
      </c>
      <c r="BE750" s="204">
        <f>IF(N750="základní",J750,0)</f>
        <v>0</v>
      </c>
      <c r="BF750" s="204">
        <f>IF(N750="snížená",J750,0)</f>
        <v>0</v>
      </c>
      <c r="BG750" s="204">
        <f>IF(N750="zákl. přenesená",J750,0)</f>
        <v>0</v>
      </c>
      <c r="BH750" s="204">
        <f>IF(N750="sníž. přenesená",J750,0)</f>
        <v>0</v>
      </c>
      <c r="BI750" s="204">
        <f>IF(N750="nulová",J750,0)</f>
        <v>0</v>
      </c>
      <c r="BJ750" s="24" t="s">
        <v>86</v>
      </c>
      <c r="BK750" s="204">
        <f>ROUND(I750*H750,2)</f>
        <v>0</v>
      </c>
      <c r="BL750" s="24" t="s">
        <v>187</v>
      </c>
      <c r="BM750" s="24" t="s">
        <v>1065</v>
      </c>
    </row>
    <row r="751" spans="2:65" s="11" customFormat="1" ht="13.5">
      <c r="B751" s="208"/>
      <c r="C751" s="209"/>
      <c r="D751" s="205" t="s">
        <v>191</v>
      </c>
      <c r="E751" s="210" t="s">
        <v>34</v>
      </c>
      <c r="F751" s="211" t="s">
        <v>1066</v>
      </c>
      <c r="G751" s="209"/>
      <c r="H751" s="210" t="s">
        <v>34</v>
      </c>
      <c r="I751" s="212"/>
      <c r="J751" s="209"/>
      <c r="K751" s="209"/>
      <c r="L751" s="213"/>
      <c r="M751" s="214"/>
      <c r="N751" s="215"/>
      <c r="O751" s="215"/>
      <c r="P751" s="215"/>
      <c r="Q751" s="215"/>
      <c r="R751" s="215"/>
      <c r="S751" s="215"/>
      <c r="T751" s="216"/>
      <c r="AT751" s="217" t="s">
        <v>191</v>
      </c>
      <c r="AU751" s="217" t="s">
        <v>88</v>
      </c>
      <c r="AV751" s="11" t="s">
        <v>86</v>
      </c>
      <c r="AW751" s="11" t="s">
        <v>41</v>
      </c>
      <c r="AX751" s="11" t="s">
        <v>78</v>
      </c>
      <c r="AY751" s="217" t="s">
        <v>179</v>
      </c>
    </row>
    <row r="752" spans="2:65" s="12" customFormat="1" ht="13.5">
      <c r="B752" s="218"/>
      <c r="C752" s="219"/>
      <c r="D752" s="205" t="s">
        <v>191</v>
      </c>
      <c r="E752" s="220" t="s">
        <v>34</v>
      </c>
      <c r="F752" s="221" t="s">
        <v>88</v>
      </c>
      <c r="G752" s="219"/>
      <c r="H752" s="222">
        <v>2</v>
      </c>
      <c r="I752" s="223"/>
      <c r="J752" s="219"/>
      <c r="K752" s="219"/>
      <c r="L752" s="224"/>
      <c r="M752" s="225"/>
      <c r="N752" s="226"/>
      <c r="O752" s="226"/>
      <c r="P752" s="226"/>
      <c r="Q752" s="226"/>
      <c r="R752" s="226"/>
      <c r="S752" s="226"/>
      <c r="T752" s="227"/>
      <c r="AT752" s="228" t="s">
        <v>191</v>
      </c>
      <c r="AU752" s="228" t="s">
        <v>88</v>
      </c>
      <c r="AV752" s="12" t="s">
        <v>88</v>
      </c>
      <c r="AW752" s="12" t="s">
        <v>41</v>
      </c>
      <c r="AX752" s="12" t="s">
        <v>86</v>
      </c>
      <c r="AY752" s="228" t="s">
        <v>179</v>
      </c>
    </row>
    <row r="753" spans="2:65" s="1" customFormat="1" ht="34.15" customHeight="1">
      <c r="B753" s="42"/>
      <c r="C753" s="193" t="s">
        <v>1067</v>
      </c>
      <c r="D753" s="193" t="s">
        <v>182</v>
      </c>
      <c r="E753" s="194" t="s">
        <v>1068</v>
      </c>
      <c r="F753" s="195" t="s">
        <v>1069</v>
      </c>
      <c r="G753" s="196" t="s">
        <v>769</v>
      </c>
      <c r="H753" s="197">
        <v>5</v>
      </c>
      <c r="I753" s="198"/>
      <c r="J753" s="199">
        <f>ROUND(I753*H753,2)</f>
        <v>0</v>
      </c>
      <c r="K753" s="195" t="s">
        <v>186</v>
      </c>
      <c r="L753" s="62"/>
      <c r="M753" s="200" t="s">
        <v>34</v>
      </c>
      <c r="N753" s="201" t="s">
        <v>49</v>
      </c>
      <c r="O753" s="43"/>
      <c r="P753" s="202">
        <f>O753*H753</f>
        <v>0</v>
      </c>
      <c r="Q753" s="202">
        <v>0</v>
      </c>
      <c r="R753" s="202">
        <f>Q753*H753</f>
        <v>0</v>
      </c>
      <c r="S753" s="202">
        <v>0.13800000000000001</v>
      </c>
      <c r="T753" s="203">
        <f>S753*H753</f>
        <v>0.69000000000000006</v>
      </c>
      <c r="AR753" s="24" t="s">
        <v>187</v>
      </c>
      <c r="AT753" s="24" t="s">
        <v>182</v>
      </c>
      <c r="AU753" s="24" t="s">
        <v>88</v>
      </c>
      <c r="AY753" s="24" t="s">
        <v>179</v>
      </c>
      <c r="BE753" s="204">
        <f>IF(N753="základní",J753,0)</f>
        <v>0</v>
      </c>
      <c r="BF753" s="204">
        <f>IF(N753="snížená",J753,0)</f>
        <v>0</v>
      </c>
      <c r="BG753" s="204">
        <f>IF(N753="zákl. přenesená",J753,0)</f>
        <v>0</v>
      </c>
      <c r="BH753" s="204">
        <f>IF(N753="sníž. přenesená",J753,0)</f>
        <v>0</v>
      </c>
      <c r="BI753" s="204">
        <f>IF(N753="nulová",J753,0)</f>
        <v>0</v>
      </c>
      <c r="BJ753" s="24" t="s">
        <v>86</v>
      </c>
      <c r="BK753" s="204">
        <f>ROUND(I753*H753,2)</f>
        <v>0</v>
      </c>
      <c r="BL753" s="24" t="s">
        <v>187</v>
      </c>
      <c r="BM753" s="24" t="s">
        <v>1070</v>
      </c>
    </row>
    <row r="754" spans="2:65" s="11" customFormat="1" ht="13.5">
      <c r="B754" s="208"/>
      <c r="C754" s="209"/>
      <c r="D754" s="205" t="s">
        <v>191</v>
      </c>
      <c r="E754" s="210" t="s">
        <v>34</v>
      </c>
      <c r="F754" s="211" t="s">
        <v>1071</v>
      </c>
      <c r="G754" s="209"/>
      <c r="H754" s="210" t="s">
        <v>34</v>
      </c>
      <c r="I754" s="212"/>
      <c r="J754" s="209"/>
      <c r="K754" s="209"/>
      <c r="L754" s="213"/>
      <c r="M754" s="214"/>
      <c r="N754" s="215"/>
      <c r="O754" s="215"/>
      <c r="P754" s="215"/>
      <c r="Q754" s="215"/>
      <c r="R754" s="215"/>
      <c r="S754" s="215"/>
      <c r="T754" s="216"/>
      <c r="AT754" s="217" t="s">
        <v>191</v>
      </c>
      <c r="AU754" s="217" t="s">
        <v>88</v>
      </c>
      <c r="AV754" s="11" t="s">
        <v>86</v>
      </c>
      <c r="AW754" s="11" t="s">
        <v>41</v>
      </c>
      <c r="AX754" s="11" t="s">
        <v>78</v>
      </c>
      <c r="AY754" s="217" t="s">
        <v>179</v>
      </c>
    </row>
    <row r="755" spans="2:65" s="12" customFormat="1" ht="13.5">
      <c r="B755" s="218"/>
      <c r="C755" s="219"/>
      <c r="D755" s="205" t="s">
        <v>191</v>
      </c>
      <c r="E755" s="220" t="s">
        <v>34</v>
      </c>
      <c r="F755" s="221" t="s">
        <v>230</v>
      </c>
      <c r="G755" s="219"/>
      <c r="H755" s="222">
        <v>5</v>
      </c>
      <c r="I755" s="223"/>
      <c r="J755" s="219"/>
      <c r="K755" s="219"/>
      <c r="L755" s="224"/>
      <c r="M755" s="225"/>
      <c r="N755" s="226"/>
      <c r="O755" s="226"/>
      <c r="P755" s="226"/>
      <c r="Q755" s="226"/>
      <c r="R755" s="226"/>
      <c r="S755" s="226"/>
      <c r="T755" s="227"/>
      <c r="AT755" s="228" t="s">
        <v>191</v>
      </c>
      <c r="AU755" s="228" t="s">
        <v>88</v>
      </c>
      <c r="AV755" s="12" t="s">
        <v>88</v>
      </c>
      <c r="AW755" s="12" t="s">
        <v>41</v>
      </c>
      <c r="AX755" s="12" t="s">
        <v>86</v>
      </c>
      <c r="AY755" s="228" t="s">
        <v>179</v>
      </c>
    </row>
    <row r="756" spans="2:65" s="1" customFormat="1" ht="34.15" customHeight="1">
      <c r="B756" s="42"/>
      <c r="C756" s="193" t="s">
        <v>1072</v>
      </c>
      <c r="D756" s="193" t="s">
        <v>182</v>
      </c>
      <c r="E756" s="194" t="s">
        <v>1073</v>
      </c>
      <c r="F756" s="195" t="s">
        <v>1074</v>
      </c>
      <c r="G756" s="196" t="s">
        <v>769</v>
      </c>
      <c r="H756" s="197">
        <v>2</v>
      </c>
      <c r="I756" s="198"/>
      <c r="J756" s="199">
        <f>ROUND(I756*H756,2)</f>
        <v>0</v>
      </c>
      <c r="K756" s="195" t="s">
        <v>186</v>
      </c>
      <c r="L756" s="62"/>
      <c r="M756" s="200" t="s">
        <v>34</v>
      </c>
      <c r="N756" s="201" t="s">
        <v>49</v>
      </c>
      <c r="O756" s="43"/>
      <c r="P756" s="202">
        <f>O756*H756</f>
        <v>0</v>
      </c>
      <c r="Q756" s="202">
        <v>0</v>
      </c>
      <c r="R756" s="202">
        <f>Q756*H756</f>
        <v>0</v>
      </c>
      <c r="S756" s="202">
        <v>0.187</v>
      </c>
      <c r="T756" s="203">
        <f>S756*H756</f>
        <v>0.374</v>
      </c>
      <c r="AR756" s="24" t="s">
        <v>187</v>
      </c>
      <c r="AT756" s="24" t="s">
        <v>182</v>
      </c>
      <c r="AU756" s="24" t="s">
        <v>88</v>
      </c>
      <c r="AY756" s="24" t="s">
        <v>179</v>
      </c>
      <c r="BE756" s="204">
        <f>IF(N756="základní",J756,0)</f>
        <v>0</v>
      </c>
      <c r="BF756" s="204">
        <f>IF(N756="snížená",J756,0)</f>
        <v>0</v>
      </c>
      <c r="BG756" s="204">
        <f>IF(N756="zákl. přenesená",J756,0)</f>
        <v>0</v>
      </c>
      <c r="BH756" s="204">
        <f>IF(N756="sníž. přenesená",J756,0)</f>
        <v>0</v>
      </c>
      <c r="BI756" s="204">
        <f>IF(N756="nulová",J756,0)</f>
        <v>0</v>
      </c>
      <c r="BJ756" s="24" t="s">
        <v>86</v>
      </c>
      <c r="BK756" s="204">
        <f>ROUND(I756*H756,2)</f>
        <v>0</v>
      </c>
      <c r="BL756" s="24" t="s">
        <v>187</v>
      </c>
      <c r="BM756" s="24" t="s">
        <v>1075</v>
      </c>
    </row>
    <row r="757" spans="2:65" s="11" customFormat="1" ht="13.5">
      <c r="B757" s="208"/>
      <c r="C757" s="209"/>
      <c r="D757" s="205" t="s">
        <v>191</v>
      </c>
      <c r="E757" s="210" t="s">
        <v>34</v>
      </c>
      <c r="F757" s="211" t="s">
        <v>399</v>
      </c>
      <c r="G757" s="209"/>
      <c r="H757" s="210" t="s">
        <v>34</v>
      </c>
      <c r="I757" s="212"/>
      <c r="J757" s="209"/>
      <c r="K757" s="209"/>
      <c r="L757" s="213"/>
      <c r="M757" s="214"/>
      <c r="N757" s="215"/>
      <c r="O757" s="215"/>
      <c r="P757" s="215"/>
      <c r="Q757" s="215"/>
      <c r="R757" s="215"/>
      <c r="S757" s="215"/>
      <c r="T757" s="216"/>
      <c r="AT757" s="217" t="s">
        <v>191</v>
      </c>
      <c r="AU757" s="217" t="s">
        <v>88</v>
      </c>
      <c r="AV757" s="11" t="s">
        <v>86</v>
      </c>
      <c r="AW757" s="11" t="s">
        <v>41</v>
      </c>
      <c r="AX757" s="11" t="s">
        <v>78</v>
      </c>
      <c r="AY757" s="217" t="s">
        <v>179</v>
      </c>
    </row>
    <row r="758" spans="2:65" s="12" customFormat="1" ht="13.5">
      <c r="B758" s="218"/>
      <c r="C758" s="219"/>
      <c r="D758" s="205" t="s">
        <v>191</v>
      </c>
      <c r="E758" s="220" t="s">
        <v>34</v>
      </c>
      <c r="F758" s="221" t="s">
        <v>86</v>
      </c>
      <c r="G758" s="219"/>
      <c r="H758" s="222">
        <v>1</v>
      </c>
      <c r="I758" s="223"/>
      <c r="J758" s="219"/>
      <c r="K758" s="219"/>
      <c r="L758" s="224"/>
      <c r="M758" s="225"/>
      <c r="N758" s="226"/>
      <c r="O758" s="226"/>
      <c r="P758" s="226"/>
      <c r="Q758" s="226"/>
      <c r="R758" s="226"/>
      <c r="S758" s="226"/>
      <c r="T758" s="227"/>
      <c r="AT758" s="228" t="s">
        <v>191</v>
      </c>
      <c r="AU758" s="228" t="s">
        <v>88</v>
      </c>
      <c r="AV758" s="12" t="s">
        <v>88</v>
      </c>
      <c r="AW758" s="12" t="s">
        <v>41</v>
      </c>
      <c r="AX758" s="12" t="s">
        <v>78</v>
      </c>
      <c r="AY758" s="228" t="s">
        <v>179</v>
      </c>
    </row>
    <row r="759" spans="2:65" s="11" customFormat="1" ht="13.5">
      <c r="B759" s="208"/>
      <c r="C759" s="209"/>
      <c r="D759" s="205" t="s">
        <v>191</v>
      </c>
      <c r="E759" s="210" t="s">
        <v>34</v>
      </c>
      <c r="F759" s="211" t="s">
        <v>401</v>
      </c>
      <c r="G759" s="209"/>
      <c r="H759" s="210" t="s">
        <v>34</v>
      </c>
      <c r="I759" s="212"/>
      <c r="J759" s="209"/>
      <c r="K759" s="209"/>
      <c r="L759" s="213"/>
      <c r="M759" s="214"/>
      <c r="N759" s="215"/>
      <c r="O759" s="215"/>
      <c r="P759" s="215"/>
      <c r="Q759" s="215"/>
      <c r="R759" s="215"/>
      <c r="S759" s="215"/>
      <c r="T759" s="216"/>
      <c r="AT759" s="217" t="s">
        <v>191</v>
      </c>
      <c r="AU759" s="217" t="s">
        <v>88</v>
      </c>
      <c r="AV759" s="11" t="s">
        <v>86</v>
      </c>
      <c r="AW759" s="11" t="s">
        <v>41</v>
      </c>
      <c r="AX759" s="11" t="s">
        <v>78</v>
      </c>
      <c r="AY759" s="217" t="s">
        <v>179</v>
      </c>
    </row>
    <row r="760" spans="2:65" s="12" customFormat="1" ht="13.5">
      <c r="B760" s="218"/>
      <c r="C760" s="219"/>
      <c r="D760" s="205" t="s">
        <v>191</v>
      </c>
      <c r="E760" s="220" t="s">
        <v>34</v>
      </c>
      <c r="F760" s="221" t="s">
        <v>86</v>
      </c>
      <c r="G760" s="219"/>
      <c r="H760" s="222">
        <v>1</v>
      </c>
      <c r="I760" s="223"/>
      <c r="J760" s="219"/>
      <c r="K760" s="219"/>
      <c r="L760" s="224"/>
      <c r="M760" s="225"/>
      <c r="N760" s="226"/>
      <c r="O760" s="226"/>
      <c r="P760" s="226"/>
      <c r="Q760" s="226"/>
      <c r="R760" s="226"/>
      <c r="S760" s="226"/>
      <c r="T760" s="227"/>
      <c r="AT760" s="228" t="s">
        <v>191</v>
      </c>
      <c r="AU760" s="228" t="s">
        <v>88</v>
      </c>
      <c r="AV760" s="12" t="s">
        <v>88</v>
      </c>
      <c r="AW760" s="12" t="s">
        <v>41</v>
      </c>
      <c r="AX760" s="12" t="s">
        <v>78</v>
      </c>
      <c r="AY760" s="228" t="s">
        <v>179</v>
      </c>
    </row>
    <row r="761" spans="2:65" s="13" customFormat="1" ht="13.5">
      <c r="B761" s="229"/>
      <c r="C761" s="230"/>
      <c r="D761" s="205" t="s">
        <v>191</v>
      </c>
      <c r="E761" s="231" t="s">
        <v>34</v>
      </c>
      <c r="F761" s="232" t="s">
        <v>196</v>
      </c>
      <c r="G761" s="230"/>
      <c r="H761" s="233">
        <v>2</v>
      </c>
      <c r="I761" s="234"/>
      <c r="J761" s="230"/>
      <c r="K761" s="230"/>
      <c r="L761" s="235"/>
      <c r="M761" s="236"/>
      <c r="N761" s="237"/>
      <c r="O761" s="237"/>
      <c r="P761" s="237"/>
      <c r="Q761" s="237"/>
      <c r="R761" s="237"/>
      <c r="S761" s="237"/>
      <c r="T761" s="238"/>
      <c r="AT761" s="239" t="s">
        <v>191</v>
      </c>
      <c r="AU761" s="239" t="s">
        <v>88</v>
      </c>
      <c r="AV761" s="13" t="s">
        <v>187</v>
      </c>
      <c r="AW761" s="13" t="s">
        <v>41</v>
      </c>
      <c r="AX761" s="13" t="s">
        <v>86</v>
      </c>
      <c r="AY761" s="239" t="s">
        <v>179</v>
      </c>
    </row>
    <row r="762" spans="2:65" s="1" customFormat="1" ht="34.15" customHeight="1">
      <c r="B762" s="42"/>
      <c r="C762" s="193" t="s">
        <v>1076</v>
      </c>
      <c r="D762" s="193" t="s">
        <v>182</v>
      </c>
      <c r="E762" s="194" t="s">
        <v>1077</v>
      </c>
      <c r="F762" s="195" t="s">
        <v>1078</v>
      </c>
      <c r="G762" s="196" t="s">
        <v>199</v>
      </c>
      <c r="H762" s="197">
        <v>5.468</v>
      </c>
      <c r="I762" s="198"/>
      <c r="J762" s="199">
        <f>ROUND(I762*H762,2)</f>
        <v>0</v>
      </c>
      <c r="K762" s="195" t="s">
        <v>186</v>
      </c>
      <c r="L762" s="62"/>
      <c r="M762" s="200" t="s">
        <v>34</v>
      </c>
      <c r="N762" s="201" t="s">
        <v>49</v>
      </c>
      <c r="O762" s="43"/>
      <c r="P762" s="202">
        <f>O762*H762</f>
        <v>0</v>
      </c>
      <c r="Q762" s="202">
        <v>0</v>
      </c>
      <c r="R762" s="202">
        <f>Q762*H762</f>
        <v>0</v>
      </c>
      <c r="S762" s="202">
        <v>2.4</v>
      </c>
      <c r="T762" s="203">
        <f>S762*H762</f>
        <v>13.123199999999999</v>
      </c>
      <c r="AR762" s="24" t="s">
        <v>187</v>
      </c>
      <c r="AT762" s="24" t="s">
        <v>182</v>
      </c>
      <c r="AU762" s="24" t="s">
        <v>88</v>
      </c>
      <c r="AY762" s="24" t="s">
        <v>179</v>
      </c>
      <c r="BE762" s="204">
        <f>IF(N762="základní",J762,0)</f>
        <v>0</v>
      </c>
      <c r="BF762" s="204">
        <f>IF(N762="snížená",J762,0)</f>
        <v>0</v>
      </c>
      <c r="BG762" s="204">
        <f>IF(N762="zákl. přenesená",J762,0)</f>
        <v>0</v>
      </c>
      <c r="BH762" s="204">
        <f>IF(N762="sníž. přenesená",J762,0)</f>
        <v>0</v>
      </c>
      <c r="BI762" s="204">
        <f>IF(N762="nulová",J762,0)</f>
        <v>0</v>
      </c>
      <c r="BJ762" s="24" t="s">
        <v>86</v>
      </c>
      <c r="BK762" s="204">
        <f>ROUND(I762*H762,2)</f>
        <v>0</v>
      </c>
      <c r="BL762" s="24" t="s">
        <v>187</v>
      </c>
      <c r="BM762" s="24" t="s">
        <v>1079</v>
      </c>
    </row>
    <row r="763" spans="2:65" s="11" customFormat="1" ht="13.5">
      <c r="B763" s="208"/>
      <c r="C763" s="209"/>
      <c r="D763" s="205" t="s">
        <v>191</v>
      </c>
      <c r="E763" s="210" t="s">
        <v>34</v>
      </c>
      <c r="F763" s="211" t="s">
        <v>1080</v>
      </c>
      <c r="G763" s="209"/>
      <c r="H763" s="210" t="s">
        <v>34</v>
      </c>
      <c r="I763" s="212"/>
      <c r="J763" s="209"/>
      <c r="K763" s="209"/>
      <c r="L763" s="213"/>
      <c r="M763" s="214"/>
      <c r="N763" s="215"/>
      <c r="O763" s="215"/>
      <c r="P763" s="215"/>
      <c r="Q763" s="215"/>
      <c r="R763" s="215"/>
      <c r="S763" s="215"/>
      <c r="T763" s="216"/>
      <c r="AT763" s="217" t="s">
        <v>191</v>
      </c>
      <c r="AU763" s="217" t="s">
        <v>88</v>
      </c>
      <c r="AV763" s="11" t="s">
        <v>86</v>
      </c>
      <c r="AW763" s="11" t="s">
        <v>41</v>
      </c>
      <c r="AX763" s="11" t="s">
        <v>78</v>
      </c>
      <c r="AY763" s="217" t="s">
        <v>179</v>
      </c>
    </row>
    <row r="764" spans="2:65" s="12" customFormat="1" ht="13.5">
      <c r="B764" s="218"/>
      <c r="C764" s="219"/>
      <c r="D764" s="205" t="s">
        <v>191</v>
      </c>
      <c r="E764" s="220" t="s">
        <v>34</v>
      </c>
      <c r="F764" s="221" t="s">
        <v>1081</v>
      </c>
      <c r="G764" s="219"/>
      <c r="H764" s="222">
        <v>3.6080000000000001</v>
      </c>
      <c r="I764" s="223"/>
      <c r="J764" s="219"/>
      <c r="K764" s="219"/>
      <c r="L764" s="224"/>
      <c r="M764" s="225"/>
      <c r="N764" s="226"/>
      <c r="O764" s="226"/>
      <c r="P764" s="226"/>
      <c r="Q764" s="226"/>
      <c r="R764" s="226"/>
      <c r="S764" s="226"/>
      <c r="T764" s="227"/>
      <c r="AT764" s="228" t="s">
        <v>191</v>
      </c>
      <c r="AU764" s="228" t="s">
        <v>88</v>
      </c>
      <c r="AV764" s="12" t="s">
        <v>88</v>
      </c>
      <c r="AW764" s="12" t="s">
        <v>41</v>
      </c>
      <c r="AX764" s="12" t="s">
        <v>78</v>
      </c>
      <c r="AY764" s="228" t="s">
        <v>179</v>
      </c>
    </row>
    <row r="765" spans="2:65" s="12" customFormat="1" ht="13.5">
      <c r="B765" s="218"/>
      <c r="C765" s="219"/>
      <c r="D765" s="205" t="s">
        <v>191</v>
      </c>
      <c r="E765" s="220" t="s">
        <v>34</v>
      </c>
      <c r="F765" s="221" t="s">
        <v>1082</v>
      </c>
      <c r="G765" s="219"/>
      <c r="H765" s="222">
        <v>1.86</v>
      </c>
      <c r="I765" s="223"/>
      <c r="J765" s="219"/>
      <c r="K765" s="219"/>
      <c r="L765" s="224"/>
      <c r="M765" s="225"/>
      <c r="N765" s="226"/>
      <c r="O765" s="226"/>
      <c r="P765" s="226"/>
      <c r="Q765" s="226"/>
      <c r="R765" s="226"/>
      <c r="S765" s="226"/>
      <c r="T765" s="227"/>
      <c r="AT765" s="228" t="s">
        <v>191</v>
      </c>
      <c r="AU765" s="228" t="s">
        <v>88</v>
      </c>
      <c r="AV765" s="12" t="s">
        <v>88</v>
      </c>
      <c r="AW765" s="12" t="s">
        <v>41</v>
      </c>
      <c r="AX765" s="12" t="s">
        <v>78</v>
      </c>
      <c r="AY765" s="228" t="s">
        <v>179</v>
      </c>
    </row>
    <row r="766" spans="2:65" s="13" customFormat="1" ht="13.5">
      <c r="B766" s="229"/>
      <c r="C766" s="230"/>
      <c r="D766" s="205" t="s">
        <v>191</v>
      </c>
      <c r="E766" s="231" t="s">
        <v>34</v>
      </c>
      <c r="F766" s="232" t="s">
        <v>196</v>
      </c>
      <c r="G766" s="230"/>
      <c r="H766" s="233">
        <v>5.468</v>
      </c>
      <c r="I766" s="234"/>
      <c r="J766" s="230"/>
      <c r="K766" s="230"/>
      <c r="L766" s="235"/>
      <c r="M766" s="236"/>
      <c r="N766" s="237"/>
      <c r="O766" s="237"/>
      <c r="P766" s="237"/>
      <c r="Q766" s="237"/>
      <c r="R766" s="237"/>
      <c r="S766" s="237"/>
      <c r="T766" s="238"/>
      <c r="AT766" s="239" t="s">
        <v>191</v>
      </c>
      <c r="AU766" s="239" t="s">
        <v>88</v>
      </c>
      <c r="AV766" s="13" t="s">
        <v>187</v>
      </c>
      <c r="AW766" s="13" t="s">
        <v>41</v>
      </c>
      <c r="AX766" s="13" t="s">
        <v>86</v>
      </c>
      <c r="AY766" s="239" t="s">
        <v>179</v>
      </c>
    </row>
    <row r="767" spans="2:65" s="1" customFormat="1" ht="34.15" customHeight="1">
      <c r="B767" s="42"/>
      <c r="C767" s="193" t="s">
        <v>1083</v>
      </c>
      <c r="D767" s="193" t="s">
        <v>182</v>
      </c>
      <c r="E767" s="194" t="s">
        <v>1084</v>
      </c>
      <c r="F767" s="195" t="s">
        <v>1085</v>
      </c>
      <c r="G767" s="196" t="s">
        <v>769</v>
      </c>
      <c r="H767" s="197">
        <v>24</v>
      </c>
      <c r="I767" s="198"/>
      <c r="J767" s="199">
        <f>ROUND(I767*H767,2)</f>
        <v>0</v>
      </c>
      <c r="K767" s="195" t="s">
        <v>186</v>
      </c>
      <c r="L767" s="62"/>
      <c r="M767" s="200" t="s">
        <v>34</v>
      </c>
      <c r="N767" s="201" t="s">
        <v>49</v>
      </c>
      <c r="O767" s="43"/>
      <c r="P767" s="202">
        <f>O767*H767</f>
        <v>0</v>
      </c>
      <c r="Q767" s="202">
        <v>0</v>
      </c>
      <c r="R767" s="202">
        <f>Q767*H767</f>
        <v>0</v>
      </c>
      <c r="S767" s="202">
        <v>2.5000000000000001E-2</v>
      </c>
      <c r="T767" s="203">
        <f>S767*H767</f>
        <v>0.60000000000000009</v>
      </c>
      <c r="AR767" s="24" t="s">
        <v>187</v>
      </c>
      <c r="AT767" s="24" t="s">
        <v>182</v>
      </c>
      <c r="AU767" s="24" t="s">
        <v>88</v>
      </c>
      <c r="AY767" s="24" t="s">
        <v>179</v>
      </c>
      <c r="BE767" s="204">
        <f>IF(N767="základní",J767,0)</f>
        <v>0</v>
      </c>
      <c r="BF767" s="204">
        <f>IF(N767="snížená",J767,0)</f>
        <v>0</v>
      </c>
      <c r="BG767" s="204">
        <f>IF(N767="zákl. přenesená",J767,0)</f>
        <v>0</v>
      </c>
      <c r="BH767" s="204">
        <f>IF(N767="sníž. přenesená",J767,0)</f>
        <v>0</v>
      </c>
      <c r="BI767" s="204">
        <f>IF(N767="nulová",J767,0)</f>
        <v>0</v>
      </c>
      <c r="BJ767" s="24" t="s">
        <v>86</v>
      </c>
      <c r="BK767" s="204">
        <f>ROUND(I767*H767,2)</f>
        <v>0</v>
      </c>
      <c r="BL767" s="24" t="s">
        <v>187</v>
      </c>
      <c r="BM767" s="24" t="s">
        <v>1086</v>
      </c>
    </row>
    <row r="768" spans="2:65" s="11" customFormat="1" ht="13.5">
      <c r="B768" s="208"/>
      <c r="C768" s="209"/>
      <c r="D768" s="205" t="s">
        <v>191</v>
      </c>
      <c r="E768" s="210" t="s">
        <v>34</v>
      </c>
      <c r="F768" s="211" t="s">
        <v>1087</v>
      </c>
      <c r="G768" s="209"/>
      <c r="H768" s="210" t="s">
        <v>34</v>
      </c>
      <c r="I768" s="212"/>
      <c r="J768" s="209"/>
      <c r="K768" s="209"/>
      <c r="L768" s="213"/>
      <c r="M768" s="214"/>
      <c r="N768" s="215"/>
      <c r="O768" s="215"/>
      <c r="P768" s="215"/>
      <c r="Q768" s="215"/>
      <c r="R768" s="215"/>
      <c r="S768" s="215"/>
      <c r="T768" s="216"/>
      <c r="AT768" s="217" t="s">
        <v>191</v>
      </c>
      <c r="AU768" s="217" t="s">
        <v>88</v>
      </c>
      <c r="AV768" s="11" t="s">
        <v>86</v>
      </c>
      <c r="AW768" s="11" t="s">
        <v>41</v>
      </c>
      <c r="AX768" s="11" t="s">
        <v>78</v>
      </c>
      <c r="AY768" s="217" t="s">
        <v>179</v>
      </c>
    </row>
    <row r="769" spans="2:65" s="12" customFormat="1" ht="13.5">
      <c r="B769" s="218"/>
      <c r="C769" s="219"/>
      <c r="D769" s="205" t="s">
        <v>191</v>
      </c>
      <c r="E769" s="220" t="s">
        <v>34</v>
      </c>
      <c r="F769" s="221" t="s">
        <v>269</v>
      </c>
      <c r="G769" s="219"/>
      <c r="H769" s="222">
        <v>11</v>
      </c>
      <c r="I769" s="223"/>
      <c r="J769" s="219"/>
      <c r="K769" s="219"/>
      <c r="L769" s="224"/>
      <c r="M769" s="225"/>
      <c r="N769" s="226"/>
      <c r="O769" s="226"/>
      <c r="P769" s="226"/>
      <c r="Q769" s="226"/>
      <c r="R769" s="226"/>
      <c r="S769" s="226"/>
      <c r="T769" s="227"/>
      <c r="AT769" s="228" t="s">
        <v>191</v>
      </c>
      <c r="AU769" s="228" t="s">
        <v>88</v>
      </c>
      <c r="AV769" s="12" t="s">
        <v>88</v>
      </c>
      <c r="AW769" s="12" t="s">
        <v>41</v>
      </c>
      <c r="AX769" s="12" t="s">
        <v>78</v>
      </c>
      <c r="AY769" s="228" t="s">
        <v>179</v>
      </c>
    </row>
    <row r="770" spans="2:65" s="11" customFormat="1" ht="13.5">
      <c r="B770" s="208"/>
      <c r="C770" s="209"/>
      <c r="D770" s="205" t="s">
        <v>191</v>
      </c>
      <c r="E770" s="210" t="s">
        <v>34</v>
      </c>
      <c r="F770" s="211" t="s">
        <v>401</v>
      </c>
      <c r="G770" s="209"/>
      <c r="H770" s="210" t="s">
        <v>34</v>
      </c>
      <c r="I770" s="212"/>
      <c r="J770" s="209"/>
      <c r="K770" s="209"/>
      <c r="L770" s="213"/>
      <c r="M770" s="214"/>
      <c r="N770" s="215"/>
      <c r="O770" s="215"/>
      <c r="P770" s="215"/>
      <c r="Q770" s="215"/>
      <c r="R770" s="215"/>
      <c r="S770" s="215"/>
      <c r="T770" s="216"/>
      <c r="AT770" s="217" t="s">
        <v>191</v>
      </c>
      <c r="AU770" s="217" t="s">
        <v>88</v>
      </c>
      <c r="AV770" s="11" t="s">
        <v>86</v>
      </c>
      <c r="AW770" s="11" t="s">
        <v>41</v>
      </c>
      <c r="AX770" s="11" t="s">
        <v>78</v>
      </c>
      <c r="AY770" s="217" t="s">
        <v>179</v>
      </c>
    </row>
    <row r="771" spans="2:65" s="12" customFormat="1" ht="13.5">
      <c r="B771" s="218"/>
      <c r="C771" s="219"/>
      <c r="D771" s="205" t="s">
        <v>191</v>
      </c>
      <c r="E771" s="220" t="s">
        <v>34</v>
      </c>
      <c r="F771" s="221" t="s">
        <v>264</v>
      </c>
      <c r="G771" s="219"/>
      <c r="H771" s="222">
        <v>10</v>
      </c>
      <c r="I771" s="223"/>
      <c r="J771" s="219"/>
      <c r="K771" s="219"/>
      <c r="L771" s="224"/>
      <c r="M771" s="225"/>
      <c r="N771" s="226"/>
      <c r="O771" s="226"/>
      <c r="P771" s="226"/>
      <c r="Q771" s="226"/>
      <c r="R771" s="226"/>
      <c r="S771" s="226"/>
      <c r="T771" s="227"/>
      <c r="AT771" s="228" t="s">
        <v>191</v>
      </c>
      <c r="AU771" s="228" t="s">
        <v>88</v>
      </c>
      <c r="AV771" s="12" t="s">
        <v>88</v>
      </c>
      <c r="AW771" s="12" t="s">
        <v>41</v>
      </c>
      <c r="AX771" s="12" t="s">
        <v>78</v>
      </c>
      <c r="AY771" s="228" t="s">
        <v>179</v>
      </c>
    </row>
    <row r="772" spans="2:65" s="11" customFormat="1" ht="13.5">
      <c r="B772" s="208"/>
      <c r="C772" s="209"/>
      <c r="D772" s="205" t="s">
        <v>191</v>
      </c>
      <c r="E772" s="210" t="s">
        <v>34</v>
      </c>
      <c r="F772" s="211" t="s">
        <v>287</v>
      </c>
      <c r="G772" s="209"/>
      <c r="H772" s="210" t="s">
        <v>34</v>
      </c>
      <c r="I772" s="212"/>
      <c r="J772" s="209"/>
      <c r="K772" s="209"/>
      <c r="L772" s="213"/>
      <c r="M772" s="214"/>
      <c r="N772" s="215"/>
      <c r="O772" s="215"/>
      <c r="P772" s="215"/>
      <c r="Q772" s="215"/>
      <c r="R772" s="215"/>
      <c r="S772" s="215"/>
      <c r="T772" s="216"/>
      <c r="AT772" s="217" t="s">
        <v>191</v>
      </c>
      <c r="AU772" s="217" t="s">
        <v>88</v>
      </c>
      <c r="AV772" s="11" t="s">
        <v>86</v>
      </c>
      <c r="AW772" s="11" t="s">
        <v>41</v>
      </c>
      <c r="AX772" s="11" t="s">
        <v>78</v>
      </c>
      <c r="AY772" s="217" t="s">
        <v>179</v>
      </c>
    </row>
    <row r="773" spans="2:65" s="12" customFormat="1" ht="13.5">
      <c r="B773" s="218"/>
      <c r="C773" s="219"/>
      <c r="D773" s="205" t="s">
        <v>191</v>
      </c>
      <c r="E773" s="220" t="s">
        <v>34</v>
      </c>
      <c r="F773" s="221" t="s">
        <v>180</v>
      </c>
      <c r="G773" s="219"/>
      <c r="H773" s="222">
        <v>3</v>
      </c>
      <c r="I773" s="223"/>
      <c r="J773" s="219"/>
      <c r="K773" s="219"/>
      <c r="L773" s="224"/>
      <c r="M773" s="225"/>
      <c r="N773" s="226"/>
      <c r="O773" s="226"/>
      <c r="P773" s="226"/>
      <c r="Q773" s="226"/>
      <c r="R773" s="226"/>
      <c r="S773" s="226"/>
      <c r="T773" s="227"/>
      <c r="AT773" s="228" t="s">
        <v>191</v>
      </c>
      <c r="AU773" s="228" t="s">
        <v>88</v>
      </c>
      <c r="AV773" s="12" t="s">
        <v>88</v>
      </c>
      <c r="AW773" s="12" t="s">
        <v>41</v>
      </c>
      <c r="AX773" s="12" t="s">
        <v>78</v>
      </c>
      <c r="AY773" s="228" t="s">
        <v>179</v>
      </c>
    </row>
    <row r="774" spans="2:65" s="13" customFormat="1" ht="13.5">
      <c r="B774" s="229"/>
      <c r="C774" s="230"/>
      <c r="D774" s="205" t="s">
        <v>191</v>
      </c>
      <c r="E774" s="231" t="s">
        <v>34</v>
      </c>
      <c r="F774" s="232" t="s">
        <v>196</v>
      </c>
      <c r="G774" s="230"/>
      <c r="H774" s="233">
        <v>24</v>
      </c>
      <c r="I774" s="234"/>
      <c r="J774" s="230"/>
      <c r="K774" s="230"/>
      <c r="L774" s="235"/>
      <c r="M774" s="236"/>
      <c r="N774" s="237"/>
      <c r="O774" s="237"/>
      <c r="P774" s="237"/>
      <c r="Q774" s="237"/>
      <c r="R774" s="237"/>
      <c r="S774" s="237"/>
      <c r="T774" s="238"/>
      <c r="AT774" s="239" t="s">
        <v>191</v>
      </c>
      <c r="AU774" s="239" t="s">
        <v>88</v>
      </c>
      <c r="AV774" s="13" t="s">
        <v>187</v>
      </c>
      <c r="AW774" s="13" t="s">
        <v>41</v>
      </c>
      <c r="AX774" s="13" t="s">
        <v>86</v>
      </c>
      <c r="AY774" s="239" t="s">
        <v>179</v>
      </c>
    </row>
    <row r="775" spans="2:65" s="1" customFormat="1" ht="22.9" customHeight="1">
      <c r="B775" s="42"/>
      <c r="C775" s="193" t="s">
        <v>1088</v>
      </c>
      <c r="D775" s="193" t="s">
        <v>182</v>
      </c>
      <c r="E775" s="194" t="s">
        <v>1089</v>
      </c>
      <c r="F775" s="195" t="s">
        <v>1090</v>
      </c>
      <c r="G775" s="196" t="s">
        <v>250</v>
      </c>
      <c r="H775" s="197">
        <v>30.3</v>
      </c>
      <c r="I775" s="198"/>
      <c r="J775" s="199">
        <f>ROUND(I775*H775,2)</f>
        <v>0</v>
      </c>
      <c r="K775" s="195" t="s">
        <v>186</v>
      </c>
      <c r="L775" s="62"/>
      <c r="M775" s="200" t="s">
        <v>34</v>
      </c>
      <c r="N775" s="201" t="s">
        <v>49</v>
      </c>
      <c r="O775" s="43"/>
      <c r="P775" s="202">
        <f>O775*H775</f>
        <v>0</v>
      </c>
      <c r="Q775" s="202">
        <v>0</v>
      </c>
      <c r="R775" s="202">
        <f>Q775*H775</f>
        <v>0</v>
      </c>
      <c r="S775" s="202">
        <v>3.6999999999999998E-2</v>
      </c>
      <c r="T775" s="203">
        <f>S775*H775</f>
        <v>1.1211</v>
      </c>
      <c r="AR775" s="24" t="s">
        <v>187</v>
      </c>
      <c r="AT775" s="24" t="s">
        <v>182</v>
      </c>
      <c r="AU775" s="24" t="s">
        <v>88</v>
      </c>
      <c r="AY775" s="24" t="s">
        <v>179</v>
      </c>
      <c r="BE775" s="204">
        <f>IF(N775="základní",J775,0)</f>
        <v>0</v>
      </c>
      <c r="BF775" s="204">
        <f>IF(N775="snížená",J775,0)</f>
        <v>0</v>
      </c>
      <c r="BG775" s="204">
        <f>IF(N775="zákl. přenesená",J775,0)</f>
        <v>0</v>
      </c>
      <c r="BH775" s="204">
        <f>IF(N775="sníž. přenesená",J775,0)</f>
        <v>0</v>
      </c>
      <c r="BI775" s="204">
        <f>IF(N775="nulová",J775,0)</f>
        <v>0</v>
      </c>
      <c r="BJ775" s="24" t="s">
        <v>86</v>
      </c>
      <c r="BK775" s="204">
        <f>ROUND(I775*H775,2)</f>
        <v>0</v>
      </c>
      <c r="BL775" s="24" t="s">
        <v>187</v>
      </c>
      <c r="BM775" s="24" t="s">
        <v>1091</v>
      </c>
    </row>
    <row r="776" spans="2:65" s="11" customFormat="1" ht="13.5">
      <c r="B776" s="208"/>
      <c r="C776" s="209"/>
      <c r="D776" s="205" t="s">
        <v>191</v>
      </c>
      <c r="E776" s="210" t="s">
        <v>34</v>
      </c>
      <c r="F776" s="211" t="s">
        <v>401</v>
      </c>
      <c r="G776" s="209"/>
      <c r="H776" s="210" t="s">
        <v>34</v>
      </c>
      <c r="I776" s="212"/>
      <c r="J776" s="209"/>
      <c r="K776" s="209"/>
      <c r="L776" s="213"/>
      <c r="M776" s="214"/>
      <c r="N776" s="215"/>
      <c r="O776" s="215"/>
      <c r="P776" s="215"/>
      <c r="Q776" s="215"/>
      <c r="R776" s="215"/>
      <c r="S776" s="215"/>
      <c r="T776" s="216"/>
      <c r="AT776" s="217" t="s">
        <v>191</v>
      </c>
      <c r="AU776" s="217" t="s">
        <v>88</v>
      </c>
      <c r="AV776" s="11" t="s">
        <v>86</v>
      </c>
      <c r="AW776" s="11" t="s">
        <v>41</v>
      </c>
      <c r="AX776" s="11" t="s">
        <v>78</v>
      </c>
      <c r="AY776" s="217" t="s">
        <v>179</v>
      </c>
    </row>
    <row r="777" spans="2:65" s="12" customFormat="1" ht="13.5">
      <c r="B777" s="218"/>
      <c r="C777" s="219"/>
      <c r="D777" s="205" t="s">
        <v>191</v>
      </c>
      <c r="E777" s="220" t="s">
        <v>34</v>
      </c>
      <c r="F777" s="221" t="s">
        <v>1092</v>
      </c>
      <c r="G777" s="219"/>
      <c r="H777" s="222">
        <v>30.3</v>
      </c>
      <c r="I777" s="223"/>
      <c r="J777" s="219"/>
      <c r="K777" s="219"/>
      <c r="L777" s="224"/>
      <c r="M777" s="225"/>
      <c r="N777" s="226"/>
      <c r="O777" s="226"/>
      <c r="P777" s="226"/>
      <c r="Q777" s="226"/>
      <c r="R777" s="226"/>
      <c r="S777" s="226"/>
      <c r="T777" s="227"/>
      <c r="AT777" s="228" t="s">
        <v>191</v>
      </c>
      <c r="AU777" s="228" t="s">
        <v>88</v>
      </c>
      <c r="AV777" s="12" t="s">
        <v>88</v>
      </c>
      <c r="AW777" s="12" t="s">
        <v>41</v>
      </c>
      <c r="AX777" s="12" t="s">
        <v>86</v>
      </c>
      <c r="AY777" s="228" t="s">
        <v>179</v>
      </c>
    </row>
    <row r="778" spans="2:65" s="1" customFormat="1" ht="22.9" customHeight="1">
      <c r="B778" s="42"/>
      <c r="C778" s="193" t="s">
        <v>1093</v>
      </c>
      <c r="D778" s="193" t="s">
        <v>182</v>
      </c>
      <c r="E778" s="194" t="s">
        <v>1094</v>
      </c>
      <c r="F778" s="195" t="s">
        <v>1095</v>
      </c>
      <c r="G778" s="196" t="s">
        <v>250</v>
      </c>
      <c r="H778" s="197">
        <v>646.16999999999996</v>
      </c>
      <c r="I778" s="198"/>
      <c r="J778" s="199">
        <f>ROUND(I778*H778,2)</f>
        <v>0</v>
      </c>
      <c r="K778" s="195" t="s">
        <v>186</v>
      </c>
      <c r="L778" s="62"/>
      <c r="M778" s="200" t="s">
        <v>34</v>
      </c>
      <c r="N778" s="201" t="s">
        <v>49</v>
      </c>
      <c r="O778" s="43"/>
      <c r="P778" s="202">
        <f>O778*H778</f>
        <v>0</v>
      </c>
      <c r="Q778" s="202">
        <v>2.9325000000000001E-5</v>
      </c>
      <c r="R778" s="202">
        <f>Q778*H778</f>
        <v>1.894893525E-2</v>
      </c>
      <c r="S778" s="202">
        <v>0</v>
      </c>
      <c r="T778" s="203">
        <f>S778*H778</f>
        <v>0</v>
      </c>
      <c r="AR778" s="24" t="s">
        <v>187</v>
      </c>
      <c r="AT778" s="24" t="s">
        <v>182</v>
      </c>
      <c r="AU778" s="24" t="s">
        <v>88</v>
      </c>
      <c r="AY778" s="24" t="s">
        <v>179</v>
      </c>
      <c r="BE778" s="204">
        <f>IF(N778="základní",J778,0)</f>
        <v>0</v>
      </c>
      <c r="BF778" s="204">
        <f>IF(N778="snížená",J778,0)</f>
        <v>0</v>
      </c>
      <c r="BG778" s="204">
        <f>IF(N778="zákl. přenesená",J778,0)</f>
        <v>0</v>
      </c>
      <c r="BH778" s="204">
        <f>IF(N778="sníž. přenesená",J778,0)</f>
        <v>0</v>
      </c>
      <c r="BI778" s="204">
        <f>IF(N778="nulová",J778,0)</f>
        <v>0</v>
      </c>
      <c r="BJ778" s="24" t="s">
        <v>86</v>
      </c>
      <c r="BK778" s="204">
        <f>ROUND(I778*H778,2)</f>
        <v>0</v>
      </c>
      <c r="BL778" s="24" t="s">
        <v>187</v>
      </c>
      <c r="BM778" s="24" t="s">
        <v>1096</v>
      </c>
    </row>
    <row r="779" spans="2:65" s="1" customFormat="1" ht="54">
      <c r="B779" s="42"/>
      <c r="C779" s="64"/>
      <c r="D779" s="205" t="s">
        <v>189</v>
      </c>
      <c r="E779" s="64"/>
      <c r="F779" s="206" t="s">
        <v>1097</v>
      </c>
      <c r="G779" s="64"/>
      <c r="H779" s="64"/>
      <c r="I779" s="164"/>
      <c r="J779" s="64"/>
      <c r="K779" s="64"/>
      <c r="L779" s="62"/>
      <c r="M779" s="207"/>
      <c r="N779" s="43"/>
      <c r="O779" s="43"/>
      <c r="P779" s="43"/>
      <c r="Q779" s="43"/>
      <c r="R779" s="43"/>
      <c r="S779" s="43"/>
      <c r="T779" s="79"/>
      <c r="AT779" s="24" t="s">
        <v>189</v>
      </c>
      <c r="AU779" s="24" t="s">
        <v>88</v>
      </c>
    </row>
    <row r="780" spans="2:65" s="11" customFormat="1" ht="13.5">
      <c r="B780" s="208"/>
      <c r="C780" s="209"/>
      <c r="D780" s="205" t="s">
        <v>191</v>
      </c>
      <c r="E780" s="210" t="s">
        <v>34</v>
      </c>
      <c r="F780" s="211" t="s">
        <v>1098</v>
      </c>
      <c r="G780" s="209"/>
      <c r="H780" s="210" t="s">
        <v>34</v>
      </c>
      <c r="I780" s="212"/>
      <c r="J780" s="209"/>
      <c r="K780" s="209"/>
      <c r="L780" s="213"/>
      <c r="M780" s="214"/>
      <c r="N780" s="215"/>
      <c r="O780" s="215"/>
      <c r="P780" s="215"/>
      <c r="Q780" s="215"/>
      <c r="R780" s="215"/>
      <c r="S780" s="215"/>
      <c r="T780" s="216"/>
      <c r="AT780" s="217" t="s">
        <v>191</v>
      </c>
      <c r="AU780" s="217" t="s">
        <v>88</v>
      </c>
      <c r="AV780" s="11" t="s">
        <v>86</v>
      </c>
      <c r="AW780" s="11" t="s">
        <v>41</v>
      </c>
      <c r="AX780" s="11" t="s">
        <v>78</v>
      </c>
      <c r="AY780" s="217" t="s">
        <v>179</v>
      </c>
    </row>
    <row r="781" spans="2:65" s="12" customFormat="1" ht="13.5">
      <c r="B781" s="218"/>
      <c r="C781" s="219"/>
      <c r="D781" s="205" t="s">
        <v>191</v>
      </c>
      <c r="E781" s="220" t="s">
        <v>34</v>
      </c>
      <c r="F781" s="221" t="s">
        <v>1099</v>
      </c>
      <c r="G781" s="219"/>
      <c r="H781" s="222">
        <v>28.8</v>
      </c>
      <c r="I781" s="223"/>
      <c r="J781" s="219"/>
      <c r="K781" s="219"/>
      <c r="L781" s="224"/>
      <c r="M781" s="225"/>
      <c r="N781" s="226"/>
      <c r="O781" s="226"/>
      <c r="P781" s="226"/>
      <c r="Q781" s="226"/>
      <c r="R781" s="226"/>
      <c r="S781" s="226"/>
      <c r="T781" s="227"/>
      <c r="AT781" s="228" t="s">
        <v>191</v>
      </c>
      <c r="AU781" s="228" t="s">
        <v>88</v>
      </c>
      <c r="AV781" s="12" t="s">
        <v>88</v>
      </c>
      <c r="AW781" s="12" t="s">
        <v>41</v>
      </c>
      <c r="AX781" s="12" t="s">
        <v>78</v>
      </c>
      <c r="AY781" s="228" t="s">
        <v>179</v>
      </c>
    </row>
    <row r="782" spans="2:65" s="11" customFormat="1" ht="13.5">
      <c r="B782" s="208"/>
      <c r="C782" s="209"/>
      <c r="D782" s="205" t="s">
        <v>191</v>
      </c>
      <c r="E782" s="210" t="s">
        <v>34</v>
      </c>
      <c r="F782" s="211" t="s">
        <v>1100</v>
      </c>
      <c r="G782" s="209"/>
      <c r="H782" s="210" t="s">
        <v>34</v>
      </c>
      <c r="I782" s="212"/>
      <c r="J782" s="209"/>
      <c r="K782" s="209"/>
      <c r="L782" s="213"/>
      <c r="M782" s="214"/>
      <c r="N782" s="215"/>
      <c r="O782" s="215"/>
      <c r="P782" s="215"/>
      <c r="Q782" s="215"/>
      <c r="R782" s="215"/>
      <c r="S782" s="215"/>
      <c r="T782" s="216"/>
      <c r="AT782" s="217" t="s">
        <v>191</v>
      </c>
      <c r="AU782" s="217" t="s">
        <v>88</v>
      </c>
      <c r="AV782" s="11" t="s">
        <v>86</v>
      </c>
      <c r="AW782" s="11" t="s">
        <v>41</v>
      </c>
      <c r="AX782" s="11" t="s">
        <v>78</v>
      </c>
      <c r="AY782" s="217" t="s">
        <v>179</v>
      </c>
    </row>
    <row r="783" spans="2:65" s="11" customFormat="1" ht="13.5">
      <c r="B783" s="208"/>
      <c r="C783" s="209"/>
      <c r="D783" s="205" t="s">
        <v>191</v>
      </c>
      <c r="E783" s="210" t="s">
        <v>34</v>
      </c>
      <c r="F783" s="211" t="s">
        <v>1101</v>
      </c>
      <c r="G783" s="209"/>
      <c r="H783" s="210" t="s">
        <v>34</v>
      </c>
      <c r="I783" s="212"/>
      <c r="J783" s="209"/>
      <c r="K783" s="209"/>
      <c r="L783" s="213"/>
      <c r="M783" s="214"/>
      <c r="N783" s="215"/>
      <c r="O783" s="215"/>
      <c r="P783" s="215"/>
      <c r="Q783" s="215"/>
      <c r="R783" s="215"/>
      <c r="S783" s="215"/>
      <c r="T783" s="216"/>
      <c r="AT783" s="217" t="s">
        <v>191</v>
      </c>
      <c r="AU783" s="217" t="s">
        <v>88</v>
      </c>
      <c r="AV783" s="11" t="s">
        <v>86</v>
      </c>
      <c r="AW783" s="11" t="s">
        <v>41</v>
      </c>
      <c r="AX783" s="11" t="s">
        <v>78</v>
      </c>
      <c r="AY783" s="217" t="s">
        <v>179</v>
      </c>
    </row>
    <row r="784" spans="2:65" s="12" customFormat="1" ht="13.5">
      <c r="B784" s="218"/>
      <c r="C784" s="219"/>
      <c r="D784" s="205" t="s">
        <v>191</v>
      </c>
      <c r="E784" s="220" t="s">
        <v>34</v>
      </c>
      <c r="F784" s="221" t="s">
        <v>1102</v>
      </c>
      <c r="G784" s="219"/>
      <c r="H784" s="222">
        <v>253.4</v>
      </c>
      <c r="I784" s="223"/>
      <c r="J784" s="219"/>
      <c r="K784" s="219"/>
      <c r="L784" s="224"/>
      <c r="M784" s="225"/>
      <c r="N784" s="226"/>
      <c r="O784" s="226"/>
      <c r="P784" s="226"/>
      <c r="Q784" s="226"/>
      <c r="R784" s="226"/>
      <c r="S784" s="226"/>
      <c r="T784" s="227"/>
      <c r="AT784" s="228" t="s">
        <v>191</v>
      </c>
      <c r="AU784" s="228" t="s">
        <v>88</v>
      </c>
      <c r="AV784" s="12" t="s">
        <v>88</v>
      </c>
      <c r="AW784" s="12" t="s">
        <v>41</v>
      </c>
      <c r="AX784" s="12" t="s">
        <v>78</v>
      </c>
      <c r="AY784" s="228" t="s">
        <v>179</v>
      </c>
    </row>
    <row r="785" spans="2:65" s="11" customFormat="1" ht="13.5">
      <c r="B785" s="208"/>
      <c r="C785" s="209"/>
      <c r="D785" s="205" t="s">
        <v>191</v>
      </c>
      <c r="E785" s="210" t="s">
        <v>34</v>
      </c>
      <c r="F785" s="211" t="s">
        <v>420</v>
      </c>
      <c r="G785" s="209"/>
      <c r="H785" s="210" t="s">
        <v>34</v>
      </c>
      <c r="I785" s="212"/>
      <c r="J785" s="209"/>
      <c r="K785" s="209"/>
      <c r="L785" s="213"/>
      <c r="M785" s="214"/>
      <c r="N785" s="215"/>
      <c r="O785" s="215"/>
      <c r="P785" s="215"/>
      <c r="Q785" s="215"/>
      <c r="R785" s="215"/>
      <c r="S785" s="215"/>
      <c r="T785" s="216"/>
      <c r="AT785" s="217" t="s">
        <v>191</v>
      </c>
      <c r="AU785" s="217" t="s">
        <v>88</v>
      </c>
      <c r="AV785" s="11" t="s">
        <v>86</v>
      </c>
      <c r="AW785" s="11" t="s">
        <v>41</v>
      </c>
      <c r="AX785" s="11" t="s">
        <v>78</v>
      </c>
      <c r="AY785" s="217" t="s">
        <v>179</v>
      </c>
    </row>
    <row r="786" spans="2:65" s="12" customFormat="1" ht="13.5">
      <c r="B786" s="218"/>
      <c r="C786" s="219"/>
      <c r="D786" s="205" t="s">
        <v>191</v>
      </c>
      <c r="E786" s="220" t="s">
        <v>34</v>
      </c>
      <c r="F786" s="221" t="s">
        <v>1103</v>
      </c>
      <c r="G786" s="219"/>
      <c r="H786" s="222">
        <v>18.57</v>
      </c>
      <c r="I786" s="223"/>
      <c r="J786" s="219"/>
      <c r="K786" s="219"/>
      <c r="L786" s="224"/>
      <c r="M786" s="225"/>
      <c r="N786" s="226"/>
      <c r="O786" s="226"/>
      <c r="P786" s="226"/>
      <c r="Q786" s="226"/>
      <c r="R786" s="226"/>
      <c r="S786" s="226"/>
      <c r="T786" s="227"/>
      <c r="AT786" s="228" t="s">
        <v>191</v>
      </c>
      <c r="AU786" s="228" t="s">
        <v>88</v>
      </c>
      <c r="AV786" s="12" t="s">
        <v>88</v>
      </c>
      <c r="AW786" s="12" t="s">
        <v>41</v>
      </c>
      <c r="AX786" s="12" t="s">
        <v>78</v>
      </c>
      <c r="AY786" s="228" t="s">
        <v>179</v>
      </c>
    </row>
    <row r="787" spans="2:65" s="11" customFormat="1" ht="13.5">
      <c r="B787" s="208"/>
      <c r="C787" s="209"/>
      <c r="D787" s="205" t="s">
        <v>191</v>
      </c>
      <c r="E787" s="210" t="s">
        <v>34</v>
      </c>
      <c r="F787" s="211" t="s">
        <v>1104</v>
      </c>
      <c r="G787" s="209"/>
      <c r="H787" s="210" t="s">
        <v>34</v>
      </c>
      <c r="I787" s="212"/>
      <c r="J787" s="209"/>
      <c r="K787" s="209"/>
      <c r="L787" s="213"/>
      <c r="M787" s="214"/>
      <c r="N787" s="215"/>
      <c r="O787" s="215"/>
      <c r="P787" s="215"/>
      <c r="Q787" s="215"/>
      <c r="R787" s="215"/>
      <c r="S787" s="215"/>
      <c r="T787" s="216"/>
      <c r="AT787" s="217" t="s">
        <v>191</v>
      </c>
      <c r="AU787" s="217" t="s">
        <v>88</v>
      </c>
      <c r="AV787" s="11" t="s">
        <v>86</v>
      </c>
      <c r="AW787" s="11" t="s">
        <v>41</v>
      </c>
      <c r="AX787" s="11" t="s">
        <v>78</v>
      </c>
      <c r="AY787" s="217" t="s">
        <v>179</v>
      </c>
    </row>
    <row r="788" spans="2:65" s="12" customFormat="1" ht="13.5">
      <c r="B788" s="218"/>
      <c r="C788" s="219"/>
      <c r="D788" s="205" t="s">
        <v>191</v>
      </c>
      <c r="E788" s="220" t="s">
        <v>34</v>
      </c>
      <c r="F788" s="221" t="s">
        <v>1105</v>
      </c>
      <c r="G788" s="219"/>
      <c r="H788" s="222">
        <v>1.35</v>
      </c>
      <c r="I788" s="223"/>
      <c r="J788" s="219"/>
      <c r="K788" s="219"/>
      <c r="L788" s="224"/>
      <c r="M788" s="225"/>
      <c r="N788" s="226"/>
      <c r="O788" s="226"/>
      <c r="P788" s="226"/>
      <c r="Q788" s="226"/>
      <c r="R788" s="226"/>
      <c r="S788" s="226"/>
      <c r="T788" s="227"/>
      <c r="AT788" s="228" t="s">
        <v>191</v>
      </c>
      <c r="AU788" s="228" t="s">
        <v>88</v>
      </c>
      <c r="AV788" s="12" t="s">
        <v>88</v>
      </c>
      <c r="AW788" s="12" t="s">
        <v>41</v>
      </c>
      <c r="AX788" s="12" t="s">
        <v>78</v>
      </c>
      <c r="AY788" s="228" t="s">
        <v>179</v>
      </c>
    </row>
    <row r="789" spans="2:65" s="12" customFormat="1" ht="13.5">
      <c r="B789" s="218"/>
      <c r="C789" s="219"/>
      <c r="D789" s="205" t="s">
        <v>191</v>
      </c>
      <c r="E789" s="220" t="s">
        <v>34</v>
      </c>
      <c r="F789" s="221" t="s">
        <v>1106</v>
      </c>
      <c r="G789" s="219"/>
      <c r="H789" s="222">
        <v>70.650000000000006</v>
      </c>
      <c r="I789" s="223"/>
      <c r="J789" s="219"/>
      <c r="K789" s="219"/>
      <c r="L789" s="224"/>
      <c r="M789" s="225"/>
      <c r="N789" s="226"/>
      <c r="O789" s="226"/>
      <c r="P789" s="226"/>
      <c r="Q789" s="226"/>
      <c r="R789" s="226"/>
      <c r="S789" s="226"/>
      <c r="T789" s="227"/>
      <c r="AT789" s="228" t="s">
        <v>191</v>
      </c>
      <c r="AU789" s="228" t="s">
        <v>88</v>
      </c>
      <c r="AV789" s="12" t="s">
        <v>88</v>
      </c>
      <c r="AW789" s="12" t="s">
        <v>41</v>
      </c>
      <c r="AX789" s="12" t="s">
        <v>78</v>
      </c>
      <c r="AY789" s="228" t="s">
        <v>179</v>
      </c>
    </row>
    <row r="790" spans="2:65" s="11" customFormat="1" ht="13.5">
      <c r="B790" s="208"/>
      <c r="C790" s="209"/>
      <c r="D790" s="205" t="s">
        <v>191</v>
      </c>
      <c r="E790" s="210" t="s">
        <v>34</v>
      </c>
      <c r="F790" s="211" t="s">
        <v>1107</v>
      </c>
      <c r="G790" s="209"/>
      <c r="H790" s="210" t="s">
        <v>34</v>
      </c>
      <c r="I790" s="212"/>
      <c r="J790" s="209"/>
      <c r="K790" s="209"/>
      <c r="L790" s="213"/>
      <c r="M790" s="214"/>
      <c r="N790" s="215"/>
      <c r="O790" s="215"/>
      <c r="P790" s="215"/>
      <c r="Q790" s="215"/>
      <c r="R790" s="215"/>
      <c r="S790" s="215"/>
      <c r="T790" s="216"/>
      <c r="AT790" s="217" t="s">
        <v>191</v>
      </c>
      <c r="AU790" s="217" t="s">
        <v>88</v>
      </c>
      <c r="AV790" s="11" t="s">
        <v>86</v>
      </c>
      <c r="AW790" s="11" t="s">
        <v>41</v>
      </c>
      <c r="AX790" s="11" t="s">
        <v>78</v>
      </c>
      <c r="AY790" s="217" t="s">
        <v>179</v>
      </c>
    </row>
    <row r="791" spans="2:65" s="11" customFormat="1" ht="13.5">
      <c r="B791" s="208"/>
      <c r="C791" s="209"/>
      <c r="D791" s="205" t="s">
        <v>191</v>
      </c>
      <c r="E791" s="210" t="s">
        <v>34</v>
      </c>
      <c r="F791" s="211" t="s">
        <v>1101</v>
      </c>
      <c r="G791" s="209"/>
      <c r="H791" s="210" t="s">
        <v>34</v>
      </c>
      <c r="I791" s="212"/>
      <c r="J791" s="209"/>
      <c r="K791" s="209"/>
      <c r="L791" s="213"/>
      <c r="M791" s="214"/>
      <c r="N791" s="215"/>
      <c r="O791" s="215"/>
      <c r="P791" s="215"/>
      <c r="Q791" s="215"/>
      <c r="R791" s="215"/>
      <c r="S791" s="215"/>
      <c r="T791" s="216"/>
      <c r="AT791" s="217" t="s">
        <v>191</v>
      </c>
      <c r="AU791" s="217" t="s">
        <v>88</v>
      </c>
      <c r="AV791" s="11" t="s">
        <v>86</v>
      </c>
      <c r="AW791" s="11" t="s">
        <v>41</v>
      </c>
      <c r="AX791" s="11" t="s">
        <v>78</v>
      </c>
      <c r="AY791" s="217" t="s">
        <v>179</v>
      </c>
    </row>
    <row r="792" spans="2:65" s="12" customFormat="1" ht="13.5">
      <c r="B792" s="218"/>
      <c r="C792" s="219"/>
      <c r="D792" s="205" t="s">
        <v>191</v>
      </c>
      <c r="E792" s="220" t="s">
        <v>34</v>
      </c>
      <c r="F792" s="221" t="s">
        <v>1108</v>
      </c>
      <c r="G792" s="219"/>
      <c r="H792" s="222">
        <v>192</v>
      </c>
      <c r="I792" s="223"/>
      <c r="J792" s="219"/>
      <c r="K792" s="219"/>
      <c r="L792" s="224"/>
      <c r="M792" s="225"/>
      <c r="N792" s="226"/>
      <c r="O792" s="226"/>
      <c r="P792" s="226"/>
      <c r="Q792" s="226"/>
      <c r="R792" s="226"/>
      <c r="S792" s="226"/>
      <c r="T792" s="227"/>
      <c r="AT792" s="228" t="s">
        <v>191</v>
      </c>
      <c r="AU792" s="228" t="s">
        <v>88</v>
      </c>
      <c r="AV792" s="12" t="s">
        <v>88</v>
      </c>
      <c r="AW792" s="12" t="s">
        <v>41</v>
      </c>
      <c r="AX792" s="12" t="s">
        <v>78</v>
      </c>
      <c r="AY792" s="228" t="s">
        <v>179</v>
      </c>
    </row>
    <row r="793" spans="2:65" s="11" customFormat="1" ht="13.5">
      <c r="B793" s="208"/>
      <c r="C793" s="209"/>
      <c r="D793" s="205" t="s">
        <v>191</v>
      </c>
      <c r="E793" s="210" t="s">
        <v>34</v>
      </c>
      <c r="F793" s="211" t="s">
        <v>420</v>
      </c>
      <c r="G793" s="209"/>
      <c r="H793" s="210" t="s">
        <v>34</v>
      </c>
      <c r="I793" s="212"/>
      <c r="J793" s="209"/>
      <c r="K793" s="209"/>
      <c r="L793" s="213"/>
      <c r="M793" s="214"/>
      <c r="N793" s="215"/>
      <c r="O793" s="215"/>
      <c r="P793" s="215"/>
      <c r="Q793" s="215"/>
      <c r="R793" s="215"/>
      <c r="S793" s="215"/>
      <c r="T793" s="216"/>
      <c r="AT793" s="217" t="s">
        <v>191</v>
      </c>
      <c r="AU793" s="217" t="s">
        <v>88</v>
      </c>
      <c r="AV793" s="11" t="s">
        <v>86</v>
      </c>
      <c r="AW793" s="11" t="s">
        <v>41</v>
      </c>
      <c r="AX793" s="11" t="s">
        <v>78</v>
      </c>
      <c r="AY793" s="217" t="s">
        <v>179</v>
      </c>
    </row>
    <row r="794" spans="2:65" s="12" customFormat="1" ht="27">
      <c r="B794" s="218"/>
      <c r="C794" s="219"/>
      <c r="D794" s="205" t="s">
        <v>191</v>
      </c>
      <c r="E794" s="220" t="s">
        <v>34</v>
      </c>
      <c r="F794" s="221" t="s">
        <v>1109</v>
      </c>
      <c r="G794" s="219"/>
      <c r="H794" s="222">
        <v>9.4</v>
      </c>
      <c r="I794" s="223"/>
      <c r="J794" s="219"/>
      <c r="K794" s="219"/>
      <c r="L794" s="224"/>
      <c r="M794" s="225"/>
      <c r="N794" s="226"/>
      <c r="O794" s="226"/>
      <c r="P794" s="226"/>
      <c r="Q794" s="226"/>
      <c r="R794" s="226"/>
      <c r="S794" s="226"/>
      <c r="T794" s="227"/>
      <c r="AT794" s="228" t="s">
        <v>191</v>
      </c>
      <c r="AU794" s="228" t="s">
        <v>88</v>
      </c>
      <c r="AV794" s="12" t="s">
        <v>88</v>
      </c>
      <c r="AW794" s="12" t="s">
        <v>41</v>
      </c>
      <c r="AX794" s="12" t="s">
        <v>78</v>
      </c>
      <c r="AY794" s="228" t="s">
        <v>179</v>
      </c>
    </row>
    <row r="795" spans="2:65" s="11" customFormat="1" ht="13.5">
      <c r="B795" s="208"/>
      <c r="C795" s="209"/>
      <c r="D795" s="205" t="s">
        <v>191</v>
      </c>
      <c r="E795" s="210" t="s">
        <v>34</v>
      </c>
      <c r="F795" s="211" t="s">
        <v>1104</v>
      </c>
      <c r="G795" s="209"/>
      <c r="H795" s="210" t="s">
        <v>34</v>
      </c>
      <c r="I795" s="212"/>
      <c r="J795" s="209"/>
      <c r="K795" s="209"/>
      <c r="L795" s="213"/>
      <c r="M795" s="214"/>
      <c r="N795" s="215"/>
      <c r="O795" s="215"/>
      <c r="P795" s="215"/>
      <c r="Q795" s="215"/>
      <c r="R795" s="215"/>
      <c r="S795" s="215"/>
      <c r="T795" s="216"/>
      <c r="AT795" s="217" t="s">
        <v>191</v>
      </c>
      <c r="AU795" s="217" t="s">
        <v>88</v>
      </c>
      <c r="AV795" s="11" t="s">
        <v>86</v>
      </c>
      <c r="AW795" s="11" t="s">
        <v>41</v>
      </c>
      <c r="AX795" s="11" t="s">
        <v>78</v>
      </c>
      <c r="AY795" s="217" t="s">
        <v>179</v>
      </c>
    </row>
    <row r="796" spans="2:65" s="12" customFormat="1" ht="13.5">
      <c r="B796" s="218"/>
      <c r="C796" s="219"/>
      <c r="D796" s="205" t="s">
        <v>191</v>
      </c>
      <c r="E796" s="220" t="s">
        <v>34</v>
      </c>
      <c r="F796" s="221" t="s">
        <v>1105</v>
      </c>
      <c r="G796" s="219"/>
      <c r="H796" s="222">
        <v>1.35</v>
      </c>
      <c r="I796" s="223"/>
      <c r="J796" s="219"/>
      <c r="K796" s="219"/>
      <c r="L796" s="224"/>
      <c r="M796" s="225"/>
      <c r="N796" s="226"/>
      <c r="O796" s="226"/>
      <c r="P796" s="226"/>
      <c r="Q796" s="226"/>
      <c r="R796" s="226"/>
      <c r="S796" s="226"/>
      <c r="T796" s="227"/>
      <c r="AT796" s="228" t="s">
        <v>191</v>
      </c>
      <c r="AU796" s="228" t="s">
        <v>88</v>
      </c>
      <c r="AV796" s="12" t="s">
        <v>88</v>
      </c>
      <c r="AW796" s="12" t="s">
        <v>41</v>
      </c>
      <c r="AX796" s="12" t="s">
        <v>78</v>
      </c>
      <c r="AY796" s="228" t="s">
        <v>179</v>
      </c>
    </row>
    <row r="797" spans="2:65" s="12" customFormat="1" ht="13.5">
      <c r="B797" s="218"/>
      <c r="C797" s="219"/>
      <c r="D797" s="205" t="s">
        <v>191</v>
      </c>
      <c r="E797" s="220" t="s">
        <v>34</v>
      </c>
      <c r="F797" s="221" t="s">
        <v>1106</v>
      </c>
      <c r="G797" s="219"/>
      <c r="H797" s="222">
        <v>70.650000000000006</v>
      </c>
      <c r="I797" s="223"/>
      <c r="J797" s="219"/>
      <c r="K797" s="219"/>
      <c r="L797" s="224"/>
      <c r="M797" s="225"/>
      <c r="N797" s="226"/>
      <c r="O797" s="226"/>
      <c r="P797" s="226"/>
      <c r="Q797" s="226"/>
      <c r="R797" s="226"/>
      <c r="S797" s="226"/>
      <c r="T797" s="227"/>
      <c r="AT797" s="228" t="s">
        <v>191</v>
      </c>
      <c r="AU797" s="228" t="s">
        <v>88</v>
      </c>
      <c r="AV797" s="12" t="s">
        <v>88</v>
      </c>
      <c r="AW797" s="12" t="s">
        <v>41</v>
      </c>
      <c r="AX797" s="12" t="s">
        <v>78</v>
      </c>
      <c r="AY797" s="228" t="s">
        <v>179</v>
      </c>
    </row>
    <row r="798" spans="2:65" s="13" customFormat="1" ht="13.5">
      <c r="B798" s="229"/>
      <c r="C798" s="230"/>
      <c r="D798" s="205" t="s">
        <v>191</v>
      </c>
      <c r="E798" s="231" t="s">
        <v>34</v>
      </c>
      <c r="F798" s="232" t="s">
        <v>196</v>
      </c>
      <c r="G798" s="230"/>
      <c r="H798" s="233">
        <v>646.16999999999996</v>
      </c>
      <c r="I798" s="234"/>
      <c r="J798" s="230"/>
      <c r="K798" s="230"/>
      <c r="L798" s="235"/>
      <c r="M798" s="236"/>
      <c r="N798" s="237"/>
      <c r="O798" s="237"/>
      <c r="P798" s="237"/>
      <c r="Q798" s="237"/>
      <c r="R798" s="237"/>
      <c r="S798" s="237"/>
      <c r="T798" s="238"/>
      <c r="AT798" s="239" t="s">
        <v>191</v>
      </c>
      <c r="AU798" s="239" t="s">
        <v>88</v>
      </c>
      <c r="AV798" s="13" t="s">
        <v>187</v>
      </c>
      <c r="AW798" s="13" t="s">
        <v>41</v>
      </c>
      <c r="AX798" s="13" t="s">
        <v>86</v>
      </c>
      <c r="AY798" s="239" t="s">
        <v>179</v>
      </c>
    </row>
    <row r="799" spans="2:65" s="1" customFormat="1" ht="22.9" customHeight="1">
      <c r="B799" s="42"/>
      <c r="C799" s="193" t="s">
        <v>1110</v>
      </c>
      <c r="D799" s="193" t="s">
        <v>182</v>
      </c>
      <c r="E799" s="194" t="s">
        <v>1111</v>
      </c>
      <c r="F799" s="195" t="s">
        <v>1112</v>
      </c>
      <c r="G799" s="196" t="s">
        <v>250</v>
      </c>
      <c r="H799" s="197">
        <v>99</v>
      </c>
      <c r="I799" s="198"/>
      <c r="J799" s="199">
        <f>ROUND(I799*H799,2)</f>
        <v>0</v>
      </c>
      <c r="K799" s="195" t="s">
        <v>186</v>
      </c>
      <c r="L799" s="62"/>
      <c r="M799" s="200" t="s">
        <v>34</v>
      </c>
      <c r="N799" s="201" t="s">
        <v>49</v>
      </c>
      <c r="O799" s="43"/>
      <c r="P799" s="202">
        <f>O799*H799</f>
        <v>0</v>
      </c>
      <c r="Q799" s="202">
        <v>1.113E-5</v>
      </c>
      <c r="R799" s="202">
        <f>Q799*H799</f>
        <v>1.10187E-3</v>
      </c>
      <c r="S799" s="202">
        <v>0</v>
      </c>
      <c r="T799" s="203">
        <f>S799*H799</f>
        <v>0</v>
      </c>
      <c r="AR799" s="24" t="s">
        <v>187</v>
      </c>
      <c r="AT799" s="24" t="s">
        <v>182</v>
      </c>
      <c r="AU799" s="24" t="s">
        <v>88</v>
      </c>
      <c r="AY799" s="24" t="s">
        <v>179</v>
      </c>
      <c r="BE799" s="204">
        <f>IF(N799="základní",J799,0)</f>
        <v>0</v>
      </c>
      <c r="BF799" s="204">
        <f>IF(N799="snížená",J799,0)</f>
        <v>0</v>
      </c>
      <c r="BG799" s="204">
        <f>IF(N799="zákl. přenesená",J799,0)</f>
        <v>0</v>
      </c>
      <c r="BH799" s="204">
        <f>IF(N799="sníž. přenesená",J799,0)</f>
        <v>0</v>
      </c>
      <c r="BI799" s="204">
        <f>IF(N799="nulová",J799,0)</f>
        <v>0</v>
      </c>
      <c r="BJ799" s="24" t="s">
        <v>86</v>
      </c>
      <c r="BK799" s="204">
        <f>ROUND(I799*H799,2)</f>
        <v>0</v>
      </c>
      <c r="BL799" s="24" t="s">
        <v>187</v>
      </c>
      <c r="BM799" s="24" t="s">
        <v>1113</v>
      </c>
    </row>
    <row r="800" spans="2:65" s="11" customFormat="1" ht="13.5">
      <c r="B800" s="208"/>
      <c r="C800" s="209"/>
      <c r="D800" s="205" t="s">
        <v>191</v>
      </c>
      <c r="E800" s="210" t="s">
        <v>34</v>
      </c>
      <c r="F800" s="211" t="s">
        <v>907</v>
      </c>
      <c r="G800" s="209"/>
      <c r="H800" s="210" t="s">
        <v>34</v>
      </c>
      <c r="I800" s="212"/>
      <c r="J800" s="209"/>
      <c r="K800" s="209"/>
      <c r="L800" s="213"/>
      <c r="M800" s="214"/>
      <c r="N800" s="215"/>
      <c r="O800" s="215"/>
      <c r="P800" s="215"/>
      <c r="Q800" s="215"/>
      <c r="R800" s="215"/>
      <c r="S800" s="215"/>
      <c r="T800" s="216"/>
      <c r="AT800" s="217" t="s">
        <v>191</v>
      </c>
      <c r="AU800" s="217" t="s">
        <v>88</v>
      </c>
      <c r="AV800" s="11" t="s">
        <v>86</v>
      </c>
      <c r="AW800" s="11" t="s">
        <v>41</v>
      </c>
      <c r="AX800" s="11" t="s">
        <v>78</v>
      </c>
      <c r="AY800" s="217" t="s">
        <v>179</v>
      </c>
    </row>
    <row r="801" spans="2:65" s="12" customFormat="1" ht="13.5">
      <c r="B801" s="218"/>
      <c r="C801" s="219"/>
      <c r="D801" s="205" t="s">
        <v>191</v>
      </c>
      <c r="E801" s="220" t="s">
        <v>34</v>
      </c>
      <c r="F801" s="221" t="s">
        <v>1114</v>
      </c>
      <c r="G801" s="219"/>
      <c r="H801" s="222">
        <v>55</v>
      </c>
      <c r="I801" s="223"/>
      <c r="J801" s="219"/>
      <c r="K801" s="219"/>
      <c r="L801" s="224"/>
      <c r="M801" s="225"/>
      <c r="N801" s="226"/>
      <c r="O801" s="226"/>
      <c r="P801" s="226"/>
      <c r="Q801" s="226"/>
      <c r="R801" s="226"/>
      <c r="S801" s="226"/>
      <c r="T801" s="227"/>
      <c r="AT801" s="228" t="s">
        <v>191</v>
      </c>
      <c r="AU801" s="228" t="s">
        <v>88</v>
      </c>
      <c r="AV801" s="12" t="s">
        <v>88</v>
      </c>
      <c r="AW801" s="12" t="s">
        <v>41</v>
      </c>
      <c r="AX801" s="12" t="s">
        <v>78</v>
      </c>
      <c r="AY801" s="228" t="s">
        <v>179</v>
      </c>
    </row>
    <row r="802" spans="2:65" s="11" customFormat="1" ht="13.5">
      <c r="B802" s="208"/>
      <c r="C802" s="209"/>
      <c r="D802" s="205" t="s">
        <v>191</v>
      </c>
      <c r="E802" s="210" t="s">
        <v>34</v>
      </c>
      <c r="F802" s="211" t="s">
        <v>909</v>
      </c>
      <c r="G802" s="209"/>
      <c r="H802" s="210" t="s">
        <v>34</v>
      </c>
      <c r="I802" s="212"/>
      <c r="J802" s="209"/>
      <c r="K802" s="209"/>
      <c r="L802" s="213"/>
      <c r="M802" s="214"/>
      <c r="N802" s="215"/>
      <c r="O802" s="215"/>
      <c r="P802" s="215"/>
      <c r="Q802" s="215"/>
      <c r="R802" s="215"/>
      <c r="S802" s="215"/>
      <c r="T802" s="216"/>
      <c r="AT802" s="217" t="s">
        <v>191</v>
      </c>
      <c r="AU802" s="217" t="s">
        <v>88</v>
      </c>
      <c r="AV802" s="11" t="s">
        <v>86</v>
      </c>
      <c r="AW802" s="11" t="s">
        <v>41</v>
      </c>
      <c r="AX802" s="11" t="s">
        <v>78</v>
      </c>
      <c r="AY802" s="217" t="s">
        <v>179</v>
      </c>
    </row>
    <row r="803" spans="2:65" s="12" customFormat="1" ht="13.5">
      <c r="B803" s="218"/>
      <c r="C803" s="219"/>
      <c r="D803" s="205" t="s">
        <v>191</v>
      </c>
      <c r="E803" s="220" t="s">
        <v>34</v>
      </c>
      <c r="F803" s="221" t="s">
        <v>1115</v>
      </c>
      <c r="G803" s="219"/>
      <c r="H803" s="222">
        <v>44</v>
      </c>
      <c r="I803" s="223"/>
      <c r="J803" s="219"/>
      <c r="K803" s="219"/>
      <c r="L803" s="224"/>
      <c r="M803" s="225"/>
      <c r="N803" s="226"/>
      <c r="O803" s="226"/>
      <c r="P803" s="226"/>
      <c r="Q803" s="226"/>
      <c r="R803" s="226"/>
      <c r="S803" s="226"/>
      <c r="T803" s="227"/>
      <c r="AT803" s="228" t="s">
        <v>191</v>
      </c>
      <c r="AU803" s="228" t="s">
        <v>88</v>
      </c>
      <c r="AV803" s="12" t="s">
        <v>88</v>
      </c>
      <c r="AW803" s="12" t="s">
        <v>41</v>
      </c>
      <c r="AX803" s="12" t="s">
        <v>78</v>
      </c>
      <c r="AY803" s="228" t="s">
        <v>179</v>
      </c>
    </row>
    <row r="804" spans="2:65" s="13" customFormat="1" ht="13.5">
      <c r="B804" s="229"/>
      <c r="C804" s="230"/>
      <c r="D804" s="205" t="s">
        <v>191</v>
      </c>
      <c r="E804" s="231" t="s">
        <v>34</v>
      </c>
      <c r="F804" s="232" t="s">
        <v>196</v>
      </c>
      <c r="G804" s="230"/>
      <c r="H804" s="233">
        <v>99</v>
      </c>
      <c r="I804" s="234"/>
      <c r="J804" s="230"/>
      <c r="K804" s="230"/>
      <c r="L804" s="235"/>
      <c r="M804" s="236"/>
      <c r="N804" s="237"/>
      <c r="O804" s="237"/>
      <c r="P804" s="237"/>
      <c r="Q804" s="237"/>
      <c r="R804" s="237"/>
      <c r="S804" s="237"/>
      <c r="T804" s="238"/>
      <c r="AT804" s="239" t="s">
        <v>191</v>
      </c>
      <c r="AU804" s="239" t="s">
        <v>88</v>
      </c>
      <c r="AV804" s="13" t="s">
        <v>187</v>
      </c>
      <c r="AW804" s="13" t="s">
        <v>41</v>
      </c>
      <c r="AX804" s="13" t="s">
        <v>86</v>
      </c>
      <c r="AY804" s="239" t="s">
        <v>179</v>
      </c>
    </row>
    <row r="805" spans="2:65" s="1" customFormat="1" ht="22.9" customHeight="1">
      <c r="B805" s="42"/>
      <c r="C805" s="193" t="s">
        <v>1116</v>
      </c>
      <c r="D805" s="193" t="s">
        <v>182</v>
      </c>
      <c r="E805" s="194" t="s">
        <v>1117</v>
      </c>
      <c r="F805" s="195" t="s">
        <v>1118</v>
      </c>
      <c r="G805" s="196" t="s">
        <v>185</v>
      </c>
      <c r="H805" s="197">
        <v>1296.9000000000001</v>
      </c>
      <c r="I805" s="198"/>
      <c r="J805" s="199">
        <f>ROUND(I805*H805,2)</f>
        <v>0</v>
      </c>
      <c r="K805" s="195" t="s">
        <v>186</v>
      </c>
      <c r="L805" s="62"/>
      <c r="M805" s="200" t="s">
        <v>34</v>
      </c>
      <c r="N805" s="201" t="s">
        <v>49</v>
      </c>
      <c r="O805" s="43"/>
      <c r="P805" s="202">
        <f>O805*H805</f>
        <v>0</v>
      </c>
      <c r="Q805" s="202">
        <v>0</v>
      </c>
      <c r="R805" s="202">
        <f>Q805*H805</f>
        <v>0</v>
      </c>
      <c r="S805" s="202">
        <v>0.05</v>
      </c>
      <c r="T805" s="203">
        <f>S805*H805</f>
        <v>64.845000000000013</v>
      </c>
      <c r="AR805" s="24" t="s">
        <v>187</v>
      </c>
      <c r="AT805" s="24" t="s">
        <v>182</v>
      </c>
      <c r="AU805" s="24" t="s">
        <v>88</v>
      </c>
      <c r="AY805" s="24" t="s">
        <v>179</v>
      </c>
      <c r="BE805" s="204">
        <f>IF(N805="základní",J805,0)</f>
        <v>0</v>
      </c>
      <c r="BF805" s="204">
        <f>IF(N805="snížená",J805,0)</f>
        <v>0</v>
      </c>
      <c r="BG805" s="204">
        <f>IF(N805="zákl. přenesená",J805,0)</f>
        <v>0</v>
      </c>
      <c r="BH805" s="204">
        <f>IF(N805="sníž. přenesená",J805,0)</f>
        <v>0</v>
      </c>
      <c r="BI805" s="204">
        <f>IF(N805="nulová",J805,0)</f>
        <v>0</v>
      </c>
      <c r="BJ805" s="24" t="s">
        <v>86</v>
      </c>
      <c r="BK805" s="204">
        <f>ROUND(I805*H805,2)</f>
        <v>0</v>
      </c>
      <c r="BL805" s="24" t="s">
        <v>187</v>
      </c>
      <c r="BM805" s="24" t="s">
        <v>1119</v>
      </c>
    </row>
    <row r="806" spans="2:65" s="1" customFormat="1" ht="40.5">
      <c r="B806" s="42"/>
      <c r="C806" s="64"/>
      <c r="D806" s="205" t="s">
        <v>189</v>
      </c>
      <c r="E806" s="64"/>
      <c r="F806" s="206" t="s">
        <v>1120</v>
      </c>
      <c r="G806" s="64"/>
      <c r="H806" s="64"/>
      <c r="I806" s="164"/>
      <c r="J806" s="64"/>
      <c r="K806" s="64"/>
      <c r="L806" s="62"/>
      <c r="M806" s="207"/>
      <c r="N806" s="43"/>
      <c r="O806" s="43"/>
      <c r="P806" s="43"/>
      <c r="Q806" s="43"/>
      <c r="R806" s="43"/>
      <c r="S806" s="43"/>
      <c r="T806" s="79"/>
      <c r="AT806" s="24" t="s">
        <v>189</v>
      </c>
      <c r="AU806" s="24" t="s">
        <v>88</v>
      </c>
    </row>
    <row r="807" spans="2:65" s="11" customFormat="1" ht="13.5">
      <c r="B807" s="208"/>
      <c r="C807" s="209"/>
      <c r="D807" s="205" t="s">
        <v>191</v>
      </c>
      <c r="E807" s="210" t="s">
        <v>34</v>
      </c>
      <c r="F807" s="211" t="s">
        <v>1121</v>
      </c>
      <c r="G807" s="209"/>
      <c r="H807" s="210" t="s">
        <v>34</v>
      </c>
      <c r="I807" s="212"/>
      <c r="J807" s="209"/>
      <c r="K807" s="209"/>
      <c r="L807" s="213"/>
      <c r="M807" s="214"/>
      <c r="N807" s="215"/>
      <c r="O807" s="215"/>
      <c r="P807" s="215"/>
      <c r="Q807" s="215"/>
      <c r="R807" s="215"/>
      <c r="S807" s="215"/>
      <c r="T807" s="216"/>
      <c r="AT807" s="217" t="s">
        <v>191</v>
      </c>
      <c r="AU807" s="217" t="s">
        <v>88</v>
      </c>
      <c r="AV807" s="11" t="s">
        <v>86</v>
      </c>
      <c r="AW807" s="11" t="s">
        <v>41</v>
      </c>
      <c r="AX807" s="11" t="s">
        <v>78</v>
      </c>
      <c r="AY807" s="217" t="s">
        <v>179</v>
      </c>
    </row>
    <row r="808" spans="2:65" s="12" customFormat="1" ht="13.5">
      <c r="B808" s="218"/>
      <c r="C808" s="219"/>
      <c r="D808" s="205" t="s">
        <v>191</v>
      </c>
      <c r="E808" s="220" t="s">
        <v>34</v>
      </c>
      <c r="F808" s="221" t="s">
        <v>1122</v>
      </c>
      <c r="G808" s="219"/>
      <c r="H808" s="222">
        <v>1296.9000000000001</v>
      </c>
      <c r="I808" s="223"/>
      <c r="J808" s="219"/>
      <c r="K808" s="219"/>
      <c r="L808" s="224"/>
      <c r="M808" s="225"/>
      <c r="N808" s="226"/>
      <c r="O808" s="226"/>
      <c r="P808" s="226"/>
      <c r="Q808" s="226"/>
      <c r="R808" s="226"/>
      <c r="S808" s="226"/>
      <c r="T808" s="227"/>
      <c r="AT808" s="228" t="s">
        <v>191</v>
      </c>
      <c r="AU808" s="228" t="s">
        <v>88</v>
      </c>
      <c r="AV808" s="12" t="s">
        <v>88</v>
      </c>
      <c r="AW808" s="12" t="s">
        <v>41</v>
      </c>
      <c r="AX808" s="12" t="s">
        <v>86</v>
      </c>
      <c r="AY808" s="228" t="s">
        <v>179</v>
      </c>
    </row>
    <row r="809" spans="2:65" s="1" customFormat="1" ht="34.15" customHeight="1">
      <c r="B809" s="42"/>
      <c r="C809" s="193" t="s">
        <v>1123</v>
      </c>
      <c r="D809" s="193" t="s">
        <v>182</v>
      </c>
      <c r="E809" s="194" t="s">
        <v>1124</v>
      </c>
      <c r="F809" s="195" t="s">
        <v>1125</v>
      </c>
      <c r="G809" s="196" t="s">
        <v>185</v>
      </c>
      <c r="H809" s="197">
        <v>2381.2049999999999</v>
      </c>
      <c r="I809" s="198"/>
      <c r="J809" s="199">
        <f>ROUND(I809*H809,2)</f>
        <v>0</v>
      </c>
      <c r="K809" s="195" t="s">
        <v>186</v>
      </c>
      <c r="L809" s="62"/>
      <c r="M809" s="200" t="s">
        <v>34</v>
      </c>
      <c r="N809" s="201" t="s">
        <v>49</v>
      </c>
      <c r="O809" s="43"/>
      <c r="P809" s="202">
        <f>O809*H809</f>
        <v>0</v>
      </c>
      <c r="Q809" s="202">
        <v>0</v>
      </c>
      <c r="R809" s="202">
        <f>Q809*H809</f>
        <v>0</v>
      </c>
      <c r="S809" s="202">
        <v>4.5999999999999999E-2</v>
      </c>
      <c r="T809" s="203">
        <f>S809*H809</f>
        <v>109.53542999999999</v>
      </c>
      <c r="AR809" s="24" t="s">
        <v>187</v>
      </c>
      <c r="AT809" s="24" t="s">
        <v>182</v>
      </c>
      <c r="AU809" s="24" t="s">
        <v>88</v>
      </c>
      <c r="AY809" s="24" t="s">
        <v>179</v>
      </c>
      <c r="BE809" s="204">
        <f>IF(N809="základní",J809,0)</f>
        <v>0</v>
      </c>
      <c r="BF809" s="204">
        <f>IF(N809="snížená",J809,0)</f>
        <v>0</v>
      </c>
      <c r="BG809" s="204">
        <f>IF(N809="zákl. přenesená",J809,0)</f>
        <v>0</v>
      </c>
      <c r="BH809" s="204">
        <f>IF(N809="sníž. přenesená",J809,0)</f>
        <v>0</v>
      </c>
      <c r="BI809" s="204">
        <f>IF(N809="nulová",J809,0)</f>
        <v>0</v>
      </c>
      <c r="BJ809" s="24" t="s">
        <v>86</v>
      </c>
      <c r="BK809" s="204">
        <f>ROUND(I809*H809,2)</f>
        <v>0</v>
      </c>
      <c r="BL809" s="24" t="s">
        <v>187</v>
      </c>
      <c r="BM809" s="24" t="s">
        <v>1126</v>
      </c>
    </row>
    <row r="810" spans="2:65" s="1" customFormat="1" ht="40.5">
      <c r="B810" s="42"/>
      <c r="C810" s="64"/>
      <c r="D810" s="205" t="s">
        <v>189</v>
      </c>
      <c r="E810" s="64"/>
      <c r="F810" s="206" t="s">
        <v>1120</v>
      </c>
      <c r="G810" s="64"/>
      <c r="H810" s="64"/>
      <c r="I810" s="164"/>
      <c r="J810" s="64"/>
      <c r="K810" s="64"/>
      <c r="L810" s="62"/>
      <c r="M810" s="207"/>
      <c r="N810" s="43"/>
      <c r="O810" s="43"/>
      <c r="P810" s="43"/>
      <c r="Q810" s="43"/>
      <c r="R810" s="43"/>
      <c r="S810" s="43"/>
      <c r="T810" s="79"/>
      <c r="AT810" s="24" t="s">
        <v>189</v>
      </c>
      <c r="AU810" s="24" t="s">
        <v>88</v>
      </c>
    </row>
    <row r="811" spans="2:65" s="11" customFormat="1" ht="13.5">
      <c r="B811" s="208"/>
      <c r="C811" s="209"/>
      <c r="D811" s="205" t="s">
        <v>191</v>
      </c>
      <c r="E811" s="210" t="s">
        <v>34</v>
      </c>
      <c r="F811" s="211" t="s">
        <v>1127</v>
      </c>
      <c r="G811" s="209"/>
      <c r="H811" s="210" t="s">
        <v>34</v>
      </c>
      <c r="I811" s="212"/>
      <c r="J811" s="209"/>
      <c r="K811" s="209"/>
      <c r="L811" s="213"/>
      <c r="M811" s="214"/>
      <c r="N811" s="215"/>
      <c r="O811" s="215"/>
      <c r="P811" s="215"/>
      <c r="Q811" s="215"/>
      <c r="R811" s="215"/>
      <c r="S811" s="215"/>
      <c r="T811" s="216"/>
      <c r="AT811" s="217" t="s">
        <v>191</v>
      </c>
      <c r="AU811" s="217" t="s">
        <v>88</v>
      </c>
      <c r="AV811" s="11" t="s">
        <v>86</v>
      </c>
      <c r="AW811" s="11" t="s">
        <v>41</v>
      </c>
      <c r="AX811" s="11" t="s">
        <v>78</v>
      </c>
      <c r="AY811" s="217" t="s">
        <v>179</v>
      </c>
    </row>
    <row r="812" spans="2:65" s="11" customFormat="1" ht="13.5">
      <c r="B812" s="208"/>
      <c r="C812" s="209"/>
      <c r="D812" s="205" t="s">
        <v>191</v>
      </c>
      <c r="E812" s="210" t="s">
        <v>34</v>
      </c>
      <c r="F812" s="211" t="s">
        <v>1128</v>
      </c>
      <c r="G812" s="209"/>
      <c r="H812" s="210" t="s">
        <v>34</v>
      </c>
      <c r="I812" s="212"/>
      <c r="J812" s="209"/>
      <c r="K812" s="209"/>
      <c r="L812" s="213"/>
      <c r="M812" s="214"/>
      <c r="N812" s="215"/>
      <c r="O812" s="215"/>
      <c r="P812" s="215"/>
      <c r="Q812" s="215"/>
      <c r="R812" s="215"/>
      <c r="S812" s="215"/>
      <c r="T812" s="216"/>
      <c r="AT812" s="217" t="s">
        <v>191</v>
      </c>
      <c r="AU812" s="217" t="s">
        <v>88</v>
      </c>
      <c r="AV812" s="11" t="s">
        <v>86</v>
      </c>
      <c r="AW812" s="11" t="s">
        <v>41</v>
      </c>
      <c r="AX812" s="11" t="s">
        <v>78</v>
      </c>
      <c r="AY812" s="217" t="s">
        <v>179</v>
      </c>
    </row>
    <row r="813" spans="2:65" s="12" customFormat="1" ht="13.5">
      <c r="B813" s="218"/>
      <c r="C813" s="219"/>
      <c r="D813" s="205" t="s">
        <v>191</v>
      </c>
      <c r="E813" s="220" t="s">
        <v>34</v>
      </c>
      <c r="F813" s="221" t="s">
        <v>1129</v>
      </c>
      <c r="G813" s="219"/>
      <c r="H813" s="222">
        <v>679.28200000000004</v>
      </c>
      <c r="I813" s="223"/>
      <c r="J813" s="219"/>
      <c r="K813" s="219"/>
      <c r="L813" s="224"/>
      <c r="M813" s="225"/>
      <c r="N813" s="226"/>
      <c r="O813" s="226"/>
      <c r="P813" s="226"/>
      <c r="Q813" s="226"/>
      <c r="R813" s="226"/>
      <c r="S813" s="226"/>
      <c r="T813" s="227"/>
      <c r="AT813" s="228" t="s">
        <v>191</v>
      </c>
      <c r="AU813" s="228" t="s">
        <v>88</v>
      </c>
      <c r="AV813" s="12" t="s">
        <v>88</v>
      </c>
      <c r="AW813" s="12" t="s">
        <v>41</v>
      </c>
      <c r="AX813" s="12" t="s">
        <v>78</v>
      </c>
      <c r="AY813" s="228" t="s">
        <v>179</v>
      </c>
    </row>
    <row r="814" spans="2:65" s="11" customFormat="1" ht="13.5">
      <c r="B814" s="208"/>
      <c r="C814" s="209"/>
      <c r="D814" s="205" t="s">
        <v>191</v>
      </c>
      <c r="E814" s="210" t="s">
        <v>34</v>
      </c>
      <c r="F814" s="211" t="s">
        <v>1130</v>
      </c>
      <c r="G814" s="209"/>
      <c r="H814" s="210" t="s">
        <v>34</v>
      </c>
      <c r="I814" s="212"/>
      <c r="J814" s="209"/>
      <c r="K814" s="209"/>
      <c r="L814" s="213"/>
      <c r="M814" s="214"/>
      <c r="N814" s="215"/>
      <c r="O814" s="215"/>
      <c r="P814" s="215"/>
      <c r="Q814" s="215"/>
      <c r="R814" s="215"/>
      <c r="S814" s="215"/>
      <c r="T814" s="216"/>
      <c r="AT814" s="217" t="s">
        <v>191</v>
      </c>
      <c r="AU814" s="217" t="s">
        <v>88</v>
      </c>
      <c r="AV814" s="11" t="s">
        <v>86</v>
      </c>
      <c r="AW814" s="11" t="s">
        <v>41</v>
      </c>
      <c r="AX814" s="11" t="s">
        <v>78</v>
      </c>
      <c r="AY814" s="217" t="s">
        <v>179</v>
      </c>
    </row>
    <row r="815" spans="2:65" s="12" customFormat="1" ht="13.5">
      <c r="B815" s="218"/>
      <c r="C815" s="219"/>
      <c r="D815" s="205" t="s">
        <v>191</v>
      </c>
      <c r="E815" s="220" t="s">
        <v>34</v>
      </c>
      <c r="F815" s="221" t="s">
        <v>1131</v>
      </c>
      <c r="G815" s="219"/>
      <c r="H815" s="222">
        <v>417.60199999999998</v>
      </c>
      <c r="I815" s="223"/>
      <c r="J815" s="219"/>
      <c r="K815" s="219"/>
      <c r="L815" s="224"/>
      <c r="M815" s="225"/>
      <c r="N815" s="226"/>
      <c r="O815" s="226"/>
      <c r="P815" s="226"/>
      <c r="Q815" s="226"/>
      <c r="R815" s="226"/>
      <c r="S815" s="226"/>
      <c r="T815" s="227"/>
      <c r="AT815" s="228" t="s">
        <v>191</v>
      </c>
      <c r="AU815" s="228" t="s">
        <v>88</v>
      </c>
      <c r="AV815" s="12" t="s">
        <v>88</v>
      </c>
      <c r="AW815" s="12" t="s">
        <v>41</v>
      </c>
      <c r="AX815" s="12" t="s">
        <v>78</v>
      </c>
      <c r="AY815" s="228" t="s">
        <v>179</v>
      </c>
    </row>
    <row r="816" spans="2:65" s="11" customFormat="1" ht="13.5">
      <c r="B816" s="208"/>
      <c r="C816" s="209"/>
      <c r="D816" s="205" t="s">
        <v>191</v>
      </c>
      <c r="E816" s="210" t="s">
        <v>34</v>
      </c>
      <c r="F816" s="211" t="s">
        <v>1132</v>
      </c>
      <c r="G816" s="209"/>
      <c r="H816" s="210" t="s">
        <v>34</v>
      </c>
      <c r="I816" s="212"/>
      <c r="J816" s="209"/>
      <c r="K816" s="209"/>
      <c r="L816" s="213"/>
      <c r="M816" s="214"/>
      <c r="N816" s="215"/>
      <c r="O816" s="215"/>
      <c r="P816" s="215"/>
      <c r="Q816" s="215"/>
      <c r="R816" s="215"/>
      <c r="S816" s="215"/>
      <c r="T816" s="216"/>
      <c r="AT816" s="217" t="s">
        <v>191</v>
      </c>
      <c r="AU816" s="217" t="s">
        <v>88</v>
      </c>
      <c r="AV816" s="11" t="s">
        <v>86</v>
      </c>
      <c r="AW816" s="11" t="s">
        <v>41</v>
      </c>
      <c r="AX816" s="11" t="s">
        <v>78</v>
      </c>
      <c r="AY816" s="217" t="s">
        <v>179</v>
      </c>
    </row>
    <row r="817" spans="2:65" s="12" customFormat="1" ht="13.5">
      <c r="B817" s="218"/>
      <c r="C817" s="219"/>
      <c r="D817" s="205" t="s">
        <v>191</v>
      </c>
      <c r="E817" s="220" t="s">
        <v>34</v>
      </c>
      <c r="F817" s="221" t="s">
        <v>1133</v>
      </c>
      <c r="G817" s="219"/>
      <c r="H817" s="222">
        <v>-144.40199999999999</v>
      </c>
      <c r="I817" s="223"/>
      <c r="J817" s="219"/>
      <c r="K817" s="219"/>
      <c r="L817" s="224"/>
      <c r="M817" s="225"/>
      <c r="N817" s="226"/>
      <c r="O817" s="226"/>
      <c r="P817" s="226"/>
      <c r="Q817" s="226"/>
      <c r="R817" s="226"/>
      <c r="S817" s="226"/>
      <c r="T817" s="227"/>
      <c r="AT817" s="228" t="s">
        <v>191</v>
      </c>
      <c r="AU817" s="228" t="s">
        <v>88</v>
      </c>
      <c r="AV817" s="12" t="s">
        <v>88</v>
      </c>
      <c r="AW817" s="12" t="s">
        <v>41</v>
      </c>
      <c r="AX817" s="12" t="s">
        <v>78</v>
      </c>
      <c r="AY817" s="228" t="s">
        <v>179</v>
      </c>
    </row>
    <row r="818" spans="2:65" s="11" customFormat="1" ht="13.5">
      <c r="B818" s="208"/>
      <c r="C818" s="209"/>
      <c r="D818" s="205" t="s">
        <v>191</v>
      </c>
      <c r="E818" s="210" t="s">
        <v>34</v>
      </c>
      <c r="F818" s="211" t="s">
        <v>1134</v>
      </c>
      <c r="G818" s="209"/>
      <c r="H818" s="210" t="s">
        <v>34</v>
      </c>
      <c r="I818" s="212"/>
      <c r="J818" s="209"/>
      <c r="K818" s="209"/>
      <c r="L818" s="213"/>
      <c r="M818" s="214"/>
      <c r="N818" s="215"/>
      <c r="O818" s="215"/>
      <c r="P818" s="215"/>
      <c r="Q818" s="215"/>
      <c r="R818" s="215"/>
      <c r="S818" s="215"/>
      <c r="T818" s="216"/>
      <c r="AT818" s="217" t="s">
        <v>191</v>
      </c>
      <c r="AU818" s="217" t="s">
        <v>88</v>
      </c>
      <c r="AV818" s="11" t="s">
        <v>86</v>
      </c>
      <c r="AW818" s="11" t="s">
        <v>41</v>
      </c>
      <c r="AX818" s="11" t="s">
        <v>78</v>
      </c>
      <c r="AY818" s="217" t="s">
        <v>179</v>
      </c>
    </row>
    <row r="819" spans="2:65" s="12" customFormat="1" ht="13.5">
      <c r="B819" s="218"/>
      <c r="C819" s="219"/>
      <c r="D819" s="205" t="s">
        <v>191</v>
      </c>
      <c r="E819" s="220" t="s">
        <v>34</v>
      </c>
      <c r="F819" s="221" t="s">
        <v>1135</v>
      </c>
      <c r="G819" s="219"/>
      <c r="H819" s="222">
        <v>1428.723</v>
      </c>
      <c r="I819" s="223"/>
      <c r="J819" s="219"/>
      <c r="K819" s="219"/>
      <c r="L819" s="224"/>
      <c r="M819" s="225"/>
      <c r="N819" s="226"/>
      <c r="O819" s="226"/>
      <c r="P819" s="226"/>
      <c r="Q819" s="226"/>
      <c r="R819" s="226"/>
      <c r="S819" s="226"/>
      <c r="T819" s="227"/>
      <c r="AT819" s="228" t="s">
        <v>191</v>
      </c>
      <c r="AU819" s="228" t="s">
        <v>88</v>
      </c>
      <c r="AV819" s="12" t="s">
        <v>88</v>
      </c>
      <c r="AW819" s="12" t="s">
        <v>41</v>
      </c>
      <c r="AX819" s="12" t="s">
        <v>78</v>
      </c>
      <c r="AY819" s="228" t="s">
        <v>179</v>
      </c>
    </row>
    <row r="820" spans="2:65" s="13" customFormat="1" ht="13.5">
      <c r="B820" s="229"/>
      <c r="C820" s="230"/>
      <c r="D820" s="205" t="s">
        <v>191</v>
      </c>
      <c r="E820" s="231" t="s">
        <v>34</v>
      </c>
      <c r="F820" s="232" t="s">
        <v>196</v>
      </c>
      <c r="G820" s="230"/>
      <c r="H820" s="233">
        <v>2381.2049999999999</v>
      </c>
      <c r="I820" s="234"/>
      <c r="J820" s="230"/>
      <c r="K820" s="230"/>
      <c r="L820" s="235"/>
      <c r="M820" s="236"/>
      <c r="N820" s="237"/>
      <c r="O820" s="237"/>
      <c r="P820" s="237"/>
      <c r="Q820" s="237"/>
      <c r="R820" s="237"/>
      <c r="S820" s="237"/>
      <c r="T820" s="238"/>
      <c r="AT820" s="239" t="s">
        <v>191</v>
      </c>
      <c r="AU820" s="239" t="s">
        <v>88</v>
      </c>
      <c r="AV820" s="13" t="s">
        <v>187</v>
      </c>
      <c r="AW820" s="13" t="s">
        <v>41</v>
      </c>
      <c r="AX820" s="13" t="s">
        <v>86</v>
      </c>
      <c r="AY820" s="239" t="s">
        <v>179</v>
      </c>
    </row>
    <row r="821" spans="2:65" s="1" customFormat="1" ht="22.9" customHeight="1">
      <c r="B821" s="42"/>
      <c r="C821" s="193" t="s">
        <v>1136</v>
      </c>
      <c r="D821" s="193" t="s">
        <v>182</v>
      </c>
      <c r="E821" s="194" t="s">
        <v>1137</v>
      </c>
      <c r="F821" s="195" t="s">
        <v>1138</v>
      </c>
      <c r="G821" s="196" t="s">
        <v>454</v>
      </c>
      <c r="H821" s="197">
        <v>1</v>
      </c>
      <c r="I821" s="198"/>
      <c r="J821" s="199">
        <f>ROUND(I821*H821,2)</f>
        <v>0</v>
      </c>
      <c r="K821" s="195" t="s">
        <v>233</v>
      </c>
      <c r="L821" s="62"/>
      <c r="M821" s="200" t="s">
        <v>34</v>
      </c>
      <c r="N821" s="201" t="s">
        <v>49</v>
      </c>
      <c r="O821" s="43"/>
      <c r="P821" s="202">
        <f>O821*H821</f>
        <v>0</v>
      </c>
      <c r="Q821" s="202">
        <v>0</v>
      </c>
      <c r="R821" s="202">
        <f>Q821*H821</f>
        <v>0</v>
      </c>
      <c r="S821" s="202">
        <v>0</v>
      </c>
      <c r="T821" s="203">
        <f>S821*H821</f>
        <v>0</v>
      </c>
      <c r="AR821" s="24" t="s">
        <v>187</v>
      </c>
      <c r="AT821" s="24" t="s">
        <v>182</v>
      </c>
      <c r="AU821" s="24" t="s">
        <v>88</v>
      </c>
      <c r="AY821" s="24" t="s">
        <v>179</v>
      </c>
      <c r="BE821" s="204">
        <f>IF(N821="základní",J821,0)</f>
        <v>0</v>
      </c>
      <c r="BF821" s="204">
        <f>IF(N821="snížená",J821,0)</f>
        <v>0</v>
      </c>
      <c r="BG821" s="204">
        <f>IF(N821="zákl. přenesená",J821,0)</f>
        <v>0</v>
      </c>
      <c r="BH821" s="204">
        <f>IF(N821="sníž. přenesená",J821,0)</f>
        <v>0</v>
      </c>
      <c r="BI821" s="204">
        <f>IF(N821="nulová",J821,0)</f>
        <v>0</v>
      </c>
      <c r="BJ821" s="24" t="s">
        <v>86</v>
      </c>
      <c r="BK821" s="204">
        <f>ROUND(I821*H821,2)</f>
        <v>0</v>
      </c>
      <c r="BL821" s="24" t="s">
        <v>187</v>
      </c>
      <c r="BM821" s="24" t="s">
        <v>1139</v>
      </c>
    </row>
    <row r="822" spans="2:65" s="11" customFormat="1" ht="27">
      <c r="B822" s="208"/>
      <c r="C822" s="209"/>
      <c r="D822" s="205" t="s">
        <v>191</v>
      </c>
      <c r="E822" s="210" t="s">
        <v>34</v>
      </c>
      <c r="F822" s="211" t="s">
        <v>1140</v>
      </c>
      <c r="G822" s="209"/>
      <c r="H822" s="210" t="s">
        <v>34</v>
      </c>
      <c r="I822" s="212"/>
      <c r="J822" s="209"/>
      <c r="K822" s="209"/>
      <c r="L822" s="213"/>
      <c r="M822" s="214"/>
      <c r="N822" s="215"/>
      <c r="O822" s="215"/>
      <c r="P822" s="215"/>
      <c r="Q822" s="215"/>
      <c r="R822" s="215"/>
      <c r="S822" s="215"/>
      <c r="T822" s="216"/>
      <c r="AT822" s="217" t="s">
        <v>191</v>
      </c>
      <c r="AU822" s="217" t="s">
        <v>88</v>
      </c>
      <c r="AV822" s="11" t="s">
        <v>86</v>
      </c>
      <c r="AW822" s="11" t="s">
        <v>41</v>
      </c>
      <c r="AX822" s="11" t="s">
        <v>78</v>
      </c>
      <c r="AY822" s="217" t="s">
        <v>179</v>
      </c>
    </row>
    <row r="823" spans="2:65" s="12" customFormat="1" ht="13.5">
      <c r="B823" s="218"/>
      <c r="C823" s="219"/>
      <c r="D823" s="205" t="s">
        <v>191</v>
      </c>
      <c r="E823" s="220" t="s">
        <v>34</v>
      </c>
      <c r="F823" s="221" t="s">
        <v>86</v>
      </c>
      <c r="G823" s="219"/>
      <c r="H823" s="222">
        <v>1</v>
      </c>
      <c r="I823" s="223"/>
      <c r="J823" s="219"/>
      <c r="K823" s="219"/>
      <c r="L823" s="224"/>
      <c r="M823" s="225"/>
      <c r="N823" s="226"/>
      <c r="O823" s="226"/>
      <c r="P823" s="226"/>
      <c r="Q823" s="226"/>
      <c r="R823" s="226"/>
      <c r="S823" s="226"/>
      <c r="T823" s="227"/>
      <c r="AT823" s="228" t="s">
        <v>191</v>
      </c>
      <c r="AU823" s="228" t="s">
        <v>88</v>
      </c>
      <c r="AV823" s="12" t="s">
        <v>88</v>
      </c>
      <c r="AW823" s="12" t="s">
        <v>41</v>
      </c>
      <c r="AX823" s="12" t="s">
        <v>86</v>
      </c>
      <c r="AY823" s="228" t="s">
        <v>179</v>
      </c>
    </row>
    <row r="824" spans="2:65" s="1" customFormat="1" ht="14.45" customHeight="1">
      <c r="B824" s="42"/>
      <c r="C824" s="193" t="s">
        <v>1141</v>
      </c>
      <c r="D824" s="193" t="s">
        <v>182</v>
      </c>
      <c r="E824" s="194" t="s">
        <v>1142</v>
      </c>
      <c r="F824" s="195" t="s">
        <v>1143</v>
      </c>
      <c r="G824" s="196" t="s">
        <v>696</v>
      </c>
      <c r="H824" s="197">
        <v>128</v>
      </c>
      <c r="I824" s="198"/>
      <c r="J824" s="199">
        <f>ROUND(I824*H824,2)</f>
        <v>0</v>
      </c>
      <c r="K824" s="195" t="s">
        <v>34</v>
      </c>
      <c r="L824" s="62"/>
      <c r="M824" s="200" t="s">
        <v>34</v>
      </c>
      <c r="N824" s="201" t="s">
        <v>49</v>
      </c>
      <c r="O824" s="43"/>
      <c r="P824" s="202">
        <f>O824*H824</f>
        <v>0</v>
      </c>
      <c r="Q824" s="202">
        <v>0</v>
      </c>
      <c r="R824" s="202">
        <f>Q824*H824</f>
        <v>0</v>
      </c>
      <c r="S824" s="202">
        <v>0</v>
      </c>
      <c r="T824" s="203">
        <f>S824*H824</f>
        <v>0</v>
      </c>
      <c r="AR824" s="24" t="s">
        <v>187</v>
      </c>
      <c r="AT824" s="24" t="s">
        <v>182</v>
      </c>
      <c r="AU824" s="24" t="s">
        <v>88</v>
      </c>
      <c r="AY824" s="24" t="s">
        <v>179</v>
      </c>
      <c r="BE824" s="204">
        <f>IF(N824="základní",J824,0)</f>
        <v>0</v>
      </c>
      <c r="BF824" s="204">
        <f>IF(N824="snížená",J824,0)</f>
        <v>0</v>
      </c>
      <c r="BG824" s="204">
        <f>IF(N824="zákl. přenesená",J824,0)</f>
        <v>0</v>
      </c>
      <c r="BH824" s="204">
        <f>IF(N824="sníž. přenesená",J824,0)</f>
        <v>0</v>
      </c>
      <c r="BI824" s="204">
        <f>IF(N824="nulová",J824,0)</f>
        <v>0</v>
      </c>
      <c r="BJ824" s="24" t="s">
        <v>86</v>
      </c>
      <c r="BK824" s="204">
        <f>ROUND(I824*H824,2)</f>
        <v>0</v>
      </c>
      <c r="BL824" s="24" t="s">
        <v>187</v>
      </c>
      <c r="BM824" s="24" t="s">
        <v>1144</v>
      </c>
    </row>
    <row r="825" spans="2:65" s="12" customFormat="1" ht="13.5">
      <c r="B825" s="218"/>
      <c r="C825" s="219"/>
      <c r="D825" s="205" t="s">
        <v>191</v>
      </c>
      <c r="E825" s="220" t="s">
        <v>34</v>
      </c>
      <c r="F825" s="221" t="s">
        <v>1145</v>
      </c>
      <c r="G825" s="219"/>
      <c r="H825" s="222">
        <v>128</v>
      </c>
      <c r="I825" s="223"/>
      <c r="J825" s="219"/>
      <c r="K825" s="219"/>
      <c r="L825" s="224"/>
      <c r="M825" s="225"/>
      <c r="N825" s="226"/>
      <c r="O825" s="226"/>
      <c r="P825" s="226"/>
      <c r="Q825" s="226"/>
      <c r="R825" s="226"/>
      <c r="S825" s="226"/>
      <c r="T825" s="227"/>
      <c r="AT825" s="228" t="s">
        <v>191</v>
      </c>
      <c r="AU825" s="228" t="s">
        <v>88</v>
      </c>
      <c r="AV825" s="12" t="s">
        <v>88</v>
      </c>
      <c r="AW825" s="12" t="s">
        <v>41</v>
      </c>
      <c r="AX825" s="12" t="s">
        <v>86</v>
      </c>
      <c r="AY825" s="228" t="s">
        <v>179</v>
      </c>
    </row>
    <row r="826" spans="2:65" s="10" customFormat="1" ht="29.85" customHeight="1">
      <c r="B826" s="177"/>
      <c r="C826" s="178"/>
      <c r="D826" s="179" t="s">
        <v>77</v>
      </c>
      <c r="E826" s="191" t="s">
        <v>1146</v>
      </c>
      <c r="F826" s="191" t="s">
        <v>1147</v>
      </c>
      <c r="G826" s="178"/>
      <c r="H826" s="178"/>
      <c r="I826" s="181"/>
      <c r="J826" s="192">
        <f>BK826</f>
        <v>0</v>
      </c>
      <c r="K826" s="178"/>
      <c r="L826" s="183"/>
      <c r="M826" s="184"/>
      <c r="N826" s="185"/>
      <c r="O826" s="185"/>
      <c r="P826" s="186">
        <f>SUM(P827:P854)</f>
        <v>0</v>
      </c>
      <c r="Q826" s="185"/>
      <c r="R826" s="186">
        <f>SUM(R827:R854)</f>
        <v>0</v>
      </c>
      <c r="S826" s="185"/>
      <c r="T826" s="187">
        <f>SUM(T827:T854)</f>
        <v>0</v>
      </c>
      <c r="AR826" s="188" t="s">
        <v>86</v>
      </c>
      <c r="AT826" s="189" t="s">
        <v>77</v>
      </c>
      <c r="AU826" s="189" t="s">
        <v>86</v>
      </c>
      <c r="AY826" s="188" t="s">
        <v>179</v>
      </c>
      <c r="BK826" s="190">
        <f>SUM(BK827:BK854)</f>
        <v>0</v>
      </c>
    </row>
    <row r="827" spans="2:65" s="1" customFormat="1" ht="34.15" customHeight="1">
      <c r="B827" s="42"/>
      <c r="C827" s="193" t="s">
        <v>1148</v>
      </c>
      <c r="D827" s="193" t="s">
        <v>182</v>
      </c>
      <c r="E827" s="194" t="s">
        <v>1149</v>
      </c>
      <c r="F827" s="195" t="s">
        <v>1150</v>
      </c>
      <c r="G827" s="196" t="s">
        <v>207</v>
      </c>
      <c r="H827" s="197">
        <v>1863.3910000000001</v>
      </c>
      <c r="I827" s="198"/>
      <c r="J827" s="199">
        <f>ROUND(I827*H827,2)</f>
        <v>0</v>
      </c>
      <c r="K827" s="195" t="s">
        <v>186</v>
      </c>
      <c r="L827" s="62"/>
      <c r="M827" s="200" t="s">
        <v>34</v>
      </c>
      <c r="N827" s="201" t="s">
        <v>49</v>
      </c>
      <c r="O827" s="43"/>
      <c r="P827" s="202">
        <f>O827*H827</f>
        <v>0</v>
      </c>
      <c r="Q827" s="202">
        <v>0</v>
      </c>
      <c r="R827" s="202">
        <f>Q827*H827</f>
        <v>0</v>
      </c>
      <c r="S827" s="202">
        <v>0</v>
      </c>
      <c r="T827" s="203">
        <f>S827*H827</f>
        <v>0</v>
      </c>
      <c r="AR827" s="24" t="s">
        <v>187</v>
      </c>
      <c r="AT827" s="24" t="s">
        <v>182</v>
      </c>
      <c r="AU827" s="24" t="s">
        <v>88</v>
      </c>
      <c r="AY827" s="24" t="s">
        <v>179</v>
      </c>
      <c r="BE827" s="204">
        <f>IF(N827="základní",J827,0)</f>
        <v>0</v>
      </c>
      <c r="BF827" s="204">
        <f>IF(N827="snížená",J827,0)</f>
        <v>0</v>
      </c>
      <c r="BG827" s="204">
        <f>IF(N827="zákl. přenesená",J827,0)</f>
        <v>0</v>
      </c>
      <c r="BH827" s="204">
        <f>IF(N827="sníž. přenesená",J827,0)</f>
        <v>0</v>
      </c>
      <c r="BI827" s="204">
        <f>IF(N827="nulová",J827,0)</f>
        <v>0</v>
      </c>
      <c r="BJ827" s="24" t="s">
        <v>86</v>
      </c>
      <c r="BK827" s="204">
        <f>ROUND(I827*H827,2)</f>
        <v>0</v>
      </c>
      <c r="BL827" s="24" t="s">
        <v>187</v>
      </c>
      <c r="BM827" s="24" t="s">
        <v>1151</v>
      </c>
    </row>
    <row r="828" spans="2:65" s="1" customFormat="1" ht="135">
      <c r="B828" s="42"/>
      <c r="C828" s="64"/>
      <c r="D828" s="205" t="s">
        <v>189</v>
      </c>
      <c r="E828" s="64"/>
      <c r="F828" s="206" t="s">
        <v>1152</v>
      </c>
      <c r="G828" s="64"/>
      <c r="H828" s="64"/>
      <c r="I828" s="164"/>
      <c r="J828" s="64"/>
      <c r="K828" s="64"/>
      <c r="L828" s="62"/>
      <c r="M828" s="207"/>
      <c r="N828" s="43"/>
      <c r="O828" s="43"/>
      <c r="P828" s="43"/>
      <c r="Q828" s="43"/>
      <c r="R828" s="43"/>
      <c r="S828" s="43"/>
      <c r="T828" s="79"/>
      <c r="AT828" s="24" t="s">
        <v>189</v>
      </c>
      <c r="AU828" s="24" t="s">
        <v>88</v>
      </c>
    </row>
    <row r="829" spans="2:65" s="1" customFormat="1" ht="22.9" customHeight="1">
      <c r="B829" s="42"/>
      <c r="C829" s="193" t="s">
        <v>1153</v>
      </c>
      <c r="D829" s="193" t="s">
        <v>182</v>
      </c>
      <c r="E829" s="194" t="s">
        <v>1154</v>
      </c>
      <c r="F829" s="195" t="s">
        <v>1155</v>
      </c>
      <c r="G829" s="196" t="s">
        <v>250</v>
      </c>
      <c r="H829" s="197">
        <v>30.5</v>
      </c>
      <c r="I829" s="198"/>
      <c r="J829" s="199">
        <f>ROUND(I829*H829,2)</f>
        <v>0</v>
      </c>
      <c r="K829" s="195" t="s">
        <v>186</v>
      </c>
      <c r="L829" s="62"/>
      <c r="M829" s="200" t="s">
        <v>34</v>
      </c>
      <c r="N829" s="201" t="s">
        <v>49</v>
      </c>
      <c r="O829" s="43"/>
      <c r="P829" s="202">
        <f>O829*H829</f>
        <v>0</v>
      </c>
      <c r="Q829" s="202">
        <v>0</v>
      </c>
      <c r="R829" s="202">
        <f>Q829*H829</f>
        <v>0</v>
      </c>
      <c r="S829" s="202">
        <v>0</v>
      </c>
      <c r="T829" s="203">
        <f>S829*H829</f>
        <v>0</v>
      </c>
      <c r="AR829" s="24" t="s">
        <v>187</v>
      </c>
      <c r="AT829" s="24" t="s">
        <v>182</v>
      </c>
      <c r="AU829" s="24" t="s">
        <v>88</v>
      </c>
      <c r="AY829" s="24" t="s">
        <v>179</v>
      </c>
      <c r="BE829" s="204">
        <f>IF(N829="základní",J829,0)</f>
        <v>0</v>
      </c>
      <c r="BF829" s="204">
        <f>IF(N829="snížená",J829,0)</f>
        <v>0</v>
      </c>
      <c r="BG829" s="204">
        <f>IF(N829="zákl. přenesená",J829,0)</f>
        <v>0</v>
      </c>
      <c r="BH829" s="204">
        <f>IF(N829="sníž. přenesená",J829,0)</f>
        <v>0</v>
      </c>
      <c r="BI829" s="204">
        <f>IF(N829="nulová",J829,0)</f>
        <v>0</v>
      </c>
      <c r="BJ829" s="24" t="s">
        <v>86</v>
      </c>
      <c r="BK829" s="204">
        <f>ROUND(I829*H829,2)</f>
        <v>0</v>
      </c>
      <c r="BL829" s="24" t="s">
        <v>187</v>
      </c>
      <c r="BM829" s="24" t="s">
        <v>1156</v>
      </c>
    </row>
    <row r="830" spans="2:65" s="1" customFormat="1" ht="67.5">
      <c r="B830" s="42"/>
      <c r="C830" s="64"/>
      <c r="D830" s="205" t="s">
        <v>189</v>
      </c>
      <c r="E830" s="64"/>
      <c r="F830" s="206" t="s">
        <v>1157</v>
      </c>
      <c r="G830" s="64"/>
      <c r="H830" s="64"/>
      <c r="I830" s="164"/>
      <c r="J830" s="64"/>
      <c r="K830" s="64"/>
      <c r="L830" s="62"/>
      <c r="M830" s="207"/>
      <c r="N830" s="43"/>
      <c r="O830" s="43"/>
      <c r="P830" s="43"/>
      <c r="Q830" s="43"/>
      <c r="R830" s="43"/>
      <c r="S830" s="43"/>
      <c r="T830" s="79"/>
      <c r="AT830" s="24" t="s">
        <v>189</v>
      </c>
      <c r="AU830" s="24" t="s">
        <v>88</v>
      </c>
    </row>
    <row r="831" spans="2:65" s="12" customFormat="1" ht="13.5">
      <c r="B831" s="218"/>
      <c r="C831" s="219"/>
      <c r="D831" s="205" t="s">
        <v>191</v>
      </c>
      <c r="E831" s="220" t="s">
        <v>34</v>
      </c>
      <c r="F831" s="221" t="s">
        <v>1158</v>
      </c>
      <c r="G831" s="219"/>
      <c r="H831" s="222">
        <v>30.5</v>
      </c>
      <c r="I831" s="223"/>
      <c r="J831" s="219"/>
      <c r="K831" s="219"/>
      <c r="L831" s="224"/>
      <c r="M831" s="225"/>
      <c r="N831" s="226"/>
      <c r="O831" s="226"/>
      <c r="P831" s="226"/>
      <c r="Q831" s="226"/>
      <c r="R831" s="226"/>
      <c r="S831" s="226"/>
      <c r="T831" s="227"/>
      <c r="AT831" s="228" t="s">
        <v>191</v>
      </c>
      <c r="AU831" s="228" t="s">
        <v>88</v>
      </c>
      <c r="AV831" s="12" t="s">
        <v>88</v>
      </c>
      <c r="AW831" s="12" t="s">
        <v>41</v>
      </c>
      <c r="AX831" s="12" t="s">
        <v>86</v>
      </c>
      <c r="AY831" s="228" t="s">
        <v>179</v>
      </c>
    </row>
    <row r="832" spans="2:65" s="1" customFormat="1" ht="22.9" customHeight="1">
      <c r="B832" s="42"/>
      <c r="C832" s="193" t="s">
        <v>1159</v>
      </c>
      <c r="D832" s="193" t="s">
        <v>182</v>
      </c>
      <c r="E832" s="194" t="s">
        <v>1160</v>
      </c>
      <c r="F832" s="195" t="s">
        <v>1161</v>
      </c>
      <c r="G832" s="196" t="s">
        <v>250</v>
      </c>
      <c r="H832" s="197">
        <v>2745</v>
      </c>
      <c r="I832" s="198"/>
      <c r="J832" s="199">
        <f>ROUND(I832*H832,2)</f>
        <v>0</v>
      </c>
      <c r="K832" s="195" t="s">
        <v>186</v>
      </c>
      <c r="L832" s="62"/>
      <c r="M832" s="200" t="s">
        <v>34</v>
      </c>
      <c r="N832" s="201" t="s">
        <v>49</v>
      </c>
      <c r="O832" s="43"/>
      <c r="P832" s="202">
        <f>O832*H832</f>
        <v>0</v>
      </c>
      <c r="Q832" s="202">
        <v>0</v>
      </c>
      <c r="R832" s="202">
        <f>Q832*H832</f>
        <v>0</v>
      </c>
      <c r="S832" s="202">
        <v>0</v>
      </c>
      <c r="T832" s="203">
        <f>S832*H832</f>
        <v>0</v>
      </c>
      <c r="AR832" s="24" t="s">
        <v>187</v>
      </c>
      <c r="AT832" s="24" t="s">
        <v>182</v>
      </c>
      <c r="AU832" s="24" t="s">
        <v>88</v>
      </c>
      <c r="AY832" s="24" t="s">
        <v>179</v>
      </c>
      <c r="BE832" s="204">
        <f>IF(N832="základní",J832,0)</f>
        <v>0</v>
      </c>
      <c r="BF832" s="204">
        <f>IF(N832="snížená",J832,0)</f>
        <v>0</v>
      </c>
      <c r="BG832" s="204">
        <f>IF(N832="zákl. přenesená",J832,0)</f>
        <v>0</v>
      </c>
      <c r="BH832" s="204">
        <f>IF(N832="sníž. přenesená",J832,0)</f>
        <v>0</v>
      </c>
      <c r="BI832" s="204">
        <f>IF(N832="nulová",J832,0)</f>
        <v>0</v>
      </c>
      <c r="BJ832" s="24" t="s">
        <v>86</v>
      </c>
      <c r="BK832" s="204">
        <f>ROUND(I832*H832,2)</f>
        <v>0</v>
      </c>
      <c r="BL832" s="24" t="s">
        <v>187</v>
      </c>
      <c r="BM832" s="24" t="s">
        <v>1162</v>
      </c>
    </row>
    <row r="833" spans="2:65" s="1" customFormat="1" ht="67.5">
      <c r="B833" s="42"/>
      <c r="C833" s="64"/>
      <c r="D833" s="205" t="s">
        <v>189</v>
      </c>
      <c r="E833" s="64"/>
      <c r="F833" s="206" t="s">
        <v>1157</v>
      </c>
      <c r="G833" s="64"/>
      <c r="H833" s="64"/>
      <c r="I833" s="164"/>
      <c r="J833" s="64"/>
      <c r="K833" s="64"/>
      <c r="L833" s="62"/>
      <c r="M833" s="207"/>
      <c r="N833" s="43"/>
      <c r="O833" s="43"/>
      <c r="P833" s="43"/>
      <c r="Q833" s="43"/>
      <c r="R833" s="43"/>
      <c r="S833" s="43"/>
      <c r="T833" s="79"/>
      <c r="AT833" s="24" t="s">
        <v>189</v>
      </c>
      <c r="AU833" s="24" t="s">
        <v>88</v>
      </c>
    </row>
    <row r="834" spans="2:65" s="12" customFormat="1" ht="13.5">
      <c r="B834" s="218"/>
      <c r="C834" s="219"/>
      <c r="D834" s="205" t="s">
        <v>191</v>
      </c>
      <c r="E834" s="220" t="s">
        <v>34</v>
      </c>
      <c r="F834" s="221" t="s">
        <v>1163</v>
      </c>
      <c r="G834" s="219"/>
      <c r="H834" s="222">
        <v>2745</v>
      </c>
      <c r="I834" s="223"/>
      <c r="J834" s="219"/>
      <c r="K834" s="219"/>
      <c r="L834" s="224"/>
      <c r="M834" s="225"/>
      <c r="N834" s="226"/>
      <c r="O834" s="226"/>
      <c r="P834" s="226"/>
      <c r="Q834" s="226"/>
      <c r="R834" s="226"/>
      <c r="S834" s="226"/>
      <c r="T834" s="227"/>
      <c r="AT834" s="228" t="s">
        <v>191</v>
      </c>
      <c r="AU834" s="228" t="s">
        <v>88</v>
      </c>
      <c r="AV834" s="12" t="s">
        <v>88</v>
      </c>
      <c r="AW834" s="12" t="s">
        <v>41</v>
      </c>
      <c r="AX834" s="12" t="s">
        <v>86</v>
      </c>
      <c r="AY834" s="228" t="s">
        <v>179</v>
      </c>
    </row>
    <row r="835" spans="2:65" s="1" customFormat="1" ht="22.9" customHeight="1">
      <c r="B835" s="42"/>
      <c r="C835" s="193" t="s">
        <v>1164</v>
      </c>
      <c r="D835" s="193" t="s">
        <v>182</v>
      </c>
      <c r="E835" s="194" t="s">
        <v>1165</v>
      </c>
      <c r="F835" s="195" t="s">
        <v>1166</v>
      </c>
      <c r="G835" s="196" t="s">
        <v>207</v>
      </c>
      <c r="H835" s="197">
        <v>1863.3910000000001</v>
      </c>
      <c r="I835" s="198"/>
      <c r="J835" s="199">
        <f>ROUND(I835*H835,2)</f>
        <v>0</v>
      </c>
      <c r="K835" s="195" t="s">
        <v>186</v>
      </c>
      <c r="L835" s="62"/>
      <c r="M835" s="200" t="s">
        <v>34</v>
      </c>
      <c r="N835" s="201" t="s">
        <v>49</v>
      </c>
      <c r="O835" s="43"/>
      <c r="P835" s="202">
        <f>O835*H835</f>
        <v>0</v>
      </c>
      <c r="Q835" s="202">
        <v>0</v>
      </c>
      <c r="R835" s="202">
        <f>Q835*H835</f>
        <v>0</v>
      </c>
      <c r="S835" s="202">
        <v>0</v>
      </c>
      <c r="T835" s="203">
        <f>S835*H835</f>
        <v>0</v>
      </c>
      <c r="AR835" s="24" t="s">
        <v>187</v>
      </c>
      <c r="AT835" s="24" t="s">
        <v>182</v>
      </c>
      <c r="AU835" s="24" t="s">
        <v>88</v>
      </c>
      <c r="AY835" s="24" t="s">
        <v>179</v>
      </c>
      <c r="BE835" s="204">
        <f>IF(N835="základní",J835,0)</f>
        <v>0</v>
      </c>
      <c r="BF835" s="204">
        <f>IF(N835="snížená",J835,0)</f>
        <v>0</v>
      </c>
      <c r="BG835" s="204">
        <f>IF(N835="zákl. přenesená",J835,0)</f>
        <v>0</v>
      </c>
      <c r="BH835" s="204">
        <f>IF(N835="sníž. přenesená",J835,0)</f>
        <v>0</v>
      </c>
      <c r="BI835" s="204">
        <f>IF(N835="nulová",J835,0)</f>
        <v>0</v>
      </c>
      <c r="BJ835" s="24" t="s">
        <v>86</v>
      </c>
      <c r="BK835" s="204">
        <f>ROUND(I835*H835,2)</f>
        <v>0</v>
      </c>
      <c r="BL835" s="24" t="s">
        <v>187</v>
      </c>
      <c r="BM835" s="24" t="s">
        <v>1167</v>
      </c>
    </row>
    <row r="836" spans="2:65" s="1" customFormat="1" ht="94.5">
      <c r="B836" s="42"/>
      <c r="C836" s="64"/>
      <c r="D836" s="205" t="s">
        <v>189</v>
      </c>
      <c r="E836" s="64"/>
      <c r="F836" s="206" t="s">
        <v>1168</v>
      </c>
      <c r="G836" s="64"/>
      <c r="H836" s="64"/>
      <c r="I836" s="164"/>
      <c r="J836" s="64"/>
      <c r="K836" s="64"/>
      <c r="L836" s="62"/>
      <c r="M836" s="207"/>
      <c r="N836" s="43"/>
      <c r="O836" s="43"/>
      <c r="P836" s="43"/>
      <c r="Q836" s="43"/>
      <c r="R836" s="43"/>
      <c r="S836" s="43"/>
      <c r="T836" s="79"/>
      <c r="AT836" s="24" t="s">
        <v>189</v>
      </c>
      <c r="AU836" s="24" t="s">
        <v>88</v>
      </c>
    </row>
    <row r="837" spans="2:65" s="1" customFormat="1" ht="34.15" customHeight="1">
      <c r="B837" s="42"/>
      <c r="C837" s="193" t="s">
        <v>1169</v>
      </c>
      <c r="D837" s="193" t="s">
        <v>182</v>
      </c>
      <c r="E837" s="194" t="s">
        <v>1170</v>
      </c>
      <c r="F837" s="195" t="s">
        <v>1171</v>
      </c>
      <c r="G837" s="196" t="s">
        <v>207</v>
      </c>
      <c r="H837" s="197">
        <v>180993.33</v>
      </c>
      <c r="I837" s="198"/>
      <c r="J837" s="199">
        <f>ROUND(I837*H837,2)</f>
        <v>0</v>
      </c>
      <c r="K837" s="195" t="s">
        <v>186</v>
      </c>
      <c r="L837" s="62"/>
      <c r="M837" s="200" t="s">
        <v>34</v>
      </c>
      <c r="N837" s="201" t="s">
        <v>49</v>
      </c>
      <c r="O837" s="43"/>
      <c r="P837" s="202">
        <f>O837*H837</f>
        <v>0</v>
      </c>
      <c r="Q837" s="202">
        <v>0</v>
      </c>
      <c r="R837" s="202">
        <f>Q837*H837</f>
        <v>0</v>
      </c>
      <c r="S837" s="202">
        <v>0</v>
      </c>
      <c r="T837" s="203">
        <f>S837*H837</f>
        <v>0</v>
      </c>
      <c r="AR837" s="24" t="s">
        <v>187</v>
      </c>
      <c r="AT837" s="24" t="s">
        <v>182</v>
      </c>
      <c r="AU837" s="24" t="s">
        <v>88</v>
      </c>
      <c r="AY837" s="24" t="s">
        <v>179</v>
      </c>
      <c r="BE837" s="204">
        <f>IF(N837="základní",J837,0)</f>
        <v>0</v>
      </c>
      <c r="BF837" s="204">
        <f>IF(N837="snížená",J837,0)</f>
        <v>0</v>
      </c>
      <c r="BG837" s="204">
        <f>IF(N837="zákl. přenesená",J837,0)</f>
        <v>0</v>
      </c>
      <c r="BH837" s="204">
        <f>IF(N837="sníž. přenesená",J837,0)</f>
        <v>0</v>
      </c>
      <c r="BI837" s="204">
        <f>IF(N837="nulová",J837,0)</f>
        <v>0</v>
      </c>
      <c r="BJ837" s="24" t="s">
        <v>86</v>
      </c>
      <c r="BK837" s="204">
        <f>ROUND(I837*H837,2)</f>
        <v>0</v>
      </c>
      <c r="BL837" s="24" t="s">
        <v>187</v>
      </c>
      <c r="BM837" s="24" t="s">
        <v>1172</v>
      </c>
    </row>
    <row r="838" spans="2:65" s="1" customFormat="1" ht="94.5">
      <c r="B838" s="42"/>
      <c r="C838" s="64"/>
      <c r="D838" s="205" t="s">
        <v>189</v>
      </c>
      <c r="E838" s="64"/>
      <c r="F838" s="206" t="s">
        <v>1168</v>
      </c>
      <c r="G838" s="64"/>
      <c r="H838" s="64"/>
      <c r="I838" s="164"/>
      <c r="J838" s="64"/>
      <c r="K838" s="64"/>
      <c r="L838" s="62"/>
      <c r="M838" s="207"/>
      <c r="N838" s="43"/>
      <c r="O838" s="43"/>
      <c r="P838" s="43"/>
      <c r="Q838" s="43"/>
      <c r="R838" s="43"/>
      <c r="S838" s="43"/>
      <c r="T838" s="79"/>
      <c r="AT838" s="24" t="s">
        <v>189</v>
      </c>
      <c r="AU838" s="24" t="s">
        <v>88</v>
      </c>
    </row>
    <row r="839" spans="2:65" s="12" customFormat="1" ht="13.5">
      <c r="B839" s="218"/>
      <c r="C839" s="219"/>
      <c r="D839" s="205" t="s">
        <v>191</v>
      </c>
      <c r="E839" s="220" t="s">
        <v>34</v>
      </c>
      <c r="F839" s="221" t="s">
        <v>1173</v>
      </c>
      <c r="G839" s="219"/>
      <c r="H839" s="222">
        <v>16037.37</v>
      </c>
      <c r="I839" s="223"/>
      <c r="J839" s="219"/>
      <c r="K839" s="219"/>
      <c r="L839" s="224"/>
      <c r="M839" s="225"/>
      <c r="N839" s="226"/>
      <c r="O839" s="226"/>
      <c r="P839" s="226"/>
      <c r="Q839" s="226"/>
      <c r="R839" s="226"/>
      <c r="S839" s="226"/>
      <c r="T839" s="227"/>
      <c r="AT839" s="228" t="s">
        <v>191</v>
      </c>
      <c r="AU839" s="228" t="s">
        <v>88</v>
      </c>
      <c r="AV839" s="12" t="s">
        <v>88</v>
      </c>
      <c r="AW839" s="12" t="s">
        <v>41</v>
      </c>
      <c r="AX839" s="12" t="s">
        <v>78</v>
      </c>
      <c r="AY839" s="228" t="s">
        <v>179</v>
      </c>
    </row>
    <row r="840" spans="2:65" s="11" customFormat="1" ht="13.5">
      <c r="B840" s="208"/>
      <c r="C840" s="209"/>
      <c r="D840" s="205" t="s">
        <v>191</v>
      </c>
      <c r="E840" s="210" t="s">
        <v>34</v>
      </c>
      <c r="F840" s="211" t="s">
        <v>1174</v>
      </c>
      <c r="G840" s="209"/>
      <c r="H840" s="210" t="s">
        <v>34</v>
      </c>
      <c r="I840" s="212"/>
      <c r="J840" s="209"/>
      <c r="K840" s="209"/>
      <c r="L840" s="213"/>
      <c r="M840" s="214"/>
      <c r="N840" s="215"/>
      <c r="O840" s="215"/>
      <c r="P840" s="215"/>
      <c r="Q840" s="215"/>
      <c r="R840" s="215"/>
      <c r="S840" s="215"/>
      <c r="T840" s="216"/>
      <c r="AT840" s="217" t="s">
        <v>191</v>
      </c>
      <c r="AU840" s="217" t="s">
        <v>88</v>
      </c>
      <c r="AV840" s="11" t="s">
        <v>86</v>
      </c>
      <c r="AW840" s="11" t="s">
        <v>41</v>
      </c>
      <c r="AX840" s="11" t="s">
        <v>78</v>
      </c>
      <c r="AY840" s="217" t="s">
        <v>179</v>
      </c>
    </row>
    <row r="841" spans="2:65" s="12" customFormat="1" ht="13.5">
      <c r="B841" s="218"/>
      <c r="C841" s="219"/>
      <c r="D841" s="205" t="s">
        <v>191</v>
      </c>
      <c r="E841" s="220" t="s">
        <v>34</v>
      </c>
      <c r="F841" s="221" t="s">
        <v>1175</v>
      </c>
      <c r="G841" s="219"/>
      <c r="H841" s="222">
        <v>4073</v>
      </c>
      <c r="I841" s="223"/>
      <c r="J841" s="219"/>
      <c r="K841" s="219"/>
      <c r="L841" s="224"/>
      <c r="M841" s="225"/>
      <c r="N841" s="226"/>
      <c r="O841" s="226"/>
      <c r="P841" s="226"/>
      <c r="Q841" s="226"/>
      <c r="R841" s="226"/>
      <c r="S841" s="226"/>
      <c r="T841" s="227"/>
      <c r="AT841" s="228" t="s">
        <v>191</v>
      </c>
      <c r="AU841" s="228" t="s">
        <v>88</v>
      </c>
      <c r="AV841" s="12" t="s">
        <v>88</v>
      </c>
      <c r="AW841" s="12" t="s">
        <v>41</v>
      </c>
      <c r="AX841" s="12" t="s">
        <v>78</v>
      </c>
      <c r="AY841" s="228" t="s">
        <v>179</v>
      </c>
    </row>
    <row r="842" spans="2:65" s="13" customFormat="1" ht="13.5">
      <c r="B842" s="229"/>
      <c r="C842" s="230"/>
      <c r="D842" s="205" t="s">
        <v>191</v>
      </c>
      <c r="E842" s="231" t="s">
        <v>34</v>
      </c>
      <c r="F842" s="232" t="s">
        <v>196</v>
      </c>
      <c r="G842" s="230"/>
      <c r="H842" s="233">
        <v>20110.37</v>
      </c>
      <c r="I842" s="234"/>
      <c r="J842" s="230"/>
      <c r="K842" s="230"/>
      <c r="L842" s="235"/>
      <c r="M842" s="236"/>
      <c r="N842" s="237"/>
      <c r="O842" s="237"/>
      <c r="P842" s="237"/>
      <c r="Q842" s="237"/>
      <c r="R842" s="237"/>
      <c r="S842" s="237"/>
      <c r="T842" s="238"/>
      <c r="AT842" s="239" t="s">
        <v>191</v>
      </c>
      <c r="AU842" s="239" t="s">
        <v>88</v>
      </c>
      <c r="AV842" s="13" t="s">
        <v>187</v>
      </c>
      <c r="AW842" s="13" t="s">
        <v>41</v>
      </c>
      <c r="AX842" s="13" t="s">
        <v>86</v>
      </c>
      <c r="AY842" s="239" t="s">
        <v>179</v>
      </c>
    </row>
    <row r="843" spans="2:65" s="12" customFormat="1" ht="13.5">
      <c r="B843" s="218"/>
      <c r="C843" s="219"/>
      <c r="D843" s="205" t="s">
        <v>191</v>
      </c>
      <c r="E843" s="219"/>
      <c r="F843" s="221" t="s">
        <v>1176</v>
      </c>
      <c r="G843" s="219"/>
      <c r="H843" s="222">
        <v>180993.33</v>
      </c>
      <c r="I843" s="223"/>
      <c r="J843" s="219"/>
      <c r="K843" s="219"/>
      <c r="L843" s="224"/>
      <c r="M843" s="225"/>
      <c r="N843" s="226"/>
      <c r="O843" s="226"/>
      <c r="P843" s="226"/>
      <c r="Q843" s="226"/>
      <c r="R843" s="226"/>
      <c r="S843" s="226"/>
      <c r="T843" s="227"/>
      <c r="AT843" s="228" t="s">
        <v>191</v>
      </c>
      <c r="AU843" s="228" t="s">
        <v>88</v>
      </c>
      <c r="AV843" s="12" t="s">
        <v>88</v>
      </c>
      <c r="AW843" s="12" t="s">
        <v>6</v>
      </c>
      <c r="AX843" s="12" t="s">
        <v>86</v>
      </c>
      <c r="AY843" s="228" t="s">
        <v>179</v>
      </c>
    </row>
    <row r="844" spans="2:65" s="1" customFormat="1" ht="22.9" customHeight="1">
      <c r="B844" s="42"/>
      <c r="C844" s="193" t="s">
        <v>1177</v>
      </c>
      <c r="D844" s="193" t="s">
        <v>182</v>
      </c>
      <c r="E844" s="194" t="s">
        <v>1178</v>
      </c>
      <c r="F844" s="195" t="s">
        <v>1179</v>
      </c>
      <c r="G844" s="196" t="s">
        <v>207</v>
      </c>
      <c r="H844" s="197">
        <v>954.86699999999996</v>
      </c>
      <c r="I844" s="198"/>
      <c r="J844" s="199">
        <f>ROUND(I844*H844,2)</f>
        <v>0</v>
      </c>
      <c r="K844" s="195" t="s">
        <v>186</v>
      </c>
      <c r="L844" s="62"/>
      <c r="M844" s="200" t="s">
        <v>34</v>
      </c>
      <c r="N844" s="201" t="s">
        <v>49</v>
      </c>
      <c r="O844" s="43"/>
      <c r="P844" s="202">
        <f>O844*H844</f>
        <v>0</v>
      </c>
      <c r="Q844" s="202">
        <v>0</v>
      </c>
      <c r="R844" s="202">
        <f>Q844*H844</f>
        <v>0</v>
      </c>
      <c r="S844" s="202">
        <v>0</v>
      </c>
      <c r="T844" s="203">
        <f>S844*H844</f>
        <v>0</v>
      </c>
      <c r="AR844" s="24" t="s">
        <v>187</v>
      </c>
      <c r="AT844" s="24" t="s">
        <v>182</v>
      </c>
      <c r="AU844" s="24" t="s">
        <v>88</v>
      </c>
      <c r="AY844" s="24" t="s">
        <v>179</v>
      </c>
      <c r="BE844" s="204">
        <f>IF(N844="základní",J844,0)</f>
        <v>0</v>
      </c>
      <c r="BF844" s="204">
        <f>IF(N844="snížená",J844,0)</f>
        <v>0</v>
      </c>
      <c r="BG844" s="204">
        <f>IF(N844="zákl. přenesená",J844,0)</f>
        <v>0</v>
      </c>
      <c r="BH844" s="204">
        <f>IF(N844="sníž. přenesená",J844,0)</f>
        <v>0</v>
      </c>
      <c r="BI844" s="204">
        <f>IF(N844="nulová",J844,0)</f>
        <v>0</v>
      </c>
      <c r="BJ844" s="24" t="s">
        <v>86</v>
      </c>
      <c r="BK844" s="204">
        <f>ROUND(I844*H844,2)</f>
        <v>0</v>
      </c>
      <c r="BL844" s="24" t="s">
        <v>187</v>
      </c>
      <c r="BM844" s="24" t="s">
        <v>1180</v>
      </c>
    </row>
    <row r="845" spans="2:65" s="1" customFormat="1" ht="81">
      <c r="B845" s="42"/>
      <c r="C845" s="64"/>
      <c r="D845" s="205" t="s">
        <v>189</v>
      </c>
      <c r="E845" s="64"/>
      <c r="F845" s="206" t="s">
        <v>1181</v>
      </c>
      <c r="G845" s="64"/>
      <c r="H845" s="64"/>
      <c r="I845" s="164"/>
      <c r="J845" s="64"/>
      <c r="K845" s="64"/>
      <c r="L845" s="62"/>
      <c r="M845" s="207"/>
      <c r="N845" s="43"/>
      <c r="O845" s="43"/>
      <c r="P845" s="43"/>
      <c r="Q845" s="43"/>
      <c r="R845" s="43"/>
      <c r="S845" s="43"/>
      <c r="T845" s="79"/>
      <c r="AT845" s="24" t="s">
        <v>189</v>
      </c>
      <c r="AU845" s="24" t="s">
        <v>88</v>
      </c>
    </row>
    <row r="846" spans="2:65" s="12" customFormat="1" ht="27">
      <c r="B846" s="218"/>
      <c r="C846" s="219"/>
      <c r="D846" s="205" t="s">
        <v>191</v>
      </c>
      <c r="E846" s="220" t="s">
        <v>34</v>
      </c>
      <c r="F846" s="221" t="s">
        <v>1182</v>
      </c>
      <c r="G846" s="219"/>
      <c r="H846" s="222">
        <v>954.86699999999996</v>
      </c>
      <c r="I846" s="223"/>
      <c r="J846" s="219"/>
      <c r="K846" s="219"/>
      <c r="L846" s="224"/>
      <c r="M846" s="225"/>
      <c r="N846" s="226"/>
      <c r="O846" s="226"/>
      <c r="P846" s="226"/>
      <c r="Q846" s="226"/>
      <c r="R846" s="226"/>
      <c r="S846" s="226"/>
      <c r="T846" s="227"/>
      <c r="AT846" s="228" t="s">
        <v>191</v>
      </c>
      <c r="AU846" s="228" t="s">
        <v>88</v>
      </c>
      <c r="AV846" s="12" t="s">
        <v>88</v>
      </c>
      <c r="AW846" s="12" t="s">
        <v>41</v>
      </c>
      <c r="AX846" s="12" t="s">
        <v>86</v>
      </c>
      <c r="AY846" s="228" t="s">
        <v>179</v>
      </c>
    </row>
    <row r="847" spans="2:65" s="1" customFormat="1" ht="22.9" customHeight="1">
      <c r="B847" s="42"/>
      <c r="C847" s="193" t="s">
        <v>1183</v>
      </c>
      <c r="D847" s="193" t="s">
        <v>182</v>
      </c>
      <c r="E847" s="194" t="s">
        <v>1184</v>
      </c>
      <c r="F847" s="195" t="s">
        <v>1185</v>
      </c>
      <c r="G847" s="196" t="s">
        <v>207</v>
      </c>
      <c r="H847" s="197">
        <v>662.18399999999997</v>
      </c>
      <c r="I847" s="198"/>
      <c r="J847" s="199">
        <f>ROUND(I847*H847,2)</f>
        <v>0</v>
      </c>
      <c r="K847" s="195" t="s">
        <v>186</v>
      </c>
      <c r="L847" s="62"/>
      <c r="M847" s="200" t="s">
        <v>34</v>
      </c>
      <c r="N847" s="201" t="s">
        <v>49</v>
      </c>
      <c r="O847" s="43"/>
      <c r="P847" s="202">
        <f>O847*H847</f>
        <v>0</v>
      </c>
      <c r="Q847" s="202">
        <v>0</v>
      </c>
      <c r="R847" s="202">
        <f>Q847*H847</f>
        <v>0</v>
      </c>
      <c r="S847" s="202">
        <v>0</v>
      </c>
      <c r="T847" s="203">
        <f>S847*H847</f>
        <v>0</v>
      </c>
      <c r="AR847" s="24" t="s">
        <v>187</v>
      </c>
      <c r="AT847" s="24" t="s">
        <v>182</v>
      </c>
      <c r="AU847" s="24" t="s">
        <v>88</v>
      </c>
      <c r="AY847" s="24" t="s">
        <v>179</v>
      </c>
      <c r="BE847" s="204">
        <f>IF(N847="základní",J847,0)</f>
        <v>0</v>
      </c>
      <c r="BF847" s="204">
        <f>IF(N847="snížená",J847,0)</f>
        <v>0</v>
      </c>
      <c r="BG847" s="204">
        <f>IF(N847="zákl. přenesená",J847,0)</f>
        <v>0</v>
      </c>
      <c r="BH847" s="204">
        <f>IF(N847="sníž. přenesená",J847,0)</f>
        <v>0</v>
      </c>
      <c r="BI847" s="204">
        <f>IF(N847="nulová",J847,0)</f>
        <v>0</v>
      </c>
      <c r="BJ847" s="24" t="s">
        <v>86</v>
      </c>
      <c r="BK847" s="204">
        <f>ROUND(I847*H847,2)</f>
        <v>0</v>
      </c>
      <c r="BL847" s="24" t="s">
        <v>187</v>
      </c>
      <c r="BM847" s="24" t="s">
        <v>1186</v>
      </c>
    </row>
    <row r="848" spans="2:65" s="1" customFormat="1" ht="81">
      <c r="B848" s="42"/>
      <c r="C848" s="64"/>
      <c r="D848" s="205" t="s">
        <v>189</v>
      </c>
      <c r="E848" s="64"/>
      <c r="F848" s="206" t="s">
        <v>1181</v>
      </c>
      <c r="G848" s="64"/>
      <c r="H848" s="64"/>
      <c r="I848" s="164"/>
      <c r="J848" s="64"/>
      <c r="K848" s="64"/>
      <c r="L848" s="62"/>
      <c r="M848" s="207"/>
      <c r="N848" s="43"/>
      <c r="O848" s="43"/>
      <c r="P848" s="43"/>
      <c r="Q848" s="43"/>
      <c r="R848" s="43"/>
      <c r="S848" s="43"/>
      <c r="T848" s="79"/>
      <c r="AT848" s="24" t="s">
        <v>189</v>
      </c>
      <c r="AU848" s="24" t="s">
        <v>88</v>
      </c>
    </row>
    <row r="849" spans="2:65" s="12" customFormat="1" ht="13.5">
      <c r="B849" s="218"/>
      <c r="C849" s="219"/>
      <c r="D849" s="205" t="s">
        <v>191</v>
      </c>
      <c r="E849" s="220" t="s">
        <v>34</v>
      </c>
      <c r="F849" s="221" t="s">
        <v>1187</v>
      </c>
      <c r="G849" s="219"/>
      <c r="H849" s="222">
        <v>662.18399999999997</v>
      </c>
      <c r="I849" s="223"/>
      <c r="J849" s="219"/>
      <c r="K849" s="219"/>
      <c r="L849" s="224"/>
      <c r="M849" s="225"/>
      <c r="N849" s="226"/>
      <c r="O849" s="226"/>
      <c r="P849" s="226"/>
      <c r="Q849" s="226"/>
      <c r="R849" s="226"/>
      <c r="S849" s="226"/>
      <c r="T849" s="227"/>
      <c r="AT849" s="228" t="s">
        <v>191</v>
      </c>
      <c r="AU849" s="228" t="s">
        <v>88</v>
      </c>
      <c r="AV849" s="12" t="s">
        <v>88</v>
      </c>
      <c r="AW849" s="12" t="s">
        <v>41</v>
      </c>
      <c r="AX849" s="12" t="s">
        <v>86</v>
      </c>
      <c r="AY849" s="228" t="s">
        <v>179</v>
      </c>
    </row>
    <row r="850" spans="2:65" s="1" customFormat="1" ht="22.9" customHeight="1">
      <c r="B850" s="42"/>
      <c r="C850" s="193" t="s">
        <v>1188</v>
      </c>
      <c r="D850" s="193" t="s">
        <v>182</v>
      </c>
      <c r="E850" s="194" t="s">
        <v>1189</v>
      </c>
      <c r="F850" s="195" t="s">
        <v>1190</v>
      </c>
      <c r="G850" s="196" t="s">
        <v>207</v>
      </c>
      <c r="H850" s="197">
        <v>81.459999999999994</v>
      </c>
      <c r="I850" s="198"/>
      <c r="J850" s="199">
        <f>ROUND(I850*H850,2)</f>
        <v>0</v>
      </c>
      <c r="K850" s="195" t="s">
        <v>186</v>
      </c>
      <c r="L850" s="62"/>
      <c r="M850" s="200" t="s">
        <v>34</v>
      </c>
      <c r="N850" s="201" t="s">
        <v>49</v>
      </c>
      <c r="O850" s="43"/>
      <c r="P850" s="202">
        <f>O850*H850</f>
        <v>0</v>
      </c>
      <c r="Q850" s="202">
        <v>0</v>
      </c>
      <c r="R850" s="202">
        <f>Q850*H850</f>
        <v>0</v>
      </c>
      <c r="S850" s="202">
        <v>0</v>
      </c>
      <c r="T850" s="203">
        <f>S850*H850</f>
        <v>0</v>
      </c>
      <c r="AR850" s="24" t="s">
        <v>187</v>
      </c>
      <c r="AT850" s="24" t="s">
        <v>182</v>
      </c>
      <c r="AU850" s="24" t="s">
        <v>88</v>
      </c>
      <c r="AY850" s="24" t="s">
        <v>179</v>
      </c>
      <c r="BE850" s="204">
        <f>IF(N850="základní",J850,0)</f>
        <v>0</v>
      </c>
      <c r="BF850" s="204">
        <f>IF(N850="snížená",J850,0)</f>
        <v>0</v>
      </c>
      <c r="BG850" s="204">
        <f>IF(N850="zákl. přenesená",J850,0)</f>
        <v>0</v>
      </c>
      <c r="BH850" s="204">
        <f>IF(N850="sníž. přenesená",J850,0)</f>
        <v>0</v>
      </c>
      <c r="BI850" s="204">
        <f>IF(N850="nulová",J850,0)</f>
        <v>0</v>
      </c>
      <c r="BJ850" s="24" t="s">
        <v>86</v>
      </c>
      <c r="BK850" s="204">
        <f>ROUND(I850*H850,2)</f>
        <v>0</v>
      </c>
      <c r="BL850" s="24" t="s">
        <v>187</v>
      </c>
      <c r="BM850" s="24" t="s">
        <v>1191</v>
      </c>
    </row>
    <row r="851" spans="2:65" s="1" customFormat="1" ht="81">
      <c r="B851" s="42"/>
      <c r="C851" s="64"/>
      <c r="D851" s="205" t="s">
        <v>189</v>
      </c>
      <c r="E851" s="64"/>
      <c r="F851" s="206" t="s">
        <v>1181</v>
      </c>
      <c r="G851" s="64"/>
      <c r="H851" s="64"/>
      <c r="I851" s="164"/>
      <c r="J851" s="64"/>
      <c r="K851" s="64"/>
      <c r="L851" s="62"/>
      <c r="M851" s="207"/>
      <c r="N851" s="43"/>
      <c r="O851" s="43"/>
      <c r="P851" s="43"/>
      <c r="Q851" s="43"/>
      <c r="R851" s="43"/>
      <c r="S851" s="43"/>
      <c r="T851" s="79"/>
      <c r="AT851" s="24" t="s">
        <v>189</v>
      </c>
      <c r="AU851" s="24" t="s">
        <v>88</v>
      </c>
    </row>
    <row r="852" spans="2:65" s="1" customFormat="1" ht="22.9" customHeight="1">
      <c r="B852" s="42"/>
      <c r="C852" s="193" t="s">
        <v>1192</v>
      </c>
      <c r="D852" s="193" t="s">
        <v>182</v>
      </c>
      <c r="E852" s="194" t="s">
        <v>1193</v>
      </c>
      <c r="F852" s="195" t="s">
        <v>1194</v>
      </c>
      <c r="G852" s="196" t="s">
        <v>207</v>
      </c>
      <c r="H852" s="197">
        <v>164.87899999999999</v>
      </c>
      <c r="I852" s="198"/>
      <c r="J852" s="199">
        <f>ROUND(I852*H852,2)</f>
        <v>0</v>
      </c>
      <c r="K852" s="195" t="s">
        <v>186</v>
      </c>
      <c r="L852" s="62"/>
      <c r="M852" s="200" t="s">
        <v>34</v>
      </c>
      <c r="N852" s="201" t="s">
        <v>49</v>
      </c>
      <c r="O852" s="43"/>
      <c r="P852" s="202">
        <f>O852*H852</f>
        <v>0</v>
      </c>
      <c r="Q852" s="202">
        <v>0</v>
      </c>
      <c r="R852" s="202">
        <f>Q852*H852</f>
        <v>0</v>
      </c>
      <c r="S852" s="202">
        <v>0</v>
      </c>
      <c r="T852" s="203">
        <f>S852*H852</f>
        <v>0</v>
      </c>
      <c r="AR852" s="24" t="s">
        <v>187</v>
      </c>
      <c r="AT852" s="24" t="s">
        <v>182</v>
      </c>
      <c r="AU852" s="24" t="s">
        <v>88</v>
      </c>
      <c r="AY852" s="24" t="s">
        <v>179</v>
      </c>
      <c r="BE852" s="204">
        <f>IF(N852="základní",J852,0)</f>
        <v>0</v>
      </c>
      <c r="BF852" s="204">
        <f>IF(N852="snížená",J852,0)</f>
        <v>0</v>
      </c>
      <c r="BG852" s="204">
        <f>IF(N852="zákl. přenesená",J852,0)</f>
        <v>0</v>
      </c>
      <c r="BH852" s="204">
        <f>IF(N852="sníž. přenesená",J852,0)</f>
        <v>0</v>
      </c>
      <c r="BI852" s="204">
        <f>IF(N852="nulová",J852,0)</f>
        <v>0</v>
      </c>
      <c r="BJ852" s="24" t="s">
        <v>86</v>
      </c>
      <c r="BK852" s="204">
        <f>ROUND(I852*H852,2)</f>
        <v>0</v>
      </c>
      <c r="BL852" s="24" t="s">
        <v>187</v>
      </c>
      <c r="BM852" s="24" t="s">
        <v>1195</v>
      </c>
    </row>
    <row r="853" spans="2:65" s="1" customFormat="1" ht="81">
      <c r="B853" s="42"/>
      <c r="C853" s="64"/>
      <c r="D853" s="205" t="s">
        <v>189</v>
      </c>
      <c r="E853" s="64"/>
      <c r="F853" s="206" t="s">
        <v>1181</v>
      </c>
      <c r="G853" s="64"/>
      <c r="H853" s="64"/>
      <c r="I853" s="164"/>
      <c r="J853" s="64"/>
      <c r="K853" s="64"/>
      <c r="L853" s="62"/>
      <c r="M853" s="207"/>
      <c r="N853" s="43"/>
      <c r="O853" s="43"/>
      <c r="P853" s="43"/>
      <c r="Q853" s="43"/>
      <c r="R853" s="43"/>
      <c r="S853" s="43"/>
      <c r="T853" s="79"/>
      <c r="AT853" s="24" t="s">
        <v>189</v>
      </c>
      <c r="AU853" s="24" t="s">
        <v>88</v>
      </c>
    </row>
    <row r="854" spans="2:65" s="12" customFormat="1" ht="13.5">
      <c r="B854" s="218"/>
      <c r="C854" s="219"/>
      <c r="D854" s="205" t="s">
        <v>191</v>
      </c>
      <c r="E854" s="220" t="s">
        <v>34</v>
      </c>
      <c r="F854" s="221" t="s">
        <v>1196</v>
      </c>
      <c r="G854" s="219"/>
      <c r="H854" s="222">
        <v>164.87899999999999</v>
      </c>
      <c r="I854" s="223"/>
      <c r="J854" s="219"/>
      <c r="K854" s="219"/>
      <c r="L854" s="224"/>
      <c r="M854" s="225"/>
      <c r="N854" s="226"/>
      <c r="O854" s="226"/>
      <c r="P854" s="226"/>
      <c r="Q854" s="226"/>
      <c r="R854" s="226"/>
      <c r="S854" s="226"/>
      <c r="T854" s="227"/>
      <c r="AT854" s="228" t="s">
        <v>191</v>
      </c>
      <c r="AU854" s="228" t="s">
        <v>88</v>
      </c>
      <c r="AV854" s="12" t="s">
        <v>88</v>
      </c>
      <c r="AW854" s="12" t="s">
        <v>41</v>
      </c>
      <c r="AX854" s="12" t="s">
        <v>86</v>
      </c>
      <c r="AY854" s="228" t="s">
        <v>179</v>
      </c>
    </row>
    <row r="855" spans="2:65" s="10" customFormat="1" ht="29.85" customHeight="1">
      <c r="B855" s="177"/>
      <c r="C855" s="178"/>
      <c r="D855" s="179" t="s">
        <v>77</v>
      </c>
      <c r="E855" s="191" t="s">
        <v>1197</v>
      </c>
      <c r="F855" s="191" t="s">
        <v>1198</v>
      </c>
      <c r="G855" s="178"/>
      <c r="H855" s="178"/>
      <c r="I855" s="181"/>
      <c r="J855" s="192">
        <f>BK855</f>
        <v>0</v>
      </c>
      <c r="K855" s="178"/>
      <c r="L855" s="183"/>
      <c r="M855" s="184"/>
      <c r="N855" s="185"/>
      <c r="O855" s="185"/>
      <c r="P855" s="186">
        <f>SUM(P856:P857)</f>
        <v>0</v>
      </c>
      <c r="Q855" s="185"/>
      <c r="R855" s="186">
        <f>SUM(R856:R857)</f>
        <v>0</v>
      </c>
      <c r="S855" s="185"/>
      <c r="T855" s="187">
        <f>SUM(T856:T857)</f>
        <v>0</v>
      </c>
      <c r="AR855" s="188" t="s">
        <v>86</v>
      </c>
      <c r="AT855" s="189" t="s">
        <v>77</v>
      </c>
      <c r="AU855" s="189" t="s">
        <v>86</v>
      </c>
      <c r="AY855" s="188" t="s">
        <v>179</v>
      </c>
      <c r="BK855" s="190">
        <f>SUM(BK856:BK857)</f>
        <v>0</v>
      </c>
    </row>
    <row r="856" spans="2:65" s="1" customFormat="1" ht="45.6" customHeight="1">
      <c r="B856" s="42"/>
      <c r="C856" s="193" t="s">
        <v>1199</v>
      </c>
      <c r="D856" s="193" t="s">
        <v>182</v>
      </c>
      <c r="E856" s="194" t="s">
        <v>1200</v>
      </c>
      <c r="F856" s="195" t="s">
        <v>1201</v>
      </c>
      <c r="G856" s="196" t="s">
        <v>207</v>
      </c>
      <c r="H856" s="197">
        <v>1022.356</v>
      </c>
      <c r="I856" s="198"/>
      <c r="J856" s="199">
        <f>ROUND(I856*H856,2)</f>
        <v>0</v>
      </c>
      <c r="K856" s="195" t="s">
        <v>186</v>
      </c>
      <c r="L856" s="62"/>
      <c r="M856" s="200" t="s">
        <v>34</v>
      </c>
      <c r="N856" s="201" t="s">
        <v>49</v>
      </c>
      <c r="O856" s="43"/>
      <c r="P856" s="202">
        <f>O856*H856</f>
        <v>0</v>
      </c>
      <c r="Q856" s="202">
        <v>0</v>
      </c>
      <c r="R856" s="202">
        <f>Q856*H856</f>
        <v>0</v>
      </c>
      <c r="S856" s="202">
        <v>0</v>
      </c>
      <c r="T856" s="203">
        <f>S856*H856</f>
        <v>0</v>
      </c>
      <c r="AR856" s="24" t="s">
        <v>187</v>
      </c>
      <c r="AT856" s="24" t="s">
        <v>182</v>
      </c>
      <c r="AU856" s="24" t="s">
        <v>88</v>
      </c>
      <c r="AY856" s="24" t="s">
        <v>179</v>
      </c>
      <c r="BE856" s="204">
        <f>IF(N856="základní",J856,0)</f>
        <v>0</v>
      </c>
      <c r="BF856" s="204">
        <f>IF(N856="snížená",J856,0)</f>
        <v>0</v>
      </c>
      <c r="BG856" s="204">
        <f>IF(N856="zákl. přenesená",J856,0)</f>
        <v>0</v>
      </c>
      <c r="BH856" s="204">
        <f>IF(N856="sníž. přenesená",J856,0)</f>
        <v>0</v>
      </c>
      <c r="BI856" s="204">
        <f>IF(N856="nulová",J856,0)</f>
        <v>0</v>
      </c>
      <c r="BJ856" s="24" t="s">
        <v>86</v>
      </c>
      <c r="BK856" s="204">
        <f>ROUND(I856*H856,2)</f>
        <v>0</v>
      </c>
      <c r="BL856" s="24" t="s">
        <v>187</v>
      </c>
      <c r="BM856" s="24" t="s">
        <v>1202</v>
      </c>
    </row>
    <row r="857" spans="2:65" s="1" customFormat="1" ht="81">
      <c r="B857" s="42"/>
      <c r="C857" s="64"/>
      <c r="D857" s="205" t="s">
        <v>189</v>
      </c>
      <c r="E857" s="64"/>
      <c r="F857" s="206" t="s">
        <v>1203</v>
      </c>
      <c r="G857" s="64"/>
      <c r="H857" s="64"/>
      <c r="I857" s="164"/>
      <c r="J857" s="64"/>
      <c r="K857" s="64"/>
      <c r="L857" s="62"/>
      <c r="M857" s="207"/>
      <c r="N857" s="43"/>
      <c r="O857" s="43"/>
      <c r="P857" s="43"/>
      <c r="Q857" s="43"/>
      <c r="R857" s="43"/>
      <c r="S857" s="43"/>
      <c r="T857" s="79"/>
      <c r="AT857" s="24" t="s">
        <v>189</v>
      </c>
      <c r="AU857" s="24" t="s">
        <v>88</v>
      </c>
    </row>
    <row r="858" spans="2:65" s="10" customFormat="1" ht="37.35" customHeight="1">
      <c r="B858" s="177"/>
      <c r="C858" s="178"/>
      <c r="D858" s="179" t="s">
        <v>77</v>
      </c>
      <c r="E858" s="180" t="s">
        <v>1204</v>
      </c>
      <c r="F858" s="180" t="s">
        <v>1205</v>
      </c>
      <c r="G858" s="178"/>
      <c r="H858" s="178"/>
      <c r="I858" s="181"/>
      <c r="J858" s="182">
        <f>BK858</f>
        <v>0</v>
      </c>
      <c r="K858" s="178"/>
      <c r="L858" s="183"/>
      <c r="M858" s="184"/>
      <c r="N858" s="185"/>
      <c r="O858" s="185"/>
      <c r="P858" s="186">
        <f>P859+P931+P1099+P1204+P1357+P1395+P1405+P1541+P1620+P1735+P2020+P2038+P2071</f>
        <v>0</v>
      </c>
      <c r="Q858" s="185"/>
      <c r="R858" s="186">
        <f>R859+R931+R1099+R1204+R1357+R1395+R1405+R1541+R1620+R1735+R2020+R2038+R2071</f>
        <v>172.190792807794</v>
      </c>
      <c r="S858" s="185"/>
      <c r="T858" s="187">
        <f>T859+T931+T1099+T1204+T1357+T1395+T1405+T1541+T1620+T1735+T2020+T2038+T2071</f>
        <v>210.39570765000002</v>
      </c>
      <c r="AR858" s="188" t="s">
        <v>88</v>
      </c>
      <c r="AT858" s="189" t="s">
        <v>77</v>
      </c>
      <c r="AU858" s="189" t="s">
        <v>78</v>
      </c>
      <c r="AY858" s="188" t="s">
        <v>179</v>
      </c>
      <c r="BK858" s="190">
        <f>BK859+BK931+BK1099+BK1204+BK1357+BK1395+BK1405+BK1541+BK1620+BK1735+BK2020+BK2038+BK2071</f>
        <v>0</v>
      </c>
    </row>
    <row r="859" spans="2:65" s="10" customFormat="1" ht="19.899999999999999" customHeight="1">
      <c r="B859" s="177"/>
      <c r="C859" s="178"/>
      <c r="D859" s="179" t="s">
        <v>77</v>
      </c>
      <c r="E859" s="191" t="s">
        <v>1206</v>
      </c>
      <c r="F859" s="191" t="s">
        <v>1207</v>
      </c>
      <c r="G859" s="178"/>
      <c r="H859" s="178"/>
      <c r="I859" s="181"/>
      <c r="J859" s="192">
        <f>BK859</f>
        <v>0</v>
      </c>
      <c r="K859" s="178"/>
      <c r="L859" s="183"/>
      <c r="M859" s="184"/>
      <c r="N859" s="185"/>
      <c r="O859" s="185"/>
      <c r="P859" s="186">
        <f>SUM(P860:P930)</f>
        <v>0</v>
      </c>
      <c r="Q859" s="185"/>
      <c r="R859" s="186">
        <f>SUM(R860:R930)</f>
        <v>5.1083817758499999</v>
      </c>
      <c r="S859" s="185"/>
      <c r="T859" s="187">
        <f>SUM(T860:T930)</f>
        <v>22.447198</v>
      </c>
      <c r="AR859" s="188" t="s">
        <v>88</v>
      </c>
      <c r="AT859" s="189" t="s">
        <v>77</v>
      </c>
      <c r="AU859" s="189" t="s">
        <v>86</v>
      </c>
      <c r="AY859" s="188" t="s">
        <v>179</v>
      </c>
      <c r="BK859" s="190">
        <f>SUM(BK860:BK930)</f>
        <v>0</v>
      </c>
    </row>
    <row r="860" spans="2:65" s="1" customFormat="1" ht="22.9" customHeight="1">
      <c r="B860" s="42"/>
      <c r="C860" s="193" t="s">
        <v>1208</v>
      </c>
      <c r="D860" s="193" t="s">
        <v>182</v>
      </c>
      <c r="E860" s="194" t="s">
        <v>1209</v>
      </c>
      <c r="F860" s="195" t="s">
        <v>1210</v>
      </c>
      <c r="G860" s="196" t="s">
        <v>185</v>
      </c>
      <c r="H860" s="197">
        <v>1129.818</v>
      </c>
      <c r="I860" s="198"/>
      <c r="J860" s="199">
        <f>ROUND(I860*H860,2)</f>
        <v>0</v>
      </c>
      <c r="K860" s="195" t="s">
        <v>904</v>
      </c>
      <c r="L860" s="62"/>
      <c r="M860" s="200" t="s">
        <v>34</v>
      </c>
      <c r="N860" s="201" t="s">
        <v>49</v>
      </c>
      <c r="O860" s="43"/>
      <c r="P860" s="202">
        <f>O860*H860</f>
        <v>0</v>
      </c>
      <c r="Q860" s="202">
        <v>0</v>
      </c>
      <c r="R860" s="202">
        <f>Q860*H860</f>
        <v>0</v>
      </c>
      <c r="S860" s="202">
        <v>6.0000000000000001E-3</v>
      </c>
      <c r="T860" s="203">
        <f>S860*H860</f>
        <v>6.7789080000000004</v>
      </c>
      <c r="AR860" s="24" t="s">
        <v>301</v>
      </c>
      <c r="AT860" s="24" t="s">
        <v>182</v>
      </c>
      <c r="AU860" s="24" t="s">
        <v>88</v>
      </c>
      <c r="AY860" s="24" t="s">
        <v>179</v>
      </c>
      <c r="BE860" s="204">
        <f>IF(N860="základní",J860,0)</f>
        <v>0</v>
      </c>
      <c r="BF860" s="204">
        <f>IF(N860="snížená",J860,0)</f>
        <v>0</v>
      </c>
      <c r="BG860" s="204">
        <f>IF(N860="zákl. přenesená",J860,0)</f>
        <v>0</v>
      </c>
      <c r="BH860" s="204">
        <f>IF(N860="sníž. přenesená",J860,0)</f>
        <v>0</v>
      </c>
      <c r="BI860" s="204">
        <f>IF(N860="nulová",J860,0)</f>
        <v>0</v>
      </c>
      <c r="BJ860" s="24" t="s">
        <v>86</v>
      </c>
      <c r="BK860" s="204">
        <f>ROUND(I860*H860,2)</f>
        <v>0</v>
      </c>
      <c r="BL860" s="24" t="s">
        <v>301</v>
      </c>
      <c r="BM860" s="24" t="s">
        <v>1211</v>
      </c>
    </row>
    <row r="861" spans="2:65" s="11" customFormat="1" ht="13.5">
      <c r="B861" s="208"/>
      <c r="C861" s="209"/>
      <c r="D861" s="205" t="s">
        <v>191</v>
      </c>
      <c r="E861" s="210" t="s">
        <v>34</v>
      </c>
      <c r="F861" s="211" t="s">
        <v>1212</v>
      </c>
      <c r="G861" s="209"/>
      <c r="H861" s="210" t="s">
        <v>34</v>
      </c>
      <c r="I861" s="212"/>
      <c r="J861" s="209"/>
      <c r="K861" s="209"/>
      <c r="L861" s="213"/>
      <c r="M861" s="214"/>
      <c r="N861" s="215"/>
      <c r="O861" s="215"/>
      <c r="P861" s="215"/>
      <c r="Q861" s="215"/>
      <c r="R861" s="215"/>
      <c r="S861" s="215"/>
      <c r="T861" s="216"/>
      <c r="AT861" s="217" t="s">
        <v>191</v>
      </c>
      <c r="AU861" s="217" t="s">
        <v>88</v>
      </c>
      <c r="AV861" s="11" t="s">
        <v>86</v>
      </c>
      <c r="AW861" s="11" t="s">
        <v>41</v>
      </c>
      <c r="AX861" s="11" t="s">
        <v>78</v>
      </c>
      <c r="AY861" s="217" t="s">
        <v>179</v>
      </c>
    </row>
    <row r="862" spans="2:65" s="12" customFormat="1" ht="13.5">
      <c r="B862" s="218"/>
      <c r="C862" s="219"/>
      <c r="D862" s="205" t="s">
        <v>191</v>
      </c>
      <c r="E862" s="220" t="s">
        <v>34</v>
      </c>
      <c r="F862" s="221" t="s">
        <v>1213</v>
      </c>
      <c r="G862" s="219"/>
      <c r="H862" s="222">
        <v>1129.818</v>
      </c>
      <c r="I862" s="223"/>
      <c r="J862" s="219"/>
      <c r="K862" s="219"/>
      <c r="L862" s="224"/>
      <c r="M862" s="225"/>
      <c r="N862" s="226"/>
      <c r="O862" s="226"/>
      <c r="P862" s="226"/>
      <c r="Q862" s="226"/>
      <c r="R862" s="226"/>
      <c r="S862" s="226"/>
      <c r="T862" s="227"/>
      <c r="AT862" s="228" t="s">
        <v>191</v>
      </c>
      <c r="AU862" s="228" t="s">
        <v>88</v>
      </c>
      <c r="AV862" s="12" t="s">
        <v>88</v>
      </c>
      <c r="AW862" s="12" t="s">
        <v>41</v>
      </c>
      <c r="AX862" s="12" t="s">
        <v>86</v>
      </c>
      <c r="AY862" s="228" t="s">
        <v>179</v>
      </c>
    </row>
    <row r="863" spans="2:65" s="1" customFormat="1" ht="22.9" customHeight="1">
      <c r="B863" s="42"/>
      <c r="C863" s="193" t="s">
        <v>1214</v>
      </c>
      <c r="D863" s="193" t="s">
        <v>182</v>
      </c>
      <c r="E863" s="194" t="s">
        <v>1215</v>
      </c>
      <c r="F863" s="195" t="s">
        <v>1216</v>
      </c>
      <c r="G863" s="196" t="s">
        <v>185</v>
      </c>
      <c r="H863" s="197">
        <v>1566.529</v>
      </c>
      <c r="I863" s="198"/>
      <c r="J863" s="199">
        <f>ROUND(I863*H863,2)</f>
        <v>0</v>
      </c>
      <c r="K863" s="195" t="s">
        <v>186</v>
      </c>
      <c r="L863" s="62"/>
      <c r="M863" s="200" t="s">
        <v>34</v>
      </c>
      <c r="N863" s="201" t="s">
        <v>49</v>
      </c>
      <c r="O863" s="43"/>
      <c r="P863" s="202">
        <f>O863*H863</f>
        <v>0</v>
      </c>
      <c r="Q863" s="202">
        <v>0</v>
      </c>
      <c r="R863" s="202">
        <f>Q863*H863</f>
        <v>0</v>
      </c>
      <c r="S863" s="202">
        <v>0.01</v>
      </c>
      <c r="T863" s="203">
        <f>S863*H863</f>
        <v>15.665290000000001</v>
      </c>
      <c r="AR863" s="24" t="s">
        <v>301</v>
      </c>
      <c r="AT863" s="24" t="s">
        <v>182</v>
      </c>
      <c r="AU863" s="24" t="s">
        <v>88</v>
      </c>
      <c r="AY863" s="24" t="s">
        <v>179</v>
      </c>
      <c r="BE863" s="204">
        <f>IF(N863="základní",J863,0)</f>
        <v>0</v>
      </c>
      <c r="BF863" s="204">
        <f>IF(N863="snížená",J863,0)</f>
        <v>0</v>
      </c>
      <c r="BG863" s="204">
        <f>IF(N863="zákl. přenesená",J863,0)</f>
        <v>0</v>
      </c>
      <c r="BH863" s="204">
        <f>IF(N863="sníž. přenesená",J863,0)</f>
        <v>0</v>
      </c>
      <c r="BI863" s="204">
        <f>IF(N863="nulová",J863,0)</f>
        <v>0</v>
      </c>
      <c r="BJ863" s="24" t="s">
        <v>86</v>
      </c>
      <c r="BK863" s="204">
        <f>ROUND(I863*H863,2)</f>
        <v>0</v>
      </c>
      <c r="BL863" s="24" t="s">
        <v>301</v>
      </c>
      <c r="BM863" s="24" t="s">
        <v>1217</v>
      </c>
    </row>
    <row r="864" spans="2:65" s="12" customFormat="1" ht="13.5">
      <c r="B864" s="218"/>
      <c r="C864" s="219"/>
      <c r="D864" s="205" t="s">
        <v>191</v>
      </c>
      <c r="E864" s="220" t="s">
        <v>34</v>
      </c>
      <c r="F864" s="221" t="s">
        <v>1218</v>
      </c>
      <c r="G864" s="219"/>
      <c r="H864" s="222">
        <v>693.39200000000005</v>
      </c>
      <c r="I864" s="223"/>
      <c r="J864" s="219"/>
      <c r="K864" s="219"/>
      <c r="L864" s="224"/>
      <c r="M864" s="225"/>
      <c r="N864" s="226"/>
      <c r="O864" s="226"/>
      <c r="P864" s="226"/>
      <c r="Q864" s="226"/>
      <c r="R864" s="226"/>
      <c r="S864" s="226"/>
      <c r="T864" s="227"/>
      <c r="AT864" s="228" t="s">
        <v>191</v>
      </c>
      <c r="AU864" s="228" t="s">
        <v>88</v>
      </c>
      <c r="AV864" s="12" t="s">
        <v>88</v>
      </c>
      <c r="AW864" s="12" t="s">
        <v>41</v>
      </c>
      <c r="AX864" s="12" t="s">
        <v>78</v>
      </c>
      <c r="AY864" s="228" t="s">
        <v>179</v>
      </c>
    </row>
    <row r="865" spans="2:65" s="12" customFormat="1" ht="13.5">
      <c r="B865" s="218"/>
      <c r="C865" s="219"/>
      <c r="D865" s="205" t="s">
        <v>191</v>
      </c>
      <c r="E865" s="220" t="s">
        <v>34</v>
      </c>
      <c r="F865" s="221" t="s">
        <v>1219</v>
      </c>
      <c r="G865" s="219"/>
      <c r="H865" s="222">
        <v>179.745</v>
      </c>
      <c r="I865" s="223"/>
      <c r="J865" s="219"/>
      <c r="K865" s="219"/>
      <c r="L865" s="224"/>
      <c r="M865" s="225"/>
      <c r="N865" s="226"/>
      <c r="O865" s="226"/>
      <c r="P865" s="226"/>
      <c r="Q865" s="226"/>
      <c r="R865" s="226"/>
      <c r="S865" s="226"/>
      <c r="T865" s="227"/>
      <c r="AT865" s="228" t="s">
        <v>191</v>
      </c>
      <c r="AU865" s="228" t="s">
        <v>88</v>
      </c>
      <c r="AV865" s="12" t="s">
        <v>88</v>
      </c>
      <c r="AW865" s="12" t="s">
        <v>41</v>
      </c>
      <c r="AX865" s="12" t="s">
        <v>78</v>
      </c>
      <c r="AY865" s="228" t="s">
        <v>179</v>
      </c>
    </row>
    <row r="866" spans="2:65" s="12" customFormat="1" ht="13.5">
      <c r="B866" s="218"/>
      <c r="C866" s="219"/>
      <c r="D866" s="205" t="s">
        <v>191</v>
      </c>
      <c r="E866" s="220" t="s">
        <v>34</v>
      </c>
      <c r="F866" s="221" t="s">
        <v>1218</v>
      </c>
      <c r="G866" s="219"/>
      <c r="H866" s="222">
        <v>693.39200000000005</v>
      </c>
      <c r="I866" s="223"/>
      <c r="J866" s="219"/>
      <c r="K866" s="219"/>
      <c r="L866" s="224"/>
      <c r="M866" s="225"/>
      <c r="N866" s="226"/>
      <c r="O866" s="226"/>
      <c r="P866" s="226"/>
      <c r="Q866" s="226"/>
      <c r="R866" s="226"/>
      <c r="S866" s="226"/>
      <c r="T866" s="227"/>
      <c r="AT866" s="228" t="s">
        <v>191</v>
      </c>
      <c r="AU866" s="228" t="s">
        <v>88</v>
      </c>
      <c r="AV866" s="12" t="s">
        <v>88</v>
      </c>
      <c r="AW866" s="12" t="s">
        <v>41</v>
      </c>
      <c r="AX866" s="12" t="s">
        <v>78</v>
      </c>
      <c r="AY866" s="228" t="s">
        <v>179</v>
      </c>
    </row>
    <row r="867" spans="2:65" s="13" customFormat="1" ht="13.5">
      <c r="B867" s="229"/>
      <c r="C867" s="230"/>
      <c r="D867" s="205" t="s">
        <v>191</v>
      </c>
      <c r="E867" s="231" t="s">
        <v>34</v>
      </c>
      <c r="F867" s="232" t="s">
        <v>196</v>
      </c>
      <c r="G867" s="230"/>
      <c r="H867" s="233">
        <v>1566.529</v>
      </c>
      <c r="I867" s="234"/>
      <c r="J867" s="230"/>
      <c r="K867" s="230"/>
      <c r="L867" s="235"/>
      <c r="M867" s="236"/>
      <c r="N867" s="237"/>
      <c r="O867" s="237"/>
      <c r="P867" s="237"/>
      <c r="Q867" s="237"/>
      <c r="R867" s="237"/>
      <c r="S867" s="237"/>
      <c r="T867" s="238"/>
      <c r="AT867" s="239" t="s">
        <v>191</v>
      </c>
      <c r="AU867" s="239" t="s">
        <v>88</v>
      </c>
      <c r="AV867" s="13" t="s">
        <v>187</v>
      </c>
      <c r="AW867" s="13" t="s">
        <v>41</v>
      </c>
      <c r="AX867" s="13" t="s">
        <v>86</v>
      </c>
      <c r="AY867" s="239" t="s">
        <v>179</v>
      </c>
    </row>
    <row r="868" spans="2:65" s="1" customFormat="1" ht="22.9" customHeight="1">
      <c r="B868" s="42"/>
      <c r="C868" s="193" t="s">
        <v>1220</v>
      </c>
      <c r="D868" s="193" t="s">
        <v>182</v>
      </c>
      <c r="E868" s="194" t="s">
        <v>1221</v>
      </c>
      <c r="F868" s="195" t="s">
        <v>1222</v>
      </c>
      <c r="G868" s="196" t="s">
        <v>769</v>
      </c>
      <c r="H868" s="197">
        <v>10</v>
      </c>
      <c r="I868" s="198"/>
      <c r="J868" s="199">
        <f>ROUND(I868*H868,2)</f>
        <v>0</v>
      </c>
      <c r="K868" s="195" t="s">
        <v>186</v>
      </c>
      <c r="L868" s="62"/>
      <c r="M868" s="200" t="s">
        <v>34</v>
      </c>
      <c r="N868" s="201" t="s">
        <v>49</v>
      </c>
      <c r="O868" s="43"/>
      <c r="P868" s="202">
        <f>O868*H868</f>
        <v>0</v>
      </c>
      <c r="Q868" s="202">
        <v>0</v>
      </c>
      <c r="R868" s="202">
        <f>Q868*H868</f>
        <v>0</v>
      </c>
      <c r="S868" s="202">
        <v>2.9999999999999997E-4</v>
      </c>
      <c r="T868" s="203">
        <f>S868*H868</f>
        <v>2.9999999999999996E-3</v>
      </c>
      <c r="AR868" s="24" t="s">
        <v>301</v>
      </c>
      <c r="AT868" s="24" t="s">
        <v>182</v>
      </c>
      <c r="AU868" s="24" t="s">
        <v>88</v>
      </c>
      <c r="AY868" s="24" t="s">
        <v>179</v>
      </c>
      <c r="BE868" s="204">
        <f>IF(N868="základní",J868,0)</f>
        <v>0</v>
      </c>
      <c r="BF868" s="204">
        <f>IF(N868="snížená",J868,0)</f>
        <v>0</v>
      </c>
      <c r="BG868" s="204">
        <f>IF(N868="zákl. přenesená",J868,0)</f>
        <v>0</v>
      </c>
      <c r="BH868" s="204">
        <f>IF(N868="sníž. přenesená",J868,0)</f>
        <v>0</v>
      </c>
      <c r="BI868" s="204">
        <f>IF(N868="nulová",J868,0)</f>
        <v>0</v>
      </c>
      <c r="BJ868" s="24" t="s">
        <v>86</v>
      </c>
      <c r="BK868" s="204">
        <f>ROUND(I868*H868,2)</f>
        <v>0</v>
      </c>
      <c r="BL868" s="24" t="s">
        <v>301</v>
      </c>
      <c r="BM868" s="24" t="s">
        <v>1223</v>
      </c>
    </row>
    <row r="869" spans="2:65" s="1" customFormat="1" ht="22.9" customHeight="1">
      <c r="B869" s="42"/>
      <c r="C869" s="193" t="s">
        <v>1224</v>
      </c>
      <c r="D869" s="193" t="s">
        <v>182</v>
      </c>
      <c r="E869" s="194" t="s">
        <v>1225</v>
      </c>
      <c r="F869" s="195" t="s">
        <v>1226</v>
      </c>
      <c r="G869" s="196" t="s">
        <v>185</v>
      </c>
      <c r="H869" s="197">
        <v>1539.095</v>
      </c>
      <c r="I869" s="198"/>
      <c r="J869" s="199">
        <f>ROUND(I869*H869,2)</f>
        <v>0</v>
      </c>
      <c r="K869" s="195" t="s">
        <v>186</v>
      </c>
      <c r="L869" s="62"/>
      <c r="M869" s="200" t="s">
        <v>34</v>
      </c>
      <c r="N869" s="201" t="s">
        <v>49</v>
      </c>
      <c r="O869" s="43"/>
      <c r="P869" s="202">
        <f>O869*H869</f>
        <v>0</v>
      </c>
      <c r="Q869" s="202">
        <v>0</v>
      </c>
      <c r="R869" s="202">
        <f>Q869*H869</f>
        <v>0</v>
      </c>
      <c r="S869" s="202">
        <v>0</v>
      </c>
      <c r="T869" s="203">
        <f>S869*H869</f>
        <v>0</v>
      </c>
      <c r="AR869" s="24" t="s">
        <v>301</v>
      </c>
      <c r="AT869" s="24" t="s">
        <v>182</v>
      </c>
      <c r="AU869" s="24" t="s">
        <v>88</v>
      </c>
      <c r="AY869" s="24" t="s">
        <v>179</v>
      </c>
      <c r="BE869" s="204">
        <f>IF(N869="základní",J869,0)</f>
        <v>0</v>
      </c>
      <c r="BF869" s="204">
        <f>IF(N869="snížená",J869,0)</f>
        <v>0</v>
      </c>
      <c r="BG869" s="204">
        <f>IF(N869="zákl. přenesená",J869,0)</f>
        <v>0</v>
      </c>
      <c r="BH869" s="204">
        <f>IF(N869="sníž. přenesená",J869,0)</f>
        <v>0</v>
      </c>
      <c r="BI869" s="204">
        <f>IF(N869="nulová",J869,0)</f>
        <v>0</v>
      </c>
      <c r="BJ869" s="24" t="s">
        <v>86</v>
      </c>
      <c r="BK869" s="204">
        <f>ROUND(I869*H869,2)</f>
        <v>0</v>
      </c>
      <c r="BL869" s="24" t="s">
        <v>301</v>
      </c>
      <c r="BM869" s="24" t="s">
        <v>1227</v>
      </c>
    </row>
    <row r="870" spans="2:65" s="1" customFormat="1" ht="40.5">
      <c r="B870" s="42"/>
      <c r="C870" s="64"/>
      <c r="D870" s="205" t="s">
        <v>189</v>
      </c>
      <c r="E870" s="64"/>
      <c r="F870" s="206" t="s">
        <v>1228</v>
      </c>
      <c r="G870" s="64"/>
      <c r="H870" s="64"/>
      <c r="I870" s="164"/>
      <c r="J870" s="64"/>
      <c r="K870" s="64"/>
      <c r="L870" s="62"/>
      <c r="M870" s="207"/>
      <c r="N870" s="43"/>
      <c r="O870" s="43"/>
      <c r="P870" s="43"/>
      <c r="Q870" s="43"/>
      <c r="R870" s="43"/>
      <c r="S870" s="43"/>
      <c r="T870" s="79"/>
      <c r="AT870" s="24" t="s">
        <v>189</v>
      </c>
      <c r="AU870" s="24" t="s">
        <v>88</v>
      </c>
    </row>
    <row r="871" spans="2:65" s="11" customFormat="1" ht="13.5">
      <c r="B871" s="208"/>
      <c r="C871" s="209"/>
      <c r="D871" s="205" t="s">
        <v>191</v>
      </c>
      <c r="E871" s="210" t="s">
        <v>34</v>
      </c>
      <c r="F871" s="211" t="s">
        <v>1229</v>
      </c>
      <c r="G871" s="209"/>
      <c r="H871" s="210" t="s">
        <v>34</v>
      </c>
      <c r="I871" s="212"/>
      <c r="J871" s="209"/>
      <c r="K871" s="209"/>
      <c r="L871" s="213"/>
      <c r="M871" s="214"/>
      <c r="N871" s="215"/>
      <c r="O871" s="215"/>
      <c r="P871" s="215"/>
      <c r="Q871" s="215"/>
      <c r="R871" s="215"/>
      <c r="S871" s="215"/>
      <c r="T871" s="216"/>
      <c r="AT871" s="217" t="s">
        <v>191</v>
      </c>
      <c r="AU871" s="217" t="s">
        <v>88</v>
      </c>
      <c r="AV871" s="11" t="s">
        <v>86</v>
      </c>
      <c r="AW871" s="11" t="s">
        <v>41</v>
      </c>
      <c r="AX871" s="11" t="s">
        <v>78</v>
      </c>
      <c r="AY871" s="217" t="s">
        <v>179</v>
      </c>
    </row>
    <row r="872" spans="2:65" s="12" customFormat="1" ht="13.5">
      <c r="B872" s="218"/>
      <c r="C872" s="219"/>
      <c r="D872" s="205" t="s">
        <v>191</v>
      </c>
      <c r="E872" s="220" t="s">
        <v>34</v>
      </c>
      <c r="F872" s="221" t="s">
        <v>1230</v>
      </c>
      <c r="G872" s="219"/>
      <c r="H872" s="222">
        <v>536.62900000000002</v>
      </c>
      <c r="I872" s="223"/>
      <c r="J872" s="219"/>
      <c r="K872" s="219"/>
      <c r="L872" s="224"/>
      <c r="M872" s="225"/>
      <c r="N872" s="226"/>
      <c r="O872" s="226"/>
      <c r="P872" s="226"/>
      <c r="Q872" s="226"/>
      <c r="R872" s="226"/>
      <c r="S872" s="226"/>
      <c r="T872" s="227"/>
      <c r="AT872" s="228" t="s">
        <v>191</v>
      </c>
      <c r="AU872" s="228" t="s">
        <v>88</v>
      </c>
      <c r="AV872" s="12" t="s">
        <v>88</v>
      </c>
      <c r="AW872" s="12" t="s">
        <v>41</v>
      </c>
      <c r="AX872" s="12" t="s">
        <v>78</v>
      </c>
      <c r="AY872" s="228" t="s">
        <v>179</v>
      </c>
    </row>
    <row r="873" spans="2:65" s="12" customFormat="1" ht="13.5">
      <c r="B873" s="218"/>
      <c r="C873" s="219"/>
      <c r="D873" s="205" t="s">
        <v>191</v>
      </c>
      <c r="E873" s="220" t="s">
        <v>34</v>
      </c>
      <c r="F873" s="221" t="s">
        <v>1231</v>
      </c>
      <c r="G873" s="219"/>
      <c r="H873" s="222">
        <v>78.150000000000006</v>
      </c>
      <c r="I873" s="223"/>
      <c r="J873" s="219"/>
      <c r="K873" s="219"/>
      <c r="L873" s="224"/>
      <c r="M873" s="225"/>
      <c r="N873" s="226"/>
      <c r="O873" s="226"/>
      <c r="P873" s="226"/>
      <c r="Q873" s="226"/>
      <c r="R873" s="226"/>
      <c r="S873" s="226"/>
      <c r="T873" s="227"/>
      <c r="AT873" s="228" t="s">
        <v>191</v>
      </c>
      <c r="AU873" s="228" t="s">
        <v>88</v>
      </c>
      <c r="AV873" s="12" t="s">
        <v>88</v>
      </c>
      <c r="AW873" s="12" t="s">
        <v>41</v>
      </c>
      <c r="AX873" s="12" t="s">
        <v>78</v>
      </c>
      <c r="AY873" s="228" t="s">
        <v>179</v>
      </c>
    </row>
    <row r="874" spans="2:65" s="12" customFormat="1" ht="13.5">
      <c r="B874" s="218"/>
      <c r="C874" s="219"/>
      <c r="D874" s="205" t="s">
        <v>191</v>
      </c>
      <c r="E874" s="220" t="s">
        <v>34</v>
      </c>
      <c r="F874" s="221" t="s">
        <v>1230</v>
      </c>
      <c r="G874" s="219"/>
      <c r="H874" s="222">
        <v>536.62900000000002</v>
      </c>
      <c r="I874" s="223"/>
      <c r="J874" s="219"/>
      <c r="K874" s="219"/>
      <c r="L874" s="224"/>
      <c r="M874" s="225"/>
      <c r="N874" s="226"/>
      <c r="O874" s="226"/>
      <c r="P874" s="226"/>
      <c r="Q874" s="226"/>
      <c r="R874" s="226"/>
      <c r="S874" s="226"/>
      <c r="T874" s="227"/>
      <c r="AT874" s="228" t="s">
        <v>191</v>
      </c>
      <c r="AU874" s="228" t="s">
        <v>88</v>
      </c>
      <c r="AV874" s="12" t="s">
        <v>88</v>
      </c>
      <c r="AW874" s="12" t="s">
        <v>41</v>
      </c>
      <c r="AX874" s="12" t="s">
        <v>78</v>
      </c>
      <c r="AY874" s="228" t="s">
        <v>179</v>
      </c>
    </row>
    <row r="875" spans="2:65" s="14" customFormat="1" ht="13.5">
      <c r="B875" s="250"/>
      <c r="C875" s="251"/>
      <c r="D875" s="205" t="s">
        <v>191</v>
      </c>
      <c r="E875" s="252" t="s">
        <v>34</v>
      </c>
      <c r="F875" s="253" t="s">
        <v>347</v>
      </c>
      <c r="G875" s="251"/>
      <c r="H875" s="254">
        <v>1151.4079999999999</v>
      </c>
      <c r="I875" s="255"/>
      <c r="J875" s="251"/>
      <c r="K875" s="251"/>
      <c r="L875" s="256"/>
      <c r="M875" s="257"/>
      <c r="N875" s="258"/>
      <c r="O875" s="258"/>
      <c r="P875" s="258"/>
      <c r="Q875" s="258"/>
      <c r="R875" s="258"/>
      <c r="S875" s="258"/>
      <c r="T875" s="259"/>
      <c r="AT875" s="260" t="s">
        <v>191</v>
      </c>
      <c r="AU875" s="260" t="s">
        <v>88</v>
      </c>
      <c r="AV875" s="14" t="s">
        <v>180</v>
      </c>
      <c r="AW875" s="14" t="s">
        <v>41</v>
      </c>
      <c r="AX875" s="14" t="s">
        <v>78</v>
      </c>
      <c r="AY875" s="260" t="s">
        <v>179</v>
      </c>
    </row>
    <row r="876" spans="2:65" s="11" customFormat="1" ht="13.5">
      <c r="B876" s="208"/>
      <c r="C876" s="209"/>
      <c r="D876" s="205" t="s">
        <v>191</v>
      </c>
      <c r="E876" s="210" t="s">
        <v>34</v>
      </c>
      <c r="F876" s="211" t="s">
        <v>1232</v>
      </c>
      <c r="G876" s="209"/>
      <c r="H876" s="210" t="s">
        <v>34</v>
      </c>
      <c r="I876" s="212"/>
      <c r="J876" s="209"/>
      <c r="K876" s="209"/>
      <c r="L876" s="213"/>
      <c r="M876" s="214"/>
      <c r="N876" s="215"/>
      <c r="O876" s="215"/>
      <c r="P876" s="215"/>
      <c r="Q876" s="215"/>
      <c r="R876" s="215"/>
      <c r="S876" s="215"/>
      <c r="T876" s="216"/>
      <c r="AT876" s="217" t="s">
        <v>191</v>
      </c>
      <c r="AU876" s="217" t="s">
        <v>88</v>
      </c>
      <c r="AV876" s="11" t="s">
        <v>86</v>
      </c>
      <c r="AW876" s="11" t="s">
        <v>41</v>
      </c>
      <c r="AX876" s="11" t="s">
        <v>78</v>
      </c>
      <c r="AY876" s="217" t="s">
        <v>179</v>
      </c>
    </row>
    <row r="877" spans="2:65" s="12" customFormat="1" ht="13.5">
      <c r="B877" s="218"/>
      <c r="C877" s="219"/>
      <c r="D877" s="205" t="s">
        <v>191</v>
      </c>
      <c r="E877" s="220" t="s">
        <v>34</v>
      </c>
      <c r="F877" s="221" t="s">
        <v>1233</v>
      </c>
      <c r="G877" s="219"/>
      <c r="H877" s="222">
        <v>135.959</v>
      </c>
      <c r="I877" s="223"/>
      <c r="J877" s="219"/>
      <c r="K877" s="219"/>
      <c r="L877" s="224"/>
      <c r="M877" s="225"/>
      <c r="N877" s="226"/>
      <c r="O877" s="226"/>
      <c r="P877" s="226"/>
      <c r="Q877" s="226"/>
      <c r="R877" s="226"/>
      <c r="S877" s="226"/>
      <c r="T877" s="227"/>
      <c r="AT877" s="228" t="s">
        <v>191</v>
      </c>
      <c r="AU877" s="228" t="s">
        <v>88</v>
      </c>
      <c r="AV877" s="12" t="s">
        <v>88</v>
      </c>
      <c r="AW877" s="12" t="s">
        <v>41</v>
      </c>
      <c r="AX877" s="12" t="s">
        <v>78</v>
      </c>
      <c r="AY877" s="228" t="s">
        <v>179</v>
      </c>
    </row>
    <row r="878" spans="2:65" s="12" customFormat="1" ht="13.5">
      <c r="B878" s="218"/>
      <c r="C878" s="219"/>
      <c r="D878" s="205" t="s">
        <v>191</v>
      </c>
      <c r="E878" s="220" t="s">
        <v>34</v>
      </c>
      <c r="F878" s="221" t="s">
        <v>1234</v>
      </c>
      <c r="G878" s="219"/>
      <c r="H878" s="222">
        <v>37.292999999999999</v>
      </c>
      <c r="I878" s="223"/>
      <c r="J878" s="219"/>
      <c r="K878" s="219"/>
      <c r="L878" s="224"/>
      <c r="M878" s="225"/>
      <c r="N878" s="226"/>
      <c r="O878" s="226"/>
      <c r="P878" s="226"/>
      <c r="Q878" s="226"/>
      <c r="R878" s="226"/>
      <c r="S878" s="226"/>
      <c r="T878" s="227"/>
      <c r="AT878" s="228" t="s">
        <v>191</v>
      </c>
      <c r="AU878" s="228" t="s">
        <v>88</v>
      </c>
      <c r="AV878" s="12" t="s">
        <v>88</v>
      </c>
      <c r="AW878" s="12" t="s">
        <v>41</v>
      </c>
      <c r="AX878" s="12" t="s">
        <v>78</v>
      </c>
      <c r="AY878" s="228" t="s">
        <v>179</v>
      </c>
    </row>
    <row r="879" spans="2:65" s="11" customFormat="1" ht="13.5">
      <c r="B879" s="208"/>
      <c r="C879" s="209"/>
      <c r="D879" s="205" t="s">
        <v>191</v>
      </c>
      <c r="E879" s="210" t="s">
        <v>34</v>
      </c>
      <c r="F879" s="211" t="s">
        <v>1235</v>
      </c>
      <c r="G879" s="209"/>
      <c r="H879" s="210" t="s">
        <v>34</v>
      </c>
      <c r="I879" s="212"/>
      <c r="J879" s="209"/>
      <c r="K879" s="209"/>
      <c r="L879" s="213"/>
      <c r="M879" s="214"/>
      <c r="N879" s="215"/>
      <c r="O879" s="215"/>
      <c r="P879" s="215"/>
      <c r="Q879" s="215"/>
      <c r="R879" s="215"/>
      <c r="S879" s="215"/>
      <c r="T879" s="216"/>
      <c r="AT879" s="217" t="s">
        <v>191</v>
      </c>
      <c r="AU879" s="217" t="s">
        <v>88</v>
      </c>
      <c r="AV879" s="11" t="s">
        <v>86</v>
      </c>
      <c r="AW879" s="11" t="s">
        <v>41</v>
      </c>
      <c r="AX879" s="11" t="s">
        <v>78</v>
      </c>
      <c r="AY879" s="217" t="s">
        <v>179</v>
      </c>
    </row>
    <row r="880" spans="2:65" s="12" customFormat="1" ht="13.5">
      <c r="B880" s="218"/>
      <c r="C880" s="219"/>
      <c r="D880" s="205" t="s">
        <v>191</v>
      </c>
      <c r="E880" s="220" t="s">
        <v>34</v>
      </c>
      <c r="F880" s="221" t="s">
        <v>1236</v>
      </c>
      <c r="G880" s="219"/>
      <c r="H880" s="222">
        <v>109.01900000000001</v>
      </c>
      <c r="I880" s="223"/>
      <c r="J880" s="219"/>
      <c r="K880" s="219"/>
      <c r="L880" s="224"/>
      <c r="M880" s="225"/>
      <c r="N880" s="226"/>
      <c r="O880" s="226"/>
      <c r="P880" s="226"/>
      <c r="Q880" s="226"/>
      <c r="R880" s="226"/>
      <c r="S880" s="226"/>
      <c r="T880" s="227"/>
      <c r="AT880" s="228" t="s">
        <v>191</v>
      </c>
      <c r="AU880" s="228" t="s">
        <v>88</v>
      </c>
      <c r="AV880" s="12" t="s">
        <v>88</v>
      </c>
      <c r="AW880" s="12" t="s">
        <v>41</v>
      </c>
      <c r="AX880" s="12" t="s">
        <v>78</v>
      </c>
      <c r="AY880" s="228" t="s">
        <v>179</v>
      </c>
    </row>
    <row r="881" spans="2:65" s="11" customFormat="1" ht="13.5">
      <c r="B881" s="208"/>
      <c r="C881" s="209"/>
      <c r="D881" s="205" t="s">
        <v>191</v>
      </c>
      <c r="E881" s="210" t="s">
        <v>34</v>
      </c>
      <c r="F881" s="211" t="s">
        <v>1237</v>
      </c>
      <c r="G881" s="209"/>
      <c r="H881" s="210" t="s">
        <v>34</v>
      </c>
      <c r="I881" s="212"/>
      <c r="J881" s="209"/>
      <c r="K881" s="209"/>
      <c r="L881" s="213"/>
      <c r="M881" s="214"/>
      <c r="N881" s="215"/>
      <c r="O881" s="215"/>
      <c r="P881" s="215"/>
      <c r="Q881" s="215"/>
      <c r="R881" s="215"/>
      <c r="S881" s="215"/>
      <c r="T881" s="216"/>
      <c r="AT881" s="217" t="s">
        <v>191</v>
      </c>
      <c r="AU881" s="217" t="s">
        <v>88</v>
      </c>
      <c r="AV881" s="11" t="s">
        <v>86</v>
      </c>
      <c r="AW881" s="11" t="s">
        <v>41</v>
      </c>
      <c r="AX881" s="11" t="s">
        <v>78</v>
      </c>
      <c r="AY881" s="217" t="s">
        <v>179</v>
      </c>
    </row>
    <row r="882" spans="2:65" s="12" customFormat="1" ht="13.5">
      <c r="B882" s="218"/>
      <c r="C882" s="219"/>
      <c r="D882" s="205" t="s">
        <v>191</v>
      </c>
      <c r="E882" s="220" t="s">
        <v>34</v>
      </c>
      <c r="F882" s="221" t="s">
        <v>1238</v>
      </c>
      <c r="G882" s="219"/>
      <c r="H882" s="222">
        <v>8.9269999999999996</v>
      </c>
      <c r="I882" s="223"/>
      <c r="J882" s="219"/>
      <c r="K882" s="219"/>
      <c r="L882" s="224"/>
      <c r="M882" s="225"/>
      <c r="N882" s="226"/>
      <c r="O882" s="226"/>
      <c r="P882" s="226"/>
      <c r="Q882" s="226"/>
      <c r="R882" s="226"/>
      <c r="S882" s="226"/>
      <c r="T882" s="227"/>
      <c r="AT882" s="228" t="s">
        <v>191</v>
      </c>
      <c r="AU882" s="228" t="s">
        <v>88</v>
      </c>
      <c r="AV882" s="12" t="s">
        <v>88</v>
      </c>
      <c r="AW882" s="12" t="s">
        <v>41</v>
      </c>
      <c r="AX882" s="12" t="s">
        <v>78</v>
      </c>
      <c r="AY882" s="228" t="s">
        <v>179</v>
      </c>
    </row>
    <row r="883" spans="2:65" s="11" customFormat="1" ht="13.5">
      <c r="B883" s="208"/>
      <c r="C883" s="209"/>
      <c r="D883" s="205" t="s">
        <v>191</v>
      </c>
      <c r="E883" s="210" t="s">
        <v>34</v>
      </c>
      <c r="F883" s="211" t="s">
        <v>1239</v>
      </c>
      <c r="G883" s="209"/>
      <c r="H883" s="210" t="s">
        <v>34</v>
      </c>
      <c r="I883" s="212"/>
      <c r="J883" s="209"/>
      <c r="K883" s="209"/>
      <c r="L883" s="213"/>
      <c r="M883" s="214"/>
      <c r="N883" s="215"/>
      <c r="O883" s="215"/>
      <c r="P883" s="215"/>
      <c r="Q883" s="215"/>
      <c r="R883" s="215"/>
      <c r="S883" s="215"/>
      <c r="T883" s="216"/>
      <c r="AT883" s="217" t="s">
        <v>191</v>
      </c>
      <c r="AU883" s="217" t="s">
        <v>88</v>
      </c>
      <c r="AV883" s="11" t="s">
        <v>86</v>
      </c>
      <c r="AW883" s="11" t="s">
        <v>41</v>
      </c>
      <c r="AX883" s="11" t="s">
        <v>78</v>
      </c>
      <c r="AY883" s="217" t="s">
        <v>179</v>
      </c>
    </row>
    <row r="884" spans="2:65" s="12" customFormat="1" ht="13.5">
      <c r="B884" s="218"/>
      <c r="C884" s="219"/>
      <c r="D884" s="205" t="s">
        <v>191</v>
      </c>
      <c r="E884" s="220" t="s">
        <v>34</v>
      </c>
      <c r="F884" s="221" t="s">
        <v>1240</v>
      </c>
      <c r="G884" s="219"/>
      <c r="H884" s="222">
        <v>86.799000000000007</v>
      </c>
      <c r="I884" s="223"/>
      <c r="J884" s="219"/>
      <c r="K884" s="219"/>
      <c r="L884" s="224"/>
      <c r="M884" s="225"/>
      <c r="N884" s="226"/>
      <c r="O884" s="226"/>
      <c r="P884" s="226"/>
      <c r="Q884" s="226"/>
      <c r="R884" s="226"/>
      <c r="S884" s="226"/>
      <c r="T884" s="227"/>
      <c r="AT884" s="228" t="s">
        <v>191</v>
      </c>
      <c r="AU884" s="228" t="s">
        <v>88</v>
      </c>
      <c r="AV884" s="12" t="s">
        <v>88</v>
      </c>
      <c r="AW884" s="12" t="s">
        <v>41</v>
      </c>
      <c r="AX884" s="12" t="s">
        <v>78</v>
      </c>
      <c r="AY884" s="228" t="s">
        <v>179</v>
      </c>
    </row>
    <row r="885" spans="2:65" s="12" customFormat="1" ht="13.5">
      <c r="B885" s="218"/>
      <c r="C885" s="219"/>
      <c r="D885" s="205" t="s">
        <v>191</v>
      </c>
      <c r="E885" s="220" t="s">
        <v>34</v>
      </c>
      <c r="F885" s="221" t="s">
        <v>1241</v>
      </c>
      <c r="G885" s="219"/>
      <c r="H885" s="222">
        <v>9.69</v>
      </c>
      <c r="I885" s="223"/>
      <c r="J885" s="219"/>
      <c r="K885" s="219"/>
      <c r="L885" s="224"/>
      <c r="M885" s="225"/>
      <c r="N885" s="226"/>
      <c r="O885" s="226"/>
      <c r="P885" s="226"/>
      <c r="Q885" s="226"/>
      <c r="R885" s="226"/>
      <c r="S885" s="226"/>
      <c r="T885" s="227"/>
      <c r="AT885" s="228" t="s">
        <v>191</v>
      </c>
      <c r="AU885" s="228" t="s">
        <v>88</v>
      </c>
      <c r="AV885" s="12" t="s">
        <v>88</v>
      </c>
      <c r="AW885" s="12" t="s">
        <v>41</v>
      </c>
      <c r="AX885" s="12" t="s">
        <v>78</v>
      </c>
      <c r="AY885" s="228" t="s">
        <v>179</v>
      </c>
    </row>
    <row r="886" spans="2:65" s="14" customFormat="1" ht="13.5">
      <c r="B886" s="250"/>
      <c r="C886" s="251"/>
      <c r="D886" s="205" t="s">
        <v>191</v>
      </c>
      <c r="E886" s="252" t="s">
        <v>34</v>
      </c>
      <c r="F886" s="253" t="s">
        <v>347</v>
      </c>
      <c r="G886" s="251"/>
      <c r="H886" s="254">
        <v>387.68700000000001</v>
      </c>
      <c r="I886" s="255"/>
      <c r="J886" s="251"/>
      <c r="K886" s="251"/>
      <c r="L886" s="256"/>
      <c r="M886" s="257"/>
      <c r="N886" s="258"/>
      <c r="O886" s="258"/>
      <c r="P886" s="258"/>
      <c r="Q886" s="258"/>
      <c r="R886" s="258"/>
      <c r="S886" s="258"/>
      <c r="T886" s="259"/>
      <c r="AT886" s="260" t="s">
        <v>191</v>
      </c>
      <c r="AU886" s="260" t="s">
        <v>88</v>
      </c>
      <c r="AV886" s="14" t="s">
        <v>180</v>
      </c>
      <c r="AW886" s="14" t="s">
        <v>41</v>
      </c>
      <c r="AX886" s="14" t="s">
        <v>78</v>
      </c>
      <c r="AY886" s="260" t="s">
        <v>179</v>
      </c>
    </row>
    <row r="887" spans="2:65" s="13" customFormat="1" ht="13.5">
      <c r="B887" s="229"/>
      <c r="C887" s="230"/>
      <c r="D887" s="205" t="s">
        <v>191</v>
      </c>
      <c r="E887" s="231" t="s">
        <v>34</v>
      </c>
      <c r="F887" s="232" t="s">
        <v>196</v>
      </c>
      <c r="G887" s="230"/>
      <c r="H887" s="233">
        <v>1539.095</v>
      </c>
      <c r="I887" s="234"/>
      <c r="J887" s="230"/>
      <c r="K887" s="230"/>
      <c r="L887" s="235"/>
      <c r="M887" s="236"/>
      <c r="N887" s="237"/>
      <c r="O887" s="237"/>
      <c r="P887" s="237"/>
      <c r="Q887" s="237"/>
      <c r="R887" s="237"/>
      <c r="S887" s="237"/>
      <c r="T887" s="238"/>
      <c r="AT887" s="239" t="s">
        <v>191</v>
      </c>
      <c r="AU887" s="239" t="s">
        <v>88</v>
      </c>
      <c r="AV887" s="13" t="s">
        <v>187</v>
      </c>
      <c r="AW887" s="13" t="s">
        <v>41</v>
      </c>
      <c r="AX887" s="13" t="s">
        <v>86</v>
      </c>
      <c r="AY887" s="239" t="s">
        <v>179</v>
      </c>
    </row>
    <row r="888" spans="2:65" s="1" customFormat="1" ht="14.45" customHeight="1">
      <c r="B888" s="42"/>
      <c r="C888" s="240" t="s">
        <v>1242</v>
      </c>
      <c r="D888" s="240" t="s">
        <v>222</v>
      </c>
      <c r="E888" s="241" t="s">
        <v>1243</v>
      </c>
      <c r="F888" s="242" t="s">
        <v>1244</v>
      </c>
      <c r="G888" s="243" t="s">
        <v>276</v>
      </c>
      <c r="H888" s="244">
        <v>507.90199999999999</v>
      </c>
      <c r="I888" s="245"/>
      <c r="J888" s="246">
        <f>ROUND(I888*H888,2)</f>
        <v>0</v>
      </c>
      <c r="K888" s="242" t="s">
        <v>233</v>
      </c>
      <c r="L888" s="247"/>
      <c r="M888" s="248" t="s">
        <v>34</v>
      </c>
      <c r="N888" s="249" t="s">
        <v>49</v>
      </c>
      <c r="O888" s="43"/>
      <c r="P888" s="202">
        <f>O888*H888</f>
        <v>0</v>
      </c>
      <c r="Q888" s="202">
        <v>0</v>
      </c>
      <c r="R888" s="202">
        <f>Q888*H888</f>
        <v>0</v>
      </c>
      <c r="S888" s="202">
        <v>0</v>
      </c>
      <c r="T888" s="203">
        <f>S888*H888</f>
        <v>0</v>
      </c>
      <c r="AR888" s="24" t="s">
        <v>473</v>
      </c>
      <c r="AT888" s="24" t="s">
        <v>222</v>
      </c>
      <c r="AU888" s="24" t="s">
        <v>88</v>
      </c>
      <c r="AY888" s="24" t="s">
        <v>179</v>
      </c>
      <c r="BE888" s="204">
        <f>IF(N888="základní",J888,0)</f>
        <v>0</v>
      </c>
      <c r="BF888" s="204">
        <f>IF(N888="snížená",J888,0)</f>
        <v>0</v>
      </c>
      <c r="BG888" s="204">
        <f>IF(N888="zákl. přenesená",J888,0)</f>
        <v>0</v>
      </c>
      <c r="BH888" s="204">
        <f>IF(N888="sníž. přenesená",J888,0)</f>
        <v>0</v>
      </c>
      <c r="BI888" s="204">
        <f>IF(N888="nulová",J888,0)</f>
        <v>0</v>
      </c>
      <c r="BJ888" s="24" t="s">
        <v>86</v>
      </c>
      <c r="BK888" s="204">
        <f>ROUND(I888*H888,2)</f>
        <v>0</v>
      </c>
      <c r="BL888" s="24" t="s">
        <v>301</v>
      </c>
      <c r="BM888" s="24" t="s">
        <v>1245</v>
      </c>
    </row>
    <row r="889" spans="2:65" s="12" customFormat="1" ht="13.5">
      <c r="B889" s="218"/>
      <c r="C889" s="219"/>
      <c r="D889" s="205" t="s">
        <v>191</v>
      </c>
      <c r="E889" s="220" t="s">
        <v>34</v>
      </c>
      <c r="F889" s="221" t="s">
        <v>1246</v>
      </c>
      <c r="G889" s="219"/>
      <c r="H889" s="222">
        <v>461.72899999999998</v>
      </c>
      <c r="I889" s="223"/>
      <c r="J889" s="219"/>
      <c r="K889" s="219"/>
      <c r="L889" s="224"/>
      <c r="M889" s="225"/>
      <c r="N889" s="226"/>
      <c r="O889" s="226"/>
      <c r="P889" s="226"/>
      <c r="Q889" s="226"/>
      <c r="R889" s="226"/>
      <c r="S889" s="226"/>
      <c r="T889" s="227"/>
      <c r="AT889" s="228" t="s">
        <v>191</v>
      </c>
      <c r="AU889" s="228" t="s">
        <v>88</v>
      </c>
      <c r="AV889" s="12" t="s">
        <v>88</v>
      </c>
      <c r="AW889" s="12" t="s">
        <v>41</v>
      </c>
      <c r="AX889" s="12" t="s">
        <v>86</v>
      </c>
      <c r="AY889" s="228" t="s">
        <v>179</v>
      </c>
    </row>
    <row r="890" spans="2:65" s="12" customFormat="1" ht="13.5">
      <c r="B890" s="218"/>
      <c r="C890" s="219"/>
      <c r="D890" s="205" t="s">
        <v>191</v>
      </c>
      <c r="E890" s="219"/>
      <c r="F890" s="221" t="s">
        <v>1247</v>
      </c>
      <c r="G890" s="219"/>
      <c r="H890" s="222">
        <v>507.90199999999999</v>
      </c>
      <c r="I890" s="223"/>
      <c r="J890" s="219"/>
      <c r="K890" s="219"/>
      <c r="L890" s="224"/>
      <c r="M890" s="225"/>
      <c r="N890" s="226"/>
      <c r="O890" s="226"/>
      <c r="P890" s="226"/>
      <c r="Q890" s="226"/>
      <c r="R890" s="226"/>
      <c r="S890" s="226"/>
      <c r="T890" s="227"/>
      <c r="AT890" s="228" t="s">
        <v>191</v>
      </c>
      <c r="AU890" s="228" t="s">
        <v>88</v>
      </c>
      <c r="AV890" s="12" t="s">
        <v>88</v>
      </c>
      <c r="AW890" s="12" t="s">
        <v>6</v>
      </c>
      <c r="AX890" s="12" t="s">
        <v>86</v>
      </c>
      <c r="AY890" s="228" t="s">
        <v>179</v>
      </c>
    </row>
    <row r="891" spans="2:65" s="1" customFormat="1" ht="22.9" customHeight="1">
      <c r="B891" s="42"/>
      <c r="C891" s="193" t="s">
        <v>1248</v>
      </c>
      <c r="D891" s="193" t="s">
        <v>182</v>
      </c>
      <c r="E891" s="194" t="s">
        <v>1249</v>
      </c>
      <c r="F891" s="195" t="s">
        <v>1250</v>
      </c>
      <c r="G891" s="196" t="s">
        <v>185</v>
      </c>
      <c r="H891" s="197">
        <v>1456.7360000000001</v>
      </c>
      <c r="I891" s="198"/>
      <c r="J891" s="199">
        <f>ROUND(I891*H891,2)</f>
        <v>0</v>
      </c>
      <c r="K891" s="195" t="s">
        <v>186</v>
      </c>
      <c r="L891" s="62"/>
      <c r="M891" s="200" t="s">
        <v>34</v>
      </c>
      <c r="N891" s="201" t="s">
        <v>49</v>
      </c>
      <c r="O891" s="43"/>
      <c r="P891" s="202">
        <f>O891*H891</f>
        <v>0</v>
      </c>
      <c r="Q891" s="202">
        <v>0</v>
      </c>
      <c r="R891" s="202">
        <f>Q891*H891</f>
        <v>0</v>
      </c>
      <c r="S891" s="202">
        <v>0</v>
      </c>
      <c r="T891" s="203">
        <f>S891*H891</f>
        <v>0</v>
      </c>
      <c r="AR891" s="24" t="s">
        <v>301</v>
      </c>
      <c r="AT891" s="24" t="s">
        <v>182</v>
      </c>
      <c r="AU891" s="24" t="s">
        <v>88</v>
      </c>
      <c r="AY891" s="24" t="s">
        <v>179</v>
      </c>
      <c r="BE891" s="204">
        <f>IF(N891="základní",J891,0)</f>
        <v>0</v>
      </c>
      <c r="BF891" s="204">
        <f>IF(N891="snížená",J891,0)</f>
        <v>0</v>
      </c>
      <c r="BG891" s="204">
        <f>IF(N891="zákl. přenesená",J891,0)</f>
        <v>0</v>
      </c>
      <c r="BH891" s="204">
        <f>IF(N891="sníž. přenesená",J891,0)</f>
        <v>0</v>
      </c>
      <c r="BI891" s="204">
        <f>IF(N891="nulová",J891,0)</f>
        <v>0</v>
      </c>
      <c r="BJ891" s="24" t="s">
        <v>86</v>
      </c>
      <c r="BK891" s="204">
        <f>ROUND(I891*H891,2)</f>
        <v>0</v>
      </c>
      <c r="BL891" s="24" t="s">
        <v>301</v>
      </c>
      <c r="BM891" s="24" t="s">
        <v>1251</v>
      </c>
    </row>
    <row r="892" spans="2:65" s="1" customFormat="1" ht="54">
      <c r="B892" s="42"/>
      <c r="C892" s="64"/>
      <c r="D892" s="205" t="s">
        <v>189</v>
      </c>
      <c r="E892" s="64"/>
      <c r="F892" s="206" t="s">
        <v>1252</v>
      </c>
      <c r="G892" s="64"/>
      <c r="H892" s="64"/>
      <c r="I892" s="164"/>
      <c r="J892" s="64"/>
      <c r="K892" s="64"/>
      <c r="L892" s="62"/>
      <c r="M892" s="207"/>
      <c r="N892" s="43"/>
      <c r="O892" s="43"/>
      <c r="P892" s="43"/>
      <c r="Q892" s="43"/>
      <c r="R892" s="43"/>
      <c r="S892" s="43"/>
      <c r="T892" s="79"/>
      <c r="AT892" s="24" t="s">
        <v>189</v>
      </c>
      <c r="AU892" s="24" t="s">
        <v>88</v>
      </c>
    </row>
    <row r="893" spans="2:65" s="11" customFormat="1" ht="13.5">
      <c r="B893" s="208"/>
      <c r="C893" s="209"/>
      <c r="D893" s="205" t="s">
        <v>191</v>
      </c>
      <c r="E893" s="210" t="s">
        <v>34</v>
      </c>
      <c r="F893" s="211" t="s">
        <v>1253</v>
      </c>
      <c r="G893" s="209"/>
      <c r="H893" s="210" t="s">
        <v>34</v>
      </c>
      <c r="I893" s="212"/>
      <c r="J893" s="209"/>
      <c r="K893" s="209"/>
      <c r="L893" s="213"/>
      <c r="M893" s="214"/>
      <c r="N893" s="215"/>
      <c r="O893" s="215"/>
      <c r="P893" s="215"/>
      <c r="Q893" s="215"/>
      <c r="R893" s="215"/>
      <c r="S893" s="215"/>
      <c r="T893" s="216"/>
      <c r="AT893" s="217" t="s">
        <v>191</v>
      </c>
      <c r="AU893" s="217" t="s">
        <v>88</v>
      </c>
      <c r="AV893" s="11" t="s">
        <v>86</v>
      </c>
      <c r="AW893" s="11" t="s">
        <v>41</v>
      </c>
      <c r="AX893" s="11" t="s">
        <v>78</v>
      </c>
      <c r="AY893" s="217" t="s">
        <v>179</v>
      </c>
    </row>
    <row r="894" spans="2:65" s="12" customFormat="1" ht="13.5">
      <c r="B894" s="218"/>
      <c r="C894" s="219"/>
      <c r="D894" s="205" t="s">
        <v>191</v>
      </c>
      <c r="E894" s="220" t="s">
        <v>34</v>
      </c>
      <c r="F894" s="221" t="s">
        <v>1254</v>
      </c>
      <c r="G894" s="219"/>
      <c r="H894" s="222">
        <v>326.91800000000001</v>
      </c>
      <c r="I894" s="223"/>
      <c r="J894" s="219"/>
      <c r="K894" s="219"/>
      <c r="L894" s="224"/>
      <c r="M894" s="225"/>
      <c r="N894" s="226"/>
      <c r="O894" s="226"/>
      <c r="P894" s="226"/>
      <c r="Q894" s="226"/>
      <c r="R894" s="226"/>
      <c r="S894" s="226"/>
      <c r="T894" s="227"/>
      <c r="AT894" s="228" t="s">
        <v>191</v>
      </c>
      <c r="AU894" s="228" t="s">
        <v>88</v>
      </c>
      <c r="AV894" s="12" t="s">
        <v>88</v>
      </c>
      <c r="AW894" s="12" t="s">
        <v>41</v>
      </c>
      <c r="AX894" s="12" t="s">
        <v>78</v>
      </c>
      <c r="AY894" s="228" t="s">
        <v>179</v>
      </c>
    </row>
    <row r="895" spans="2:65" s="11" customFormat="1" ht="13.5">
      <c r="B895" s="208"/>
      <c r="C895" s="209"/>
      <c r="D895" s="205" t="s">
        <v>191</v>
      </c>
      <c r="E895" s="210" t="s">
        <v>34</v>
      </c>
      <c r="F895" s="211" t="s">
        <v>1255</v>
      </c>
      <c r="G895" s="209"/>
      <c r="H895" s="210" t="s">
        <v>34</v>
      </c>
      <c r="I895" s="212"/>
      <c r="J895" s="209"/>
      <c r="K895" s="209"/>
      <c r="L895" s="213"/>
      <c r="M895" s="214"/>
      <c r="N895" s="215"/>
      <c r="O895" s="215"/>
      <c r="P895" s="215"/>
      <c r="Q895" s="215"/>
      <c r="R895" s="215"/>
      <c r="S895" s="215"/>
      <c r="T895" s="216"/>
      <c r="AT895" s="217" t="s">
        <v>191</v>
      </c>
      <c r="AU895" s="217" t="s">
        <v>88</v>
      </c>
      <c r="AV895" s="11" t="s">
        <v>86</v>
      </c>
      <c r="AW895" s="11" t="s">
        <v>41</v>
      </c>
      <c r="AX895" s="11" t="s">
        <v>78</v>
      </c>
      <c r="AY895" s="217" t="s">
        <v>179</v>
      </c>
    </row>
    <row r="896" spans="2:65" s="12" customFormat="1" ht="13.5">
      <c r="B896" s="218"/>
      <c r="C896" s="219"/>
      <c r="D896" s="205" t="s">
        <v>191</v>
      </c>
      <c r="E896" s="220" t="s">
        <v>34</v>
      </c>
      <c r="F896" s="221" t="s">
        <v>1256</v>
      </c>
      <c r="G896" s="219"/>
      <c r="H896" s="222">
        <v>1745.6469999999999</v>
      </c>
      <c r="I896" s="223"/>
      <c r="J896" s="219"/>
      <c r="K896" s="219"/>
      <c r="L896" s="224"/>
      <c r="M896" s="225"/>
      <c r="N896" s="226"/>
      <c r="O896" s="226"/>
      <c r="P896" s="226"/>
      <c r="Q896" s="226"/>
      <c r="R896" s="226"/>
      <c r="S896" s="226"/>
      <c r="T896" s="227"/>
      <c r="AT896" s="228" t="s">
        <v>191</v>
      </c>
      <c r="AU896" s="228" t="s">
        <v>88</v>
      </c>
      <c r="AV896" s="12" t="s">
        <v>88</v>
      </c>
      <c r="AW896" s="12" t="s">
        <v>41</v>
      </c>
      <c r="AX896" s="12" t="s">
        <v>78</v>
      </c>
      <c r="AY896" s="228" t="s">
        <v>179</v>
      </c>
    </row>
    <row r="897" spans="2:65" s="12" customFormat="1" ht="13.5">
      <c r="B897" s="218"/>
      <c r="C897" s="219"/>
      <c r="D897" s="205" t="s">
        <v>191</v>
      </c>
      <c r="E897" s="220" t="s">
        <v>34</v>
      </c>
      <c r="F897" s="221" t="s">
        <v>1257</v>
      </c>
      <c r="G897" s="219"/>
      <c r="H897" s="222">
        <v>-615.82899999999995</v>
      </c>
      <c r="I897" s="223"/>
      <c r="J897" s="219"/>
      <c r="K897" s="219"/>
      <c r="L897" s="224"/>
      <c r="M897" s="225"/>
      <c r="N897" s="226"/>
      <c r="O897" s="226"/>
      <c r="P897" s="226"/>
      <c r="Q897" s="226"/>
      <c r="R897" s="226"/>
      <c r="S897" s="226"/>
      <c r="T897" s="227"/>
      <c r="AT897" s="228" t="s">
        <v>191</v>
      </c>
      <c r="AU897" s="228" t="s">
        <v>88</v>
      </c>
      <c r="AV897" s="12" t="s">
        <v>88</v>
      </c>
      <c r="AW897" s="12" t="s">
        <v>41</v>
      </c>
      <c r="AX897" s="12" t="s">
        <v>78</v>
      </c>
      <c r="AY897" s="228" t="s">
        <v>179</v>
      </c>
    </row>
    <row r="898" spans="2:65" s="13" customFormat="1" ht="13.5">
      <c r="B898" s="229"/>
      <c r="C898" s="230"/>
      <c r="D898" s="205" t="s">
        <v>191</v>
      </c>
      <c r="E898" s="231" t="s">
        <v>34</v>
      </c>
      <c r="F898" s="232" t="s">
        <v>196</v>
      </c>
      <c r="G898" s="230"/>
      <c r="H898" s="233">
        <v>1456.7360000000001</v>
      </c>
      <c r="I898" s="234"/>
      <c r="J898" s="230"/>
      <c r="K898" s="230"/>
      <c r="L898" s="235"/>
      <c r="M898" s="236"/>
      <c r="N898" s="237"/>
      <c r="O898" s="237"/>
      <c r="P898" s="237"/>
      <c r="Q898" s="237"/>
      <c r="R898" s="237"/>
      <c r="S898" s="237"/>
      <c r="T898" s="238"/>
      <c r="AT898" s="239" t="s">
        <v>191</v>
      </c>
      <c r="AU898" s="239" t="s">
        <v>88</v>
      </c>
      <c r="AV898" s="13" t="s">
        <v>187</v>
      </c>
      <c r="AW898" s="13" t="s">
        <v>41</v>
      </c>
      <c r="AX898" s="13" t="s">
        <v>86</v>
      </c>
      <c r="AY898" s="239" t="s">
        <v>179</v>
      </c>
    </row>
    <row r="899" spans="2:65" s="1" customFormat="1" ht="14.45" customHeight="1">
      <c r="B899" s="42"/>
      <c r="C899" s="240" t="s">
        <v>1258</v>
      </c>
      <c r="D899" s="240" t="s">
        <v>222</v>
      </c>
      <c r="E899" s="241" t="s">
        <v>1259</v>
      </c>
      <c r="F899" s="242" t="s">
        <v>1260</v>
      </c>
      <c r="G899" s="243" t="s">
        <v>185</v>
      </c>
      <c r="H899" s="244">
        <v>375.95600000000002</v>
      </c>
      <c r="I899" s="245"/>
      <c r="J899" s="246">
        <f>ROUND(I899*H899,2)</f>
        <v>0</v>
      </c>
      <c r="K899" s="242" t="s">
        <v>186</v>
      </c>
      <c r="L899" s="247"/>
      <c r="M899" s="248" t="s">
        <v>34</v>
      </c>
      <c r="N899" s="249" t="s">
        <v>49</v>
      </c>
      <c r="O899" s="43"/>
      <c r="P899" s="202">
        <f>O899*H899</f>
        <v>0</v>
      </c>
      <c r="Q899" s="202">
        <v>1.4999999999999999E-4</v>
      </c>
      <c r="R899" s="202">
        <f>Q899*H899</f>
        <v>5.6393399999999996E-2</v>
      </c>
      <c r="S899" s="202">
        <v>0</v>
      </c>
      <c r="T899" s="203">
        <f>S899*H899</f>
        <v>0</v>
      </c>
      <c r="AR899" s="24" t="s">
        <v>473</v>
      </c>
      <c r="AT899" s="24" t="s">
        <v>222</v>
      </c>
      <c r="AU899" s="24" t="s">
        <v>88</v>
      </c>
      <c r="AY899" s="24" t="s">
        <v>179</v>
      </c>
      <c r="BE899" s="204">
        <f>IF(N899="základní",J899,0)</f>
        <v>0</v>
      </c>
      <c r="BF899" s="204">
        <f>IF(N899="snížená",J899,0)</f>
        <v>0</v>
      </c>
      <c r="BG899" s="204">
        <f>IF(N899="zákl. přenesená",J899,0)</f>
        <v>0</v>
      </c>
      <c r="BH899" s="204">
        <f>IF(N899="sníž. přenesená",J899,0)</f>
        <v>0</v>
      </c>
      <c r="BI899" s="204">
        <f>IF(N899="nulová",J899,0)</f>
        <v>0</v>
      </c>
      <c r="BJ899" s="24" t="s">
        <v>86</v>
      </c>
      <c r="BK899" s="204">
        <f>ROUND(I899*H899,2)</f>
        <v>0</v>
      </c>
      <c r="BL899" s="24" t="s">
        <v>301</v>
      </c>
      <c r="BM899" s="24" t="s">
        <v>1261</v>
      </c>
    </row>
    <row r="900" spans="2:65" s="12" customFormat="1" ht="13.5">
      <c r="B900" s="218"/>
      <c r="C900" s="219"/>
      <c r="D900" s="205" t="s">
        <v>191</v>
      </c>
      <c r="E900" s="219"/>
      <c r="F900" s="221" t="s">
        <v>1262</v>
      </c>
      <c r="G900" s="219"/>
      <c r="H900" s="222">
        <v>375.95600000000002</v>
      </c>
      <c r="I900" s="223"/>
      <c r="J900" s="219"/>
      <c r="K900" s="219"/>
      <c r="L900" s="224"/>
      <c r="M900" s="225"/>
      <c r="N900" s="226"/>
      <c r="O900" s="226"/>
      <c r="P900" s="226"/>
      <c r="Q900" s="226"/>
      <c r="R900" s="226"/>
      <c r="S900" s="226"/>
      <c r="T900" s="227"/>
      <c r="AT900" s="228" t="s">
        <v>191</v>
      </c>
      <c r="AU900" s="228" t="s">
        <v>88</v>
      </c>
      <c r="AV900" s="12" t="s">
        <v>88</v>
      </c>
      <c r="AW900" s="12" t="s">
        <v>6</v>
      </c>
      <c r="AX900" s="12" t="s">
        <v>86</v>
      </c>
      <c r="AY900" s="228" t="s">
        <v>179</v>
      </c>
    </row>
    <row r="901" spans="2:65" s="1" customFormat="1" ht="22.9" customHeight="1">
      <c r="B901" s="42"/>
      <c r="C901" s="240" t="s">
        <v>1263</v>
      </c>
      <c r="D901" s="240" t="s">
        <v>222</v>
      </c>
      <c r="E901" s="241" t="s">
        <v>1264</v>
      </c>
      <c r="F901" s="242" t="s">
        <v>1265</v>
      </c>
      <c r="G901" s="243" t="s">
        <v>185</v>
      </c>
      <c r="H901" s="244">
        <v>1242.8</v>
      </c>
      <c r="I901" s="245"/>
      <c r="J901" s="246">
        <f>ROUND(I901*H901,2)</f>
        <v>0</v>
      </c>
      <c r="K901" s="242" t="s">
        <v>186</v>
      </c>
      <c r="L901" s="247"/>
      <c r="M901" s="248" t="s">
        <v>34</v>
      </c>
      <c r="N901" s="249" t="s">
        <v>49</v>
      </c>
      <c r="O901" s="43"/>
      <c r="P901" s="202">
        <f>O901*H901</f>
        <v>0</v>
      </c>
      <c r="Q901" s="202">
        <v>6.0999999999999997E-4</v>
      </c>
      <c r="R901" s="202">
        <f>Q901*H901</f>
        <v>0.75810799999999989</v>
      </c>
      <c r="S901" s="202">
        <v>0</v>
      </c>
      <c r="T901" s="203">
        <f>S901*H901</f>
        <v>0</v>
      </c>
      <c r="AR901" s="24" t="s">
        <v>473</v>
      </c>
      <c r="AT901" s="24" t="s">
        <v>222</v>
      </c>
      <c r="AU901" s="24" t="s">
        <v>88</v>
      </c>
      <c r="AY901" s="24" t="s">
        <v>179</v>
      </c>
      <c r="BE901" s="204">
        <f>IF(N901="základní",J901,0)</f>
        <v>0</v>
      </c>
      <c r="BF901" s="204">
        <f>IF(N901="snížená",J901,0)</f>
        <v>0</v>
      </c>
      <c r="BG901" s="204">
        <f>IF(N901="zákl. přenesená",J901,0)</f>
        <v>0</v>
      </c>
      <c r="BH901" s="204">
        <f>IF(N901="sníž. přenesená",J901,0)</f>
        <v>0</v>
      </c>
      <c r="BI901" s="204">
        <f>IF(N901="nulová",J901,0)</f>
        <v>0</v>
      </c>
      <c r="BJ901" s="24" t="s">
        <v>86</v>
      </c>
      <c r="BK901" s="204">
        <f>ROUND(I901*H901,2)</f>
        <v>0</v>
      </c>
      <c r="BL901" s="24" t="s">
        <v>301</v>
      </c>
      <c r="BM901" s="24" t="s">
        <v>1266</v>
      </c>
    </row>
    <row r="902" spans="2:65" s="11" customFormat="1" ht="13.5">
      <c r="B902" s="208"/>
      <c r="C902" s="209"/>
      <c r="D902" s="205" t="s">
        <v>191</v>
      </c>
      <c r="E902" s="210" t="s">
        <v>34</v>
      </c>
      <c r="F902" s="211" t="s">
        <v>1255</v>
      </c>
      <c r="G902" s="209"/>
      <c r="H902" s="210" t="s">
        <v>34</v>
      </c>
      <c r="I902" s="212"/>
      <c r="J902" s="209"/>
      <c r="K902" s="209"/>
      <c r="L902" s="213"/>
      <c r="M902" s="214"/>
      <c r="N902" s="215"/>
      <c r="O902" s="215"/>
      <c r="P902" s="215"/>
      <c r="Q902" s="215"/>
      <c r="R902" s="215"/>
      <c r="S902" s="215"/>
      <c r="T902" s="216"/>
      <c r="AT902" s="217" t="s">
        <v>191</v>
      </c>
      <c r="AU902" s="217" t="s">
        <v>88</v>
      </c>
      <c r="AV902" s="11" t="s">
        <v>86</v>
      </c>
      <c r="AW902" s="11" t="s">
        <v>41</v>
      </c>
      <c r="AX902" s="11" t="s">
        <v>78</v>
      </c>
      <c r="AY902" s="217" t="s">
        <v>179</v>
      </c>
    </row>
    <row r="903" spans="2:65" s="12" customFormat="1" ht="13.5">
      <c r="B903" s="218"/>
      <c r="C903" s="219"/>
      <c r="D903" s="205" t="s">
        <v>191</v>
      </c>
      <c r="E903" s="220" t="s">
        <v>34</v>
      </c>
      <c r="F903" s="221" t="s">
        <v>1256</v>
      </c>
      <c r="G903" s="219"/>
      <c r="H903" s="222">
        <v>1745.6469999999999</v>
      </c>
      <c r="I903" s="223"/>
      <c r="J903" s="219"/>
      <c r="K903" s="219"/>
      <c r="L903" s="224"/>
      <c r="M903" s="225"/>
      <c r="N903" s="226"/>
      <c r="O903" s="226"/>
      <c r="P903" s="226"/>
      <c r="Q903" s="226"/>
      <c r="R903" s="226"/>
      <c r="S903" s="226"/>
      <c r="T903" s="227"/>
      <c r="AT903" s="228" t="s">
        <v>191</v>
      </c>
      <c r="AU903" s="228" t="s">
        <v>88</v>
      </c>
      <c r="AV903" s="12" t="s">
        <v>88</v>
      </c>
      <c r="AW903" s="12" t="s">
        <v>41</v>
      </c>
      <c r="AX903" s="12" t="s">
        <v>78</v>
      </c>
      <c r="AY903" s="228" t="s">
        <v>179</v>
      </c>
    </row>
    <row r="904" spans="2:65" s="12" customFormat="1" ht="13.5">
      <c r="B904" s="218"/>
      <c r="C904" s="219"/>
      <c r="D904" s="205" t="s">
        <v>191</v>
      </c>
      <c r="E904" s="220" t="s">
        <v>34</v>
      </c>
      <c r="F904" s="221" t="s">
        <v>1257</v>
      </c>
      <c r="G904" s="219"/>
      <c r="H904" s="222">
        <v>-615.82899999999995</v>
      </c>
      <c r="I904" s="223"/>
      <c r="J904" s="219"/>
      <c r="K904" s="219"/>
      <c r="L904" s="224"/>
      <c r="M904" s="225"/>
      <c r="N904" s="226"/>
      <c r="O904" s="226"/>
      <c r="P904" s="226"/>
      <c r="Q904" s="226"/>
      <c r="R904" s="226"/>
      <c r="S904" s="226"/>
      <c r="T904" s="227"/>
      <c r="AT904" s="228" t="s">
        <v>191</v>
      </c>
      <c r="AU904" s="228" t="s">
        <v>88</v>
      </c>
      <c r="AV904" s="12" t="s">
        <v>88</v>
      </c>
      <c r="AW904" s="12" t="s">
        <v>41</v>
      </c>
      <c r="AX904" s="12" t="s">
        <v>78</v>
      </c>
      <c r="AY904" s="228" t="s">
        <v>179</v>
      </c>
    </row>
    <row r="905" spans="2:65" s="13" customFormat="1" ht="13.5">
      <c r="B905" s="229"/>
      <c r="C905" s="230"/>
      <c r="D905" s="205" t="s">
        <v>191</v>
      </c>
      <c r="E905" s="231" t="s">
        <v>34</v>
      </c>
      <c r="F905" s="232" t="s">
        <v>196</v>
      </c>
      <c r="G905" s="230"/>
      <c r="H905" s="233">
        <v>1129.818</v>
      </c>
      <c r="I905" s="234"/>
      <c r="J905" s="230"/>
      <c r="K905" s="230"/>
      <c r="L905" s="235"/>
      <c r="M905" s="236"/>
      <c r="N905" s="237"/>
      <c r="O905" s="237"/>
      <c r="P905" s="237"/>
      <c r="Q905" s="237"/>
      <c r="R905" s="237"/>
      <c r="S905" s="237"/>
      <c r="T905" s="238"/>
      <c r="AT905" s="239" t="s">
        <v>191</v>
      </c>
      <c r="AU905" s="239" t="s">
        <v>88</v>
      </c>
      <c r="AV905" s="13" t="s">
        <v>187</v>
      </c>
      <c r="AW905" s="13" t="s">
        <v>41</v>
      </c>
      <c r="AX905" s="13" t="s">
        <v>86</v>
      </c>
      <c r="AY905" s="239" t="s">
        <v>179</v>
      </c>
    </row>
    <row r="906" spans="2:65" s="12" customFormat="1" ht="13.5">
      <c r="B906" s="218"/>
      <c r="C906" s="219"/>
      <c r="D906" s="205" t="s">
        <v>191</v>
      </c>
      <c r="E906" s="219"/>
      <c r="F906" s="221" t="s">
        <v>1267</v>
      </c>
      <c r="G906" s="219"/>
      <c r="H906" s="222">
        <v>1242.8</v>
      </c>
      <c r="I906" s="223"/>
      <c r="J906" s="219"/>
      <c r="K906" s="219"/>
      <c r="L906" s="224"/>
      <c r="M906" s="225"/>
      <c r="N906" s="226"/>
      <c r="O906" s="226"/>
      <c r="P906" s="226"/>
      <c r="Q906" s="226"/>
      <c r="R906" s="226"/>
      <c r="S906" s="226"/>
      <c r="T906" s="227"/>
      <c r="AT906" s="228" t="s">
        <v>191</v>
      </c>
      <c r="AU906" s="228" t="s">
        <v>88</v>
      </c>
      <c r="AV906" s="12" t="s">
        <v>88</v>
      </c>
      <c r="AW906" s="12" t="s">
        <v>6</v>
      </c>
      <c r="AX906" s="12" t="s">
        <v>86</v>
      </c>
      <c r="AY906" s="228" t="s">
        <v>179</v>
      </c>
    </row>
    <row r="907" spans="2:65" s="1" customFormat="1" ht="22.9" customHeight="1">
      <c r="B907" s="42"/>
      <c r="C907" s="193" t="s">
        <v>1268</v>
      </c>
      <c r="D907" s="193" t="s">
        <v>182</v>
      </c>
      <c r="E907" s="194" t="s">
        <v>1269</v>
      </c>
      <c r="F907" s="195" t="s">
        <v>1270</v>
      </c>
      <c r="G907" s="196" t="s">
        <v>185</v>
      </c>
      <c r="H907" s="197">
        <v>1539.095</v>
      </c>
      <c r="I907" s="198"/>
      <c r="J907" s="199">
        <f>ROUND(I907*H907,2)</f>
        <v>0</v>
      </c>
      <c r="K907" s="195" t="s">
        <v>186</v>
      </c>
      <c r="L907" s="62"/>
      <c r="M907" s="200" t="s">
        <v>34</v>
      </c>
      <c r="N907" s="201" t="s">
        <v>49</v>
      </c>
      <c r="O907" s="43"/>
      <c r="P907" s="202">
        <f>O907*H907</f>
        <v>0</v>
      </c>
      <c r="Q907" s="202">
        <v>8.8312999999999998E-4</v>
      </c>
      <c r="R907" s="202">
        <f>Q907*H907</f>
        <v>1.35922096735</v>
      </c>
      <c r="S907" s="202">
        <v>0</v>
      </c>
      <c r="T907" s="203">
        <f>S907*H907</f>
        <v>0</v>
      </c>
      <c r="AR907" s="24" t="s">
        <v>301</v>
      </c>
      <c r="AT907" s="24" t="s">
        <v>182</v>
      </c>
      <c r="AU907" s="24" t="s">
        <v>88</v>
      </c>
      <c r="AY907" s="24" t="s">
        <v>179</v>
      </c>
      <c r="BE907" s="204">
        <f>IF(N907="základní",J907,0)</f>
        <v>0</v>
      </c>
      <c r="BF907" s="204">
        <f>IF(N907="snížená",J907,0)</f>
        <v>0</v>
      </c>
      <c r="BG907" s="204">
        <f>IF(N907="zákl. přenesená",J907,0)</f>
        <v>0</v>
      </c>
      <c r="BH907" s="204">
        <f>IF(N907="sníž. přenesená",J907,0)</f>
        <v>0</v>
      </c>
      <c r="BI907" s="204">
        <f>IF(N907="nulová",J907,0)</f>
        <v>0</v>
      </c>
      <c r="BJ907" s="24" t="s">
        <v>86</v>
      </c>
      <c r="BK907" s="204">
        <f>ROUND(I907*H907,2)</f>
        <v>0</v>
      </c>
      <c r="BL907" s="24" t="s">
        <v>301</v>
      </c>
      <c r="BM907" s="24" t="s">
        <v>1271</v>
      </c>
    </row>
    <row r="908" spans="2:65" s="1" customFormat="1" ht="40.5">
      <c r="B908" s="42"/>
      <c r="C908" s="64"/>
      <c r="D908" s="205" t="s">
        <v>189</v>
      </c>
      <c r="E908" s="64"/>
      <c r="F908" s="206" t="s">
        <v>1272</v>
      </c>
      <c r="G908" s="64"/>
      <c r="H908" s="64"/>
      <c r="I908" s="164"/>
      <c r="J908" s="64"/>
      <c r="K908" s="64"/>
      <c r="L908" s="62"/>
      <c r="M908" s="207"/>
      <c r="N908" s="43"/>
      <c r="O908" s="43"/>
      <c r="P908" s="43"/>
      <c r="Q908" s="43"/>
      <c r="R908" s="43"/>
      <c r="S908" s="43"/>
      <c r="T908" s="79"/>
      <c r="AT908" s="24" t="s">
        <v>189</v>
      </c>
      <c r="AU908" s="24" t="s">
        <v>88</v>
      </c>
    </row>
    <row r="909" spans="2:65" s="1" customFormat="1" ht="22.9" customHeight="1">
      <c r="B909" s="42"/>
      <c r="C909" s="240" t="s">
        <v>1273</v>
      </c>
      <c r="D909" s="240" t="s">
        <v>222</v>
      </c>
      <c r="E909" s="241" t="s">
        <v>1274</v>
      </c>
      <c r="F909" s="242" t="s">
        <v>1275</v>
      </c>
      <c r="G909" s="243" t="s">
        <v>185</v>
      </c>
      <c r="H909" s="244">
        <v>1693.0050000000001</v>
      </c>
      <c r="I909" s="245"/>
      <c r="J909" s="246">
        <f>ROUND(I909*H909,2)</f>
        <v>0</v>
      </c>
      <c r="K909" s="242" t="s">
        <v>34</v>
      </c>
      <c r="L909" s="247"/>
      <c r="M909" s="248" t="s">
        <v>34</v>
      </c>
      <c r="N909" s="249" t="s">
        <v>49</v>
      </c>
      <c r="O909" s="43"/>
      <c r="P909" s="202">
        <f>O909*H909</f>
        <v>0</v>
      </c>
      <c r="Q909" s="202">
        <v>0</v>
      </c>
      <c r="R909" s="202">
        <f>Q909*H909</f>
        <v>0</v>
      </c>
      <c r="S909" s="202">
        <v>0</v>
      </c>
      <c r="T909" s="203">
        <f>S909*H909</f>
        <v>0</v>
      </c>
      <c r="AR909" s="24" t="s">
        <v>473</v>
      </c>
      <c r="AT909" s="24" t="s">
        <v>222</v>
      </c>
      <c r="AU909" s="24" t="s">
        <v>88</v>
      </c>
      <c r="AY909" s="24" t="s">
        <v>179</v>
      </c>
      <c r="BE909" s="204">
        <f>IF(N909="základní",J909,0)</f>
        <v>0</v>
      </c>
      <c r="BF909" s="204">
        <f>IF(N909="snížená",J909,0)</f>
        <v>0</v>
      </c>
      <c r="BG909" s="204">
        <f>IF(N909="zákl. přenesená",J909,0)</f>
        <v>0</v>
      </c>
      <c r="BH909" s="204">
        <f>IF(N909="sníž. přenesená",J909,0)</f>
        <v>0</v>
      </c>
      <c r="BI909" s="204">
        <f>IF(N909="nulová",J909,0)</f>
        <v>0</v>
      </c>
      <c r="BJ909" s="24" t="s">
        <v>86</v>
      </c>
      <c r="BK909" s="204">
        <f>ROUND(I909*H909,2)</f>
        <v>0</v>
      </c>
      <c r="BL909" s="24" t="s">
        <v>301</v>
      </c>
      <c r="BM909" s="24" t="s">
        <v>1276</v>
      </c>
    </row>
    <row r="910" spans="2:65" s="12" customFormat="1" ht="13.5">
      <c r="B910" s="218"/>
      <c r="C910" s="219"/>
      <c r="D910" s="205" t="s">
        <v>191</v>
      </c>
      <c r="E910" s="219"/>
      <c r="F910" s="221" t="s">
        <v>1277</v>
      </c>
      <c r="G910" s="219"/>
      <c r="H910" s="222">
        <v>1693.0050000000001</v>
      </c>
      <c r="I910" s="223"/>
      <c r="J910" s="219"/>
      <c r="K910" s="219"/>
      <c r="L910" s="224"/>
      <c r="M910" s="225"/>
      <c r="N910" s="226"/>
      <c r="O910" s="226"/>
      <c r="P910" s="226"/>
      <c r="Q910" s="226"/>
      <c r="R910" s="226"/>
      <c r="S910" s="226"/>
      <c r="T910" s="227"/>
      <c r="AT910" s="228" t="s">
        <v>191</v>
      </c>
      <c r="AU910" s="228" t="s">
        <v>88</v>
      </c>
      <c r="AV910" s="12" t="s">
        <v>88</v>
      </c>
      <c r="AW910" s="12" t="s">
        <v>6</v>
      </c>
      <c r="AX910" s="12" t="s">
        <v>86</v>
      </c>
      <c r="AY910" s="228" t="s">
        <v>179</v>
      </c>
    </row>
    <row r="911" spans="2:65" s="1" customFormat="1" ht="57" customHeight="1">
      <c r="B911" s="42"/>
      <c r="C911" s="193" t="s">
        <v>1278</v>
      </c>
      <c r="D911" s="193" t="s">
        <v>182</v>
      </c>
      <c r="E911" s="194" t="s">
        <v>1279</v>
      </c>
      <c r="F911" s="195" t="s">
        <v>1280</v>
      </c>
      <c r="G911" s="196" t="s">
        <v>185</v>
      </c>
      <c r="H911" s="197">
        <v>252.529</v>
      </c>
      <c r="I911" s="198"/>
      <c r="J911" s="199">
        <f>ROUND(I911*H911,2)</f>
        <v>0</v>
      </c>
      <c r="K911" s="195" t="s">
        <v>186</v>
      </c>
      <c r="L911" s="62"/>
      <c r="M911" s="200" t="s">
        <v>34</v>
      </c>
      <c r="N911" s="201" t="s">
        <v>49</v>
      </c>
      <c r="O911" s="43"/>
      <c r="P911" s="202">
        <f>O911*H911</f>
        <v>0</v>
      </c>
      <c r="Q911" s="202">
        <v>1.4190000000000001E-4</v>
      </c>
      <c r="R911" s="202">
        <f>Q911*H911</f>
        <v>3.5833865100000001E-2</v>
      </c>
      <c r="S911" s="202">
        <v>0</v>
      </c>
      <c r="T911" s="203">
        <f>S911*H911</f>
        <v>0</v>
      </c>
      <c r="AR911" s="24" t="s">
        <v>301</v>
      </c>
      <c r="AT911" s="24" t="s">
        <v>182</v>
      </c>
      <c r="AU911" s="24" t="s">
        <v>88</v>
      </c>
      <c r="AY911" s="24" t="s">
        <v>179</v>
      </c>
      <c r="BE911" s="204">
        <f>IF(N911="základní",J911,0)</f>
        <v>0</v>
      </c>
      <c r="BF911" s="204">
        <f>IF(N911="snížená",J911,0)</f>
        <v>0</v>
      </c>
      <c r="BG911" s="204">
        <f>IF(N911="zákl. přenesená",J911,0)</f>
        <v>0</v>
      </c>
      <c r="BH911" s="204">
        <f>IF(N911="sníž. přenesená",J911,0)</f>
        <v>0</v>
      </c>
      <c r="BI911" s="204">
        <f>IF(N911="nulová",J911,0)</f>
        <v>0</v>
      </c>
      <c r="BJ911" s="24" t="s">
        <v>86</v>
      </c>
      <c r="BK911" s="204">
        <f>ROUND(I911*H911,2)</f>
        <v>0</v>
      </c>
      <c r="BL911" s="24" t="s">
        <v>301</v>
      </c>
      <c r="BM911" s="24" t="s">
        <v>1281</v>
      </c>
    </row>
    <row r="912" spans="2:65" s="1" customFormat="1" ht="81">
      <c r="B912" s="42"/>
      <c r="C912" s="64"/>
      <c r="D912" s="205" t="s">
        <v>189</v>
      </c>
      <c r="E912" s="64"/>
      <c r="F912" s="206" t="s">
        <v>1282</v>
      </c>
      <c r="G912" s="64"/>
      <c r="H912" s="64"/>
      <c r="I912" s="164"/>
      <c r="J912" s="64"/>
      <c r="K912" s="64"/>
      <c r="L912" s="62"/>
      <c r="M912" s="207"/>
      <c r="N912" s="43"/>
      <c r="O912" s="43"/>
      <c r="P912" s="43"/>
      <c r="Q912" s="43"/>
      <c r="R912" s="43"/>
      <c r="S912" s="43"/>
      <c r="T912" s="79"/>
      <c r="AT912" s="24" t="s">
        <v>189</v>
      </c>
      <c r="AU912" s="24" t="s">
        <v>88</v>
      </c>
    </row>
    <row r="913" spans="2:65" s="1" customFormat="1" ht="45.6" customHeight="1">
      <c r="B913" s="42"/>
      <c r="C913" s="193" t="s">
        <v>1283</v>
      </c>
      <c r="D913" s="193" t="s">
        <v>182</v>
      </c>
      <c r="E913" s="194" t="s">
        <v>1284</v>
      </c>
      <c r="F913" s="195" t="s">
        <v>1285</v>
      </c>
      <c r="G913" s="196" t="s">
        <v>185</v>
      </c>
      <c r="H913" s="197">
        <v>768.91200000000003</v>
      </c>
      <c r="I913" s="198"/>
      <c r="J913" s="199">
        <f>ROUND(I913*H913,2)</f>
        <v>0</v>
      </c>
      <c r="K913" s="195" t="s">
        <v>186</v>
      </c>
      <c r="L913" s="62"/>
      <c r="M913" s="200" t="s">
        <v>34</v>
      </c>
      <c r="N913" s="201" t="s">
        <v>49</v>
      </c>
      <c r="O913" s="43"/>
      <c r="P913" s="202">
        <f>O913*H913</f>
        <v>0</v>
      </c>
      <c r="Q913" s="202">
        <v>2.8380000000000001E-4</v>
      </c>
      <c r="R913" s="202">
        <f>Q913*H913</f>
        <v>0.21821722560000001</v>
      </c>
      <c r="S913" s="202">
        <v>0</v>
      </c>
      <c r="T913" s="203">
        <f>S913*H913</f>
        <v>0</v>
      </c>
      <c r="AR913" s="24" t="s">
        <v>301</v>
      </c>
      <c r="AT913" s="24" t="s">
        <v>182</v>
      </c>
      <c r="AU913" s="24" t="s">
        <v>88</v>
      </c>
      <c r="AY913" s="24" t="s">
        <v>179</v>
      </c>
      <c r="BE913" s="204">
        <f>IF(N913="základní",J913,0)</f>
        <v>0</v>
      </c>
      <c r="BF913" s="204">
        <f>IF(N913="snížená",J913,0)</f>
        <v>0</v>
      </c>
      <c r="BG913" s="204">
        <f>IF(N913="zákl. přenesená",J913,0)</f>
        <v>0</v>
      </c>
      <c r="BH913" s="204">
        <f>IF(N913="sníž. přenesená",J913,0)</f>
        <v>0</v>
      </c>
      <c r="BI913" s="204">
        <f>IF(N913="nulová",J913,0)</f>
        <v>0</v>
      </c>
      <c r="BJ913" s="24" t="s">
        <v>86</v>
      </c>
      <c r="BK913" s="204">
        <f>ROUND(I913*H913,2)</f>
        <v>0</v>
      </c>
      <c r="BL913" s="24" t="s">
        <v>301</v>
      </c>
      <c r="BM913" s="24" t="s">
        <v>1286</v>
      </c>
    </row>
    <row r="914" spans="2:65" s="1" customFormat="1" ht="81">
      <c r="B914" s="42"/>
      <c r="C914" s="64"/>
      <c r="D914" s="205" t="s">
        <v>189</v>
      </c>
      <c r="E914" s="64"/>
      <c r="F914" s="206" t="s">
        <v>1282</v>
      </c>
      <c r="G914" s="64"/>
      <c r="H914" s="64"/>
      <c r="I914" s="164"/>
      <c r="J914" s="64"/>
      <c r="K914" s="64"/>
      <c r="L914" s="62"/>
      <c r="M914" s="207"/>
      <c r="N914" s="43"/>
      <c r="O914" s="43"/>
      <c r="P914" s="43"/>
      <c r="Q914" s="43"/>
      <c r="R914" s="43"/>
      <c r="S914" s="43"/>
      <c r="T914" s="79"/>
      <c r="AT914" s="24" t="s">
        <v>189</v>
      </c>
      <c r="AU914" s="24" t="s">
        <v>88</v>
      </c>
    </row>
    <row r="915" spans="2:65" s="11" customFormat="1" ht="13.5">
      <c r="B915" s="208"/>
      <c r="C915" s="209"/>
      <c r="D915" s="205" t="s">
        <v>191</v>
      </c>
      <c r="E915" s="210" t="s">
        <v>34</v>
      </c>
      <c r="F915" s="211" t="s">
        <v>1287</v>
      </c>
      <c r="G915" s="209"/>
      <c r="H915" s="210" t="s">
        <v>34</v>
      </c>
      <c r="I915" s="212"/>
      <c r="J915" s="209"/>
      <c r="K915" s="209"/>
      <c r="L915" s="213"/>
      <c r="M915" s="214"/>
      <c r="N915" s="215"/>
      <c r="O915" s="215"/>
      <c r="P915" s="215"/>
      <c r="Q915" s="215"/>
      <c r="R915" s="215"/>
      <c r="S915" s="215"/>
      <c r="T915" s="216"/>
      <c r="AT915" s="217" t="s">
        <v>191</v>
      </c>
      <c r="AU915" s="217" t="s">
        <v>88</v>
      </c>
      <c r="AV915" s="11" t="s">
        <v>86</v>
      </c>
      <c r="AW915" s="11" t="s">
        <v>41</v>
      </c>
      <c r="AX915" s="11" t="s">
        <v>78</v>
      </c>
      <c r="AY915" s="217" t="s">
        <v>179</v>
      </c>
    </row>
    <row r="916" spans="2:65" s="12" customFormat="1" ht="13.5">
      <c r="B916" s="218"/>
      <c r="C916" s="219"/>
      <c r="D916" s="205" t="s">
        <v>191</v>
      </c>
      <c r="E916" s="220" t="s">
        <v>34</v>
      </c>
      <c r="F916" s="221" t="s">
        <v>1288</v>
      </c>
      <c r="G916" s="219"/>
      <c r="H916" s="222">
        <v>431.04300000000001</v>
      </c>
      <c r="I916" s="223"/>
      <c r="J916" s="219"/>
      <c r="K916" s="219"/>
      <c r="L916" s="224"/>
      <c r="M916" s="225"/>
      <c r="N916" s="226"/>
      <c r="O916" s="226"/>
      <c r="P916" s="226"/>
      <c r="Q916" s="226"/>
      <c r="R916" s="226"/>
      <c r="S916" s="226"/>
      <c r="T916" s="227"/>
      <c r="AT916" s="228" t="s">
        <v>191</v>
      </c>
      <c r="AU916" s="228" t="s">
        <v>88</v>
      </c>
      <c r="AV916" s="12" t="s">
        <v>88</v>
      </c>
      <c r="AW916" s="12" t="s">
        <v>41</v>
      </c>
      <c r="AX916" s="12" t="s">
        <v>78</v>
      </c>
      <c r="AY916" s="228" t="s">
        <v>179</v>
      </c>
    </row>
    <row r="917" spans="2:65" s="11" customFormat="1" ht="13.5">
      <c r="B917" s="208"/>
      <c r="C917" s="209"/>
      <c r="D917" s="205" t="s">
        <v>191</v>
      </c>
      <c r="E917" s="210" t="s">
        <v>34</v>
      </c>
      <c r="F917" s="211" t="s">
        <v>1289</v>
      </c>
      <c r="G917" s="209"/>
      <c r="H917" s="210" t="s">
        <v>34</v>
      </c>
      <c r="I917" s="212"/>
      <c r="J917" s="209"/>
      <c r="K917" s="209"/>
      <c r="L917" s="213"/>
      <c r="M917" s="214"/>
      <c r="N917" s="215"/>
      <c r="O917" s="215"/>
      <c r="P917" s="215"/>
      <c r="Q917" s="215"/>
      <c r="R917" s="215"/>
      <c r="S917" s="215"/>
      <c r="T917" s="216"/>
      <c r="AT917" s="217" t="s">
        <v>191</v>
      </c>
      <c r="AU917" s="217" t="s">
        <v>88</v>
      </c>
      <c r="AV917" s="11" t="s">
        <v>86</v>
      </c>
      <c r="AW917" s="11" t="s">
        <v>41</v>
      </c>
      <c r="AX917" s="11" t="s">
        <v>78</v>
      </c>
      <c r="AY917" s="217" t="s">
        <v>179</v>
      </c>
    </row>
    <row r="918" spans="2:65" s="12" customFormat="1" ht="13.5">
      <c r="B918" s="218"/>
      <c r="C918" s="219"/>
      <c r="D918" s="205" t="s">
        <v>191</v>
      </c>
      <c r="E918" s="220" t="s">
        <v>34</v>
      </c>
      <c r="F918" s="221" t="s">
        <v>1290</v>
      </c>
      <c r="G918" s="219"/>
      <c r="H918" s="222">
        <v>337.86900000000003</v>
      </c>
      <c r="I918" s="223"/>
      <c r="J918" s="219"/>
      <c r="K918" s="219"/>
      <c r="L918" s="224"/>
      <c r="M918" s="225"/>
      <c r="N918" s="226"/>
      <c r="O918" s="226"/>
      <c r="P918" s="226"/>
      <c r="Q918" s="226"/>
      <c r="R918" s="226"/>
      <c r="S918" s="226"/>
      <c r="T918" s="227"/>
      <c r="AT918" s="228" t="s">
        <v>191</v>
      </c>
      <c r="AU918" s="228" t="s">
        <v>88</v>
      </c>
      <c r="AV918" s="12" t="s">
        <v>88</v>
      </c>
      <c r="AW918" s="12" t="s">
        <v>41</v>
      </c>
      <c r="AX918" s="12" t="s">
        <v>78</v>
      </c>
      <c r="AY918" s="228" t="s">
        <v>179</v>
      </c>
    </row>
    <row r="919" spans="2:65" s="13" customFormat="1" ht="13.5">
      <c r="B919" s="229"/>
      <c r="C919" s="230"/>
      <c r="D919" s="205" t="s">
        <v>191</v>
      </c>
      <c r="E919" s="231" t="s">
        <v>34</v>
      </c>
      <c r="F919" s="232" t="s">
        <v>196</v>
      </c>
      <c r="G919" s="230"/>
      <c r="H919" s="233">
        <v>768.91200000000003</v>
      </c>
      <c r="I919" s="234"/>
      <c r="J919" s="230"/>
      <c r="K919" s="230"/>
      <c r="L919" s="235"/>
      <c r="M919" s="236"/>
      <c r="N919" s="237"/>
      <c r="O919" s="237"/>
      <c r="P919" s="237"/>
      <c r="Q919" s="237"/>
      <c r="R919" s="237"/>
      <c r="S919" s="237"/>
      <c r="T919" s="238"/>
      <c r="AT919" s="239" t="s">
        <v>191</v>
      </c>
      <c r="AU919" s="239" t="s">
        <v>88</v>
      </c>
      <c r="AV919" s="13" t="s">
        <v>187</v>
      </c>
      <c r="AW919" s="13" t="s">
        <v>41</v>
      </c>
      <c r="AX919" s="13" t="s">
        <v>86</v>
      </c>
      <c r="AY919" s="239" t="s">
        <v>179</v>
      </c>
    </row>
    <row r="920" spans="2:65" s="1" customFormat="1" ht="45.6" customHeight="1">
      <c r="B920" s="42"/>
      <c r="C920" s="193" t="s">
        <v>1291</v>
      </c>
      <c r="D920" s="193" t="s">
        <v>182</v>
      </c>
      <c r="E920" s="194" t="s">
        <v>1292</v>
      </c>
      <c r="F920" s="195" t="s">
        <v>1293</v>
      </c>
      <c r="G920" s="196" t="s">
        <v>185</v>
      </c>
      <c r="H920" s="197">
        <v>517.654</v>
      </c>
      <c r="I920" s="198"/>
      <c r="J920" s="199">
        <f>ROUND(I920*H920,2)</f>
        <v>0</v>
      </c>
      <c r="K920" s="195" t="s">
        <v>186</v>
      </c>
      <c r="L920" s="62"/>
      <c r="M920" s="200" t="s">
        <v>34</v>
      </c>
      <c r="N920" s="201" t="s">
        <v>49</v>
      </c>
      <c r="O920" s="43"/>
      <c r="P920" s="202">
        <f>O920*H920</f>
        <v>0</v>
      </c>
      <c r="Q920" s="202">
        <v>4.2569999999999999E-4</v>
      </c>
      <c r="R920" s="202">
        <f>Q920*H920</f>
        <v>0.22036530779999999</v>
      </c>
      <c r="S920" s="202">
        <v>0</v>
      </c>
      <c r="T920" s="203">
        <f>S920*H920</f>
        <v>0</v>
      </c>
      <c r="AR920" s="24" t="s">
        <v>301</v>
      </c>
      <c r="AT920" s="24" t="s">
        <v>182</v>
      </c>
      <c r="AU920" s="24" t="s">
        <v>88</v>
      </c>
      <c r="AY920" s="24" t="s">
        <v>179</v>
      </c>
      <c r="BE920" s="204">
        <f>IF(N920="základní",J920,0)</f>
        <v>0</v>
      </c>
      <c r="BF920" s="204">
        <f>IF(N920="snížená",J920,0)</f>
        <v>0</v>
      </c>
      <c r="BG920" s="204">
        <f>IF(N920="zákl. přenesená",J920,0)</f>
        <v>0</v>
      </c>
      <c r="BH920" s="204">
        <f>IF(N920="sníž. přenesená",J920,0)</f>
        <v>0</v>
      </c>
      <c r="BI920" s="204">
        <f>IF(N920="nulová",J920,0)</f>
        <v>0</v>
      </c>
      <c r="BJ920" s="24" t="s">
        <v>86</v>
      </c>
      <c r="BK920" s="204">
        <f>ROUND(I920*H920,2)</f>
        <v>0</v>
      </c>
      <c r="BL920" s="24" t="s">
        <v>301</v>
      </c>
      <c r="BM920" s="24" t="s">
        <v>1294</v>
      </c>
    </row>
    <row r="921" spans="2:65" s="1" customFormat="1" ht="81">
      <c r="B921" s="42"/>
      <c r="C921" s="64"/>
      <c r="D921" s="205" t="s">
        <v>189</v>
      </c>
      <c r="E921" s="64"/>
      <c r="F921" s="206" t="s">
        <v>1282</v>
      </c>
      <c r="G921" s="64"/>
      <c r="H921" s="64"/>
      <c r="I921" s="164"/>
      <c r="J921" s="64"/>
      <c r="K921" s="64"/>
      <c r="L921" s="62"/>
      <c r="M921" s="207"/>
      <c r="N921" s="43"/>
      <c r="O921" s="43"/>
      <c r="P921" s="43"/>
      <c r="Q921" s="43"/>
      <c r="R921" s="43"/>
      <c r="S921" s="43"/>
      <c r="T921" s="79"/>
      <c r="AT921" s="24" t="s">
        <v>189</v>
      </c>
      <c r="AU921" s="24" t="s">
        <v>88</v>
      </c>
    </row>
    <row r="922" spans="2:65" s="11" customFormat="1" ht="13.5">
      <c r="B922" s="208"/>
      <c r="C922" s="209"/>
      <c r="D922" s="205" t="s">
        <v>191</v>
      </c>
      <c r="E922" s="210" t="s">
        <v>34</v>
      </c>
      <c r="F922" s="211" t="s">
        <v>1287</v>
      </c>
      <c r="G922" s="209"/>
      <c r="H922" s="210" t="s">
        <v>34</v>
      </c>
      <c r="I922" s="212"/>
      <c r="J922" s="209"/>
      <c r="K922" s="209"/>
      <c r="L922" s="213"/>
      <c r="M922" s="214"/>
      <c r="N922" s="215"/>
      <c r="O922" s="215"/>
      <c r="P922" s="215"/>
      <c r="Q922" s="215"/>
      <c r="R922" s="215"/>
      <c r="S922" s="215"/>
      <c r="T922" s="216"/>
      <c r="AT922" s="217" t="s">
        <v>191</v>
      </c>
      <c r="AU922" s="217" t="s">
        <v>88</v>
      </c>
      <c r="AV922" s="11" t="s">
        <v>86</v>
      </c>
      <c r="AW922" s="11" t="s">
        <v>41</v>
      </c>
      <c r="AX922" s="11" t="s">
        <v>78</v>
      </c>
      <c r="AY922" s="217" t="s">
        <v>179</v>
      </c>
    </row>
    <row r="923" spans="2:65" s="12" customFormat="1" ht="13.5">
      <c r="B923" s="218"/>
      <c r="C923" s="219"/>
      <c r="D923" s="205" t="s">
        <v>191</v>
      </c>
      <c r="E923" s="220" t="s">
        <v>34</v>
      </c>
      <c r="F923" s="221" t="s">
        <v>1295</v>
      </c>
      <c r="G923" s="219"/>
      <c r="H923" s="222">
        <v>348.72</v>
      </c>
      <c r="I923" s="223"/>
      <c r="J923" s="219"/>
      <c r="K923" s="219"/>
      <c r="L923" s="224"/>
      <c r="M923" s="225"/>
      <c r="N923" s="226"/>
      <c r="O923" s="226"/>
      <c r="P923" s="226"/>
      <c r="Q923" s="226"/>
      <c r="R923" s="226"/>
      <c r="S923" s="226"/>
      <c r="T923" s="227"/>
      <c r="AT923" s="228" t="s">
        <v>191</v>
      </c>
      <c r="AU923" s="228" t="s">
        <v>88</v>
      </c>
      <c r="AV923" s="12" t="s">
        <v>88</v>
      </c>
      <c r="AW923" s="12" t="s">
        <v>41</v>
      </c>
      <c r="AX923" s="12" t="s">
        <v>78</v>
      </c>
      <c r="AY923" s="228" t="s">
        <v>179</v>
      </c>
    </row>
    <row r="924" spans="2:65" s="11" customFormat="1" ht="13.5">
      <c r="B924" s="208"/>
      <c r="C924" s="209"/>
      <c r="D924" s="205" t="s">
        <v>191</v>
      </c>
      <c r="E924" s="210" t="s">
        <v>34</v>
      </c>
      <c r="F924" s="211" t="s">
        <v>1289</v>
      </c>
      <c r="G924" s="209"/>
      <c r="H924" s="210" t="s">
        <v>34</v>
      </c>
      <c r="I924" s="212"/>
      <c r="J924" s="209"/>
      <c r="K924" s="209"/>
      <c r="L924" s="213"/>
      <c r="M924" s="214"/>
      <c r="N924" s="215"/>
      <c r="O924" s="215"/>
      <c r="P924" s="215"/>
      <c r="Q924" s="215"/>
      <c r="R924" s="215"/>
      <c r="S924" s="215"/>
      <c r="T924" s="216"/>
      <c r="AT924" s="217" t="s">
        <v>191</v>
      </c>
      <c r="AU924" s="217" t="s">
        <v>88</v>
      </c>
      <c r="AV924" s="11" t="s">
        <v>86</v>
      </c>
      <c r="AW924" s="11" t="s">
        <v>41</v>
      </c>
      <c r="AX924" s="11" t="s">
        <v>78</v>
      </c>
      <c r="AY924" s="217" t="s">
        <v>179</v>
      </c>
    </row>
    <row r="925" spans="2:65" s="12" customFormat="1" ht="13.5">
      <c r="B925" s="218"/>
      <c r="C925" s="219"/>
      <c r="D925" s="205" t="s">
        <v>191</v>
      </c>
      <c r="E925" s="220" t="s">
        <v>34</v>
      </c>
      <c r="F925" s="221" t="s">
        <v>1296</v>
      </c>
      <c r="G925" s="219"/>
      <c r="H925" s="222">
        <v>168.934</v>
      </c>
      <c r="I925" s="223"/>
      <c r="J925" s="219"/>
      <c r="K925" s="219"/>
      <c r="L925" s="224"/>
      <c r="M925" s="225"/>
      <c r="N925" s="226"/>
      <c r="O925" s="226"/>
      <c r="P925" s="226"/>
      <c r="Q925" s="226"/>
      <c r="R925" s="226"/>
      <c r="S925" s="226"/>
      <c r="T925" s="227"/>
      <c r="AT925" s="228" t="s">
        <v>191</v>
      </c>
      <c r="AU925" s="228" t="s">
        <v>88</v>
      </c>
      <c r="AV925" s="12" t="s">
        <v>88</v>
      </c>
      <c r="AW925" s="12" t="s">
        <v>41</v>
      </c>
      <c r="AX925" s="12" t="s">
        <v>78</v>
      </c>
      <c r="AY925" s="228" t="s">
        <v>179</v>
      </c>
    </row>
    <row r="926" spans="2:65" s="13" customFormat="1" ht="13.5">
      <c r="B926" s="229"/>
      <c r="C926" s="230"/>
      <c r="D926" s="205" t="s">
        <v>191</v>
      </c>
      <c r="E926" s="231" t="s">
        <v>34</v>
      </c>
      <c r="F926" s="232" t="s">
        <v>196</v>
      </c>
      <c r="G926" s="230"/>
      <c r="H926" s="233">
        <v>517.654</v>
      </c>
      <c r="I926" s="234"/>
      <c r="J926" s="230"/>
      <c r="K926" s="230"/>
      <c r="L926" s="235"/>
      <c r="M926" s="236"/>
      <c r="N926" s="237"/>
      <c r="O926" s="237"/>
      <c r="P926" s="237"/>
      <c r="Q926" s="237"/>
      <c r="R926" s="237"/>
      <c r="S926" s="237"/>
      <c r="T926" s="238"/>
      <c r="AT926" s="239" t="s">
        <v>191</v>
      </c>
      <c r="AU926" s="239" t="s">
        <v>88</v>
      </c>
      <c r="AV926" s="13" t="s">
        <v>187</v>
      </c>
      <c r="AW926" s="13" t="s">
        <v>41</v>
      </c>
      <c r="AX926" s="13" t="s">
        <v>86</v>
      </c>
      <c r="AY926" s="239" t="s">
        <v>179</v>
      </c>
    </row>
    <row r="927" spans="2:65" s="1" customFormat="1" ht="22.9" customHeight="1">
      <c r="B927" s="42"/>
      <c r="C927" s="240" t="s">
        <v>1297</v>
      </c>
      <c r="D927" s="240" t="s">
        <v>222</v>
      </c>
      <c r="E927" s="241" t="s">
        <v>1298</v>
      </c>
      <c r="F927" s="242" t="s">
        <v>1299</v>
      </c>
      <c r="G927" s="243" t="s">
        <v>185</v>
      </c>
      <c r="H927" s="244">
        <v>1769.9590000000001</v>
      </c>
      <c r="I927" s="245"/>
      <c r="J927" s="246">
        <f>ROUND(I927*H927,2)</f>
        <v>0</v>
      </c>
      <c r="K927" s="242" t="s">
        <v>233</v>
      </c>
      <c r="L927" s="247"/>
      <c r="M927" s="248" t="s">
        <v>34</v>
      </c>
      <c r="N927" s="249" t="s">
        <v>49</v>
      </c>
      <c r="O927" s="43"/>
      <c r="P927" s="202">
        <f>O927*H927</f>
        <v>0</v>
      </c>
      <c r="Q927" s="202">
        <v>1.39E-3</v>
      </c>
      <c r="R927" s="202">
        <f>Q927*H927</f>
        <v>2.4602430100000001</v>
      </c>
      <c r="S927" s="202">
        <v>0</v>
      </c>
      <c r="T927" s="203">
        <f>S927*H927</f>
        <v>0</v>
      </c>
      <c r="AR927" s="24" t="s">
        <v>473</v>
      </c>
      <c r="AT927" s="24" t="s">
        <v>222</v>
      </c>
      <c r="AU927" s="24" t="s">
        <v>88</v>
      </c>
      <c r="AY927" s="24" t="s">
        <v>179</v>
      </c>
      <c r="BE927" s="204">
        <f>IF(N927="základní",J927,0)</f>
        <v>0</v>
      </c>
      <c r="BF927" s="204">
        <f>IF(N927="snížená",J927,0)</f>
        <v>0</v>
      </c>
      <c r="BG927" s="204">
        <f>IF(N927="zákl. přenesená",J927,0)</f>
        <v>0</v>
      </c>
      <c r="BH927" s="204">
        <f>IF(N927="sníž. přenesená",J927,0)</f>
        <v>0</v>
      </c>
      <c r="BI927" s="204">
        <f>IF(N927="nulová",J927,0)</f>
        <v>0</v>
      </c>
      <c r="BJ927" s="24" t="s">
        <v>86</v>
      </c>
      <c r="BK927" s="204">
        <f>ROUND(I927*H927,2)</f>
        <v>0</v>
      </c>
      <c r="BL927" s="24" t="s">
        <v>301</v>
      </c>
      <c r="BM927" s="24" t="s">
        <v>1300</v>
      </c>
    </row>
    <row r="928" spans="2:65" s="12" customFormat="1" ht="13.5">
      <c r="B928" s="218"/>
      <c r="C928" s="219"/>
      <c r="D928" s="205" t="s">
        <v>191</v>
      </c>
      <c r="E928" s="219"/>
      <c r="F928" s="221" t="s">
        <v>1301</v>
      </c>
      <c r="G928" s="219"/>
      <c r="H928" s="222">
        <v>1769.9590000000001</v>
      </c>
      <c r="I928" s="223"/>
      <c r="J928" s="219"/>
      <c r="K928" s="219"/>
      <c r="L928" s="224"/>
      <c r="M928" s="225"/>
      <c r="N928" s="226"/>
      <c r="O928" s="226"/>
      <c r="P928" s="226"/>
      <c r="Q928" s="226"/>
      <c r="R928" s="226"/>
      <c r="S928" s="226"/>
      <c r="T928" s="227"/>
      <c r="AT928" s="228" t="s">
        <v>191</v>
      </c>
      <c r="AU928" s="228" t="s">
        <v>88</v>
      </c>
      <c r="AV928" s="12" t="s">
        <v>88</v>
      </c>
      <c r="AW928" s="12" t="s">
        <v>6</v>
      </c>
      <c r="AX928" s="12" t="s">
        <v>86</v>
      </c>
      <c r="AY928" s="228" t="s">
        <v>179</v>
      </c>
    </row>
    <row r="929" spans="2:65" s="1" customFormat="1" ht="34.15" customHeight="1">
      <c r="B929" s="42"/>
      <c r="C929" s="193" t="s">
        <v>1302</v>
      </c>
      <c r="D929" s="193" t="s">
        <v>182</v>
      </c>
      <c r="E929" s="194" t="s">
        <v>1303</v>
      </c>
      <c r="F929" s="195" t="s">
        <v>1304</v>
      </c>
      <c r="G929" s="196" t="s">
        <v>207</v>
      </c>
      <c r="H929" s="197">
        <v>5.1079999999999997</v>
      </c>
      <c r="I929" s="198"/>
      <c r="J929" s="199">
        <f>ROUND(I929*H929,2)</f>
        <v>0</v>
      </c>
      <c r="K929" s="195" t="s">
        <v>186</v>
      </c>
      <c r="L929" s="62"/>
      <c r="M929" s="200" t="s">
        <v>34</v>
      </c>
      <c r="N929" s="201" t="s">
        <v>49</v>
      </c>
      <c r="O929" s="43"/>
      <c r="P929" s="202">
        <f>O929*H929</f>
        <v>0</v>
      </c>
      <c r="Q929" s="202">
        <v>0</v>
      </c>
      <c r="R929" s="202">
        <f>Q929*H929</f>
        <v>0</v>
      </c>
      <c r="S929" s="202">
        <v>0</v>
      </c>
      <c r="T929" s="203">
        <f>S929*H929</f>
        <v>0</v>
      </c>
      <c r="AR929" s="24" t="s">
        <v>301</v>
      </c>
      <c r="AT929" s="24" t="s">
        <v>182</v>
      </c>
      <c r="AU929" s="24" t="s">
        <v>88</v>
      </c>
      <c r="AY929" s="24" t="s">
        <v>179</v>
      </c>
      <c r="BE929" s="204">
        <f>IF(N929="základní",J929,0)</f>
        <v>0</v>
      </c>
      <c r="BF929" s="204">
        <f>IF(N929="snížená",J929,0)</f>
        <v>0</v>
      </c>
      <c r="BG929" s="204">
        <f>IF(N929="zákl. přenesená",J929,0)</f>
        <v>0</v>
      </c>
      <c r="BH929" s="204">
        <f>IF(N929="sníž. přenesená",J929,0)</f>
        <v>0</v>
      </c>
      <c r="BI929" s="204">
        <f>IF(N929="nulová",J929,0)</f>
        <v>0</v>
      </c>
      <c r="BJ929" s="24" t="s">
        <v>86</v>
      </c>
      <c r="BK929" s="204">
        <f>ROUND(I929*H929,2)</f>
        <v>0</v>
      </c>
      <c r="BL929" s="24" t="s">
        <v>301</v>
      </c>
      <c r="BM929" s="24" t="s">
        <v>1305</v>
      </c>
    </row>
    <row r="930" spans="2:65" s="1" customFormat="1" ht="135">
      <c r="B930" s="42"/>
      <c r="C930" s="64"/>
      <c r="D930" s="205" t="s">
        <v>189</v>
      </c>
      <c r="E930" s="64"/>
      <c r="F930" s="206" t="s">
        <v>1306</v>
      </c>
      <c r="G930" s="64"/>
      <c r="H930" s="64"/>
      <c r="I930" s="164"/>
      <c r="J930" s="64"/>
      <c r="K930" s="64"/>
      <c r="L930" s="62"/>
      <c r="M930" s="207"/>
      <c r="N930" s="43"/>
      <c r="O930" s="43"/>
      <c r="P930" s="43"/>
      <c r="Q930" s="43"/>
      <c r="R930" s="43"/>
      <c r="S930" s="43"/>
      <c r="T930" s="79"/>
      <c r="AT930" s="24" t="s">
        <v>189</v>
      </c>
      <c r="AU930" s="24" t="s">
        <v>88</v>
      </c>
    </row>
    <row r="931" spans="2:65" s="10" customFormat="1" ht="29.85" customHeight="1">
      <c r="B931" s="177"/>
      <c r="C931" s="178"/>
      <c r="D931" s="179" t="s">
        <v>77</v>
      </c>
      <c r="E931" s="191" t="s">
        <v>1307</v>
      </c>
      <c r="F931" s="191" t="s">
        <v>1308</v>
      </c>
      <c r="G931" s="178"/>
      <c r="H931" s="178"/>
      <c r="I931" s="181"/>
      <c r="J931" s="192">
        <f>BK931</f>
        <v>0</v>
      </c>
      <c r="K931" s="178"/>
      <c r="L931" s="183"/>
      <c r="M931" s="184"/>
      <c r="N931" s="185"/>
      <c r="O931" s="185"/>
      <c r="P931" s="186">
        <f>SUM(P932:P1098)</f>
        <v>0</v>
      </c>
      <c r="Q931" s="185"/>
      <c r="R931" s="186">
        <f>SUM(R932:R1098)</f>
        <v>17.627340725</v>
      </c>
      <c r="S931" s="185"/>
      <c r="T931" s="187">
        <f>SUM(T932:T1098)</f>
        <v>27.494298700000002</v>
      </c>
      <c r="AR931" s="188" t="s">
        <v>88</v>
      </c>
      <c r="AT931" s="189" t="s">
        <v>77</v>
      </c>
      <c r="AU931" s="189" t="s">
        <v>86</v>
      </c>
      <c r="AY931" s="188" t="s">
        <v>179</v>
      </c>
      <c r="BK931" s="190">
        <f>SUM(BK932:BK1098)</f>
        <v>0</v>
      </c>
    </row>
    <row r="932" spans="2:65" s="1" customFormat="1" ht="34.15" customHeight="1">
      <c r="B932" s="42"/>
      <c r="C932" s="193" t="s">
        <v>1309</v>
      </c>
      <c r="D932" s="193" t="s">
        <v>182</v>
      </c>
      <c r="E932" s="194" t="s">
        <v>1310</v>
      </c>
      <c r="F932" s="195" t="s">
        <v>1311</v>
      </c>
      <c r="G932" s="196" t="s">
        <v>185</v>
      </c>
      <c r="H932" s="197">
        <v>1405.7729999999999</v>
      </c>
      <c r="I932" s="198"/>
      <c r="J932" s="199">
        <f>ROUND(I932*H932,2)</f>
        <v>0</v>
      </c>
      <c r="K932" s="195" t="s">
        <v>186</v>
      </c>
      <c r="L932" s="62"/>
      <c r="M932" s="200" t="s">
        <v>34</v>
      </c>
      <c r="N932" s="201" t="s">
        <v>49</v>
      </c>
      <c r="O932" s="43"/>
      <c r="P932" s="202">
        <f>O932*H932</f>
        <v>0</v>
      </c>
      <c r="Q932" s="202">
        <v>0</v>
      </c>
      <c r="R932" s="202">
        <f>Q932*H932</f>
        <v>0</v>
      </c>
      <c r="S932" s="202">
        <v>3.3999999999999998E-3</v>
      </c>
      <c r="T932" s="203">
        <f>S932*H932</f>
        <v>4.7796281999999994</v>
      </c>
      <c r="AR932" s="24" t="s">
        <v>301</v>
      </c>
      <c r="AT932" s="24" t="s">
        <v>182</v>
      </c>
      <c r="AU932" s="24" t="s">
        <v>88</v>
      </c>
      <c r="AY932" s="24" t="s">
        <v>179</v>
      </c>
      <c r="BE932" s="204">
        <f>IF(N932="základní",J932,0)</f>
        <v>0</v>
      </c>
      <c r="BF932" s="204">
        <f>IF(N932="snížená",J932,0)</f>
        <v>0</v>
      </c>
      <c r="BG932" s="204">
        <f>IF(N932="zákl. přenesená",J932,0)</f>
        <v>0</v>
      </c>
      <c r="BH932" s="204">
        <f>IF(N932="sníž. přenesená",J932,0)</f>
        <v>0</v>
      </c>
      <c r="BI932" s="204">
        <f>IF(N932="nulová",J932,0)</f>
        <v>0</v>
      </c>
      <c r="BJ932" s="24" t="s">
        <v>86</v>
      </c>
      <c r="BK932" s="204">
        <f>ROUND(I932*H932,2)</f>
        <v>0</v>
      </c>
      <c r="BL932" s="24" t="s">
        <v>301</v>
      </c>
      <c r="BM932" s="24" t="s">
        <v>1312</v>
      </c>
    </row>
    <row r="933" spans="2:65" s="1" customFormat="1" ht="81">
      <c r="B933" s="42"/>
      <c r="C933" s="64"/>
      <c r="D933" s="205" t="s">
        <v>189</v>
      </c>
      <c r="E933" s="64"/>
      <c r="F933" s="206" t="s">
        <v>1313</v>
      </c>
      <c r="G933" s="64"/>
      <c r="H933" s="64"/>
      <c r="I933" s="164"/>
      <c r="J933" s="64"/>
      <c r="K933" s="64"/>
      <c r="L933" s="62"/>
      <c r="M933" s="207"/>
      <c r="N933" s="43"/>
      <c r="O933" s="43"/>
      <c r="P933" s="43"/>
      <c r="Q933" s="43"/>
      <c r="R933" s="43"/>
      <c r="S933" s="43"/>
      <c r="T933" s="79"/>
      <c r="AT933" s="24" t="s">
        <v>189</v>
      </c>
      <c r="AU933" s="24" t="s">
        <v>88</v>
      </c>
    </row>
    <row r="934" spans="2:65" s="1" customFormat="1" ht="34.15" customHeight="1">
      <c r="B934" s="42"/>
      <c r="C934" s="193" t="s">
        <v>1314</v>
      </c>
      <c r="D934" s="193" t="s">
        <v>182</v>
      </c>
      <c r="E934" s="194" t="s">
        <v>1315</v>
      </c>
      <c r="F934" s="195" t="s">
        <v>1316</v>
      </c>
      <c r="G934" s="196" t="s">
        <v>185</v>
      </c>
      <c r="H934" s="197">
        <v>1296.9000000000001</v>
      </c>
      <c r="I934" s="198"/>
      <c r="J934" s="199">
        <f>ROUND(I934*H934,2)</f>
        <v>0</v>
      </c>
      <c r="K934" s="195" t="s">
        <v>186</v>
      </c>
      <c r="L934" s="62"/>
      <c r="M934" s="200" t="s">
        <v>34</v>
      </c>
      <c r="N934" s="201" t="s">
        <v>49</v>
      </c>
      <c r="O934" s="43"/>
      <c r="P934" s="202">
        <f>O934*H934</f>
        <v>0</v>
      </c>
      <c r="Q934" s="202">
        <v>0</v>
      </c>
      <c r="R934" s="202">
        <f>Q934*H934</f>
        <v>0</v>
      </c>
      <c r="S934" s="202">
        <v>0</v>
      </c>
      <c r="T934" s="203">
        <f>S934*H934</f>
        <v>0</v>
      </c>
      <c r="AR934" s="24" t="s">
        <v>301</v>
      </c>
      <c r="AT934" s="24" t="s">
        <v>182</v>
      </c>
      <c r="AU934" s="24" t="s">
        <v>88</v>
      </c>
      <c r="AY934" s="24" t="s">
        <v>179</v>
      </c>
      <c r="BE934" s="204">
        <f>IF(N934="základní",J934,0)</f>
        <v>0</v>
      </c>
      <c r="BF934" s="204">
        <f>IF(N934="snížená",J934,0)</f>
        <v>0</v>
      </c>
      <c r="BG934" s="204">
        <f>IF(N934="zákl. přenesená",J934,0)</f>
        <v>0</v>
      </c>
      <c r="BH934" s="204">
        <f>IF(N934="sníž. přenesená",J934,0)</f>
        <v>0</v>
      </c>
      <c r="BI934" s="204">
        <f>IF(N934="nulová",J934,0)</f>
        <v>0</v>
      </c>
      <c r="BJ934" s="24" t="s">
        <v>86</v>
      </c>
      <c r="BK934" s="204">
        <f>ROUND(I934*H934,2)</f>
        <v>0</v>
      </c>
      <c r="BL934" s="24" t="s">
        <v>301</v>
      </c>
      <c r="BM934" s="24" t="s">
        <v>1317</v>
      </c>
    </row>
    <row r="935" spans="2:65" s="1" customFormat="1" ht="40.5">
      <c r="B935" s="42"/>
      <c r="C935" s="64"/>
      <c r="D935" s="205" t="s">
        <v>189</v>
      </c>
      <c r="E935" s="64"/>
      <c r="F935" s="206" t="s">
        <v>1318</v>
      </c>
      <c r="G935" s="64"/>
      <c r="H935" s="64"/>
      <c r="I935" s="164"/>
      <c r="J935" s="64"/>
      <c r="K935" s="64"/>
      <c r="L935" s="62"/>
      <c r="M935" s="207"/>
      <c r="N935" s="43"/>
      <c r="O935" s="43"/>
      <c r="P935" s="43"/>
      <c r="Q935" s="43"/>
      <c r="R935" s="43"/>
      <c r="S935" s="43"/>
      <c r="T935" s="79"/>
      <c r="AT935" s="24" t="s">
        <v>189</v>
      </c>
      <c r="AU935" s="24" t="s">
        <v>88</v>
      </c>
    </row>
    <row r="936" spans="2:65" s="11" customFormat="1" ht="13.5">
      <c r="B936" s="208"/>
      <c r="C936" s="209"/>
      <c r="D936" s="205" t="s">
        <v>191</v>
      </c>
      <c r="E936" s="210" t="s">
        <v>34</v>
      </c>
      <c r="F936" s="211" t="s">
        <v>687</v>
      </c>
      <c r="G936" s="209"/>
      <c r="H936" s="210" t="s">
        <v>34</v>
      </c>
      <c r="I936" s="212"/>
      <c r="J936" s="209"/>
      <c r="K936" s="209"/>
      <c r="L936" s="213"/>
      <c r="M936" s="214"/>
      <c r="N936" s="215"/>
      <c r="O936" s="215"/>
      <c r="P936" s="215"/>
      <c r="Q936" s="215"/>
      <c r="R936" s="215"/>
      <c r="S936" s="215"/>
      <c r="T936" s="216"/>
      <c r="AT936" s="217" t="s">
        <v>191</v>
      </c>
      <c r="AU936" s="217" t="s">
        <v>88</v>
      </c>
      <c r="AV936" s="11" t="s">
        <v>86</v>
      </c>
      <c r="AW936" s="11" t="s">
        <v>41</v>
      </c>
      <c r="AX936" s="11" t="s">
        <v>78</v>
      </c>
      <c r="AY936" s="217" t="s">
        <v>179</v>
      </c>
    </row>
    <row r="937" spans="2:65" s="12" customFormat="1" ht="13.5">
      <c r="B937" s="218"/>
      <c r="C937" s="219"/>
      <c r="D937" s="205" t="s">
        <v>191</v>
      </c>
      <c r="E937" s="220" t="s">
        <v>34</v>
      </c>
      <c r="F937" s="221" t="s">
        <v>731</v>
      </c>
      <c r="G937" s="219"/>
      <c r="H937" s="222">
        <v>224.5</v>
      </c>
      <c r="I937" s="223"/>
      <c r="J937" s="219"/>
      <c r="K937" s="219"/>
      <c r="L937" s="224"/>
      <c r="M937" s="225"/>
      <c r="N937" s="226"/>
      <c r="O937" s="226"/>
      <c r="P937" s="226"/>
      <c r="Q937" s="226"/>
      <c r="R937" s="226"/>
      <c r="S937" s="226"/>
      <c r="T937" s="227"/>
      <c r="AT937" s="228" t="s">
        <v>191</v>
      </c>
      <c r="AU937" s="228" t="s">
        <v>88</v>
      </c>
      <c r="AV937" s="12" t="s">
        <v>88</v>
      </c>
      <c r="AW937" s="12" t="s">
        <v>41</v>
      </c>
      <c r="AX937" s="12" t="s">
        <v>78</v>
      </c>
      <c r="AY937" s="228" t="s">
        <v>179</v>
      </c>
    </row>
    <row r="938" spans="2:65" s="12" customFormat="1" ht="13.5">
      <c r="B938" s="218"/>
      <c r="C938" s="219"/>
      <c r="D938" s="205" t="s">
        <v>191</v>
      </c>
      <c r="E938" s="220" t="s">
        <v>34</v>
      </c>
      <c r="F938" s="221" t="s">
        <v>732</v>
      </c>
      <c r="G938" s="219"/>
      <c r="H938" s="222">
        <v>538.9</v>
      </c>
      <c r="I938" s="223"/>
      <c r="J938" s="219"/>
      <c r="K938" s="219"/>
      <c r="L938" s="224"/>
      <c r="M938" s="225"/>
      <c r="N938" s="226"/>
      <c r="O938" s="226"/>
      <c r="P938" s="226"/>
      <c r="Q938" s="226"/>
      <c r="R938" s="226"/>
      <c r="S938" s="226"/>
      <c r="T938" s="227"/>
      <c r="AT938" s="228" t="s">
        <v>191</v>
      </c>
      <c r="AU938" s="228" t="s">
        <v>88</v>
      </c>
      <c r="AV938" s="12" t="s">
        <v>88</v>
      </c>
      <c r="AW938" s="12" t="s">
        <v>41</v>
      </c>
      <c r="AX938" s="12" t="s">
        <v>78</v>
      </c>
      <c r="AY938" s="228" t="s">
        <v>179</v>
      </c>
    </row>
    <row r="939" spans="2:65" s="12" customFormat="1" ht="13.5">
      <c r="B939" s="218"/>
      <c r="C939" s="219"/>
      <c r="D939" s="205" t="s">
        <v>191</v>
      </c>
      <c r="E939" s="220" t="s">
        <v>34</v>
      </c>
      <c r="F939" s="221" t="s">
        <v>733</v>
      </c>
      <c r="G939" s="219"/>
      <c r="H939" s="222">
        <v>409.8</v>
      </c>
      <c r="I939" s="223"/>
      <c r="J939" s="219"/>
      <c r="K939" s="219"/>
      <c r="L939" s="224"/>
      <c r="M939" s="225"/>
      <c r="N939" s="226"/>
      <c r="O939" s="226"/>
      <c r="P939" s="226"/>
      <c r="Q939" s="226"/>
      <c r="R939" s="226"/>
      <c r="S939" s="226"/>
      <c r="T939" s="227"/>
      <c r="AT939" s="228" t="s">
        <v>191</v>
      </c>
      <c r="AU939" s="228" t="s">
        <v>88</v>
      </c>
      <c r="AV939" s="12" t="s">
        <v>88</v>
      </c>
      <c r="AW939" s="12" t="s">
        <v>41</v>
      </c>
      <c r="AX939" s="12" t="s">
        <v>78</v>
      </c>
      <c r="AY939" s="228" t="s">
        <v>179</v>
      </c>
    </row>
    <row r="940" spans="2:65" s="12" customFormat="1" ht="13.5">
      <c r="B940" s="218"/>
      <c r="C940" s="219"/>
      <c r="D940" s="205" t="s">
        <v>191</v>
      </c>
      <c r="E940" s="220" t="s">
        <v>34</v>
      </c>
      <c r="F940" s="221" t="s">
        <v>734</v>
      </c>
      <c r="G940" s="219"/>
      <c r="H940" s="222">
        <v>115.9</v>
      </c>
      <c r="I940" s="223"/>
      <c r="J940" s="219"/>
      <c r="K940" s="219"/>
      <c r="L940" s="224"/>
      <c r="M940" s="225"/>
      <c r="N940" s="226"/>
      <c r="O940" s="226"/>
      <c r="P940" s="226"/>
      <c r="Q940" s="226"/>
      <c r="R940" s="226"/>
      <c r="S940" s="226"/>
      <c r="T940" s="227"/>
      <c r="AT940" s="228" t="s">
        <v>191</v>
      </c>
      <c r="AU940" s="228" t="s">
        <v>88</v>
      </c>
      <c r="AV940" s="12" t="s">
        <v>88</v>
      </c>
      <c r="AW940" s="12" t="s">
        <v>41</v>
      </c>
      <c r="AX940" s="12" t="s">
        <v>78</v>
      </c>
      <c r="AY940" s="228" t="s">
        <v>179</v>
      </c>
    </row>
    <row r="941" spans="2:65" s="12" customFormat="1" ht="13.5">
      <c r="B941" s="218"/>
      <c r="C941" s="219"/>
      <c r="D941" s="205" t="s">
        <v>191</v>
      </c>
      <c r="E941" s="220" t="s">
        <v>34</v>
      </c>
      <c r="F941" s="221" t="s">
        <v>735</v>
      </c>
      <c r="G941" s="219"/>
      <c r="H941" s="222">
        <v>7.8</v>
      </c>
      <c r="I941" s="223"/>
      <c r="J941" s="219"/>
      <c r="K941" s="219"/>
      <c r="L941" s="224"/>
      <c r="M941" s="225"/>
      <c r="N941" s="226"/>
      <c r="O941" s="226"/>
      <c r="P941" s="226"/>
      <c r="Q941" s="226"/>
      <c r="R941" s="226"/>
      <c r="S941" s="226"/>
      <c r="T941" s="227"/>
      <c r="AT941" s="228" t="s">
        <v>191</v>
      </c>
      <c r="AU941" s="228" t="s">
        <v>88</v>
      </c>
      <c r="AV941" s="12" t="s">
        <v>88</v>
      </c>
      <c r="AW941" s="12" t="s">
        <v>41</v>
      </c>
      <c r="AX941" s="12" t="s">
        <v>78</v>
      </c>
      <c r="AY941" s="228" t="s">
        <v>179</v>
      </c>
    </row>
    <row r="942" spans="2:65" s="13" customFormat="1" ht="13.5">
      <c r="B942" s="229"/>
      <c r="C942" s="230"/>
      <c r="D942" s="205" t="s">
        <v>191</v>
      </c>
      <c r="E942" s="231" t="s">
        <v>34</v>
      </c>
      <c r="F942" s="232" t="s">
        <v>196</v>
      </c>
      <c r="G942" s="230"/>
      <c r="H942" s="233">
        <v>1296.9000000000001</v>
      </c>
      <c r="I942" s="234"/>
      <c r="J942" s="230"/>
      <c r="K942" s="230"/>
      <c r="L942" s="235"/>
      <c r="M942" s="236"/>
      <c r="N942" s="237"/>
      <c r="O942" s="237"/>
      <c r="P942" s="237"/>
      <c r="Q942" s="237"/>
      <c r="R942" s="237"/>
      <c r="S942" s="237"/>
      <c r="T942" s="238"/>
      <c r="AT942" s="239" t="s">
        <v>191</v>
      </c>
      <c r="AU942" s="239" t="s">
        <v>88</v>
      </c>
      <c r="AV942" s="13" t="s">
        <v>187</v>
      </c>
      <c r="AW942" s="13" t="s">
        <v>41</v>
      </c>
      <c r="AX942" s="13" t="s">
        <v>86</v>
      </c>
      <c r="AY942" s="239" t="s">
        <v>179</v>
      </c>
    </row>
    <row r="943" spans="2:65" s="1" customFormat="1" ht="22.9" customHeight="1">
      <c r="B943" s="42"/>
      <c r="C943" s="240" t="s">
        <v>1319</v>
      </c>
      <c r="D943" s="240" t="s">
        <v>222</v>
      </c>
      <c r="E943" s="241" t="s">
        <v>1320</v>
      </c>
      <c r="F943" s="242" t="s">
        <v>1321</v>
      </c>
      <c r="G943" s="243" t="s">
        <v>185</v>
      </c>
      <c r="H943" s="244">
        <v>1361.7449999999999</v>
      </c>
      <c r="I943" s="245"/>
      <c r="J943" s="246">
        <f>ROUND(I943*H943,2)</f>
        <v>0</v>
      </c>
      <c r="K943" s="242" t="s">
        <v>186</v>
      </c>
      <c r="L943" s="247"/>
      <c r="M943" s="248" t="s">
        <v>34</v>
      </c>
      <c r="N943" s="249" t="s">
        <v>49</v>
      </c>
      <c r="O943" s="43"/>
      <c r="P943" s="202">
        <f>O943*H943</f>
        <v>0</v>
      </c>
      <c r="Q943" s="202">
        <v>5.0000000000000001E-3</v>
      </c>
      <c r="R943" s="202">
        <f>Q943*H943</f>
        <v>6.8087249999999999</v>
      </c>
      <c r="S943" s="202">
        <v>0</v>
      </c>
      <c r="T943" s="203">
        <f>S943*H943</f>
        <v>0</v>
      </c>
      <c r="AR943" s="24" t="s">
        <v>473</v>
      </c>
      <c r="AT943" s="24" t="s">
        <v>222</v>
      </c>
      <c r="AU943" s="24" t="s">
        <v>88</v>
      </c>
      <c r="AY943" s="24" t="s">
        <v>179</v>
      </c>
      <c r="BE943" s="204">
        <f>IF(N943="základní",J943,0)</f>
        <v>0</v>
      </c>
      <c r="BF943" s="204">
        <f>IF(N943="snížená",J943,0)</f>
        <v>0</v>
      </c>
      <c r="BG943" s="204">
        <f>IF(N943="zákl. přenesená",J943,0)</f>
        <v>0</v>
      </c>
      <c r="BH943" s="204">
        <f>IF(N943="sníž. přenesená",J943,0)</f>
        <v>0</v>
      </c>
      <c r="BI943" s="204">
        <f>IF(N943="nulová",J943,0)</f>
        <v>0</v>
      </c>
      <c r="BJ943" s="24" t="s">
        <v>86</v>
      </c>
      <c r="BK943" s="204">
        <f>ROUND(I943*H943,2)</f>
        <v>0</v>
      </c>
      <c r="BL943" s="24" t="s">
        <v>301</v>
      </c>
      <c r="BM943" s="24" t="s">
        <v>1322</v>
      </c>
    </row>
    <row r="944" spans="2:65" s="12" customFormat="1" ht="13.5">
      <c r="B944" s="218"/>
      <c r="C944" s="219"/>
      <c r="D944" s="205" t="s">
        <v>191</v>
      </c>
      <c r="E944" s="219"/>
      <c r="F944" s="221" t="s">
        <v>1323</v>
      </c>
      <c r="G944" s="219"/>
      <c r="H944" s="222">
        <v>1361.7449999999999</v>
      </c>
      <c r="I944" s="223"/>
      <c r="J944" s="219"/>
      <c r="K944" s="219"/>
      <c r="L944" s="224"/>
      <c r="M944" s="225"/>
      <c r="N944" s="226"/>
      <c r="O944" s="226"/>
      <c r="P944" s="226"/>
      <c r="Q944" s="226"/>
      <c r="R944" s="226"/>
      <c r="S944" s="226"/>
      <c r="T944" s="227"/>
      <c r="AT944" s="228" t="s">
        <v>191</v>
      </c>
      <c r="AU944" s="228" t="s">
        <v>88</v>
      </c>
      <c r="AV944" s="12" t="s">
        <v>88</v>
      </c>
      <c r="AW944" s="12" t="s">
        <v>6</v>
      </c>
      <c r="AX944" s="12" t="s">
        <v>86</v>
      </c>
      <c r="AY944" s="228" t="s">
        <v>179</v>
      </c>
    </row>
    <row r="945" spans="2:65" s="1" customFormat="1" ht="14.45" customHeight="1">
      <c r="B945" s="42"/>
      <c r="C945" s="193" t="s">
        <v>1324</v>
      </c>
      <c r="D945" s="193" t="s">
        <v>182</v>
      </c>
      <c r="E945" s="194" t="s">
        <v>1325</v>
      </c>
      <c r="F945" s="195" t="s">
        <v>1326</v>
      </c>
      <c r="G945" s="196" t="s">
        <v>250</v>
      </c>
      <c r="H945" s="197">
        <v>1248.4100000000001</v>
      </c>
      <c r="I945" s="198"/>
      <c r="J945" s="199">
        <f>ROUND(I945*H945,2)</f>
        <v>0</v>
      </c>
      <c r="K945" s="195" t="s">
        <v>186</v>
      </c>
      <c r="L945" s="62"/>
      <c r="M945" s="200" t="s">
        <v>34</v>
      </c>
      <c r="N945" s="201" t="s">
        <v>49</v>
      </c>
      <c r="O945" s="43"/>
      <c r="P945" s="202">
        <f>O945*H945</f>
        <v>0</v>
      </c>
      <c r="Q945" s="202">
        <v>0</v>
      </c>
      <c r="R945" s="202">
        <f>Q945*H945</f>
        <v>0</v>
      </c>
      <c r="S945" s="202">
        <v>0</v>
      </c>
      <c r="T945" s="203">
        <f>S945*H945</f>
        <v>0</v>
      </c>
      <c r="AR945" s="24" t="s">
        <v>301</v>
      </c>
      <c r="AT945" s="24" t="s">
        <v>182</v>
      </c>
      <c r="AU945" s="24" t="s">
        <v>88</v>
      </c>
      <c r="AY945" s="24" t="s">
        <v>179</v>
      </c>
      <c r="BE945" s="204">
        <f>IF(N945="základní",J945,0)</f>
        <v>0</v>
      </c>
      <c r="BF945" s="204">
        <f>IF(N945="snížená",J945,0)</f>
        <v>0</v>
      </c>
      <c r="BG945" s="204">
        <f>IF(N945="zákl. přenesená",J945,0)</f>
        <v>0</v>
      </c>
      <c r="BH945" s="204">
        <f>IF(N945="sníž. přenesená",J945,0)</f>
        <v>0</v>
      </c>
      <c r="BI945" s="204">
        <f>IF(N945="nulová",J945,0)</f>
        <v>0</v>
      </c>
      <c r="BJ945" s="24" t="s">
        <v>86</v>
      </c>
      <c r="BK945" s="204">
        <f>ROUND(I945*H945,2)</f>
        <v>0</v>
      </c>
      <c r="BL945" s="24" t="s">
        <v>301</v>
      </c>
      <c r="BM945" s="24" t="s">
        <v>1327</v>
      </c>
    </row>
    <row r="946" spans="2:65" s="1" customFormat="1" ht="40.5">
      <c r="B946" s="42"/>
      <c r="C946" s="64"/>
      <c r="D946" s="205" t="s">
        <v>189</v>
      </c>
      <c r="E946" s="64"/>
      <c r="F946" s="206" t="s">
        <v>1318</v>
      </c>
      <c r="G946" s="64"/>
      <c r="H946" s="64"/>
      <c r="I946" s="164"/>
      <c r="J946" s="64"/>
      <c r="K946" s="64"/>
      <c r="L946" s="62"/>
      <c r="M946" s="207"/>
      <c r="N946" s="43"/>
      <c r="O946" s="43"/>
      <c r="P946" s="43"/>
      <c r="Q946" s="43"/>
      <c r="R946" s="43"/>
      <c r="S946" s="43"/>
      <c r="T946" s="79"/>
      <c r="AT946" s="24" t="s">
        <v>189</v>
      </c>
      <c r="AU946" s="24" t="s">
        <v>88</v>
      </c>
    </row>
    <row r="947" spans="2:65" s="11" customFormat="1" ht="13.5">
      <c r="B947" s="208"/>
      <c r="C947" s="209"/>
      <c r="D947" s="205" t="s">
        <v>191</v>
      </c>
      <c r="E947" s="210" t="s">
        <v>34</v>
      </c>
      <c r="F947" s="211" t="s">
        <v>1328</v>
      </c>
      <c r="G947" s="209"/>
      <c r="H947" s="210" t="s">
        <v>34</v>
      </c>
      <c r="I947" s="212"/>
      <c r="J947" s="209"/>
      <c r="K947" s="209"/>
      <c r="L947" s="213"/>
      <c r="M947" s="214"/>
      <c r="N947" s="215"/>
      <c r="O947" s="215"/>
      <c r="P947" s="215"/>
      <c r="Q947" s="215"/>
      <c r="R947" s="215"/>
      <c r="S947" s="215"/>
      <c r="T947" s="216"/>
      <c r="AT947" s="217" t="s">
        <v>191</v>
      </c>
      <c r="AU947" s="217" t="s">
        <v>88</v>
      </c>
      <c r="AV947" s="11" t="s">
        <v>86</v>
      </c>
      <c r="AW947" s="11" t="s">
        <v>41</v>
      </c>
      <c r="AX947" s="11" t="s">
        <v>78</v>
      </c>
      <c r="AY947" s="217" t="s">
        <v>179</v>
      </c>
    </row>
    <row r="948" spans="2:65" s="12" customFormat="1" ht="13.5">
      <c r="B948" s="218"/>
      <c r="C948" s="219"/>
      <c r="D948" s="205" t="s">
        <v>191</v>
      </c>
      <c r="E948" s="220" t="s">
        <v>34</v>
      </c>
      <c r="F948" s="221" t="s">
        <v>1329</v>
      </c>
      <c r="G948" s="219"/>
      <c r="H948" s="222">
        <v>62.26</v>
      </c>
      <c r="I948" s="223"/>
      <c r="J948" s="219"/>
      <c r="K948" s="219"/>
      <c r="L948" s="224"/>
      <c r="M948" s="225"/>
      <c r="N948" s="226"/>
      <c r="O948" s="226"/>
      <c r="P948" s="226"/>
      <c r="Q948" s="226"/>
      <c r="R948" s="226"/>
      <c r="S948" s="226"/>
      <c r="T948" s="227"/>
      <c r="AT948" s="228" t="s">
        <v>191</v>
      </c>
      <c r="AU948" s="228" t="s">
        <v>88</v>
      </c>
      <c r="AV948" s="12" t="s">
        <v>88</v>
      </c>
      <c r="AW948" s="12" t="s">
        <v>41</v>
      </c>
      <c r="AX948" s="12" t="s">
        <v>78</v>
      </c>
      <c r="AY948" s="228" t="s">
        <v>179</v>
      </c>
    </row>
    <row r="949" spans="2:65" s="12" customFormat="1" ht="13.5">
      <c r="B949" s="218"/>
      <c r="C949" s="219"/>
      <c r="D949" s="205" t="s">
        <v>191</v>
      </c>
      <c r="E949" s="220" t="s">
        <v>34</v>
      </c>
      <c r="F949" s="221" t="s">
        <v>1330</v>
      </c>
      <c r="G949" s="219"/>
      <c r="H949" s="222">
        <v>12.85</v>
      </c>
      <c r="I949" s="223"/>
      <c r="J949" s="219"/>
      <c r="K949" s="219"/>
      <c r="L949" s="224"/>
      <c r="M949" s="225"/>
      <c r="N949" s="226"/>
      <c r="O949" s="226"/>
      <c r="P949" s="226"/>
      <c r="Q949" s="226"/>
      <c r="R949" s="226"/>
      <c r="S949" s="226"/>
      <c r="T949" s="227"/>
      <c r="AT949" s="228" t="s">
        <v>191</v>
      </c>
      <c r="AU949" s="228" t="s">
        <v>88</v>
      </c>
      <c r="AV949" s="12" t="s">
        <v>88</v>
      </c>
      <c r="AW949" s="12" t="s">
        <v>41</v>
      </c>
      <c r="AX949" s="12" t="s">
        <v>78</v>
      </c>
      <c r="AY949" s="228" t="s">
        <v>179</v>
      </c>
    </row>
    <row r="950" spans="2:65" s="12" customFormat="1" ht="13.5">
      <c r="B950" s="218"/>
      <c r="C950" s="219"/>
      <c r="D950" s="205" t="s">
        <v>191</v>
      </c>
      <c r="E950" s="220" t="s">
        <v>34</v>
      </c>
      <c r="F950" s="221" t="s">
        <v>1331</v>
      </c>
      <c r="G950" s="219"/>
      <c r="H950" s="222">
        <v>30.46</v>
      </c>
      <c r="I950" s="223"/>
      <c r="J950" s="219"/>
      <c r="K950" s="219"/>
      <c r="L950" s="224"/>
      <c r="M950" s="225"/>
      <c r="N950" s="226"/>
      <c r="O950" s="226"/>
      <c r="P950" s="226"/>
      <c r="Q950" s="226"/>
      <c r="R950" s="226"/>
      <c r="S950" s="226"/>
      <c r="T950" s="227"/>
      <c r="AT950" s="228" t="s">
        <v>191</v>
      </c>
      <c r="AU950" s="228" t="s">
        <v>88</v>
      </c>
      <c r="AV950" s="12" t="s">
        <v>88</v>
      </c>
      <c r="AW950" s="12" t="s">
        <v>41</v>
      </c>
      <c r="AX950" s="12" t="s">
        <v>78</v>
      </c>
      <c r="AY950" s="228" t="s">
        <v>179</v>
      </c>
    </row>
    <row r="951" spans="2:65" s="12" customFormat="1" ht="13.5">
      <c r="B951" s="218"/>
      <c r="C951" s="219"/>
      <c r="D951" s="205" t="s">
        <v>191</v>
      </c>
      <c r="E951" s="220" t="s">
        <v>34</v>
      </c>
      <c r="F951" s="221" t="s">
        <v>1332</v>
      </c>
      <c r="G951" s="219"/>
      <c r="H951" s="222">
        <v>15.41</v>
      </c>
      <c r="I951" s="223"/>
      <c r="J951" s="219"/>
      <c r="K951" s="219"/>
      <c r="L951" s="224"/>
      <c r="M951" s="225"/>
      <c r="N951" s="226"/>
      <c r="O951" s="226"/>
      <c r="P951" s="226"/>
      <c r="Q951" s="226"/>
      <c r="R951" s="226"/>
      <c r="S951" s="226"/>
      <c r="T951" s="227"/>
      <c r="AT951" s="228" t="s">
        <v>191</v>
      </c>
      <c r="AU951" s="228" t="s">
        <v>88</v>
      </c>
      <c r="AV951" s="12" t="s">
        <v>88</v>
      </c>
      <c r="AW951" s="12" t="s">
        <v>41</v>
      </c>
      <c r="AX951" s="12" t="s">
        <v>78</v>
      </c>
      <c r="AY951" s="228" t="s">
        <v>179</v>
      </c>
    </row>
    <row r="952" spans="2:65" s="12" customFormat="1" ht="13.5">
      <c r="B952" s="218"/>
      <c r="C952" s="219"/>
      <c r="D952" s="205" t="s">
        <v>191</v>
      </c>
      <c r="E952" s="220" t="s">
        <v>34</v>
      </c>
      <c r="F952" s="221" t="s">
        <v>1333</v>
      </c>
      <c r="G952" s="219"/>
      <c r="H952" s="222">
        <v>12.23</v>
      </c>
      <c r="I952" s="223"/>
      <c r="J952" s="219"/>
      <c r="K952" s="219"/>
      <c r="L952" s="224"/>
      <c r="M952" s="225"/>
      <c r="N952" s="226"/>
      <c r="O952" s="226"/>
      <c r="P952" s="226"/>
      <c r="Q952" s="226"/>
      <c r="R952" s="226"/>
      <c r="S952" s="226"/>
      <c r="T952" s="227"/>
      <c r="AT952" s="228" t="s">
        <v>191</v>
      </c>
      <c r="AU952" s="228" t="s">
        <v>88</v>
      </c>
      <c r="AV952" s="12" t="s">
        <v>88</v>
      </c>
      <c r="AW952" s="12" t="s">
        <v>41</v>
      </c>
      <c r="AX952" s="12" t="s">
        <v>78</v>
      </c>
      <c r="AY952" s="228" t="s">
        <v>179</v>
      </c>
    </row>
    <row r="953" spans="2:65" s="12" customFormat="1" ht="13.5">
      <c r="B953" s="218"/>
      <c r="C953" s="219"/>
      <c r="D953" s="205" t="s">
        <v>191</v>
      </c>
      <c r="E953" s="220" t="s">
        <v>34</v>
      </c>
      <c r="F953" s="221" t="s">
        <v>1334</v>
      </c>
      <c r="G953" s="219"/>
      <c r="H953" s="222">
        <v>12.38</v>
      </c>
      <c r="I953" s="223"/>
      <c r="J953" s="219"/>
      <c r="K953" s="219"/>
      <c r="L953" s="224"/>
      <c r="M953" s="225"/>
      <c r="N953" s="226"/>
      <c r="O953" s="226"/>
      <c r="P953" s="226"/>
      <c r="Q953" s="226"/>
      <c r="R953" s="226"/>
      <c r="S953" s="226"/>
      <c r="T953" s="227"/>
      <c r="AT953" s="228" t="s">
        <v>191</v>
      </c>
      <c r="AU953" s="228" t="s">
        <v>88</v>
      </c>
      <c r="AV953" s="12" t="s">
        <v>88</v>
      </c>
      <c r="AW953" s="12" t="s">
        <v>41</v>
      </c>
      <c r="AX953" s="12" t="s">
        <v>78</v>
      </c>
      <c r="AY953" s="228" t="s">
        <v>179</v>
      </c>
    </row>
    <row r="954" spans="2:65" s="12" customFormat="1" ht="13.5">
      <c r="B954" s="218"/>
      <c r="C954" s="219"/>
      <c r="D954" s="205" t="s">
        <v>191</v>
      </c>
      <c r="E954" s="220" t="s">
        <v>34</v>
      </c>
      <c r="F954" s="221" t="s">
        <v>1335</v>
      </c>
      <c r="G954" s="219"/>
      <c r="H954" s="222">
        <v>18.95</v>
      </c>
      <c r="I954" s="223"/>
      <c r="J954" s="219"/>
      <c r="K954" s="219"/>
      <c r="L954" s="224"/>
      <c r="M954" s="225"/>
      <c r="N954" s="226"/>
      <c r="O954" s="226"/>
      <c r="P954" s="226"/>
      <c r="Q954" s="226"/>
      <c r="R954" s="226"/>
      <c r="S954" s="226"/>
      <c r="T954" s="227"/>
      <c r="AT954" s="228" t="s">
        <v>191</v>
      </c>
      <c r="AU954" s="228" t="s">
        <v>88</v>
      </c>
      <c r="AV954" s="12" t="s">
        <v>88</v>
      </c>
      <c r="AW954" s="12" t="s">
        <v>41</v>
      </c>
      <c r="AX954" s="12" t="s">
        <v>78</v>
      </c>
      <c r="AY954" s="228" t="s">
        <v>179</v>
      </c>
    </row>
    <row r="955" spans="2:65" s="12" customFormat="1" ht="13.5">
      <c r="B955" s="218"/>
      <c r="C955" s="219"/>
      <c r="D955" s="205" t="s">
        <v>191</v>
      </c>
      <c r="E955" s="220" t="s">
        <v>34</v>
      </c>
      <c r="F955" s="221" t="s">
        <v>1336</v>
      </c>
      <c r="G955" s="219"/>
      <c r="H955" s="222">
        <v>37.299999999999997</v>
      </c>
      <c r="I955" s="223"/>
      <c r="J955" s="219"/>
      <c r="K955" s="219"/>
      <c r="L955" s="224"/>
      <c r="M955" s="225"/>
      <c r="N955" s="226"/>
      <c r="O955" s="226"/>
      <c r="P955" s="226"/>
      <c r="Q955" s="226"/>
      <c r="R955" s="226"/>
      <c r="S955" s="226"/>
      <c r="T955" s="227"/>
      <c r="AT955" s="228" t="s">
        <v>191</v>
      </c>
      <c r="AU955" s="228" t="s">
        <v>88</v>
      </c>
      <c r="AV955" s="12" t="s">
        <v>88</v>
      </c>
      <c r="AW955" s="12" t="s">
        <v>41</v>
      </c>
      <c r="AX955" s="12" t="s">
        <v>78</v>
      </c>
      <c r="AY955" s="228" t="s">
        <v>179</v>
      </c>
    </row>
    <row r="956" spans="2:65" s="12" customFormat="1" ht="13.5">
      <c r="B956" s="218"/>
      <c r="C956" s="219"/>
      <c r="D956" s="205" t="s">
        <v>191</v>
      </c>
      <c r="E956" s="220" t="s">
        <v>34</v>
      </c>
      <c r="F956" s="221" t="s">
        <v>1337</v>
      </c>
      <c r="G956" s="219"/>
      <c r="H956" s="222">
        <v>10.050000000000001</v>
      </c>
      <c r="I956" s="223"/>
      <c r="J956" s="219"/>
      <c r="K956" s="219"/>
      <c r="L956" s="224"/>
      <c r="M956" s="225"/>
      <c r="N956" s="226"/>
      <c r="O956" s="226"/>
      <c r="P956" s="226"/>
      <c r="Q956" s="226"/>
      <c r="R956" s="226"/>
      <c r="S956" s="226"/>
      <c r="T956" s="227"/>
      <c r="AT956" s="228" t="s">
        <v>191</v>
      </c>
      <c r="AU956" s="228" t="s">
        <v>88</v>
      </c>
      <c r="AV956" s="12" t="s">
        <v>88</v>
      </c>
      <c r="AW956" s="12" t="s">
        <v>41</v>
      </c>
      <c r="AX956" s="12" t="s">
        <v>78</v>
      </c>
      <c r="AY956" s="228" t="s">
        <v>179</v>
      </c>
    </row>
    <row r="957" spans="2:65" s="12" customFormat="1" ht="13.5">
      <c r="B957" s="218"/>
      <c r="C957" s="219"/>
      <c r="D957" s="205" t="s">
        <v>191</v>
      </c>
      <c r="E957" s="220" t="s">
        <v>34</v>
      </c>
      <c r="F957" s="221" t="s">
        <v>1338</v>
      </c>
      <c r="G957" s="219"/>
      <c r="H957" s="222">
        <v>8.1</v>
      </c>
      <c r="I957" s="223"/>
      <c r="J957" s="219"/>
      <c r="K957" s="219"/>
      <c r="L957" s="224"/>
      <c r="M957" s="225"/>
      <c r="N957" s="226"/>
      <c r="O957" s="226"/>
      <c r="P957" s="226"/>
      <c r="Q957" s="226"/>
      <c r="R957" s="226"/>
      <c r="S957" s="226"/>
      <c r="T957" s="227"/>
      <c r="AT957" s="228" t="s">
        <v>191</v>
      </c>
      <c r="AU957" s="228" t="s">
        <v>88</v>
      </c>
      <c r="AV957" s="12" t="s">
        <v>88</v>
      </c>
      <c r="AW957" s="12" t="s">
        <v>41</v>
      </c>
      <c r="AX957" s="12" t="s">
        <v>78</v>
      </c>
      <c r="AY957" s="228" t="s">
        <v>179</v>
      </c>
    </row>
    <row r="958" spans="2:65" s="12" customFormat="1" ht="13.5">
      <c r="B958" s="218"/>
      <c r="C958" s="219"/>
      <c r="D958" s="205" t="s">
        <v>191</v>
      </c>
      <c r="E958" s="220" t="s">
        <v>34</v>
      </c>
      <c r="F958" s="221" t="s">
        <v>1339</v>
      </c>
      <c r="G958" s="219"/>
      <c r="H958" s="222">
        <v>44.46</v>
      </c>
      <c r="I958" s="223"/>
      <c r="J958" s="219"/>
      <c r="K958" s="219"/>
      <c r="L958" s="224"/>
      <c r="M958" s="225"/>
      <c r="N958" s="226"/>
      <c r="O958" s="226"/>
      <c r="P958" s="226"/>
      <c r="Q958" s="226"/>
      <c r="R958" s="226"/>
      <c r="S958" s="226"/>
      <c r="T958" s="227"/>
      <c r="AT958" s="228" t="s">
        <v>191</v>
      </c>
      <c r="AU958" s="228" t="s">
        <v>88</v>
      </c>
      <c r="AV958" s="12" t="s">
        <v>88</v>
      </c>
      <c r="AW958" s="12" t="s">
        <v>41</v>
      </c>
      <c r="AX958" s="12" t="s">
        <v>78</v>
      </c>
      <c r="AY958" s="228" t="s">
        <v>179</v>
      </c>
    </row>
    <row r="959" spans="2:65" s="12" customFormat="1" ht="27">
      <c r="B959" s="218"/>
      <c r="C959" s="219"/>
      <c r="D959" s="205" t="s">
        <v>191</v>
      </c>
      <c r="E959" s="220" t="s">
        <v>34</v>
      </c>
      <c r="F959" s="221" t="s">
        <v>1340</v>
      </c>
      <c r="G959" s="219"/>
      <c r="H959" s="222">
        <v>95.56</v>
      </c>
      <c r="I959" s="223"/>
      <c r="J959" s="219"/>
      <c r="K959" s="219"/>
      <c r="L959" s="224"/>
      <c r="M959" s="225"/>
      <c r="N959" s="226"/>
      <c r="O959" s="226"/>
      <c r="P959" s="226"/>
      <c r="Q959" s="226"/>
      <c r="R959" s="226"/>
      <c r="S959" s="226"/>
      <c r="T959" s="227"/>
      <c r="AT959" s="228" t="s">
        <v>191</v>
      </c>
      <c r="AU959" s="228" t="s">
        <v>88</v>
      </c>
      <c r="AV959" s="12" t="s">
        <v>88</v>
      </c>
      <c r="AW959" s="12" t="s">
        <v>41</v>
      </c>
      <c r="AX959" s="12" t="s">
        <v>78</v>
      </c>
      <c r="AY959" s="228" t="s">
        <v>179</v>
      </c>
    </row>
    <row r="960" spans="2:65" s="12" customFormat="1" ht="13.5">
      <c r="B960" s="218"/>
      <c r="C960" s="219"/>
      <c r="D960" s="205" t="s">
        <v>191</v>
      </c>
      <c r="E960" s="220" t="s">
        <v>34</v>
      </c>
      <c r="F960" s="221" t="s">
        <v>1341</v>
      </c>
      <c r="G960" s="219"/>
      <c r="H960" s="222">
        <v>9.3000000000000007</v>
      </c>
      <c r="I960" s="223"/>
      <c r="J960" s="219"/>
      <c r="K960" s="219"/>
      <c r="L960" s="224"/>
      <c r="M960" s="225"/>
      <c r="N960" s="226"/>
      <c r="O960" s="226"/>
      <c r="P960" s="226"/>
      <c r="Q960" s="226"/>
      <c r="R960" s="226"/>
      <c r="S960" s="226"/>
      <c r="T960" s="227"/>
      <c r="AT960" s="228" t="s">
        <v>191</v>
      </c>
      <c r="AU960" s="228" t="s">
        <v>88</v>
      </c>
      <c r="AV960" s="12" t="s">
        <v>88</v>
      </c>
      <c r="AW960" s="12" t="s">
        <v>41</v>
      </c>
      <c r="AX960" s="12" t="s">
        <v>78</v>
      </c>
      <c r="AY960" s="228" t="s">
        <v>179</v>
      </c>
    </row>
    <row r="961" spans="2:51" s="12" customFormat="1" ht="13.5">
      <c r="B961" s="218"/>
      <c r="C961" s="219"/>
      <c r="D961" s="205" t="s">
        <v>191</v>
      </c>
      <c r="E961" s="220" t="s">
        <v>34</v>
      </c>
      <c r="F961" s="221" t="s">
        <v>1342</v>
      </c>
      <c r="G961" s="219"/>
      <c r="H961" s="222">
        <v>8</v>
      </c>
      <c r="I961" s="223"/>
      <c r="J961" s="219"/>
      <c r="K961" s="219"/>
      <c r="L961" s="224"/>
      <c r="M961" s="225"/>
      <c r="N961" s="226"/>
      <c r="O961" s="226"/>
      <c r="P961" s="226"/>
      <c r="Q961" s="226"/>
      <c r="R961" s="226"/>
      <c r="S961" s="226"/>
      <c r="T961" s="227"/>
      <c r="AT961" s="228" t="s">
        <v>191</v>
      </c>
      <c r="AU961" s="228" t="s">
        <v>88</v>
      </c>
      <c r="AV961" s="12" t="s">
        <v>88</v>
      </c>
      <c r="AW961" s="12" t="s">
        <v>41</v>
      </c>
      <c r="AX961" s="12" t="s">
        <v>78</v>
      </c>
      <c r="AY961" s="228" t="s">
        <v>179</v>
      </c>
    </row>
    <row r="962" spans="2:51" s="12" customFormat="1" ht="13.5">
      <c r="B962" s="218"/>
      <c r="C962" s="219"/>
      <c r="D962" s="205" t="s">
        <v>191</v>
      </c>
      <c r="E962" s="220" t="s">
        <v>34</v>
      </c>
      <c r="F962" s="221" t="s">
        <v>1343</v>
      </c>
      <c r="G962" s="219"/>
      <c r="H962" s="222">
        <v>11.86</v>
      </c>
      <c r="I962" s="223"/>
      <c r="J962" s="219"/>
      <c r="K962" s="219"/>
      <c r="L962" s="224"/>
      <c r="M962" s="225"/>
      <c r="N962" s="226"/>
      <c r="O962" s="226"/>
      <c r="P962" s="226"/>
      <c r="Q962" s="226"/>
      <c r="R962" s="226"/>
      <c r="S962" s="226"/>
      <c r="T962" s="227"/>
      <c r="AT962" s="228" t="s">
        <v>191</v>
      </c>
      <c r="AU962" s="228" t="s">
        <v>88</v>
      </c>
      <c r="AV962" s="12" t="s">
        <v>88</v>
      </c>
      <c r="AW962" s="12" t="s">
        <v>41</v>
      </c>
      <c r="AX962" s="12" t="s">
        <v>78</v>
      </c>
      <c r="AY962" s="228" t="s">
        <v>179</v>
      </c>
    </row>
    <row r="963" spans="2:51" s="12" customFormat="1" ht="13.5">
      <c r="B963" s="218"/>
      <c r="C963" s="219"/>
      <c r="D963" s="205" t="s">
        <v>191</v>
      </c>
      <c r="E963" s="220" t="s">
        <v>34</v>
      </c>
      <c r="F963" s="221" t="s">
        <v>1344</v>
      </c>
      <c r="G963" s="219"/>
      <c r="H963" s="222">
        <v>12.75</v>
      </c>
      <c r="I963" s="223"/>
      <c r="J963" s="219"/>
      <c r="K963" s="219"/>
      <c r="L963" s="224"/>
      <c r="M963" s="225"/>
      <c r="N963" s="226"/>
      <c r="O963" s="226"/>
      <c r="P963" s="226"/>
      <c r="Q963" s="226"/>
      <c r="R963" s="226"/>
      <c r="S963" s="226"/>
      <c r="T963" s="227"/>
      <c r="AT963" s="228" t="s">
        <v>191</v>
      </c>
      <c r="AU963" s="228" t="s">
        <v>88</v>
      </c>
      <c r="AV963" s="12" t="s">
        <v>88</v>
      </c>
      <c r="AW963" s="12" t="s">
        <v>41</v>
      </c>
      <c r="AX963" s="12" t="s">
        <v>78</v>
      </c>
      <c r="AY963" s="228" t="s">
        <v>179</v>
      </c>
    </row>
    <row r="964" spans="2:51" s="12" customFormat="1" ht="13.5">
      <c r="B964" s="218"/>
      <c r="C964" s="219"/>
      <c r="D964" s="205" t="s">
        <v>191</v>
      </c>
      <c r="E964" s="220" t="s">
        <v>34</v>
      </c>
      <c r="F964" s="221" t="s">
        <v>1345</v>
      </c>
      <c r="G964" s="219"/>
      <c r="H964" s="222">
        <v>19.86</v>
      </c>
      <c r="I964" s="223"/>
      <c r="J964" s="219"/>
      <c r="K964" s="219"/>
      <c r="L964" s="224"/>
      <c r="M964" s="225"/>
      <c r="N964" s="226"/>
      <c r="O964" s="226"/>
      <c r="P964" s="226"/>
      <c r="Q964" s="226"/>
      <c r="R964" s="226"/>
      <c r="S964" s="226"/>
      <c r="T964" s="227"/>
      <c r="AT964" s="228" t="s">
        <v>191</v>
      </c>
      <c r="AU964" s="228" t="s">
        <v>88</v>
      </c>
      <c r="AV964" s="12" t="s">
        <v>88</v>
      </c>
      <c r="AW964" s="12" t="s">
        <v>41</v>
      </c>
      <c r="AX964" s="12" t="s">
        <v>78</v>
      </c>
      <c r="AY964" s="228" t="s">
        <v>179</v>
      </c>
    </row>
    <row r="965" spans="2:51" s="12" customFormat="1" ht="13.5">
      <c r="B965" s="218"/>
      <c r="C965" s="219"/>
      <c r="D965" s="205" t="s">
        <v>191</v>
      </c>
      <c r="E965" s="220" t="s">
        <v>34</v>
      </c>
      <c r="F965" s="221" t="s">
        <v>1346</v>
      </c>
      <c r="G965" s="219"/>
      <c r="H965" s="222">
        <v>19.510000000000002</v>
      </c>
      <c r="I965" s="223"/>
      <c r="J965" s="219"/>
      <c r="K965" s="219"/>
      <c r="L965" s="224"/>
      <c r="M965" s="225"/>
      <c r="N965" s="226"/>
      <c r="O965" s="226"/>
      <c r="P965" s="226"/>
      <c r="Q965" s="226"/>
      <c r="R965" s="226"/>
      <c r="S965" s="226"/>
      <c r="T965" s="227"/>
      <c r="AT965" s="228" t="s">
        <v>191</v>
      </c>
      <c r="AU965" s="228" t="s">
        <v>88</v>
      </c>
      <c r="AV965" s="12" t="s">
        <v>88</v>
      </c>
      <c r="AW965" s="12" t="s">
        <v>41</v>
      </c>
      <c r="AX965" s="12" t="s">
        <v>78</v>
      </c>
      <c r="AY965" s="228" t="s">
        <v>179</v>
      </c>
    </row>
    <row r="966" spans="2:51" s="12" customFormat="1" ht="13.5">
      <c r="B966" s="218"/>
      <c r="C966" s="219"/>
      <c r="D966" s="205" t="s">
        <v>191</v>
      </c>
      <c r="E966" s="220" t="s">
        <v>34</v>
      </c>
      <c r="F966" s="221" t="s">
        <v>1347</v>
      </c>
      <c r="G966" s="219"/>
      <c r="H966" s="222">
        <v>15.13</v>
      </c>
      <c r="I966" s="223"/>
      <c r="J966" s="219"/>
      <c r="K966" s="219"/>
      <c r="L966" s="224"/>
      <c r="M966" s="225"/>
      <c r="N966" s="226"/>
      <c r="O966" s="226"/>
      <c r="P966" s="226"/>
      <c r="Q966" s="226"/>
      <c r="R966" s="226"/>
      <c r="S966" s="226"/>
      <c r="T966" s="227"/>
      <c r="AT966" s="228" t="s">
        <v>191</v>
      </c>
      <c r="AU966" s="228" t="s">
        <v>88</v>
      </c>
      <c r="AV966" s="12" t="s">
        <v>88</v>
      </c>
      <c r="AW966" s="12" t="s">
        <v>41</v>
      </c>
      <c r="AX966" s="12" t="s">
        <v>78</v>
      </c>
      <c r="AY966" s="228" t="s">
        <v>179</v>
      </c>
    </row>
    <row r="967" spans="2:51" s="12" customFormat="1" ht="13.5">
      <c r="B967" s="218"/>
      <c r="C967" s="219"/>
      <c r="D967" s="205" t="s">
        <v>191</v>
      </c>
      <c r="E967" s="220" t="s">
        <v>34</v>
      </c>
      <c r="F967" s="221" t="s">
        <v>1348</v>
      </c>
      <c r="G967" s="219"/>
      <c r="H967" s="222">
        <v>12.85</v>
      </c>
      <c r="I967" s="223"/>
      <c r="J967" s="219"/>
      <c r="K967" s="219"/>
      <c r="L967" s="224"/>
      <c r="M967" s="225"/>
      <c r="N967" s="226"/>
      <c r="O967" s="226"/>
      <c r="P967" s="226"/>
      <c r="Q967" s="226"/>
      <c r="R967" s="226"/>
      <c r="S967" s="226"/>
      <c r="T967" s="227"/>
      <c r="AT967" s="228" t="s">
        <v>191</v>
      </c>
      <c r="AU967" s="228" t="s">
        <v>88</v>
      </c>
      <c r="AV967" s="12" t="s">
        <v>88</v>
      </c>
      <c r="AW967" s="12" t="s">
        <v>41</v>
      </c>
      <c r="AX967" s="12" t="s">
        <v>78</v>
      </c>
      <c r="AY967" s="228" t="s">
        <v>179</v>
      </c>
    </row>
    <row r="968" spans="2:51" s="12" customFormat="1" ht="13.5">
      <c r="B968" s="218"/>
      <c r="C968" s="219"/>
      <c r="D968" s="205" t="s">
        <v>191</v>
      </c>
      <c r="E968" s="220" t="s">
        <v>34</v>
      </c>
      <c r="F968" s="221" t="s">
        <v>1349</v>
      </c>
      <c r="G968" s="219"/>
      <c r="H968" s="222">
        <v>14.78</v>
      </c>
      <c r="I968" s="223"/>
      <c r="J968" s="219"/>
      <c r="K968" s="219"/>
      <c r="L968" s="224"/>
      <c r="M968" s="225"/>
      <c r="N968" s="226"/>
      <c r="O968" s="226"/>
      <c r="P968" s="226"/>
      <c r="Q968" s="226"/>
      <c r="R968" s="226"/>
      <c r="S968" s="226"/>
      <c r="T968" s="227"/>
      <c r="AT968" s="228" t="s">
        <v>191</v>
      </c>
      <c r="AU968" s="228" t="s">
        <v>88</v>
      </c>
      <c r="AV968" s="12" t="s">
        <v>88</v>
      </c>
      <c r="AW968" s="12" t="s">
        <v>41</v>
      </c>
      <c r="AX968" s="12" t="s">
        <v>78</v>
      </c>
      <c r="AY968" s="228" t="s">
        <v>179</v>
      </c>
    </row>
    <row r="969" spans="2:51" s="12" customFormat="1" ht="13.5">
      <c r="B969" s="218"/>
      <c r="C969" s="219"/>
      <c r="D969" s="205" t="s">
        <v>191</v>
      </c>
      <c r="E969" s="220" t="s">
        <v>34</v>
      </c>
      <c r="F969" s="221" t="s">
        <v>1350</v>
      </c>
      <c r="G969" s="219"/>
      <c r="H969" s="222">
        <v>6.33</v>
      </c>
      <c r="I969" s="223"/>
      <c r="J969" s="219"/>
      <c r="K969" s="219"/>
      <c r="L969" s="224"/>
      <c r="M969" s="225"/>
      <c r="N969" s="226"/>
      <c r="O969" s="226"/>
      <c r="P969" s="226"/>
      <c r="Q969" s="226"/>
      <c r="R969" s="226"/>
      <c r="S969" s="226"/>
      <c r="T969" s="227"/>
      <c r="AT969" s="228" t="s">
        <v>191</v>
      </c>
      <c r="AU969" s="228" t="s">
        <v>88</v>
      </c>
      <c r="AV969" s="12" t="s">
        <v>88</v>
      </c>
      <c r="AW969" s="12" t="s">
        <v>41</v>
      </c>
      <c r="AX969" s="12" t="s">
        <v>78</v>
      </c>
      <c r="AY969" s="228" t="s">
        <v>179</v>
      </c>
    </row>
    <row r="970" spans="2:51" s="12" customFormat="1" ht="13.5">
      <c r="B970" s="218"/>
      <c r="C970" s="219"/>
      <c r="D970" s="205" t="s">
        <v>191</v>
      </c>
      <c r="E970" s="220" t="s">
        <v>34</v>
      </c>
      <c r="F970" s="221" t="s">
        <v>1351</v>
      </c>
      <c r="G970" s="219"/>
      <c r="H970" s="222">
        <v>5.2</v>
      </c>
      <c r="I970" s="223"/>
      <c r="J970" s="219"/>
      <c r="K970" s="219"/>
      <c r="L970" s="224"/>
      <c r="M970" s="225"/>
      <c r="N970" s="226"/>
      <c r="O970" s="226"/>
      <c r="P970" s="226"/>
      <c r="Q970" s="226"/>
      <c r="R970" s="226"/>
      <c r="S970" s="226"/>
      <c r="T970" s="227"/>
      <c r="AT970" s="228" t="s">
        <v>191</v>
      </c>
      <c r="AU970" s="228" t="s">
        <v>88</v>
      </c>
      <c r="AV970" s="12" t="s">
        <v>88</v>
      </c>
      <c r="AW970" s="12" t="s">
        <v>41</v>
      </c>
      <c r="AX970" s="12" t="s">
        <v>78</v>
      </c>
      <c r="AY970" s="228" t="s">
        <v>179</v>
      </c>
    </row>
    <row r="971" spans="2:51" s="12" customFormat="1" ht="13.5">
      <c r="B971" s="218"/>
      <c r="C971" s="219"/>
      <c r="D971" s="205" t="s">
        <v>191</v>
      </c>
      <c r="E971" s="220" t="s">
        <v>34</v>
      </c>
      <c r="F971" s="221" t="s">
        <v>1352</v>
      </c>
      <c r="G971" s="219"/>
      <c r="H971" s="222">
        <v>6.4</v>
      </c>
      <c r="I971" s="223"/>
      <c r="J971" s="219"/>
      <c r="K971" s="219"/>
      <c r="L971" s="224"/>
      <c r="M971" s="225"/>
      <c r="N971" s="226"/>
      <c r="O971" s="226"/>
      <c r="P971" s="226"/>
      <c r="Q971" s="226"/>
      <c r="R971" s="226"/>
      <c r="S971" s="226"/>
      <c r="T971" s="227"/>
      <c r="AT971" s="228" t="s">
        <v>191</v>
      </c>
      <c r="AU971" s="228" t="s">
        <v>88</v>
      </c>
      <c r="AV971" s="12" t="s">
        <v>88</v>
      </c>
      <c r="AW971" s="12" t="s">
        <v>41</v>
      </c>
      <c r="AX971" s="12" t="s">
        <v>78</v>
      </c>
      <c r="AY971" s="228" t="s">
        <v>179</v>
      </c>
    </row>
    <row r="972" spans="2:51" s="12" customFormat="1" ht="13.5">
      <c r="B972" s="218"/>
      <c r="C972" s="219"/>
      <c r="D972" s="205" t="s">
        <v>191</v>
      </c>
      <c r="E972" s="220" t="s">
        <v>34</v>
      </c>
      <c r="F972" s="221" t="s">
        <v>1353</v>
      </c>
      <c r="G972" s="219"/>
      <c r="H972" s="222">
        <v>10.16</v>
      </c>
      <c r="I972" s="223"/>
      <c r="J972" s="219"/>
      <c r="K972" s="219"/>
      <c r="L972" s="224"/>
      <c r="M972" s="225"/>
      <c r="N972" s="226"/>
      <c r="O972" s="226"/>
      <c r="P972" s="226"/>
      <c r="Q972" s="226"/>
      <c r="R972" s="226"/>
      <c r="S972" s="226"/>
      <c r="T972" s="227"/>
      <c r="AT972" s="228" t="s">
        <v>191</v>
      </c>
      <c r="AU972" s="228" t="s">
        <v>88</v>
      </c>
      <c r="AV972" s="12" t="s">
        <v>88</v>
      </c>
      <c r="AW972" s="12" t="s">
        <v>41</v>
      </c>
      <c r="AX972" s="12" t="s">
        <v>78</v>
      </c>
      <c r="AY972" s="228" t="s">
        <v>179</v>
      </c>
    </row>
    <row r="973" spans="2:51" s="12" customFormat="1" ht="13.5">
      <c r="B973" s="218"/>
      <c r="C973" s="219"/>
      <c r="D973" s="205" t="s">
        <v>191</v>
      </c>
      <c r="E973" s="220" t="s">
        <v>34</v>
      </c>
      <c r="F973" s="221" t="s">
        <v>1354</v>
      </c>
      <c r="G973" s="219"/>
      <c r="H973" s="222">
        <v>10.81</v>
      </c>
      <c r="I973" s="223"/>
      <c r="J973" s="219"/>
      <c r="K973" s="219"/>
      <c r="L973" s="224"/>
      <c r="M973" s="225"/>
      <c r="N973" s="226"/>
      <c r="O973" s="226"/>
      <c r="P973" s="226"/>
      <c r="Q973" s="226"/>
      <c r="R973" s="226"/>
      <c r="S973" s="226"/>
      <c r="T973" s="227"/>
      <c r="AT973" s="228" t="s">
        <v>191</v>
      </c>
      <c r="AU973" s="228" t="s">
        <v>88</v>
      </c>
      <c r="AV973" s="12" t="s">
        <v>88</v>
      </c>
      <c r="AW973" s="12" t="s">
        <v>41</v>
      </c>
      <c r="AX973" s="12" t="s">
        <v>78</v>
      </c>
      <c r="AY973" s="228" t="s">
        <v>179</v>
      </c>
    </row>
    <row r="974" spans="2:51" s="12" customFormat="1" ht="13.5">
      <c r="B974" s="218"/>
      <c r="C974" s="219"/>
      <c r="D974" s="205" t="s">
        <v>191</v>
      </c>
      <c r="E974" s="220" t="s">
        <v>34</v>
      </c>
      <c r="F974" s="221" t="s">
        <v>1355</v>
      </c>
      <c r="G974" s="219"/>
      <c r="H974" s="222">
        <v>14.05</v>
      </c>
      <c r="I974" s="223"/>
      <c r="J974" s="219"/>
      <c r="K974" s="219"/>
      <c r="L974" s="224"/>
      <c r="M974" s="225"/>
      <c r="N974" s="226"/>
      <c r="O974" s="226"/>
      <c r="P974" s="226"/>
      <c r="Q974" s="226"/>
      <c r="R974" s="226"/>
      <c r="S974" s="226"/>
      <c r="T974" s="227"/>
      <c r="AT974" s="228" t="s">
        <v>191</v>
      </c>
      <c r="AU974" s="228" t="s">
        <v>88</v>
      </c>
      <c r="AV974" s="12" t="s">
        <v>88</v>
      </c>
      <c r="AW974" s="12" t="s">
        <v>41</v>
      </c>
      <c r="AX974" s="12" t="s">
        <v>78</v>
      </c>
      <c r="AY974" s="228" t="s">
        <v>179</v>
      </c>
    </row>
    <row r="975" spans="2:51" s="12" customFormat="1" ht="13.5">
      <c r="B975" s="218"/>
      <c r="C975" s="219"/>
      <c r="D975" s="205" t="s">
        <v>191</v>
      </c>
      <c r="E975" s="220" t="s">
        <v>34</v>
      </c>
      <c r="F975" s="221" t="s">
        <v>1356</v>
      </c>
      <c r="G975" s="219"/>
      <c r="H975" s="222">
        <v>12.9</v>
      </c>
      <c r="I975" s="223"/>
      <c r="J975" s="219"/>
      <c r="K975" s="219"/>
      <c r="L975" s="224"/>
      <c r="M975" s="225"/>
      <c r="N975" s="226"/>
      <c r="O975" s="226"/>
      <c r="P975" s="226"/>
      <c r="Q975" s="226"/>
      <c r="R975" s="226"/>
      <c r="S975" s="226"/>
      <c r="T975" s="227"/>
      <c r="AT975" s="228" t="s">
        <v>191</v>
      </c>
      <c r="AU975" s="228" t="s">
        <v>88</v>
      </c>
      <c r="AV975" s="12" t="s">
        <v>88</v>
      </c>
      <c r="AW975" s="12" t="s">
        <v>41</v>
      </c>
      <c r="AX975" s="12" t="s">
        <v>78</v>
      </c>
      <c r="AY975" s="228" t="s">
        <v>179</v>
      </c>
    </row>
    <row r="976" spans="2:51" s="12" customFormat="1" ht="40.5">
      <c r="B976" s="218"/>
      <c r="C976" s="219"/>
      <c r="D976" s="205" t="s">
        <v>191</v>
      </c>
      <c r="E976" s="220" t="s">
        <v>34</v>
      </c>
      <c r="F976" s="221" t="s">
        <v>1357</v>
      </c>
      <c r="G976" s="219"/>
      <c r="H976" s="222">
        <v>69.83</v>
      </c>
      <c r="I976" s="223"/>
      <c r="J976" s="219"/>
      <c r="K976" s="219"/>
      <c r="L976" s="224"/>
      <c r="M976" s="225"/>
      <c r="N976" s="226"/>
      <c r="O976" s="226"/>
      <c r="P976" s="226"/>
      <c r="Q976" s="226"/>
      <c r="R976" s="226"/>
      <c r="S976" s="226"/>
      <c r="T976" s="227"/>
      <c r="AT976" s="228" t="s">
        <v>191</v>
      </c>
      <c r="AU976" s="228" t="s">
        <v>88</v>
      </c>
      <c r="AV976" s="12" t="s">
        <v>88</v>
      </c>
      <c r="AW976" s="12" t="s">
        <v>41</v>
      </c>
      <c r="AX976" s="12" t="s">
        <v>78</v>
      </c>
      <c r="AY976" s="228" t="s">
        <v>179</v>
      </c>
    </row>
    <row r="977" spans="2:51" s="14" customFormat="1" ht="13.5">
      <c r="B977" s="250"/>
      <c r="C977" s="251"/>
      <c r="D977" s="205" t="s">
        <v>191</v>
      </c>
      <c r="E977" s="252" t="s">
        <v>34</v>
      </c>
      <c r="F977" s="253" t="s">
        <v>347</v>
      </c>
      <c r="G977" s="251"/>
      <c r="H977" s="254">
        <v>619.73</v>
      </c>
      <c r="I977" s="255"/>
      <c r="J977" s="251"/>
      <c r="K977" s="251"/>
      <c r="L977" s="256"/>
      <c r="M977" s="257"/>
      <c r="N977" s="258"/>
      <c r="O977" s="258"/>
      <c r="P977" s="258"/>
      <c r="Q977" s="258"/>
      <c r="R977" s="258"/>
      <c r="S977" s="258"/>
      <c r="T977" s="259"/>
      <c r="AT977" s="260" t="s">
        <v>191</v>
      </c>
      <c r="AU977" s="260" t="s">
        <v>88</v>
      </c>
      <c r="AV977" s="14" t="s">
        <v>180</v>
      </c>
      <c r="AW977" s="14" t="s">
        <v>41</v>
      </c>
      <c r="AX977" s="14" t="s">
        <v>78</v>
      </c>
      <c r="AY977" s="260" t="s">
        <v>179</v>
      </c>
    </row>
    <row r="978" spans="2:51" s="11" customFormat="1" ht="13.5">
      <c r="B978" s="208"/>
      <c r="C978" s="209"/>
      <c r="D978" s="205" t="s">
        <v>191</v>
      </c>
      <c r="E978" s="210" t="s">
        <v>34</v>
      </c>
      <c r="F978" s="211" t="s">
        <v>1358</v>
      </c>
      <c r="G978" s="209"/>
      <c r="H978" s="210" t="s">
        <v>34</v>
      </c>
      <c r="I978" s="212"/>
      <c r="J978" s="209"/>
      <c r="K978" s="209"/>
      <c r="L978" s="213"/>
      <c r="M978" s="214"/>
      <c r="N978" s="215"/>
      <c r="O978" s="215"/>
      <c r="P978" s="215"/>
      <c r="Q978" s="215"/>
      <c r="R978" s="215"/>
      <c r="S978" s="215"/>
      <c r="T978" s="216"/>
      <c r="AT978" s="217" t="s">
        <v>191</v>
      </c>
      <c r="AU978" s="217" t="s">
        <v>88</v>
      </c>
      <c r="AV978" s="11" t="s">
        <v>86</v>
      </c>
      <c r="AW978" s="11" t="s">
        <v>41</v>
      </c>
      <c r="AX978" s="11" t="s">
        <v>78</v>
      </c>
      <c r="AY978" s="217" t="s">
        <v>179</v>
      </c>
    </row>
    <row r="979" spans="2:51" s="12" customFormat="1" ht="13.5">
      <c r="B979" s="218"/>
      <c r="C979" s="219"/>
      <c r="D979" s="205" t="s">
        <v>191</v>
      </c>
      <c r="E979" s="220" t="s">
        <v>34</v>
      </c>
      <c r="F979" s="221" t="s">
        <v>1359</v>
      </c>
      <c r="G979" s="219"/>
      <c r="H979" s="222">
        <v>8.75</v>
      </c>
      <c r="I979" s="223"/>
      <c r="J979" s="219"/>
      <c r="K979" s="219"/>
      <c r="L979" s="224"/>
      <c r="M979" s="225"/>
      <c r="N979" s="226"/>
      <c r="O979" s="226"/>
      <c r="P979" s="226"/>
      <c r="Q979" s="226"/>
      <c r="R979" s="226"/>
      <c r="S979" s="226"/>
      <c r="T979" s="227"/>
      <c r="AT979" s="228" t="s">
        <v>191</v>
      </c>
      <c r="AU979" s="228" t="s">
        <v>88</v>
      </c>
      <c r="AV979" s="12" t="s">
        <v>88</v>
      </c>
      <c r="AW979" s="12" t="s">
        <v>41</v>
      </c>
      <c r="AX979" s="12" t="s">
        <v>78</v>
      </c>
      <c r="AY979" s="228" t="s">
        <v>179</v>
      </c>
    </row>
    <row r="980" spans="2:51" s="12" customFormat="1" ht="13.5">
      <c r="B980" s="218"/>
      <c r="C980" s="219"/>
      <c r="D980" s="205" t="s">
        <v>191</v>
      </c>
      <c r="E980" s="220" t="s">
        <v>34</v>
      </c>
      <c r="F980" s="221" t="s">
        <v>1360</v>
      </c>
      <c r="G980" s="219"/>
      <c r="H980" s="222">
        <v>11.45</v>
      </c>
      <c r="I980" s="223"/>
      <c r="J980" s="219"/>
      <c r="K980" s="219"/>
      <c r="L980" s="224"/>
      <c r="M980" s="225"/>
      <c r="N980" s="226"/>
      <c r="O980" s="226"/>
      <c r="P980" s="226"/>
      <c r="Q980" s="226"/>
      <c r="R980" s="226"/>
      <c r="S980" s="226"/>
      <c r="T980" s="227"/>
      <c r="AT980" s="228" t="s">
        <v>191</v>
      </c>
      <c r="AU980" s="228" t="s">
        <v>88</v>
      </c>
      <c r="AV980" s="12" t="s">
        <v>88</v>
      </c>
      <c r="AW980" s="12" t="s">
        <v>41</v>
      </c>
      <c r="AX980" s="12" t="s">
        <v>78</v>
      </c>
      <c r="AY980" s="228" t="s">
        <v>179</v>
      </c>
    </row>
    <row r="981" spans="2:51" s="12" customFormat="1" ht="13.5">
      <c r="B981" s="218"/>
      <c r="C981" s="219"/>
      <c r="D981" s="205" t="s">
        <v>191</v>
      </c>
      <c r="E981" s="220" t="s">
        <v>34</v>
      </c>
      <c r="F981" s="221" t="s">
        <v>1361</v>
      </c>
      <c r="G981" s="219"/>
      <c r="H981" s="222">
        <v>13.35</v>
      </c>
      <c r="I981" s="223"/>
      <c r="J981" s="219"/>
      <c r="K981" s="219"/>
      <c r="L981" s="224"/>
      <c r="M981" s="225"/>
      <c r="N981" s="226"/>
      <c r="O981" s="226"/>
      <c r="P981" s="226"/>
      <c r="Q981" s="226"/>
      <c r="R981" s="226"/>
      <c r="S981" s="226"/>
      <c r="T981" s="227"/>
      <c r="AT981" s="228" t="s">
        <v>191</v>
      </c>
      <c r="AU981" s="228" t="s">
        <v>88</v>
      </c>
      <c r="AV981" s="12" t="s">
        <v>88</v>
      </c>
      <c r="AW981" s="12" t="s">
        <v>41</v>
      </c>
      <c r="AX981" s="12" t="s">
        <v>78</v>
      </c>
      <c r="AY981" s="228" t="s">
        <v>179</v>
      </c>
    </row>
    <row r="982" spans="2:51" s="12" customFormat="1" ht="13.5">
      <c r="B982" s="218"/>
      <c r="C982" s="219"/>
      <c r="D982" s="205" t="s">
        <v>191</v>
      </c>
      <c r="E982" s="220" t="s">
        <v>34</v>
      </c>
      <c r="F982" s="221" t="s">
        <v>1362</v>
      </c>
      <c r="G982" s="219"/>
      <c r="H982" s="222">
        <v>30.44</v>
      </c>
      <c r="I982" s="223"/>
      <c r="J982" s="219"/>
      <c r="K982" s="219"/>
      <c r="L982" s="224"/>
      <c r="M982" s="225"/>
      <c r="N982" s="226"/>
      <c r="O982" s="226"/>
      <c r="P982" s="226"/>
      <c r="Q982" s="226"/>
      <c r="R982" s="226"/>
      <c r="S982" s="226"/>
      <c r="T982" s="227"/>
      <c r="AT982" s="228" t="s">
        <v>191</v>
      </c>
      <c r="AU982" s="228" t="s">
        <v>88</v>
      </c>
      <c r="AV982" s="12" t="s">
        <v>88</v>
      </c>
      <c r="AW982" s="12" t="s">
        <v>41</v>
      </c>
      <c r="AX982" s="12" t="s">
        <v>78</v>
      </c>
      <c r="AY982" s="228" t="s">
        <v>179</v>
      </c>
    </row>
    <row r="983" spans="2:51" s="12" customFormat="1" ht="13.5">
      <c r="B983" s="218"/>
      <c r="C983" s="219"/>
      <c r="D983" s="205" t="s">
        <v>191</v>
      </c>
      <c r="E983" s="220" t="s">
        <v>34</v>
      </c>
      <c r="F983" s="221" t="s">
        <v>1363</v>
      </c>
      <c r="G983" s="219"/>
      <c r="H983" s="222">
        <v>15.91</v>
      </c>
      <c r="I983" s="223"/>
      <c r="J983" s="219"/>
      <c r="K983" s="219"/>
      <c r="L983" s="224"/>
      <c r="M983" s="225"/>
      <c r="N983" s="226"/>
      <c r="O983" s="226"/>
      <c r="P983" s="226"/>
      <c r="Q983" s="226"/>
      <c r="R983" s="226"/>
      <c r="S983" s="226"/>
      <c r="T983" s="227"/>
      <c r="AT983" s="228" t="s">
        <v>191</v>
      </c>
      <c r="AU983" s="228" t="s">
        <v>88</v>
      </c>
      <c r="AV983" s="12" t="s">
        <v>88</v>
      </c>
      <c r="AW983" s="12" t="s">
        <v>41</v>
      </c>
      <c r="AX983" s="12" t="s">
        <v>78</v>
      </c>
      <c r="AY983" s="228" t="s">
        <v>179</v>
      </c>
    </row>
    <row r="984" spans="2:51" s="12" customFormat="1" ht="13.5">
      <c r="B984" s="218"/>
      <c r="C984" s="219"/>
      <c r="D984" s="205" t="s">
        <v>191</v>
      </c>
      <c r="E984" s="220" t="s">
        <v>34</v>
      </c>
      <c r="F984" s="221" t="s">
        <v>1364</v>
      </c>
      <c r="G984" s="219"/>
      <c r="H984" s="222">
        <v>12.31</v>
      </c>
      <c r="I984" s="223"/>
      <c r="J984" s="219"/>
      <c r="K984" s="219"/>
      <c r="L984" s="224"/>
      <c r="M984" s="225"/>
      <c r="N984" s="226"/>
      <c r="O984" s="226"/>
      <c r="P984" s="226"/>
      <c r="Q984" s="226"/>
      <c r="R984" s="226"/>
      <c r="S984" s="226"/>
      <c r="T984" s="227"/>
      <c r="AT984" s="228" t="s">
        <v>191</v>
      </c>
      <c r="AU984" s="228" t="s">
        <v>88</v>
      </c>
      <c r="AV984" s="12" t="s">
        <v>88</v>
      </c>
      <c r="AW984" s="12" t="s">
        <v>41</v>
      </c>
      <c r="AX984" s="12" t="s">
        <v>78</v>
      </c>
      <c r="AY984" s="228" t="s">
        <v>179</v>
      </c>
    </row>
    <row r="985" spans="2:51" s="12" customFormat="1" ht="13.5">
      <c r="B985" s="218"/>
      <c r="C985" s="219"/>
      <c r="D985" s="205" t="s">
        <v>191</v>
      </c>
      <c r="E985" s="220" t="s">
        <v>34</v>
      </c>
      <c r="F985" s="221" t="s">
        <v>1365</v>
      </c>
      <c r="G985" s="219"/>
      <c r="H985" s="222">
        <v>12.46</v>
      </c>
      <c r="I985" s="223"/>
      <c r="J985" s="219"/>
      <c r="K985" s="219"/>
      <c r="L985" s="224"/>
      <c r="M985" s="225"/>
      <c r="N985" s="226"/>
      <c r="O985" s="226"/>
      <c r="P985" s="226"/>
      <c r="Q985" s="226"/>
      <c r="R985" s="226"/>
      <c r="S985" s="226"/>
      <c r="T985" s="227"/>
      <c r="AT985" s="228" t="s">
        <v>191</v>
      </c>
      <c r="AU985" s="228" t="s">
        <v>88</v>
      </c>
      <c r="AV985" s="12" t="s">
        <v>88</v>
      </c>
      <c r="AW985" s="12" t="s">
        <v>41</v>
      </c>
      <c r="AX985" s="12" t="s">
        <v>78</v>
      </c>
      <c r="AY985" s="228" t="s">
        <v>179</v>
      </c>
    </row>
    <row r="986" spans="2:51" s="12" customFormat="1" ht="13.5">
      <c r="B986" s="218"/>
      <c r="C986" s="219"/>
      <c r="D986" s="205" t="s">
        <v>191</v>
      </c>
      <c r="E986" s="220" t="s">
        <v>34</v>
      </c>
      <c r="F986" s="221" t="s">
        <v>1366</v>
      </c>
      <c r="G986" s="219"/>
      <c r="H986" s="222">
        <v>12.75</v>
      </c>
      <c r="I986" s="223"/>
      <c r="J986" s="219"/>
      <c r="K986" s="219"/>
      <c r="L986" s="224"/>
      <c r="M986" s="225"/>
      <c r="N986" s="226"/>
      <c r="O986" s="226"/>
      <c r="P986" s="226"/>
      <c r="Q986" s="226"/>
      <c r="R986" s="226"/>
      <c r="S986" s="226"/>
      <c r="T986" s="227"/>
      <c r="AT986" s="228" t="s">
        <v>191</v>
      </c>
      <c r="AU986" s="228" t="s">
        <v>88</v>
      </c>
      <c r="AV986" s="12" t="s">
        <v>88</v>
      </c>
      <c r="AW986" s="12" t="s">
        <v>41</v>
      </c>
      <c r="AX986" s="12" t="s">
        <v>78</v>
      </c>
      <c r="AY986" s="228" t="s">
        <v>179</v>
      </c>
    </row>
    <row r="987" spans="2:51" s="12" customFormat="1" ht="13.5">
      <c r="B987" s="218"/>
      <c r="C987" s="219"/>
      <c r="D987" s="205" t="s">
        <v>191</v>
      </c>
      <c r="E987" s="220" t="s">
        <v>34</v>
      </c>
      <c r="F987" s="221" t="s">
        <v>1367</v>
      </c>
      <c r="G987" s="219"/>
      <c r="H987" s="222">
        <v>9.25</v>
      </c>
      <c r="I987" s="223"/>
      <c r="J987" s="219"/>
      <c r="K987" s="219"/>
      <c r="L987" s="224"/>
      <c r="M987" s="225"/>
      <c r="N987" s="226"/>
      <c r="O987" s="226"/>
      <c r="P987" s="226"/>
      <c r="Q987" s="226"/>
      <c r="R987" s="226"/>
      <c r="S987" s="226"/>
      <c r="T987" s="227"/>
      <c r="AT987" s="228" t="s">
        <v>191</v>
      </c>
      <c r="AU987" s="228" t="s">
        <v>88</v>
      </c>
      <c r="AV987" s="12" t="s">
        <v>88</v>
      </c>
      <c r="AW987" s="12" t="s">
        <v>41</v>
      </c>
      <c r="AX987" s="12" t="s">
        <v>78</v>
      </c>
      <c r="AY987" s="228" t="s">
        <v>179</v>
      </c>
    </row>
    <row r="988" spans="2:51" s="12" customFormat="1" ht="13.5">
      <c r="B988" s="218"/>
      <c r="C988" s="219"/>
      <c r="D988" s="205" t="s">
        <v>191</v>
      </c>
      <c r="E988" s="220" t="s">
        <v>34</v>
      </c>
      <c r="F988" s="221" t="s">
        <v>1368</v>
      </c>
      <c r="G988" s="219"/>
      <c r="H988" s="222">
        <v>13.7</v>
      </c>
      <c r="I988" s="223"/>
      <c r="J988" s="219"/>
      <c r="K988" s="219"/>
      <c r="L988" s="224"/>
      <c r="M988" s="225"/>
      <c r="N988" s="226"/>
      <c r="O988" s="226"/>
      <c r="P988" s="226"/>
      <c r="Q988" s="226"/>
      <c r="R988" s="226"/>
      <c r="S988" s="226"/>
      <c r="T988" s="227"/>
      <c r="AT988" s="228" t="s">
        <v>191</v>
      </c>
      <c r="AU988" s="228" t="s">
        <v>88</v>
      </c>
      <c r="AV988" s="12" t="s">
        <v>88</v>
      </c>
      <c r="AW988" s="12" t="s">
        <v>41</v>
      </c>
      <c r="AX988" s="12" t="s">
        <v>78</v>
      </c>
      <c r="AY988" s="228" t="s">
        <v>179</v>
      </c>
    </row>
    <row r="989" spans="2:51" s="12" customFormat="1" ht="13.5">
      <c r="B989" s="218"/>
      <c r="C989" s="219"/>
      <c r="D989" s="205" t="s">
        <v>191</v>
      </c>
      <c r="E989" s="220" t="s">
        <v>34</v>
      </c>
      <c r="F989" s="221" t="s">
        <v>1369</v>
      </c>
      <c r="G989" s="219"/>
      <c r="H989" s="222">
        <v>14.6</v>
      </c>
      <c r="I989" s="223"/>
      <c r="J989" s="219"/>
      <c r="K989" s="219"/>
      <c r="L989" s="224"/>
      <c r="M989" s="225"/>
      <c r="N989" s="226"/>
      <c r="O989" s="226"/>
      <c r="P989" s="226"/>
      <c r="Q989" s="226"/>
      <c r="R989" s="226"/>
      <c r="S989" s="226"/>
      <c r="T989" s="227"/>
      <c r="AT989" s="228" t="s">
        <v>191</v>
      </c>
      <c r="AU989" s="228" t="s">
        <v>88</v>
      </c>
      <c r="AV989" s="12" t="s">
        <v>88</v>
      </c>
      <c r="AW989" s="12" t="s">
        <v>41</v>
      </c>
      <c r="AX989" s="12" t="s">
        <v>78</v>
      </c>
      <c r="AY989" s="228" t="s">
        <v>179</v>
      </c>
    </row>
    <row r="990" spans="2:51" s="12" customFormat="1" ht="13.5">
      <c r="B990" s="218"/>
      <c r="C990" s="219"/>
      <c r="D990" s="205" t="s">
        <v>191</v>
      </c>
      <c r="E990" s="220" t="s">
        <v>34</v>
      </c>
      <c r="F990" s="221" t="s">
        <v>1370</v>
      </c>
      <c r="G990" s="219"/>
      <c r="H990" s="222">
        <v>4.8</v>
      </c>
      <c r="I990" s="223"/>
      <c r="J990" s="219"/>
      <c r="K990" s="219"/>
      <c r="L990" s="224"/>
      <c r="M990" s="225"/>
      <c r="N990" s="226"/>
      <c r="O990" s="226"/>
      <c r="P990" s="226"/>
      <c r="Q990" s="226"/>
      <c r="R990" s="226"/>
      <c r="S990" s="226"/>
      <c r="T990" s="227"/>
      <c r="AT990" s="228" t="s">
        <v>191</v>
      </c>
      <c r="AU990" s="228" t="s">
        <v>88</v>
      </c>
      <c r="AV990" s="12" t="s">
        <v>88</v>
      </c>
      <c r="AW990" s="12" t="s">
        <v>41</v>
      </c>
      <c r="AX990" s="12" t="s">
        <v>78</v>
      </c>
      <c r="AY990" s="228" t="s">
        <v>179</v>
      </c>
    </row>
    <row r="991" spans="2:51" s="12" customFormat="1" ht="13.5">
      <c r="B991" s="218"/>
      <c r="C991" s="219"/>
      <c r="D991" s="205" t="s">
        <v>191</v>
      </c>
      <c r="E991" s="220" t="s">
        <v>34</v>
      </c>
      <c r="F991" s="221" t="s">
        <v>1371</v>
      </c>
      <c r="G991" s="219"/>
      <c r="H991" s="222">
        <v>9.3000000000000007</v>
      </c>
      <c r="I991" s="223"/>
      <c r="J991" s="219"/>
      <c r="K991" s="219"/>
      <c r="L991" s="224"/>
      <c r="M991" s="225"/>
      <c r="N991" s="226"/>
      <c r="O991" s="226"/>
      <c r="P991" s="226"/>
      <c r="Q991" s="226"/>
      <c r="R991" s="226"/>
      <c r="S991" s="226"/>
      <c r="T991" s="227"/>
      <c r="AT991" s="228" t="s">
        <v>191</v>
      </c>
      <c r="AU991" s="228" t="s">
        <v>88</v>
      </c>
      <c r="AV991" s="12" t="s">
        <v>88</v>
      </c>
      <c r="AW991" s="12" t="s">
        <v>41</v>
      </c>
      <c r="AX991" s="12" t="s">
        <v>78</v>
      </c>
      <c r="AY991" s="228" t="s">
        <v>179</v>
      </c>
    </row>
    <row r="992" spans="2:51" s="12" customFormat="1" ht="13.5">
      <c r="B992" s="218"/>
      <c r="C992" s="219"/>
      <c r="D992" s="205" t="s">
        <v>191</v>
      </c>
      <c r="E992" s="220" t="s">
        <v>34</v>
      </c>
      <c r="F992" s="221" t="s">
        <v>1372</v>
      </c>
      <c r="G992" s="219"/>
      <c r="H992" s="222">
        <v>9.4499999999999993</v>
      </c>
      <c r="I992" s="223"/>
      <c r="J992" s="219"/>
      <c r="K992" s="219"/>
      <c r="L992" s="224"/>
      <c r="M992" s="225"/>
      <c r="N992" s="226"/>
      <c r="O992" s="226"/>
      <c r="P992" s="226"/>
      <c r="Q992" s="226"/>
      <c r="R992" s="226"/>
      <c r="S992" s="226"/>
      <c r="T992" s="227"/>
      <c r="AT992" s="228" t="s">
        <v>191</v>
      </c>
      <c r="AU992" s="228" t="s">
        <v>88</v>
      </c>
      <c r="AV992" s="12" t="s">
        <v>88</v>
      </c>
      <c r="AW992" s="12" t="s">
        <v>41</v>
      </c>
      <c r="AX992" s="12" t="s">
        <v>78</v>
      </c>
      <c r="AY992" s="228" t="s">
        <v>179</v>
      </c>
    </row>
    <row r="993" spans="2:51" s="12" customFormat="1" ht="13.5">
      <c r="B993" s="218"/>
      <c r="C993" s="219"/>
      <c r="D993" s="205" t="s">
        <v>191</v>
      </c>
      <c r="E993" s="220" t="s">
        <v>34</v>
      </c>
      <c r="F993" s="221" t="s">
        <v>1373</v>
      </c>
      <c r="G993" s="219"/>
      <c r="H993" s="222">
        <v>15.1</v>
      </c>
      <c r="I993" s="223"/>
      <c r="J993" s="219"/>
      <c r="K993" s="219"/>
      <c r="L993" s="224"/>
      <c r="M993" s="225"/>
      <c r="N993" s="226"/>
      <c r="O993" s="226"/>
      <c r="P993" s="226"/>
      <c r="Q993" s="226"/>
      <c r="R993" s="226"/>
      <c r="S993" s="226"/>
      <c r="T993" s="227"/>
      <c r="AT993" s="228" t="s">
        <v>191</v>
      </c>
      <c r="AU993" s="228" t="s">
        <v>88</v>
      </c>
      <c r="AV993" s="12" t="s">
        <v>88</v>
      </c>
      <c r="AW993" s="12" t="s">
        <v>41</v>
      </c>
      <c r="AX993" s="12" t="s">
        <v>78</v>
      </c>
      <c r="AY993" s="228" t="s">
        <v>179</v>
      </c>
    </row>
    <row r="994" spans="2:51" s="12" customFormat="1" ht="13.5">
      <c r="B994" s="218"/>
      <c r="C994" s="219"/>
      <c r="D994" s="205" t="s">
        <v>191</v>
      </c>
      <c r="E994" s="220" t="s">
        <v>34</v>
      </c>
      <c r="F994" s="221" t="s">
        <v>1374</v>
      </c>
      <c r="G994" s="219"/>
      <c r="H994" s="222">
        <v>14.25</v>
      </c>
      <c r="I994" s="223"/>
      <c r="J994" s="219"/>
      <c r="K994" s="219"/>
      <c r="L994" s="224"/>
      <c r="M994" s="225"/>
      <c r="N994" s="226"/>
      <c r="O994" s="226"/>
      <c r="P994" s="226"/>
      <c r="Q994" s="226"/>
      <c r="R994" s="226"/>
      <c r="S994" s="226"/>
      <c r="T994" s="227"/>
      <c r="AT994" s="228" t="s">
        <v>191</v>
      </c>
      <c r="AU994" s="228" t="s">
        <v>88</v>
      </c>
      <c r="AV994" s="12" t="s">
        <v>88</v>
      </c>
      <c r="AW994" s="12" t="s">
        <v>41</v>
      </c>
      <c r="AX994" s="12" t="s">
        <v>78</v>
      </c>
      <c r="AY994" s="228" t="s">
        <v>179</v>
      </c>
    </row>
    <row r="995" spans="2:51" s="12" customFormat="1" ht="13.5">
      <c r="B995" s="218"/>
      <c r="C995" s="219"/>
      <c r="D995" s="205" t="s">
        <v>191</v>
      </c>
      <c r="E995" s="220" t="s">
        <v>34</v>
      </c>
      <c r="F995" s="221" t="s">
        <v>1375</v>
      </c>
      <c r="G995" s="219"/>
      <c r="H995" s="222">
        <v>5.45</v>
      </c>
      <c r="I995" s="223"/>
      <c r="J995" s="219"/>
      <c r="K995" s="219"/>
      <c r="L995" s="224"/>
      <c r="M995" s="225"/>
      <c r="N995" s="226"/>
      <c r="O995" s="226"/>
      <c r="P995" s="226"/>
      <c r="Q995" s="226"/>
      <c r="R995" s="226"/>
      <c r="S995" s="226"/>
      <c r="T995" s="227"/>
      <c r="AT995" s="228" t="s">
        <v>191</v>
      </c>
      <c r="AU995" s="228" t="s">
        <v>88</v>
      </c>
      <c r="AV995" s="12" t="s">
        <v>88</v>
      </c>
      <c r="AW995" s="12" t="s">
        <v>41</v>
      </c>
      <c r="AX995" s="12" t="s">
        <v>78</v>
      </c>
      <c r="AY995" s="228" t="s">
        <v>179</v>
      </c>
    </row>
    <row r="996" spans="2:51" s="12" customFormat="1" ht="13.5">
      <c r="B996" s="218"/>
      <c r="C996" s="219"/>
      <c r="D996" s="205" t="s">
        <v>191</v>
      </c>
      <c r="E996" s="220" t="s">
        <v>34</v>
      </c>
      <c r="F996" s="221" t="s">
        <v>1376</v>
      </c>
      <c r="G996" s="219"/>
      <c r="H996" s="222">
        <v>9.4499999999999993</v>
      </c>
      <c r="I996" s="223"/>
      <c r="J996" s="219"/>
      <c r="K996" s="219"/>
      <c r="L996" s="224"/>
      <c r="M996" s="225"/>
      <c r="N996" s="226"/>
      <c r="O996" s="226"/>
      <c r="P996" s="226"/>
      <c r="Q996" s="226"/>
      <c r="R996" s="226"/>
      <c r="S996" s="226"/>
      <c r="T996" s="227"/>
      <c r="AT996" s="228" t="s">
        <v>191</v>
      </c>
      <c r="AU996" s="228" t="s">
        <v>88</v>
      </c>
      <c r="AV996" s="12" t="s">
        <v>88</v>
      </c>
      <c r="AW996" s="12" t="s">
        <v>41</v>
      </c>
      <c r="AX996" s="12" t="s">
        <v>78</v>
      </c>
      <c r="AY996" s="228" t="s">
        <v>179</v>
      </c>
    </row>
    <row r="997" spans="2:51" s="12" customFormat="1" ht="13.5">
      <c r="B997" s="218"/>
      <c r="C997" s="219"/>
      <c r="D997" s="205" t="s">
        <v>191</v>
      </c>
      <c r="E997" s="220" t="s">
        <v>34</v>
      </c>
      <c r="F997" s="221" t="s">
        <v>1377</v>
      </c>
      <c r="G997" s="219"/>
      <c r="H997" s="222">
        <v>9.4499999999999993</v>
      </c>
      <c r="I997" s="223"/>
      <c r="J997" s="219"/>
      <c r="K997" s="219"/>
      <c r="L997" s="224"/>
      <c r="M997" s="225"/>
      <c r="N997" s="226"/>
      <c r="O997" s="226"/>
      <c r="P997" s="226"/>
      <c r="Q997" s="226"/>
      <c r="R997" s="226"/>
      <c r="S997" s="226"/>
      <c r="T997" s="227"/>
      <c r="AT997" s="228" t="s">
        <v>191</v>
      </c>
      <c r="AU997" s="228" t="s">
        <v>88</v>
      </c>
      <c r="AV997" s="12" t="s">
        <v>88</v>
      </c>
      <c r="AW997" s="12" t="s">
        <v>41</v>
      </c>
      <c r="AX997" s="12" t="s">
        <v>78</v>
      </c>
      <c r="AY997" s="228" t="s">
        <v>179</v>
      </c>
    </row>
    <row r="998" spans="2:51" s="12" customFormat="1" ht="13.5">
      <c r="B998" s="218"/>
      <c r="C998" s="219"/>
      <c r="D998" s="205" t="s">
        <v>191</v>
      </c>
      <c r="E998" s="220" t="s">
        <v>34</v>
      </c>
      <c r="F998" s="221" t="s">
        <v>1378</v>
      </c>
      <c r="G998" s="219"/>
      <c r="H998" s="222">
        <v>16.55</v>
      </c>
      <c r="I998" s="223"/>
      <c r="J998" s="219"/>
      <c r="K998" s="219"/>
      <c r="L998" s="224"/>
      <c r="M998" s="225"/>
      <c r="N998" s="226"/>
      <c r="O998" s="226"/>
      <c r="P998" s="226"/>
      <c r="Q998" s="226"/>
      <c r="R998" s="226"/>
      <c r="S998" s="226"/>
      <c r="T998" s="227"/>
      <c r="AT998" s="228" t="s">
        <v>191</v>
      </c>
      <c r="AU998" s="228" t="s">
        <v>88</v>
      </c>
      <c r="AV998" s="12" t="s">
        <v>88</v>
      </c>
      <c r="AW998" s="12" t="s">
        <v>41</v>
      </c>
      <c r="AX998" s="12" t="s">
        <v>78</v>
      </c>
      <c r="AY998" s="228" t="s">
        <v>179</v>
      </c>
    </row>
    <row r="999" spans="2:51" s="12" customFormat="1" ht="13.5">
      <c r="B999" s="218"/>
      <c r="C999" s="219"/>
      <c r="D999" s="205" t="s">
        <v>191</v>
      </c>
      <c r="E999" s="220" t="s">
        <v>34</v>
      </c>
      <c r="F999" s="221" t="s">
        <v>1379</v>
      </c>
      <c r="G999" s="219"/>
      <c r="H999" s="222">
        <v>21.35</v>
      </c>
      <c r="I999" s="223"/>
      <c r="J999" s="219"/>
      <c r="K999" s="219"/>
      <c r="L999" s="224"/>
      <c r="M999" s="225"/>
      <c r="N999" s="226"/>
      <c r="O999" s="226"/>
      <c r="P999" s="226"/>
      <c r="Q999" s="226"/>
      <c r="R999" s="226"/>
      <c r="S999" s="226"/>
      <c r="T999" s="227"/>
      <c r="AT999" s="228" t="s">
        <v>191</v>
      </c>
      <c r="AU999" s="228" t="s">
        <v>88</v>
      </c>
      <c r="AV999" s="12" t="s">
        <v>88</v>
      </c>
      <c r="AW999" s="12" t="s">
        <v>41</v>
      </c>
      <c r="AX999" s="12" t="s">
        <v>78</v>
      </c>
      <c r="AY999" s="228" t="s">
        <v>179</v>
      </c>
    </row>
    <row r="1000" spans="2:51" s="12" customFormat="1" ht="27">
      <c r="B1000" s="218"/>
      <c r="C1000" s="219"/>
      <c r="D1000" s="205" t="s">
        <v>191</v>
      </c>
      <c r="E1000" s="220" t="s">
        <v>34</v>
      </c>
      <c r="F1000" s="221" t="s">
        <v>1380</v>
      </c>
      <c r="G1000" s="219"/>
      <c r="H1000" s="222">
        <v>96.76</v>
      </c>
      <c r="I1000" s="223"/>
      <c r="J1000" s="219"/>
      <c r="K1000" s="219"/>
      <c r="L1000" s="224"/>
      <c r="M1000" s="225"/>
      <c r="N1000" s="226"/>
      <c r="O1000" s="226"/>
      <c r="P1000" s="226"/>
      <c r="Q1000" s="226"/>
      <c r="R1000" s="226"/>
      <c r="S1000" s="226"/>
      <c r="T1000" s="227"/>
      <c r="AT1000" s="228" t="s">
        <v>191</v>
      </c>
      <c r="AU1000" s="228" t="s">
        <v>88</v>
      </c>
      <c r="AV1000" s="12" t="s">
        <v>88</v>
      </c>
      <c r="AW1000" s="12" t="s">
        <v>41</v>
      </c>
      <c r="AX1000" s="12" t="s">
        <v>78</v>
      </c>
      <c r="AY1000" s="228" t="s">
        <v>179</v>
      </c>
    </row>
    <row r="1001" spans="2:51" s="12" customFormat="1" ht="13.5">
      <c r="B1001" s="218"/>
      <c r="C1001" s="219"/>
      <c r="D1001" s="205" t="s">
        <v>191</v>
      </c>
      <c r="E1001" s="220" t="s">
        <v>34</v>
      </c>
      <c r="F1001" s="221" t="s">
        <v>1381</v>
      </c>
      <c r="G1001" s="219"/>
      <c r="H1001" s="222">
        <v>9.3000000000000007</v>
      </c>
      <c r="I1001" s="223"/>
      <c r="J1001" s="219"/>
      <c r="K1001" s="219"/>
      <c r="L1001" s="224"/>
      <c r="M1001" s="225"/>
      <c r="N1001" s="226"/>
      <c r="O1001" s="226"/>
      <c r="P1001" s="226"/>
      <c r="Q1001" s="226"/>
      <c r="R1001" s="226"/>
      <c r="S1001" s="226"/>
      <c r="T1001" s="227"/>
      <c r="AT1001" s="228" t="s">
        <v>191</v>
      </c>
      <c r="AU1001" s="228" t="s">
        <v>88</v>
      </c>
      <c r="AV1001" s="12" t="s">
        <v>88</v>
      </c>
      <c r="AW1001" s="12" t="s">
        <v>41</v>
      </c>
      <c r="AX1001" s="12" t="s">
        <v>78</v>
      </c>
      <c r="AY1001" s="228" t="s">
        <v>179</v>
      </c>
    </row>
    <row r="1002" spans="2:51" s="12" customFormat="1" ht="13.5">
      <c r="B1002" s="218"/>
      <c r="C1002" s="219"/>
      <c r="D1002" s="205" t="s">
        <v>191</v>
      </c>
      <c r="E1002" s="220" t="s">
        <v>34</v>
      </c>
      <c r="F1002" s="221" t="s">
        <v>1382</v>
      </c>
      <c r="G1002" s="219"/>
      <c r="H1002" s="222">
        <v>8</v>
      </c>
      <c r="I1002" s="223"/>
      <c r="J1002" s="219"/>
      <c r="K1002" s="219"/>
      <c r="L1002" s="224"/>
      <c r="M1002" s="225"/>
      <c r="N1002" s="226"/>
      <c r="O1002" s="226"/>
      <c r="P1002" s="226"/>
      <c r="Q1002" s="226"/>
      <c r="R1002" s="226"/>
      <c r="S1002" s="226"/>
      <c r="T1002" s="227"/>
      <c r="AT1002" s="228" t="s">
        <v>191</v>
      </c>
      <c r="AU1002" s="228" t="s">
        <v>88</v>
      </c>
      <c r="AV1002" s="12" t="s">
        <v>88</v>
      </c>
      <c r="AW1002" s="12" t="s">
        <v>41</v>
      </c>
      <c r="AX1002" s="12" t="s">
        <v>78</v>
      </c>
      <c r="AY1002" s="228" t="s">
        <v>179</v>
      </c>
    </row>
    <row r="1003" spans="2:51" s="12" customFormat="1" ht="13.5">
      <c r="B1003" s="218"/>
      <c r="C1003" s="219"/>
      <c r="D1003" s="205" t="s">
        <v>191</v>
      </c>
      <c r="E1003" s="220" t="s">
        <v>34</v>
      </c>
      <c r="F1003" s="221" t="s">
        <v>1383</v>
      </c>
      <c r="G1003" s="219"/>
      <c r="H1003" s="222">
        <v>11.9</v>
      </c>
      <c r="I1003" s="223"/>
      <c r="J1003" s="219"/>
      <c r="K1003" s="219"/>
      <c r="L1003" s="224"/>
      <c r="M1003" s="225"/>
      <c r="N1003" s="226"/>
      <c r="O1003" s="226"/>
      <c r="P1003" s="226"/>
      <c r="Q1003" s="226"/>
      <c r="R1003" s="226"/>
      <c r="S1003" s="226"/>
      <c r="T1003" s="227"/>
      <c r="AT1003" s="228" t="s">
        <v>191</v>
      </c>
      <c r="AU1003" s="228" t="s">
        <v>88</v>
      </c>
      <c r="AV1003" s="12" t="s">
        <v>88</v>
      </c>
      <c r="AW1003" s="12" t="s">
        <v>41</v>
      </c>
      <c r="AX1003" s="12" t="s">
        <v>78</v>
      </c>
      <c r="AY1003" s="228" t="s">
        <v>179</v>
      </c>
    </row>
    <row r="1004" spans="2:51" s="12" customFormat="1" ht="13.5">
      <c r="B1004" s="218"/>
      <c r="C1004" s="219"/>
      <c r="D1004" s="205" t="s">
        <v>191</v>
      </c>
      <c r="E1004" s="220" t="s">
        <v>34</v>
      </c>
      <c r="F1004" s="221" t="s">
        <v>1384</v>
      </c>
      <c r="G1004" s="219"/>
      <c r="H1004" s="222">
        <v>12.75</v>
      </c>
      <c r="I1004" s="223"/>
      <c r="J1004" s="219"/>
      <c r="K1004" s="219"/>
      <c r="L1004" s="224"/>
      <c r="M1004" s="225"/>
      <c r="N1004" s="226"/>
      <c r="O1004" s="226"/>
      <c r="P1004" s="226"/>
      <c r="Q1004" s="226"/>
      <c r="R1004" s="226"/>
      <c r="S1004" s="226"/>
      <c r="T1004" s="227"/>
      <c r="AT1004" s="228" t="s">
        <v>191</v>
      </c>
      <c r="AU1004" s="228" t="s">
        <v>88</v>
      </c>
      <c r="AV1004" s="12" t="s">
        <v>88</v>
      </c>
      <c r="AW1004" s="12" t="s">
        <v>41</v>
      </c>
      <c r="AX1004" s="12" t="s">
        <v>78</v>
      </c>
      <c r="AY1004" s="228" t="s">
        <v>179</v>
      </c>
    </row>
    <row r="1005" spans="2:51" s="12" customFormat="1" ht="13.5">
      <c r="B1005" s="218"/>
      <c r="C1005" s="219"/>
      <c r="D1005" s="205" t="s">
        <v>191</v>
      </c>
      <c r="E1005" s="220" t="s">
        <v>34</v>
      </c>
      <c r="F1005" s="221" t="s">
        <v>1385</v>
      </c>
      <c r="G1005" s="219"/>
      <c r="H1005" s="222">
        <v>20.56</v>
      </c>
      <c r="I1005" s="223"/>
      <c r="J1005" s="219"/>
      <c r="K1005" s="219"/>
      <c r="L1005" s="224"/>
      <c r="M1005" s="225"/>
      <c r="N1005" s="226"/>
      <c r="O1005" s="226"/>
      <c r="P1005" s="226"/>
      <c r="Q1005" s="226"/>
      <c r="R1005" s="226"/>
      <c r="S1005" s="226"/>
      <c r="T1005" s="227"/>
      <c r="AT1005" s="228" t="s">
        <v>191</v>
      </c>
      <c r="AU1005" s="228" t="s">
        <v>88</v>
      </c>
      <c r="AV1005" s="12" t="s">
        <v>88</v>
      </c>
      <c r="AW1005" s="12" t="s">
        <v>41</v>
      </c>
      <c r="AX1005" s="12" t="s">
        <v>78</v>
      </c>
      <c r="AY1005" s="228" t="s">
        <v>179</v>
      </c>
    </row>
    <row r="1006" spans="2:51" s="12" customFormat="1" ht="13.5">
      <c r="B1006" s="218"/>
      <c r="C1006" s="219"/>
      <c r="D1006" s="205" t="s">
        <v>191</v>
      </c>
      <c r="E1006" s="220" t="s">
        <v>34</v>
      </c>
      <c r="F1006" s="221" t="s">
        <v>1386</v>
      </c>
      <c r="G1006" s="219"/>
      <c r="H1006" s="222">
        <v>19.11</v>
      </c>
      <c r="I1006" s="223"/>
      <c r="J1006" s="219"/>
      <c r="K1006" s="219"/>
      <c r="L1006" s="224"/>
      <c r="M1006" s="225"/>
      <c r="N1006" s="226"/>
      <c r="O1006" s="226"/>
      <c r="P1006" s="226"/>
      <c r="Q1006" s="226"/>
      <c r="R1006" s="226"/>
      <c r="S1006" s="226"/>
      <c r="T1006" s="227"/>
      <c r="AT1006" s="228" t="s">
        <v>191</v>
      </c>
      <c r="AU1006" s="228" t="s">
        <v>88</v>
      </c>
      <c r="AV1006" s="12" t="s">
        <v>88</v>
      </c>
      <c r="AW1006" s="12" t="s">
        <v>41</v>
      </c>
      <c r="AX1006" s="12" t="s">
        <v>78</v>
      </c>
      <c r="AY1006" s="228" t="s">
        <v>179</v>
      </c>
    </row>
    <row r="1007" spans="2:51" s="12" customFormat="1" ht="13.5">
      <c r="B1007" s="218"/>
      <c r="C1007" s="219"/>
      <c r="D1007" s="205" t="s">
        <v>191</v>
      </c>
      <c r="E1007" s="220" t="s">
        <v>34</v>
      </c>
      <c r="F1007" s="221" t="s">
        <v>1387</v>
      </c>
      <c r="G1007" s="219"/>
      <c r="H1007" s="222">
        <v>15.34</v>
      </c>
      <c r="I1007" s="223"/>
      <c r="J1007" s="219"/>
      <c r="K1007" s="219"/>
      <c r="L1007" s="224"/>
      <c r="M1007" s="225"/>
      <c r="N1007" s="226"/>
      <c r="O1007" s="226"/>
      <c r="P1007" s="226"/>
      <c r="Q1007" s="226"/>
      <c r="R1007" s="226"/>
      <c r="S1007" s="226"/>
      <c r="T1007" s="227"/>
      <c r="AT1007" s="228" t="s">
        <v>191</v>
      </c>
      <c r="AU1007" s="228" t="s">
        <v>88</v>
      </c>
      <c r="AV1007" s="12" t="s">
        <v>88</v>
      </c>
      <c r="AW1007" s="12" t="s">
        <v>41</v>
      </c>
      <c r="AX1007" s="12" t="s">
        <v>78</v>
      </c>
      <c r="AY1007" s="228" t="s">
        <v>179</v>
      </c>
    </row>
    <row r="1008" spans="2:51" s="12" customFormat="1" ht="13.5">
      <c r="B1008" s="218"/>
      <c r="C1008" s="219"/>
      <c r="D1008" s="205" t="s">
        <v>191</v>
      </c>
      <c r="E1008" s="220" t="s">
        <v>34</v>
      </c>
      <c r="F1008" s="221" t="s">
        <v>1388</v>
      </c>
      <c r="G1008" s="219"/>
      <c r="H1008" s="222">
        <v>12.85</v>
      </c>
      <c r="I1008" s="223"/>
      <c r="J1008" s="219"/>
      <c r="K1008" s="219"/>
      <c r="L1008" s="224"/>
      <c r="M1008" s="225"/>
      <c r="N1008" s="226"/>
      <c r="O1008" s="226"/>
      <c r="P1008" s="226"/>
      <c r="Q1008" s="226"/>
      <c r="R1008" s="226"/>
      <c r="S1008" s="226"/>
      <c r="T1008" s="227"/>
      <c r="AT1008" s="228" t="s">
        <v>191</v>
      </c>
      <c r="AU1008" s="228" t="s">
        <v>88</v>
      </c>
      <c r="AV1008" s="12" t="s">
        <v>88</v>
      </c>
      <c r="AW1008" s="12" t="s">
        <v>41</v>
      </c>
      <c r="AX1008" s="12" t="s">
        <v>78</v>
      </c>
      <c r="AY1008" s="228" t="s">
        <v>179</v>
      </c>
    </row>
    <row r="1009" spans="2:65" s="12" customFormat="1" ht="13.5">
      <c r="B1009" s="218"/>
      <c r="C1009" s="219"/>
      <c r="D1009" s="205" t="s">
        <v>191</v>
      </c>
      <c r="E1009" s="220" t="s">
        <v>34</v>
      </c>
      <c r="F1009" s="221" t="s">
        <v>1389</v>
      </c>
      <c r="G1009" s="219"/>
      <c r="H1009" s="222">
        <v>14.78</v>
      </c>
      <c r="I1009" s="223"/>
      <c r="J1009" s="219"/>
      <c r="K1009" s="219"/>
      <c r="L1009" s="224"/>
      <c r="M1009" s="225"/>
      <c r="N1009" s="226"/>
      <c r="O1009" s="226"/>
      <c r="P1009" s="226"/>
      <c r="Q1009" s="226"/>
      <c r="R1009" s="226"/>
      <c r="S1009" s="226"/>
      <c r="T1009" s="227"/>
      <c r="AT1009" s="228" t="s">
        <v>191</v>
      </c>
      <c r="AU1009" s="228" t="s">
        <v>88</v>
      </c>
      <c r="AV1009" s="12" t="s">
        <v>88</v>
      </c>
      <c r="AW1009" s="12" t="s">
        <v>41</v>
      </c>
      <c r="AX1009" s="12" t="s">
        <v>78</v>
      </c>
      <c r="AY1009" s="228" t="s">
        <v>179</v>
      </c>
    </row>
    <row r="1010" spans="2:65" s="12" customFormat="1" ht="13.5">
      <c r="B1010" s="218"/>
      <c r="C1010" s="219"/>
      <c r="D1010" s="205" t="s">
        <v>191</v>
      </c>
      <c r="E1010" s="220" t="s">
        <v>34</v>
      </c>
      <c r="F1010" s="221" t="s">
        <v>1390</v>
      </c>
      <c r="G1010" s="219"/>
      <c r="H1010" s="222">
        <v>6.33</v>
      </c>
      <c r="I1010" s="223"/>
      <c r="J1010" s="219"/>
      <c r="K1010" s="219"/>
      <c r="L1010" s="224"/>
      <c r="M1010" s="225"/>
      <c r="N1010" s="226"/>
      <c r="O1010" s="226"/>
      <c r="P1010" s="226"/>
      <c r="Q1010" s="226"/>
      <c r="R1010" s="226"/>
      <c r="S1010" s="226"/>
      <c r="T1010" s="227"/>
      <c r="AT1010" s="228" t="s">
        <v>191</v>
      </c>
      <c r="AU1010" s="228" t="s">
        <v>88</v>
      </c>
      <c r="AV1010" s="12" t="s">
        <v>88</v>
      </c>
      <c r="AW1010" s="12" t="s">
        <v>41</v>
      </c>
      <c r="AX1010" s="12" t="s">
        <v>78</v>
      </c>
      <c r="AY1010" s="228" t="s">
        <v>179</v>
      </c>
    </row>
    <row r="1011" spans="2:65" s="12" customFormat="1" ht="13.5">
      <c r="B1011" s="218"/>
      <c r="C1011" s="219"/>
      <c r="D1011" s="205" t="s">
        <v>191</v>
      </c>
      <c r="E1011" s="220" t="s">
        <v>34</v>
      </c>
      <c r="F1011" s="221" t="s">
        <v>1391</v>
      </c>
      <c r="G1011" s="219"/>
      <c r="H1011" s="222">
        <v>5</v>
      </c>
      <c r="I1011" s="223"/>
      <c r="J1011" s="219"/>
      <c r="K1011" s="219"/>
      <c r="L1011" s="224"/>
      <c r="M1011" s="225"/>
      <c r="N1011" s="226"/>
      <c r="O1011" s="226"/>
      <c r="P1011" s="226"/>
      <c r="Q1011" s="226"/>
      <c r="R1011" s="226"/>
      <c r="S1011" s="226"/>
      <c r="T1011" s="227"/>
      <c r="AT1011" s="228" t="s">
        <v>191</v>
      </c>
      <c r="AU1011" s="228" t="s">
        <v>88</v>
      </c>
      <c r="AV1011" s="12" t="s">
        <v>88</v>
      </c>
      <c r="AW1011" s="12" t="s">
        <v>41</v>
      </c>
      <c r="AX1011" s="12" t="s">
        <v>78</v>
      </c>
      <c r="AY1011" s="228" t="s">
        <v>179</v>
      </c>
    </row>
    <row r="1012" spans="2:65" s="12" customFormat="1" ht="13.5">
      <c r="B1012" s="218"/>
      <c r="C1012" s="219"/>
      <c r="D1012" s="205" t="s">
        <v>191</v>
      </c>
      <c r="E1012" s="220" t="s">
        <v>34</v>
      </c>
      <c r="F1012" s="221" t="s">
        <v>1392</v>
      </c>
      <c r="G1012" s="219"/>
      <c r="H1012" s="222">
        <v>15.66</v>
      </c>
      <c r="I1012" s="223"/>
      <c r="J1012" s="219"/>
      <c r="K1012" s="219"/>
      <c r="L1012" s="224"/>
      <c r="M1012" s="225"/>
      <c r="N1012" s="226"/>
      <c r="O1012" s="226"/>
      <c r="P1012" s="226"/>
      <c r="Q1012" s="226"/>
      <c r="R1012" s="226"/>
      <c r="S1012" s="226"/>
      <c r="T1012" s="227"/>
      <c r="AT1012" s="228" t="s">
        <v>191</v>
      </c>
      <c r="AU1012" s="228" t="s">
        <v>88</v>
      </c>
      <c r="AV1012" s="12" t="s">
        <v>88</v>
      </c>
      <c r="AW1012" s="12" t="s">
        <v>41</v>
      </c>
      <c r="AX1012" s="12" t="s">
        <v>78</v>
      </c>
      <c r="AY1012" s="228" t="s">
        <v>179</v>
      </c>
    </row>
    <row r="1013" spans="2:65" s="12" customFormat="1" ht="13.5">
      <c r="B1013" s="218"/>
      <c r="C1013" s="219"/>
      <c r="D1013" s="205" t="s">
        <v>191</v>
      </c>
      <c r="E1013" s="220" t="s">
        <v>34</v>
      </c>
      <c r="F1013" s="221" t="s">
        <v>1393</v>
      </c>
      <c r="G1013" s="219"/>
      <c r="H1013" s="222">
        <v>10.76</v>
      </c>
      <c r="I1013" s="223"/>
      <c r="J1013" s="219"/>
      <c r="K1013" s="219"/>
      <c r="L1013" s="224"/>
      <c r="M1013" s="225"/>
      <c r="N1013" s="226"/>
      <c r="O1013" s="226"/>
      <c r="P1013" s="226"/>
      <c r="Q1013" s="226"/>
      <c r="R1013" s="226"/>
      <c r="S1013" s="226"/>
      <c r="T1013" s="227"/>
      <c r="AT1013" s="228" t="s">
        <v>191</v>
      </c>
      <c r="AU1013" s="228" t="s">
        <v>88</v>
      </c>
      <c r="AV1013" s="12" t="s">
        <v>88</v>
      </c>
      <c r="AW1013" s="12" t="s">
        <v>41</v>
      </c>
      <c r="AX1013" s="12" t="s">
        <v>78</v>
      </c>
      <c r="AY1013" s="228" t="s">
        <v>179</v>
      </c>
    </row>
    <row r="1014" spans="2:65" s="12" customFormat="1" ht="13.5">
      <c r="B1014" s="218"/>
      <c r="C1014" s="219"/>
      <c r="D1014" s="205" t="s">
        <v>191</v>
      </c>
      <c r="E1014" s="220" t="s">
        <v>34</v>
      </c>
      <c r="F1014" s="221" t="s">
        <v>1394</v>
      </c>
      <c r="G1014" s="219"/>
      <c r="H1014" s="222">
        <v>14.05</v>
      </c>
      <c r="I1014" s="223"/>
      <c r="J1014" s="219"/>
      <c r="K1014" s="219"/>
      <c r="L1014" s="224"/>
      <c r="M1014" s="225"/>
      <c r="N1014" s="226"/>
      <c r="O1014" s="226"/>
      <c r="P1014" s="226"/>
      <c r="Q1014" s="226"/>
      <c r="R1014" s="226"/>
      <c r="S1014" s="226"/>
      <c r="T1014" s="227"/>
      <c r="AT1014" s="228" t="s">
        <v>191</v>
      </c>
      <c r="AU1014" s="228" t="s">
        <v>88</v>
      </c>
      <c r="AV1014" s="12" t="s">
        <v>88</v>
      </c>
      <c r="AW1014" s="12" t="s">
        <v>41</v>
      </c>
      <c r="AX1014" s="12" t="s">
        <v>78</v>
      </c>
      <c r="AY1014" s="228" t="s">
        <v>179</v>
      </c>
    </row>
    <row r="1015" spans="2:65" s="12" customFormat="1" ht="13.5">
      <c r="B1015" s="218"/>
      <c r="C1015" s="219"/>
      <c r="D1015" s="205" t="s">
        <v>191</v>
      </c>
      <c r="E1015" s="220" t="s">
        <v>34</v>
      </c>
      <c r="F1015" s="221" t="s">
        <v>1395</v>
      </c>
      <c r="G1015" s="219"/>
      <c r="H1015" s="222">
        <v>12.86</v>
      </c>
      <c r="I1015" s="223"/>
      <c r="J1015" s="219"/>
      <c r="K1015" s="219"/>
      <c r="L1015" s="224"/>
      <c r="M1015" s="225"/>
      <c r="N1015" s="226"/>
      <c r="O1015" s="226"/>
      <c r="P1015" s="226"/>
      <c r="Q1015" s="226"/>
      <c r="R1015" s="226"/>
      <c r="S1015" s="226"/>
      <c r="T1015" s="227"/>
      <c r="AT1015" s="228" t="s">
        <v>191</v>
      </c>
      <c r="AU1015" s="228" t="s">
        <v>88</v>
      </c>
      <c r="AV1015" s="12" t="s">
        <v>88</v>
      </c>
      <c r="AW1015" s="12" t="s">
        <v>41</v>
      </c>
      <c r="AX1015" s="12" t="s">
        <v>78</v>
      </c>
      <c r="AY1015" s="228" t="s">
        <v>179</v>
      </c>
    </row>
    <row r="1016" spans="2:65" s="12" customFormat="1" ht="40.5">
      <c r="B1016" s="218"/>
      <c r="C1016" s="219"/>
      <c r="D1016" s="205" t="s">
        <v>191</v>
      </c>
      <c r="E1016" s="220" t="s">
        <v>34</v>
      </c>
      <c r="F1016" s="221" t="s">
        <v>1396</v>
      </c>
      <c r="G1016" s="219"/>
      <c r="H1016" s="222">
        <v>72.55</v>
      </c>
      <c r="I1016" s="223"/>
      <c r="J1016" s="219"/>
      <c r="K1016" s="219"/>
      <c r="L1016" s="224"/>
      <c r="M1016" s="225"/>
      <c r="N1016" s="226"/>
      <c r="O1016" s="226"/>
      <c r="P1016" s="226"/>
      <c r="Q1016" s="226"/>
      <c r="R1016" s="226"/>
      <c r="S1016" s="226"/>
      <c r="T1016" s="227"/>
      <c r="AT1016" s="228" t="s">
        <v>191</v>
      </c>
      <c r="AU1016" s="228" t="s">
        <v>88</v>
      </c>
      <c r="AV1016" s="12" t="s">
        <v>88</v>
      </c>
      <c r="AW1016" s="12" t="s">
        <v>41</v>
      </c>
      <c r="AX1016" s="12" t="s">
        <v>78</v>
      </c>
      <c r="AY1016" s="228" t="s">
        <v>179</v>
      </c>
    </row>
    <row r="1017" spans="2:65" s="14" customFormat="1" ht="13.5">
      <c r="B1017" s="250"/>
      <c r="C1017" s="251"/>
      <c r="D1017" s="205" t="s">
        <v>191</v>
      </c>
      <c r="E1017" s="252" t="s">
        <v>34</v>
      </c>
      <c r="F1017" s="253" t="s">
        <v>347</v>
      </c>
      <c r="G1017" s="251"/>
      <c r="H1017" s="254">
        <v>628.67999999999995</v>
      </c>
      <c r="I1017" s="255"/>
      <c r="J1017" s="251"/>
      <c r="K1017" s="251"/>
      <c r="L1017" s="256"/>
      <c r="M1017" s="257"/>
      <c r="N1017" s="258"/>
      <c r="O1017" s="258"/>
      <c r="P1017" s="258"/>
      <c r="Q1017" s="258"/>
      <c r="R1017" s="258"/>
      <c r="S1017" s="258"/>
      <c r="T1017" s="259"/>
      <c r="AT1017" s="260" t="s">
        <v>191</v>
      </c>
      <c r="AU1017" s="260" t="s">
        <v>88</v>
      </c>
      <c r="AV1017" s="14" t="s">
        <v>180</v>
      </c>
      <c r="AW1017" s="14" t="s">
        <v>41</v>
      </c>
      <c r="AX1017" s="14" t="s">
        <v>78</v>
      </c>
      <c r="AY1017" s="260" t="s">
        <v>179</v>
      </c>
    </row>
    <row r="1018" spans="2:65" s="13" customFormat="1" ht="13.5">
      <c r="B1018" s="229"/>
      <c r="C1018" s="230"/>
      <c r="D1018" s="205" t="s">
        <v>191</v>
      </c>
      <c r="E1018" s="231" t="s">
        <v>34</v>
      </c>
      <c r="F1018" s="232" t="s">
        <v>196</v>
      </c>
      <c r="G1018" s="230"/>
      <c r="H1018" s="233">
        <v>1248.4100000000001</v>
      </c>
      <c r="I1018" s="234"/>
      <c r="J1018" s="230"/>
      <c r="K1018" s="230"/>
      <c r="L1018" s="235"/>
      <c r="M1018" s="236"/>
      <c r="N1018" s="237"/>
      <c r="O1018" s="237"/>
      <c r="P1018" s="237"/>
      <c r="Q1018" s="237"/>
      <c r="R1018" s="237"/>
      <c r="S1018" s="237"/>
      <c r="T1018" s="238"/>
      <c r="AT1018" s="239" t="s">
        <v>191</v>
      </c>
      <c r="AU1018" s="239" t="s">
        <v>88</v>
      </c>
      <c r="AV1018" s="13" t="s">
        <v>187</v>
      </c>
      <c r="AW1018" s="13" t="s">
        <v>41</v>
      </c>
      <c r="AX1018" s="13" t="s">
        <v>86</v>
      </c>
      <c r="AY1018" s="239" t="s">
        <v>179</v>
      </c>
    </row>
    <row r="1019" spans="2:65" s="1" customFormat="1" ht="22.9" customHeight="1">
      <c r="B1019" s="42"/>
      <c r="C1019" s="240" t="s">
        <v>1397</v>
      </c>
      <c r="D1019" s="240" t="s">
        <v>222</v>
      </c>
      <c r="E1019" s="241" t="s">
        <v>1398</v>
      </c>
      <c r="F1019" s="242" t="s">
        <v>1399</v>
      </c>
      <c r="G1019" s="243" t="s">
        <v>250</v>
      </c>
      <c r="H1019" s="244">
        <v>1310.8309999999999</v>
      </c>
      <c r="I1019" s="245"/>
      <c r="J1019" s="246">
        <f>ROUND(I1019*H1019,2)</f>
        <v>0</v>
      </c>
      <c r="K1019" s="242" t="s">
        <v>186</v>
      </c>
      <c r="L1019" s="247"/>
      <c r="M1019" s="248" t="s">
        <v>34</v>
      </c>
      <c r="N1019" s="249" t="s">
        <v>49</v>
      </c>
      <c r="O1019" s="43"/>
      <c r="P1019" s="202">
        <f>O1019*H1019</f>
        <v>0</v>
      </c>
      <c r="Q1019" s="202">
        <v>5.0000000000000002E-5</v>
      </c>
      <c r="R1019" s="202">
        <f>Q1019*H1019</f>
        <v>6.5541550000000004E-2</v>
      </c>
      <c r="S1019" s="202">
        <v>0</v>
      </c>
      <c r="T1019" s="203">
        <f>S1019*H1019</f>
        <v>0</v>
      </c>
      <c r="AR1019" s="24" t="s">
        <v>473</v>
      </c>
      <c r="AT1019" s="24" t="s">
        <v>222</v>
      </c>
      <c r="AU1019" s="24" t="s">
        <v>88</v>
      </c>
      <c r="AY1019" s="24" t="s">
        <v>179</v>
      </c>
      <c r="BE1019" s="204">
        <f>IF(N1019="základní",J1019,0)</f>
        <v>0</v>
      </c>
      <c r="BF1019" s="204">
        <f>IF(N1019="snížená",J1019,0)</f>
        <v>0</v>
      </c>
      <c r="BG1019" s="204">
        <f>IF(N1019="zákl. přenesená",J1019,0)</f>
        <v>0</v>
      </c>
      <c r="BH1019" s="204">
        <f>IF(N1019="sníž. přenesená",J1019,0)</f>
        <v>0</v>
      </c>
      <c r="BI1019" s="204">
        <f>IF(N1019="nulová",J1019,0)</f>
        <v>0</v>
      </c>
      <c r="BJ1019" s="24" t="s">
        <v>86</v>
      </c>
      <c r="BK1019" s="204">
        <f>ROUND(I1019*H1019,2)</f>
        <v>0</v>
      </c>
      <c r="BL1019" s="24" t="s">
        <v>301</v>
      </c>
      <c r="BM1019" s="24" t="s">
        <v>1400</v>
      </c>
    </row>
    <row r="1020" spans="2:65" s="12" customFormat="1" ht="13.5">
      <c r="B1020" s="218"/>
      <c r="C1020" s="219"/>
      <c r="D1020" s="205" t="s">
        <v>191</v>
      </c>
      <c r="E1020" s="219"/>
      <c r="F1020" s="221" t="s">
        <v>1401</v>
      </c>
      <c r="G1020" s="219"/>
      <c r="H1020" s="222">
        <v>1310.8309999999999</v>
      </c>
      <c r="I1020" s="223"/>
      <c r="J1020" s="219"/>
      <c r="K1020" s="219"/>
      <c r="L1020" s="224"/>
      <c r="M1020" s="225"/>
      <c r="N1020" s="226"/>
      <c r="O1020" s="226"/>
      <c r="P1020" s="226"/>
      <c r="Q1020" s="226"/>
      <c r="R1020" s="226"/>
      <c r="S1020" s="226"/>
      <c r="T1020" s="227"/>
      <c r="AT1020" s="228" t="s">
        <v>191</v>
      </c>
      <c r="AU1020" s="228" t="s">
        <v>88</v>
      </c>
      <c r="AV1020" s="12" t="s">
        <v>88</v>
      </c>
      <c r="AW1020" s="12" t="s">
        <v>6</v>
      </c>
      <c r="AX1020" s="12" t="s">
        <v>86</v>
      </c>
      <c r="AY1020" s="228" t="s">
        <v>179</v>
      </c>
    </row>
    <row r="1021" spans="2:65" s="1" customFormat="1" ht="45.6" customHeight="1">
      <c r="B1021" s="42"/>
      <c r="C1021" s="193" t="s">
        <v>1402</v>
      </c>
      <c r="D1021" s="193" t="s">
        <v>182</v>
      </c>
      <c r="E1021" s="194" t="s">
        <v>1403</v>
      </c>
      <c r="F1021" s="195" t="s">
        <v>1404</v>
      </c>
      <c r="G1021" s="196" t="s">
        <v>185</v>
      </c>
      <c r="H1021" s="197">
        <v>1566.529</v>
      </c>
      <c r="I1021" s="198"/>
      <c r="J1021" s="199">
        <f>ROUND(I1021*H1021,2)</f>
        <v>0</v>
      </c>
      <c r="K1021" s="195" t="s">
        <v>186</v>
      </c>
      <c r="L1021" s="62"/>
      <c r="M1021" s="200" t="s">
        <v>34</v>
      </c>
      <c r="N1021" s="201" t="s">
        <v>49</v>
      </c>
      <c r="O1021" s="43"/>
      <c r="P1021" s="202">
        <f>O1021*H1021</f>
        <v>0</v>
      </c>
      <c r="Q1021" s="202">
        <v>0</v>
      </c>
      <c r="R1021" s="202">
        <f>Q1021*H1021</f>
        <v>0</v>
      </c>
      <c r="S1021" s="202">
        <v>1.4500000000000001E-2</v>
      </c>
      <c r="T1021" s="203">
        <f>S1021*H1021</f>
        <v>22.7146705</v>
      </c>
      <c r="AR1021" s="24" t="s">
        <v>301</v>
      </c>
      <c r="AT1021" s="24" t="s">
        <v>182</v>
      </c>
      <c r="AU1021" s="24" t="s">
        <v>88</v>
      </c>
      <c r="AY1021" s="24" t="s">
        <v>179</v>
      </c>
      <c r="BE1021" s="204">
        <f>IF(N1021="základní",J1021,0)</f>
        <v>0</v>
      </c>
      <c r="BF1021" s="204">
        <f>IF(N1021="snížená",J1021,0)</f>
        <v>0</v>
      </c>
      <c r="BG1021" s="204">
        <f>IF(N1021="zákl. přenesená",J1021,0)</f>
        <v>0</v>
      </c>
      <c r="BH1021" s="204">
        <f>IF(N1021="sníž. přenesená",J1021,0)</f>
        <v>0</v>
      </c>
      <c r="BI1021" s="204">
        <f>IF(N1021="nulová",J1021,0)</f>
        <v>0</v>
      </c>
      <c r="BJ1021" s="24" t="s">
        <v>86</v>
      </c>
      <c r="BK1021" s="204">
        <f>ROUND(I1021*H1021,2)</f>
        <v>0</v>
      </c>
      <c r="BL1021" s="24" t="s">
        <v>301</v>
      </c>
      <c r="BM1021" s="24" t="s">
        <v>1405</v>
      </c>
    </row>
    <row r="1022" spans="2:65" s="1" customFormat="1" ht="81">
      <c r="B1022" s="42"/>
      <c r="C1022" s="64"/>
      <c r="D1022" s="205" t="s">
        <v>189</v>
      </c>
      <c r="E1022" s="64"/>
      <c r="F1022" s="206" t="s">
        <v>1313</v>
      </c>
      <c r="G1022" s="64"/>
      <c r="H1022" s="64"/>
      <c r="I1022" s="164"/>
      <c r="J1022" s="64"/>
      <c r="K1022" s="64"/>
      <c r="L1022" s="62"/>
      <c r="M1022" s="207"/>
      <c r="N1022" s="43"/>
      <c r="O1022" s="43"/>
      <c r="P1022" s="43"/>
      <c r="Q1022" s="43"/>
      <c r="R1022" s="43"/>
      <c r="S1022" s="43"/>
      <c r="T1022" s="79"/>
      <c r="AT1022" s="24" t="s">
        <v>189</v>
      </c>
      <c r="AU1022" s="24" t="s">
        <v>88</v>
      </c>
    </row>
    <row r="1023" spans="2:65" s="1" customFormat="1" ht="34.15" customHeight="1">
      <c r="B1023" s="42"/>
      <c r="C1023" s="193" t="s">
        <v>1406</v>
      </c>
      <c r="D1023" s="193" t="s">
        <v>182</v>
      </c>
      <c r="E1023" s="194" t="s">
        <v>1407</v>
      </c>
      <c r="F1023" s="195" t="s">
        <v>1408</v>
      </c>
      <c r="G1023" s="196" t="s">
        <v>185</v>
      </c>
      <c r="H1023" s="197">
        <v>125.72</v>
      </c>
      <c r="I1023" s="198"/>
      <c r="J1023" s="199">
        <f>ROUND(I1023*H1023,2)</f>
        <v>0</v>
      </c>
      <c r="K1023" s="195" t="s">
        <v>186</v>
      </c>
      <c r="L1023" s="62"/>
      <c r="M1023" s="200" t="s">
        <v>34</v>
      </c>
      <c r="N1023" s="201" t="s">
        <v>49</v>
      </c>
      <c r="O1023" s="43"/>
      <c r="P1023" s="202">
        <f>O1023*H1023</f>
        <v>0</v>
      </c>
      <c r="Q1023" s="202">
        <v>1.1590000000000001E-3</v>
      </c>
      <c r="R1023" s="202">
        <f>Q1023*H1023</f>
        <v>0.14570948</v>
      </c>
      <c r="S1023" s="202">
        <v>0</v>
      </c>
      <c r="T1023" s="203">
        <f>S1023*H1023</f>
        <v>0</v>
      </c>
      <c r="AR1023" s="24" t="s">
        <v>301</v>
      </c>
      <c r="AT1023" s="24" t="s">
        <v>182</v>
      </c>
      <c r="AU1023" s="24" t="s">
        <v>88</v>
      </c>
      <c r="AY1023" s="24" t="s">
        <v>179</v>
      </c>
      <c r="BE1023" s="204">
        <f>IF(N1023="základní",J1023,0)</f>
        <v>0</v>
      </c>
      <c r="BF1023" s="204">
        <f>IF(N1023="snížená",J1023,0)</f>
        <v>0</v>
      </c>
      <c r="BG1023" s="204">
        <f>IF(N1023="zákl. přenesená",J1023,0)</f>
        <v>0</v>
      </c>
      <c r="BH1023" s="204">
        <f>IF(N1023="sníž. přenesená",J1023,0)</f>
        <v>0</v>
      </c>
      <c r="BI1023" s="204">
        <f>IF(N1023="nulová",J1023,0)</f>
        <v>0</v>
      </c>
      <c r="BJ1023" s="24" t="s">
        <v>86</v>
      </c>
      <c r="BK1023" s="204">
        <f>ROUND(I1023*H1023,2)</f>
        <v>0</v>
      </c>
      <c r="BL1023" s="24" t="s">
        <v>301</v>
      </c>
      <c r="BM1023" s="24" t="s">
        <v>1409</v>
      </c>
    </row>
    <row r="1024" spans="2:65" s="1" customFormat="1" ht="67.5">
      <c r="B1024" s="42"/>
      <c r="C1024" s="64"/>
      <c r="D1024" s="205" t="s">
        <v>189</v>
      </c>
      <c r="E1024" s="64"/>
      <c r="F1024" s="206" t="s">
        <v>1410</v>
      </c>
      <c r="G1024" s="64"/>
      <c r="H1024" s="64"/>
      <c r="I1024" s="164"/>
      <c r="J1024" s="64"/>
      <c r="K1024" s="64"/>
      <c r="L1024" s="62"/>
      <c r="M1024" s="207"/>
      <c r="N1024" s="43"/>
      <c r="O1024" s="43"/>
      <c r="P1024" s="43"/>
      <c r="Q1024" s="43"/>
      <c r="R1024" s="43"/>
      <c r="S1024" s="43"/>
      <c r="T1024" s="79"/>
      <c r="AT1024" s="24" t="s">
        <v>189</v>
      </c>
      <c r="AU1024" s="24" t="s">
        <v>88</v>
      </c>
    </row>
    <row r="1025" spans="2:65" s="11" customFormat="1" ht="13.5">
      <c r="B1025" s="208"/>
      <c r="C1025" s="209"/>
      <c r="D1025" s="205" t="s">
        <v>191</v>
      </c>
      <c r="E1025" s="210" t="s">
        <v>34</v>
      </c>
      <c r="F1025" s="211" t="s">
        <v>720</v>
      </c>
      <c r="G1025" s="209"/>
      <c r="H1025" s="210" t="s">
        <v>34</v>
      </c>
      <c r="I1025" s="212"/>
      <c r="J1025" s="209"/>
      <c r="K1025" s="209"/>
      <c r="L1025" s="213"/>
      <c r="M1025" s="214"/>
      <c r="N1025" s="215"/>
      <c r="O1025" s="215"/>
      <c r="P1025" s="215"/>
      <c r="Q1025" s="215"/>
      <c r="R1025" s="215"/>
      <c r="S1025" s="215"/>
      <c r="T1025" s="216"/>
      <c r="AT1025" s="217" t="s">
        <v>191</v>
      </c>
      <c r="AU1025" s="217" t="s">
        <v>88</v>
      </c>
      <c r="AV1025" s="11" t="s">
        <v>86</v>
      </c>
      <c r="AW1025" s="11" t="s">
        <v>41</v>
      </c>
      <c r="AX1025" s="11" t="s">
        <v>78</v>
      </c>
      <c r="AY1025" s="217" t="s">
        <v>179</v>
      </c>
    </row>
    <row r="1026" spans="2:65" s="12" customFormat="1" ht="27">
      <c r="B1026" s="218"/>
      <c r="C1026" s="219"/>
      <c r="D1026" s="205" t="s">
        <v>191</v>
      </c>
      <c r="E1026" s="220" t="s">
        <v>34</v>
      </c>
      <c r="F1026" s="221" t="s">
        <v>721</v>
      </c>
      <c r="G1026" s="219"/>
      <c r="H1026" s="222">
        <v>86.474000000000004</v>
      </c>
      <c r="I1026" s="223"/>
      <c r="J1026" s="219"/>
      <c r="K1026" s="219"/>
      <c r="L1026" s="224"/>
      <c r="M1026" s="225"/>
      <c r="N1026" s="226"/>
      <c r="O1026" s="226"/>
      <c r="P1026" s="226"/>
      <c r="Q1026" s="226"/>
      <c r="R1026" s="226"/>
      <c r="S1026" s="226"/>
      <c r="T1026" s="227"/>
      <c r="AT1026" s="228" t="s">
        <v>191</v>
      </c>
      <c r="AU1026" s="228" t="s">
        <v>88</v>
      </c>
      <c r="AV1026" s="12" t="s">
        <v>88</v>
      </c>
      <c r="AW1026" s="12" t="s">
        <v>41</v>
      </c>
      <c r="AX1026" s="12" t="s">
        <v>78</v>
      </c>
      <c r="AY1026" s="228" t="s">
        <v>179</v>
      </c>
    </row>
    <row r="1027" spans="2:65" s="12" customFormat="1" ht="13.5">
      <c r="B1027" s="218"/>
      <c r="C1027" s="219"/>
      <c r="D1027" s="205" t="s">
        <v>191</v>
      </c>
      <c r="E1027" s="220" t="s">
        <v>34</v>
      </c>
      <c r="F1027" s="221" t="s">
        <v>722</v>
      </c>
      <c r="G1027" s="219"/>
      <c r="H1027" s="222">
        <v>9.5549999999999997</v>
      </c>
      <c r="I1027" s="223"/>
      <c r="J1027" s="219"/>
      <c r="K1027" s="219"/>
      <c r="L1027" s="224"/>
      <c r="M1027" s="225"/>
      <c r="N1027" s="226"/>
      <c r="O1027" s="226"/>
      <c r="P1027" s="226"/>
      <c r="Q1027" s="226"/>
      <c r="R1027" s="226"/>
      <c r="S1027" s="226"/>
      <c r="T1027" s="227"/>
      <c r="AT1027" s="228" t="s">
        <v>191</v>
      </c>
      <c r="AU1027" s="228" t="s">
        <v>88</v>
      </c>
      <c r="AV1027" s="12" t="s">
        <v>88</v>
      </c>
      <c r="AW1027" s="12" t="s">
        <v>41</v>
      </c>
      <c r="AX1027" s="12" t="s">
        <v>78</v>
      </c>
      <c r="AY1027" s="228" t="s">
        <v>179</v>
      </c>
    </row>
    <row r="1028" spans="2:65" s="11" customFormat="1" ht="13.5">
      <c r="B1028" s="208"/>
      <c r="C1028" s="209"/>
      <c r="D1028" s="205" t="s">
        <v>191</v>
      </c>
      <c r="E1028" s="210" t="s">
        <v>34</v>
      </c>
      <c r="F1028" s="211" t="s">
        <v>723</v>
      </c>
      <c r="G1028" s="209"/>
      <c r="H1028" s="210" t="s">
        <v>34</v>
      </c>
      <c r="I1028" s="212"/>
      <c r="J1028" s="209"/>
      <c r="K1028" s="209"/>
      <c r="L1028" s="213"/>
      <c r="M1028" s="214"/>
      <c r="N1028" s="215"/>
      <c r="O1028" s="215"/>
      <c r="P1028" s="215"/>
      <c r="Q1028" s="215"/>
      <c r="R1028" s="215"/>
      <c r="S1028" s="215"/>
      <c r="T1028" s="216"/>
      <c r="AT1028" s="217" t="s">
        <v>191</v>
      </c>
      <c r="AU1028" s="217" t="s">
        <v>88</v>
      </c>
      <c r="AV1028" s="11" t="s">
        <v>86</v>
      </c>
      <c r="AW1028" s="11" t="s">
        <v>41</v>
      </c>
      <c r="AX1028" s="11" t="s">
        <v>78</v>
      </c>
      <c r="AY1028" s="217" t="s">
        <v>179</v>
      </c>
    </row>
    <row r="1029" spans="2:65" s="12" customFormat="1" ht="13.5">
      <c r="B1029" s="218"/>
      <c r="C1029" s="219"/>
      <c r="D1029" s="205" t="s">
        <v>191</v>
      </c>
      <c r="E1029" s="220" t="s">
        <v>34</v>
      </c>
      <c r="F1029" s="221" t="s">
        <v>724</v>
      </c>
      <c r="G1029" s="219"/>
      <c r="H1029" s="222">
        <v>19.495999999999999</v>
      </c>
      <c r="I1029" s="223"/>
      <c r="J1029" s="219"/>
      <c r="K1029" s="219"/>
      <c r="L1029" s="224"/>
      <c r="M1029" s="225"/>
      <c r="N1029" s="226"/>
      <c r="O1029" s="226"/>
      <c r="P1029" s="226"/>
      <c r="Q1029" s="226"/>
      <c r="R1029" s="226"/>
      <c r="S1029" s="226"/>
      <c r="T1029" s="227"/>
      <c r="AT1029" s="228" t="s">
        <v>191</v>
      </c>
      <c r="AU1029" s="228" t="s">
        <v>88</v>
      </c>
      <c r="AV1029" s="12" t="s">
        <v>88</v>
      </c>
      <c r="AW1029" s="12" t="s">
        <v>41</v>
      </c>
      <c r="AX1029" s="12" t="s">
        <v>78</v>
      </c>
      <c r="AY1029" s="228" t="s">
        <v>179</v>
      </c>
    </row>
    <row r="1030" spans="2:65" s="11" customFormat="1" ht="13.5">
      <c r="B1030" s="208"/>
      <c r="C1030" s="209"/>
      <c r="D1030" s="205" t="s">
        <v>191</v>
      </c>
      <c r="E1030" s="210" t="s">
        <v>34</v>
      </c>
      <c r="F1030" s="211" t="s">
        <v>725</v>
      </c>
      <c r="G1030" s="209"/>
      <c r="H1030" s="210" t="s">
        <v>34</v>
      </c>
      <c r="I1030" s="212"/>
      <c r="J1030" s="209"/>
      <c r="K1030" s="209"/>
      <c r="L1030" s="213"/>
      <c r="M1030" s="214"/>
      <c r="N1030" s="215"/>
      <c r="O1030" s="215"/>
      <c r="P1030" s="215"/>
      <c r="Q1030" s="215"/>
      <c r="R1030" s="215"/>
      <c r="S1030" s="215"/>
      <c r="T1030" s="216"/>
      <c r="AT1030" s="217" t="s">
        <v>191</v>
      </c>
      <c r="AU1030" s="217" t="s">
        <v>88</v>
      </c>
      <c r="AV1030" s="11" t="s">
        <v>86</v>
      </c>
      <c r="AW1030" s="11" t="s">
        <v>41</v>
      </c>
      <c r="AX1030" s="11" t="s">
        <v>78</v>
      </c>
      <c r="AY1030" s="217" t="s">
        <v>179</v>
      </c>
    </row>
    <row r="1031" spans="2:65" s="12" customFormat="1" ht="13.5">
      <c r="B1031" s="218"/>
      <c r="C1031" s="219"/>
      <c r="D1031" s="205" t="s">
        <v>191</v>
      </c>
      <c r="E1031" s="220" t="s">
        <v>34</v>
      </c>
      <c r="F1031" s="221" t="s">
        <v>726</v>
      </c>
      <c r="G1031" s="219"/>
      <c r="H1031" s="222">
        <v>9.1349999999999998</v>
      </c>
      <c r="I1031" s="223"/>
      <c r="J1031" s="219"/>
      <c r="K1031" s="219"/>
      <c r="L1031" s="224"/>
      <c r="M1031" s="225"/>
      <c r="N1031" s="226"/>
      <c r="O1031" s="226"/>
      <c r="P1031" s="226"/>
      <c r="Q1031" s="226"/>
      <c r="R1031" s="226"/>
      <c r="S1031" s="226"/>
      <c r="T1031" s="227"/>
      <c r="AT1031" s="228" t="s">
        <v>191</v>
      </c>
      <c r="AU1031" s="228" t="s">
        <v>88</v>
      </c>
      <c r="AV1031" s="12" t="s">
        <v>88</v>
      </c>
      <c r="AW1031" s="12" t="s">
        <v>41</v>
      </c>
      <c r="AX1031" s="12" t="s">
        <v>78</v>
      </c>
      <c r="AY1031" s="228" t="s">
        <v>179</v>
      </c>
    </row>
    <row r="1032" spans="2:65" s="11" customFormat="1" ht="13.5">
      <c r="B1032" s="208"/>
      <c r="C1032" s="209"/>
      <c r="D1032" s="205" t="s">
        <v>191</v>
      </c>
      <c r="E1032" s="210" t="s">
        <v>34</v>
      </c>
      <c r="F1032" s="211" t="s">
        <v>1411</v>
      </c>
      <c r="G1032" s="209"/>
      <c r="H1032" s="210" t="s">
        <v>34</v>
      </c>
      <c r="I1032" s="212"/>
      <c r="J1032" s="209"/>
      <c r="K1032" s="209"/>
      <c r="L1032" s="213"/>
      <c r="M1032" s="214"/>
      <c r="N1032" s="215"/>
      <c r="O1032" s="215"/>
      <c r="P1032" s="215"/>
      <c r="Q1032" s="215"/>
      <c r="R1032" s="215"/>
      <c r="S1032" s="215"/>
      <c r="T1032" s="216"/>
      <c r="AT1032" s="217" t="s">
        <v>191</v>
      </c>
      <c r="AU1032" s="217" t="s">
        <v>88</v>
      </c>
      <c r="AV1032" s="11" t="s">
        <v>86</v>
      </c>
      <c r="AW1032" s="11" t="s">
        <v>41</v>
      </c>
      <c r="AX1032" s="11" t="s">
        <v>78</v>
      </c>
      <c r="AY1032" s="217" t="s">
        <v>179</v>
      </c>
    </row>
    <row r="1033" spans="2:65" s="12" customFormat="1" ht="13.5">
      <c r="B1033" s="218"/>
      <c r="C1033" s="219"/>
      <c r="D1033" s="205" t="s">
        <v>191</v>
      </c>
      <c r="E1033" s="220" t="s">
        <v>34</v>
      </c>
      <c r="F1033" s="221" t="s">
        <v>1412</v>
      </c>
      <c r="G1033" s="219"/>
      <c r="H1033" s="222">
        <v>1.06</v>
      </c>
      <c r="I1033" s="223"/>
      <c r="J1033" s="219"/>
      <c r="K1033" s="219"/>
      <c r="L1033" s="224"/>
      <c r="M1033" s="225"/>
      <c r="N1033" s="226"/>
      <c r="O1033" s="226"/>
      <c r="P1033" s="226"/>
      <c r="Q1033" s="226"/>
      <c r="R1033" s="226"/>
      <c r="S1033" s="226"/>
      <c r="T1033" s="227"/>
      <c r="AT1033" s="228" t="s">
        <v>191</v>
      </c>
      <c r="AU1033" s="228" t="s">
        <v>88</v>
      </c>
      <c r="AV1033" s="12" t="s">
        <v>88</v>
      </c>
      <c r="AW1033" s="12" t="s">
        <v>41</v>
      </c>
      <c r="AX1033" s="12" t="s">
        <v>78</v>
      </c>
      <c r="AY1033" s="228" t="s">
        <v>179</v>
      </c>
    </row>
    <row r="1034" spans="2:65" s="13" customFormat="1" ht="13.5">
      <c r="B1034" s="229"/>
      <c r="C1034" s="230"/>
      <c r="D1034" s="205" t="s">
        <v>191</v>
      </c>
      <c r="E1034" s="231" t="s">
        <v>34</v>
      </c>
      <c r="F1034" s="232" t="s">
        <v>196</v>
      </c>
      <c r="G1034" s="230"/>
      <c r="H1034" s="233">
        <v>125.72</v>
      </c>
      <c r="I1034" s="234"/>
      <c r="J1034" s="230"/>
      <c r="K1034" s="230"/>
      <c r="L1034" s="235"/>
      <c r="M1034" s="236"/>
      <c r="N1034" s="237"/>
      <c r="O1034" s="237"/>
      <c r="P1034" s="237"/>
      <c r="Q1034" s="237"/>
      <c r="R1034" s="237"/>
      <c r="S1034" s="237"/>
      <c r="T1034" s="238"/>
      <c r="AT1034" s="239" t="s">
        <v>191</v>
      </c>
      <c r="AU1034" s="239" t="s">
        <v>88</v>
      </c>
      <c r="AV1034" s="13" t="s">
        <v>187</v>
      </c>
      <c r="AW1034" s="13" t="s">
        <v>41</v>
      </c>
      <c r="AX1034" s="13" t="s">
        <v>86</v>
      </c>
      <c r="AY1034" s="239" t="s">
        <v>179</v>
      </c>
    </row>
    <row r="1035" spans="2:65" s="1" customFormat="1" ht="22.9" customHeight="1">
      <c r="B1035" s="42"/>
      <c r="C1035" s="240" t="s">
        <v>1413</v>
      </c>
      <c r="D1035" s="240" t="s">
        <v>222</v>
      </c>
      <c r="E1035" s="241" t="s">
        <v>1414</v>
      </c>
      <c r="F1035" s="242" t="s">
        <v>1415</v>
      </c>
      <c r="G1035" s="243" t="s">
        <v>185</v>
      </c>
      <c r="H1035" s="244">
        <v>1.788</v>
      </c>
      <c r="I1035" s="245"/>
      <c r="J1035" s="246">
        <f>ROUND(I1035*H1035,2)</f>
        <v>0</v>
      </c>
      <c r="K1035" s="242" t="s">
        <v>186</v>
      </c>
      <c r="L1035" s="247"/>
      <c r="M1035" s="248" t="s">
        <v>34</v>
      </c>
      <c r="N1035" s="249" t="s">
        <v>49</v>
      </c>
      <c r="O1035" s="43"/>
      <c r="P1035" s="202">
        <f>O1035*H1035</f>
        <v>0</v>
      </c>
      <c r="Q1035" s="202">
        <v>1.5E-3</v>
      </c>
      <c r="R1035" s="202">
        <f>Q1035*H1035</f>
        <v>2.6819999999999999E-3</v>
      </c>
      <c r="S1035" s="202">
        <v>0</v>
      </c>
      <c r="T1035" s="203">
        <f>S1035*H1035</f>
        <v>0</v>
      </c>
      <c r="AR1035" s="24" t="s">
        <v>473</v>
      </c>
      <c r="AT1035" s="24" t="s">
        <v>222</v>
      </c>
      <c r="AU1035" s="24" t="s">
        <v>88</v>
      </c>
      <c r="AY1035" s="24" t="s">
        <v>179</v>
      </c>
      <c r="BE1035" s="204">
        <f>IF(N1035="základní",J1035,0)</f>
        <v>0</v>
      </c>
      <c r="BF1035" s="204">
        <f>IF(N1035="snížená",J1035,0)</f>
        <v>0</v>
      </c>
      <c r="BG1035" s="204">
        <f>IF(N1035="zákl. přenesená",J1035,0)</f>
        <v>0</v>
      </c>
      <c r="BH1035" s="204">
        <f>IF(N1035="sníž. přenesená",J1035,0)</f>
        <v>0</v>
      </c>
      <c r="BI1035" s="204">
        <f>IF(N1035="nulová",J1035,0)</f>
        <v>0</v>
      </c>
      <c r="BJ1035" s="24" t="s">
        <v>86</v>
      </c>
      <c r="BK1035" s="204">
        <f>ROUND(I1035*H1035,2)</f>
        <v>0</v>
      </c>
      <c r="BL1035" s="24" t="s">
        <v>301</v>
      </c>
      <c r="BM1035" s="24" t="s">
        <v>1416</v>
      </c>
    </row>
    <row r="1036" spans="2:65" s="1" customFormat="1" ht="27">
      <c r="B1036" s="42"/>
      <c r="C1036" s="64"/>
      <c r="D1036" s="205" t="s">
        <v>227</v>
      </c>
      <c r="E1036" s="64"/>
      <c r="F1036" s="206" t="s">
        <v>619</v>
      </c>
      <c r="G1036" s="64"/>
      <c r="H1036" s="64"/>
      <c r="I1036" s="164"/>
      <c r="J1036" s="64"/>
      <c r="K1036" s="64"/>
      <c r="L1036" s="62"/>
      <c r="M1036" s="207"/>
      <c r="N1036" s="43"/>
      <c r="O1036" s="43"/>
      <c r="P1036" s="43"/>
      <c r="Q1036" s="43"/>
      <c r="R1036" s="43"/>
      <c r="S1036" s="43"/>
      <c r="T1036" s="79"/>
      <c r="AT1036" s="24" t="s">
        <v>227</v>
      </c>
      <c r="AU1036" s="24" t="s">
        <v>88</v>
      </c>
    </row>
    <row r="1037" spans="2:65" s="1" customFormat="1" ht="22.9" customHeight="1">
      <c r="B1037" s="42"/>
      <c r="C1037" s="240" t="s">
        <v>1417</v>
      </c>
      <c r="D1037" s="240" t="s">
        <v>222</v>
      </c>
      <c r="E1037" s="241" t="s">
        <v>657</v>
      </c>
      <c r="F1037" s="242" t="s">
        <v>658</v>
      </c>
      <c r="G1037" s="243" t="s">
        <v>185</v>
      </c>
      <c r="H1037" s="244">
        <v>117.836</v>
      </c>
      <c r="I1037" s="245"/>
      <c r="J1037" s="246">
        <f>ROUND(I1037*H1037,2)</f>
        <v>0</v>
      </c>
      <c r="K1037" s="242" t="s">
        <v>186</v>
      </c>
      <c r="L1037" s="247"/>
      <c r="M1037" s="248" t="s">
        <v>34</v>
      </c>
      <c r="N1037" s="249" t="s">
        <v>49</v>
      </c>
      <c r="O1037" s="43"/>
      <c r="P1037" s="202">
        <f>O1037*H1037</f>
        <v>0</v>
      </c>
      <c r="Q1037" s="202">
        <v>6.0000000000000001E-3</v>
      </c>
      <c r="R1037" s="202">
        <f>Q1037*H1037</f>
        <v>0.70701599999999998</v>
      </c>
      <c r="S1037" s="202">
        <v>0</v>
      </c>
      <c r="T1037" s="203">
        <f>S1037*H1037</f>
        <v>0</v>
      </c>
      <c r="AR1037" s="24" t="s">
        <v>225</v>
      </c>
      <c r="AT1037" s="24" t="s">
        <v>222</v>
      </c>
      <c r="AU1037" s="24" t="s">
        <v>88</v>
      </c>
      <c r="AY1037" s="24" t="s">
        <v>179</v>
      </c>
      <c r="BE1037" s="204">
        <f>IF(N1037="základní",J1037,0)</f>
        <v>0</v>
      </c>
      <c r="BF1037" s="204">
        <f>IF(N1037="snížená",J1037,0)</f>
        <v>0</v>
      </c>
      <c r="BG1037" s="204">
        <f>IF(N1037="zákl. přenesená",J1037,0)</f>
        <v>0</v>
      </c>
      <c r="BH1037" s="204">
        <f>IF(N1037="sníž. přenesená",J1037,0)</f>
        <v>0</v>
      </c>
      <c r="BI1037" s="204">
        <f>IF(N1037="nulová",J1037,0)</f>
        <v>0</v>
      </c>
      <c r="BJ1037" s="24" t="s">
        <v>86</v>
      </c>
      <c r="BK1037" s="204">
        <f>ROUND(I1037*H1037,2)</f>
        <v>0</v>
      </c>
      <c r="BL1037" s="24" t="s">
        <v>187</v>
      </c>
      <c r="BM1037" s="24" t="s">
        <v>1418</v>
      </c>
    </row>
    <row r="1038" spans="2:65" s="11" customFormat="1" ht="13.5">
      <c r="B1038" s="208"/>
      <c r="C1038" s="209"/>
      <c r="D1038" s="205" t="s">
        <v>191</v>
      </c>
      <c r="E1038" s="210" t="s">
        <v>34</v>
      </c>
      <c r="F1038" s="211" t="s">
        <v>720</v>
      </c>
      <c r="G1038" s="209"/>
      <c r="H1038" s="210" t="s">
        <v>34</v>
      </c>
      <c r="I1038" s="212"/>
      <c r="J1038" s="209"/>
      <c r="K1038" s="209"/>
      <c r="L1038" s="213"/>
      <c r="M1038" s="214"/>
      <c r="N1038" s="215"/>
      <c r="O1038" s="215"/>
      <c r="P1038" s="215"/>
      <c r="Q1038" s="215"/>
      <c r="R1038" s="215"/>
      <c r="S1038" s="215"/>
      <c r="T1038" s="216"/>
      <c r="AT1038" s="217" t="s">
        <v>191</v>
      </c>
      <c r="AU1038" s="217" t="s">
        <v>88</v>
      </c>
      <c r="AV1038" s="11" t="s">
        <v>86</v>
      </c>
      <c r="AW1038" s="11" t="s">
        <v>41</v>
      </c>
      <c r="AX1038" s="11" t="s">
        <v>78</v>
      </c>
      <c r="AY1038" s="217" t="s">
        <v>179</v>
      </c>
    </row>
    <row r="1039" spans="2:65" s="12" customFormat="1" ht="27">
      <c r="B1039" s="218"/>
      <c r="C1039" s="219"/>
      <c r="D1039" s="205" t="s">
        <v>191</v>
      </c>
      <c r="E1039" s="220" t="s">
        <v>34</v>
      </c>
      <c r="F1039" s="221" t="s">
        <v>721</v>
      </c>
      <c r="G1039" s="219"/>
      <c r="H1039" s="222">
        <v>86.474000000000004</v>
      </c>
      <c r="I1039" s="223"/>
      <c r="J1039" s="219"/>
      <c r="K1039" s="219"/>
      <c r="L1039" s="224"/>
      <c r="M1039" s="225"/>
      <c r="N1039" s="226"/>
      <c r="O1039" s="226"/>
      <c r="P1039" s="226"/>
      <c r="Q1039" s="226"/>
      <c r="R1039" s="226"/>
      <c r="S1039" s="226"/>
      <c r="T1039" s="227"/>
      <c r="AT1039" s="228" t="s">
        <v>191</v>
      </c>
      <c r="AU1039" s="228" t="s">
        <v>88</v>
      </c>
      <c r="AV1039" s="12" t="s">
        <v>88</v>
      </c>
      <c r="AW1039" s="12" t="s">
        <v>41</v>
      </c>
      <c r="AX1039" s="12" t="s">
        <v>78</v>
      </c>
      <c r="AY1039" s="228" t="s">
        <v>179</v>
      </c>
    </row>
    <row r="1040" spans="2:65" s="12" customFormat="1" ht="13.5">
      <c r="B1040" s="218"/>
      <c r="C1040" s="219"/>
      <c r="D1040" s="205" t="s">
        <v>191</v>
      </c>
      <c r="E1040" s="220" t="s">
        <v>34</v>
      </c>
      <c r="F1040" s="221" t="s">
        <v>722</v>
      </c>
      <c r="G1040" s="219"/>
      <c r="H1040" s="222">
        <v>9.5549999999999997</v>
      </c>
      <c r="I1040" s="223"/>
      <c r="J1040" s="219"/>
      <c r="K1040" s="219"/>
      <c r="L1040" s="224"/>
      <c r="M1040" s="225"/>
      <c r="N1040" s="226"/>
      <c r="O1040" s="226"/>
      <c r="P1040" s="226"/>
      <c r="Q1040" s="226"/>
      <c r="R1040" s="226"/>
      <c r="S1040" s="226"/>
      <c r="T1040" s="227"/>
      <c r="AT1040" s="228" t="s">
        <v>191</v>
      </c>
      <c r="AU1040" s="228" t="s">
        <v>88</v>
      </c>
      <c r="AV1040" s="12" t="s">
        <v>88</v>
      </c>
      <c r="AW1040" s="12" t="s">
        <v>41</v>
      </c>
      <c r="AX1040" s="12" t="s">
        <v>78</v>
      </c>
      <c r="AY1040" s="228" t="s">
        <v>179</v>
      </c>
    </row>
    <row r="1041" spans="2:65" s="11" customFormat="1" ht="13.5">
      <c r="B1041" s="208"/>
      <c r="C1041" s="209"/>
      <c r="D1041" s="205" t="s">
        <v>191</v>
      </c>
      <c r="E1041" s="210" t="s">
        <v>34</v>
      </c>
      <c r="F1041" s="211" t="s">
        <v>723</v>
      </c>
      <c r="G1041" s="209"/>
      <c r="H1041" s="210" t="s">
        <v>34</v>
      </c>
      <c r="I1041" s="212"/>
      <c r="J1041" s="209"/>
      <c r="K1041" s="209"/>
      <c r="L1041" s="213"/>
      <c r="M1041" s="214"/>
      <c r="N1041" s="215"/>
      <c r="O1041" s="215"/>
      <c r="P1041" s="215"/>
      <c r="Q1041" s="215"/>
      <c r="R1041" s="215"/>
      <c r="S1041" s="215"/>
      <c r="T1041" s="216"/>
      <c r="AT1041" s="217" t="s">
        <v>191</v>
      </c>
      <c r="AU1041" s="217" t="s">
        <v>88</v>
      </c>
      <c r="AV1041" s="11" t="s">
        <v>86</v>
      </c>
      <c r="AW1041" s="11" t="s">
        <v>41</v>
      </c>
      <c r="AX1041" s="11" t="s">
        <v>78</v>
      </c>
      <c r="AY1041" s="217" t="s">
        <v>179</v>
      </c>
    </row>
    <row r="1042" spans="2:65" s="12" customFormat="1" ht="13.5">
      <c r="B1042" s="218"/>
      <c r="C1042" s="219"/>
      <c r="D1042" s="205" t="s">
        <v>191</v>
      </c>
      <c r="E1042" s="220" t="s">
        <v>34</v>
      </c>
      <c r="F1042" s="221" t="s">
        <v>724</v>
      </c>
      <c r="G1042" s="219"/>
      <c r="H1042" s="222">
        <v>19.495999999999999</v>
      </c>
      <c r="I1042" s="223"/>
      <c r="J1042" s="219"/>
      <c r="K1042" s="219"/>
      <c r="L1042" s="224"/>
      <c r="M1042" s="225"/>
      <c r="N1042" s="226"/>
      <c r="O1042" s="226"/>
      <c r="P1042" s="226"/>
      <c r="Q1042" s="226"/>
      <c r="R1042" s="226"/>
      <c r="S1042" s="226"/>
      <c r="T1042" s="227"/>
      <c r="AT1042" s="228" t="s">
        <v>191</v>
      </c>
      <c r="AU1042" s="228" t="s">
        <v>88</v>
      </c>
      <c r="AV1042" s="12" t="s">
        <v>88</v>
      </c>
      <c r="AW1042" s="12" t="s">
        <v>41</v>
      </c>
      <c r="AX1042" s="12" t="s">
        <v>78</v>
      </c>
      <c r="AY1042" s="228" t="s">
        <v>179</v>
      </c>
    </row>
    <row r="1043" spans="2:65" s="13" customFormat="1" ht="13.5">
      <c r="B1043" s="229"/>
      <c r="C1043" s="230"/>
      <c r="D1043" s="205" t="s">
        <v>191</v>
      </c>
      <c r="E1043" s="231" t="s">
        <v>34</v>
      </c>
      <c r="F1043" s="232" t="s">
        <v>196</v>
      </c>
      <c r="G1043" s="230"/>
      <c r="H1043" s="233">
        <v>115.52500000000001</v>
      </c>
      <c r="I1043" s="234"/>
      <c r="J1043" s="230"/>
      <c r="K1043" s="230"/>
      <c r="L1043" s="235"/>
      <c r="M1043" s="236"/>
      <c r="N1043" s="237"/>
      <c r="O1043" s="237"/>
      <c r="P1043" s="237"/>
      <c r="Q1043" s="237"/>
      <c r="R1043" s="237"/>
      <c r="S1043" s="237"/>
      <c r="T1043" s="238"/>
      <c r="AT1043" s="239" t="s">
        <v>191</v>
      </c>
      <c r="AU1043" s="239" t="s">
        <v>88</v>
      </c>
      <c r="AV1043" s="13" t="s">
        <v>187</v>
      </c>
      <c r="AW1043" s="13" t="s">
        <v>41</v>
      </c>
      <c r="AX1043" s="13" t="s">
        <v>86</v>
      </c>
      <c r="AY1043" s="239" t="s">
        <v>179</v>
      </c>
    </row>
    <row r="1044" spans="2:65" s="12" customFormat="1" ht="13.5">
      <c r="B1044" s="218"/>
      <c r="C1044" s="219"/>
      <c r="D1044" s="205" t="s">
        <v>191</v>
      </c>
      <c r="E1044" s="219"/>
      <c r="F1044" s="221" t="s">
        <v>1419</v>
      </c>
      <c r="G1044" s="219"/>
      <c r="H1044" s="222">
        <v>117.836</v>
      </c>
      <c r="I1044" s="223"/>
      <c r="J1044" s="219"/>
      <c r="K1044" s="219"/>
      <c r="L1044" s="224"/>
      <c r="M1044" s="225"/>
      <c r="N1044" s="226"/>
      <c r="O1044" s="226"/>
      <c r="P1044" s="226"/>
      <c r="Q1044" s="226"/>
      <c r="R1044" s="226"/>
      <c r="S1044" s="226"/>
      <c r="T1044" s="227"/>
      <c r="AT1044" s="228" t="s">
        <v>191</v>
      </c>
      <c r="AU1044" s="228" t="s">
        <v>88</v>
      </c>
      <c r="AV1044" s="12" t="s">
        <v>88</v>
      </c>
      <c r="AW1044" s="12" t="s">
        <v>6</v>
      </c>
      <c r="AX1044" s="12" t="s">
        <v>86</v>
      </c>
      <c r="AY1044" s="228" t="s">
        <v>179</v>
      </c>
    </row>
    <row r="1045" spans="2:65" s="1" customFormat="1" ht="22.9" customHeight="1">
      <c r="B1045" s="42"/>
      <c r="C1045" s="240" t="s">
        <v>1420</v>
      </c>
      <c r="D1045" s="240" t="s">
        <v>222</v>
      </c>
      <c r="E1045" s="241" t="s">
        <v>1421</v>
      </c>
      <c r="F1045" s="242" t="s">
        <v>1422</v>
      </c>
      <c r="G1045" s="243" t="s">
        <v>185</v>
      </c>
      <c r="H1045" s="244">
        <v>9.3179999999999996</v>
      </c>
      <c r="I1045" s="245"/>
      <c r="J1045" s="246">
        <f>ROUND(I1045*H1045,2)</f>
        <v>0</v>
      </c>
      <c r="K1045" s="242" t="s">
        <v>186</v>
      </c>
      <c r="L1045" s="247"/>
      <c r="M1045" s="248" t="s">
        <v>34</v>
      </c>
      <c r="N1045" s="249" t="s">
        <v>49</v>
      </c>
      <c r="O1045" s="43"/>
      <c r="P1045" s="202">
        <f>O1045*H1045</f>
        <v>0</v>
      </c>
      <c r="Q1045" s="202">
        <v>8.9999999999999993E-3</v>
      </c>
      <c r="R1045" s="202">
        <f>Q1045*H1045</f>
        <v>8.3861999999999992E-2</v>
      </c>
      <c r="S1045" s="202">
        <v>0</v>
      </c>
      <c r="T1045" s="203">
        <f>S1045*H1045</f>
        <v>0</v>
      </c>
      <c r="AR1045" s="24" t="s">
        <v>225</v>
      </c>
      <c r="AT1045" s="24" t="s">
        <v>222</v>
      </c>
      <c r="AU1045" s="24" t="s">
        <v>88</v>
      </c>
      <c r="AY1045" s="24" t="s">
        <v>179</v>
      </c>
      <c r="BE1045" s="204">
        <f>IF(N1045="základní",J1045,0)</f>
        <v>0</v>
      </c>
      <c r="BF1045" s="204">
        <f>IF(N1045="snížená",J1045,0)</f>
        <v>0</v>
      </c>
      <c r="BG1045" s="204">
        <f>IF(N1045="zákl. přenesená",J1045,0)</f>
        <v>0</v>
      </c>
      <c r="BH1045" s="204">
        <f>IF(N1045="sníž. přenesená",J1045,0)</f>
        <v>0</v>
      </c>
      <c r="BI1045" s="204">
        <f>IF(N1045="nulová",J1045,0)</f>
        <v>0</v>
      </c>
      <c r="BJ1045" s="24" t="s">
        <v>86</v>
      </c>
      <c r="BK1045" s="204">
        <f>ROUND(I1045*H1045,2)</f>
        <v>0</v>
      </c>
      <c r="BL1045" s="24" t="s">
        <v>187</v>
      </c>
      <c r="BM1045" s="24" t="s">
        <v>1423</v>
      </c>
    </row>
    <row r="1046" spans="2:65" s="11" customFormat="1" ht="13.5">
      <c r="B1046" s="208"/>
      <c r="C1046" s="209"/>
      <c r="D1046" s="205" t="s">
        <v>191</v>
      </c>
      <c r="E1046" s="210" t="s">
        <v>34</v>
      </c>
      <c r="F1046" s="211" t="s">
        <v>725</v>
      </c>
      <c r="G1046" s="209"/>
      <c r="H1046" s="210" t="s">
        <v>34</v>
      </c>
      <c r="I1046" s="212"/>
      <c r="J1046" s="209"/>
      <c r="K1046" s="209"/>
      <c r="L1046" s="213"/>
      <c r="M1046" s="214"/>
      <c r="N1046" s="215"/>
      <c r="O1046" s="215"/>
      <c r="P1046" s="215"/>
      <c r="Q1046" s="215"/>
      <c r="R1046" s="215"/>
      <c r="S1046" s="215"/>
      <c r="T1046" s="216"/>
      <c r="AT1046" s="217" t="s">
        <v>191</v>
      </c>
      <c r="AU1046" s="217" t="s">
        <v>88</v>
      </c>
      <c r="AV1046" s="11" t="s">
        <v>86</v>
      </c>
      <c r="AW1046" s="11" t="s">
        <v>41</v>
      </c>
      <c r="AX1046" s="11" t="s">
        <v>78</v>
      </c>
      <c r="AY1046" s="217" t="s">
        <v>179</v>
      </c>
    </row>
    <row r="1047" spans="2:65" s="12" customFormat="1" ht="13.5">
      <c r="B1047" s="218"/>
      <c r="C1047" s="219"/>
      <c r="D1047" s="205" t="s">
        <v>191</v>
      </c>
      <c r="E1047" s="220" t="s">
        <v>34</v>
      </c>
      <c r="F1047" s="221" t="s">
        <v>726</v>
      </c>
      <c r="G1047" s="219"/>
      <c r="H1047" s="222">
        <v>9.1349999999999998</v>
      </c>
      <c r="I1047" s="223"/>
      <c r="J1047" s="219"/>
      <c r="K1047" s="219"/>
      <c r="L1047" s="224"/>
      <c r="M1047" s="225"/>
      <c r="N1047" s="226"/>
      <c r="O1047" s="226"/>
      <c r="P1047" s="226"/>
      <c r="Q1047" s="226"/>
      <c r="R1047" s="226"/>
      <c r="S1047" s="226"/>
      <c r="T1047" s="227"/>
      <c r="AT1047" s="228" t="s">
        <v>191</v>
      </c>
      <c r="AU1047" s="228" t="s">
        <v>88</v>
      </c>
      <c r="AV1047" s="12" t="s">
        <v>88</v>
      </c>
      <c r="AW1047" s="12" t="s">
        <v>41</v>
      </c>
      <c r="AX1047" s="12" t="s">
        <v>86</v>
      </c>
      <c r="AY1047" s="228" t="s">
        <v>179</v>
      </c>
    </row>
    <row r="1048" spans="2:65" s="12" customFormat="1" ht="13.5">
      <c r="B1048" s="218"/>
      <c r="C1048" s="219"/>
      <c r="D1048" s="205" t="s">
        <v>191</v>
      </c>
      <c r="E1048" s="219"/>
      <c r="F1048" s="221" t="s">
        <v>1424</v>
      </c>
      <c r="G1048" s="219"/>
      <c r="H1048" s="222">
        <v>9.3179999999999996</v>
      </c>
      <c r="I1048" s="223"/>
      <c r="J1048" s="219"/>
      <c r="K1048" s="219"/>
      <c r="L1048" s="224"/>
      <c r="M1048" s="225"/>
      <c r="N1048" s="226"/>
      <c r="O1048" s="226"/>
      <c r="P1048" s="226"/>
      <c r="Q1048" s="226"/>
      <c r="R1048" s="226"/>
      <c r="S1048" s="226"/>
      <c r="T1048" s="227"/>
      <c r="AT1048" s="228" t="s">
        <v>191</v>
      </c>
      <c r="AU1048" s="228" t="s">
        <v>88</v>
      </c>
      <c r="AV1048" s="12" t="s">
        <v>88</v>
      </c>
      <c r="AW1048" s="12" t="s">
        <v>6</v>
      </c>
      <c r="AX1048" s="12" t="s">
        <v>86</v>
      </c>
      <c r="AY1048" s="228" t="s">
        <v>179</v>
      </c>
    </row>
    <row r="1049" spans="2:65" s="1" customFormat="1" ht="45.6" customHeight="1">
      <c r="B1049" s="42"/>
      <c r="C1049" s="193" t="s">
        <v>1425</v>
      </c>
      <c r="D1049" s="193" t="s">
        <v>182</v>
      </c>
      <c r="E1049" s="194" t="s">
        <v>1426</v>
      </c>
      <c r="F1049" s="195" t="s">
        <v>1427</v>
      </c>
      <c r="G1049" s="196" t="s">
        <v>185</v>
      </c>
      <c r="H1049" s="197">
        <v>252.529</v>
      </c>
      <c r="I1049" s="198"/>
      <c r="J1049" s="199">
        <f>ROUND(I1049*H1049,2)</f>
        <v>0</v>
      </c>
      <c r="K1049" s="195" t="s">
        <v>186</v>
      </c>
      <c r="L1049" s="62"/>
      <c r="M1049" s="200" t="s">
        <v>34</v>
      </c>
      <c r="N1049" s="201" t="s">
        <v>49</v>
      </c>
      <c r="O1049" s="43"/>
      <c r="P1049" s="202">
        <f>O1049*H1049</f>
        <v>0</v>
      </c>
      <c r="Q1049" s="202">
        <v>1.1790000000000001E-4</v>
      </c>
      <c r="R1049" s="202">
        <f>Q1049*H1049</f>
        <v>2.97731691E-2</v>
      </c>
      <c r="S1049" s="202">
        <v>0</v>
      </c>
      <c r="T1049" s="203">
        <f>S1049*H1049</f>
        <v>0</v>
      </c>
      <c r="AR1049" s="24" t="s">
        <v>301</v>
      </c>
      <c r="AT1049" s="24" t="s">
        <v>182</v>
      </c>
      <c r="AU1049" s="24" t="s">
        <v>88</v>
      </c>
      <c r="AY1049" s="24" t="s">
        <v>179</v>
      </c>
      <c r="BE1049" s="204">
        <f>IF(N1049="základní",J1049,0)</f>
        <v>0</v>
      </c>
      <c r="BF1049" s="204">
        <f>IF(N1049="snížená",J1049,0)</f>
        <v>0</v>
      </c>
      <c r="BG1049" s="204">
        <f>IF(N1049="zákl. přenesená",J1049,0)</f>
        <v>0</v>
      </c>
      <c r="BH1049" s="204">
        <f>IF(N1049="sníž. přenesená",J1049,0)</f>
        <v>0</v>
      </c>
      <c r="BI1049" s="204">
        <f>IF(N1049="nulová",J1049,0)</f>
        <v>0</v>
      </c>
      <c r="BJ1049" s="24" t="s">
        <v>86</v>
      </c>
      <c r="BK1049" s="204">
        <f>ROUND(I1049*H1049,2)</f>
        <v>0</v>
      </c>
      <c r="BL1049" s="24" t="s">
        <v>301</v>
      </c>
      <c r="BM1049" s="24" t="s">
        <v>1428</v>
      </c>
    </row>
    <row r="1050" spans="2:65" s="1" customFormat="1" ht="67.5">
      <c r="B1050" s="42"/>
      <c r="C1050" s="64"/>
      <c r="D1050" s="205" t="s">
        <v>189</v>
      </c>
      <c r="E1050" s="64"/>
      <c r="F1050" s="206" t="s">
        <v>1410</v>
      </c>
      <c r="G1050" s="64"/>
      <c r="H1050" s="64"/>
      <c r="I1050" s="164"/>
      <c r="J1050" s="64"/>
      <c r="K1050" s="64"/>
      <c r="L1050" s="62"/>
      <c r="M1050" s="207"/>
      <c r="N1050" s="43"/>
      <c r="O1050" s="43"/>
      <c r="P1050" s="43"/>
      <c r="Q1050" s="43"/>
      <c r="R1050" s="43"/>
      <c r="S1050" s="43"/>
      <c r="T1050" s="79"/>
      <c r="AT1050" s="24" t="s">
        <v>189</v>
      </c>
      <c r="AU1050" s="24" t="s">
        <v>88</v>
      </c>
    </row>
    <row r="1051" spans="2:65" s="11" customFormat="1" ht="13.5">
      <c r="B1051" s="208"/>
      <c r="C1051" s="209"/>
      <c r="D1051" s="205" t="s">
        <v>191</v>
      </c>
      <c r="E1051" s="210" t="s">
        <v>34</v>
      </c>
      <c r="F1051" s="211" t="s">
        <v>1429</v>
      </c>
      <c r="G1051" s="209"/>
      <c r="H1051" s="210" t="s">
        <v>34</v>
      </c>
      <c r="I1051" s="212"/>
      <c r="J1051" s="209"/>
      <c r="K1051" s="209"/>
      <c r="L1051" s="213"/>
      <c r="M1051" s="214"/>
      <c r="N1051" s="215"/>
      <c r="O1051" s="215"/>
      <c r="P1051" s="215"/>
      <c r="Q1051" s="215"/>
      <c r="R1051" s="215"/>
      <c r="S1051" s="215"/>
      <c r="T1051" s="216"/>
      <c r="AT1051" s="217" t="s">
        <v>191</v>
      </c>
      <c r="AU1051" s="217" t="s">
        <v>88</v>
      </c>
      <c r="AV1051" s="11" t="s">
        <v>86</v>
      </c>
      <c r="AW1051" s="11" t="s">
        <v>41</v>
      </c>
      <c r="AX1051" s="11" t="s">
        <v>78</v>
      </c>
      <c r="AY1051" s="217" t="s">
        <v>179</v>
      </c>
    </row>
    <row r="1052" spans="2:65" s="12" customFormat="1" ht="13.5">
      <c r="B1052" s="218"/>
      <c r="C1052" s="219"/>
      <c r="D1052" s="205" t="s">
        <v>191</v>
      </c>
      <c r="E1052" s="220" t="s">
        <v>34</v>
      </c>
      <c r="F1052" s="221" t="s">
        <v>1430</v>
      </c>
      <c r="G1052" s="219"/>
      <c r="H1052" s="222">
        <v>412.74099999999999</v>
      </c>
      <c r="I1052" s="223"/>
      <c r="J1052" s="219"/>
      <c r="K1052" s="219"/>
      <c r="L1052" s="224"/>
      <c r="M1052" s="225"/>
      <c r="N1052" s="226"/>
      <c r="O1052" s="226"/>
      <c r="P1052" s="226"/>
      <c r="Q1052" s="226"/>
      <c r="R1052" s="226"/>
      <c r="S1052" s="226"/>
      <c r="T1052" s="227"/>
      <c r="AT1052" s="228" t="s">
        <v>191</v>
      </c>
      <c r="AU1052" s="228" t="s">
        <v>88</v>
      </c>
      <c r="AV1052" s="12" t="s">
        <v>88</v>
      </c>
      <c r="AW1052" s="12" t="s">
        <v>41</v>
      </c>
      <c r="AX1052" s="12" t="s">
        <v>78</v>
      </c>
      <c r="AY1052" s="228" t="s">
        <v>179</v>
      </c>
    </row>
    <row r="1053" spans="2:65" s="12" customFormat="1" ht="13.5">
      <c r="B1053" s="218"/>
      <c r="C1053" s="219"/>
      <c r="D1053" s="205" t="s">
        <v>191</v>
      </c>
      <c r="E1053" s="220" t="s">
        <v>34</v>
      </c>
      <c r="F1053" s="221" t="s">
        <v>1431</v>
      </c>
      <c r="G1053" s="219"/>
      <c r="H1053" s="222">
        <v>69.930000000000007</v>
      </c>
      <c r="I1053" s="223"/>
      <c r="J1053" s="219"/>
      <c r="K1053" s="219"/>
      <c r="L1053" s="224"/>
      <c r="M1053" s="225"/>
      <c r="N1053" s="226"/>
      <c r="O1053" s="226"/>
      <c r="P1053" s="226"/>
      <c r="Q1053" s="226"/>
      <c r="R1053" s="226"/>
      <c r="S1053" s="226"/>
      <c r="T1053" s="227"/>
      <c r="AT1053" s="228" t="s">
        <v>191</v>
      </c>
      <c r="AU1053" s="228" t="s">
        <v>88</v>
      </c>
      <c r="AV1053" s="12" t="s">
        <v>88</v>
      </c>
      <c r="AW1053" s="12" t="s">
        <v>41</v>
      </c>
      <c r="AX1053" s="12" t="s">
        <v>78</v>
      </c>
      <c r="AY1053" s="228" t="s">
        <v>179</v>
      </c>
    </row>
    <row r="1054" spans="2:65" s="12" customFormat="1" ht="13.5">
      <c r="B1054" s="218"/>
      <c r="C1054" s="219"/>
      <c r="D1054" s="205" t="s">
        <v>191</v>
      </c>
      <c r="E1054" s="220" t="s">
        <v>34</v>
      </c>
      <c r="F1054" s="221" t="s">
        <v>1430</v>
      </c>
      <c r="G1054" s="219"/>
      <c r="H1054" s="222">
        <v>412.74099999999999</v>
      </c>
      <c r="I1054" s="223"/>
      <c r="J1054" s="219"/>
      <c r="K1054" s="219"/>
      <c r="L1054" s="224"/>
      <c r="M1054" s="225"/>
      <c r="N1054" s="226"/>
      <c r="O1054" s="226"/>
      <c r="P1054" s="226"/>
      <c r="Q1054" s="226"/>
      <c r="R1054" s="226"/>
      <c r="S1054" s="226"/>
      <c r="T1054" s="227"/>
      <c r="AT1054" s="228" t="s">
        <v>191</v>
      </c>
      <c r="AU1054" s="228" t="s">
        <v>88</v>
      </c>
      <c r="AV1054" s="12" t="s">
        <v>88</v>
      </c>
      <c r="AW1054" s="12" t="s">
        <v>41</v>
      </c>
      <c r="AX1054" s="12" t="s">
        <v>78</v>
      </c>
      <c r="AY1054" s="228" t="s">
        <v>179</v>
      </c>
    </row>
    <row r="1055" spans="2:65" s="11" customFormat="1" ht="13.5">
      <c r="B1055" s="208"/>
      <c r="C1055" s="209"/>
      <c r="D1055" s="205" t="s">
        <v>191</v>
      </c>
      <c r="E1055" s="210" t="s">
        <v>34</v>
      </c>
      <c r="F1055" s="211" t="s">
        <v>1432</v>
      </c>
      <c r="G1055" s="209"/>
      <c r="H1055" s="210" t="s">
        <v>34</v>
      </c>
      <c r="I1055" s="212"/>
      <c r="J1055" s="209"/>
      <c r="K1055" s="209"/>
      <c r="L1055" s="213"/>
      <c r="M1055" s="214"/>
      <c r="N1055" s="215"/>
      <c r="O1055" s="215"/>
      <c r="P1055" s="215"/>
      <c r="Q1055" s="215"/>
      <c r="R1055" s="215"/>
      <c r="S1055" s="215"/>
      <c r="T1055" s="216"/>
      <c r="AT1055" s="217" t="s">
        <v>191</v>
      </c>
      <c r="AU1055" s="217" t="s">
        <v>88</v>
      </c>
      <c r="AV1055" s="11" t="s">
        <v>86</v>
      </c>
      <c r="AW1055" s="11" t="s">
        <v>41</v>
      </c>
      <c r="AX1055" s="11" t="s">
        <v>78</v>
      </c>
      <c r="AY1055" s="217" t="s">
        <v>179</v>
      </c>
    </row>
    <row r="1056" spans="2:65" s="12" customFormat="1" ht="13.5">
      <c r="B1056" s="218"/>
      <c r="C1056" s="219"/>
      <c r="D1056" s="205" t="s">
        <v>191</v>
      </c>
      <c r="E1056" s="220" t="s">
        <v>34</v>
      </c>
      <c r="F1056" s="221" t="s">
        <v>1433</v>
      </c>
      <c r="G1056" s="219"/>
      <c r="H1056" s="222">
        <v>136.88</v>
      </c>
      <c r="I1056" s="223"/>
      <c r="J1056" s="219"/>
      <c r="K1056" s="219"/>
      <c r="L1056" s="224"/>
      <c r="M1056" s="225"/>
      <c r="N1056" s="226"/>
      <c r="O1056" s="226"/>
      <c r="P1056" s="226"/>
      <c r="Q1056" s="226"/>
      <c r="R1056" s="226"/>
      <c r="S1056" s="226"/>
      <c r="T1056" s="227"/>
      <c r="AT1056" s="228" t="s">
        <v>191</v>
      </c>
      <c r="AU1056" s="228" t="s">
        <v>88</v>
      </c>
      <c r="AV1056" s="12" t="s">
        <v>88</v>
      </c>
      <c r="AW1056" s="12" t="s">
        <v>41</v>
      </c>
      <c r="AX1056" s="12" t="s">
        <v>78</v>
      </c>
      <c r="AY1056" s="228" t="s">
        <v>179</v>
      </c>
    </row>
    <row r="1057" spans="2:65" s="14" customFormat="1" ht="13.5">
      <c r="B1057" s="250"/>
      <c r="C1057" s="251"/>
      <c r="D1057" s="205" t="s">
        <v>191</v>
      </c>
      <c r="E1057" s="252" t="s">
        <v>34</v>
      </c>
      <c r="F1057" s="253" t="s">
        <v>347</v>
      </c>
      <c r="G1057" s="251"/>
      <c r="H1057" s="254">
        <v>1032.2919999999999</v>
      </c>
      <c r="I1057" s="255"/>
      <c r="J1057" s="251"/>
      <c r="K1057" s="251"/>
      <c r="L1057" s="256"/>
      <c r="M1057" s="257"/>
      <c r="N1057" s="258"/>
      <c r="O1057" s="258"/>
      <c r="P1057" s="258"/>
      <c r="Q1057" s="258"/>
      <c r="R1057" s="258"/>
      <c r="S1057" s="258"/>
      <c r="T1057" s="259"/>
      <c r="AT1057" s="260" t="s">
        <v>191</v>
      </c>
      <c r="AU1057" s="260" t="s">
        <v>88</v>
      </c>
      <c r="AV1057" s="14" t="s">
        <v>180</v>
      </c>
      <c r="AW1057" s="14" t="s">
        <v>41</v>
      </c>
      <c r="AX1057" s="14" t="s">
        <v>78</v>
      </c>
      <c r="AY1057" s="260" t="s">
        <v>179</v>
      </c>
    </row>
    <row r="1058" spans="2:65" s="11" customFormat="1" ht="13.5">
      <c r="B1058" s="208"/>
      <c r="C1058" s="209"/>
      <c r="D1058" s="205" t="s">
        <v>191</v>
      </c>
      <c r="E1058" s="210" t="s">
        <v>34</v>
      </c>
      <c r="F1058" s="211" t="s">
        <v>1434</v>
      </c>
      <c r="G1058" s="209"/>
      <c r="H1058" s="210" t="s">
        <v>34</v>
      </c>
      <c r="I1058" s="212"/>
      <c r="J1058" s="209"/>
      <c r="K1058" s="209"/>
      <c r="L1058" s="213"/>
      <c r="M1058" s="214"/>
      <c r="N1058" s="215"/>
      <c r="O1058" s="215"/>
      <c r="P1058" s="215"/>
      <c r="Q1058" s="215"/>
      <c r="R1058" s="215"/>
      <c r="S1058" s="215"/>
      <c r="T1058" s="216"/>
      <c r="AT1058" s="217" t="s">
        <v>191</v>
      </c>
      <c r="AU1058" s="217" t="s">
        <v>88</v>
      </c>
      <c r="AV1058" s="11" t="s">
        <v>86</v>
      </c>
      <c r="AW1058" s="11" t="s">
        <v>41</v>
      </c>
      <c r="AX1058" s="11" t="s">
        <v>78</v>
      </c>
      <c r="AY1058" s="217" t="s">
        <v>179</v>
      </c>
    </row>
    <row r="1059" spans="2:65" s="12" customFormat="1" ht="13.5">
      <c r="B1059" s="218"/>
      <c r="C1059" s="219"/>
      <c r="D1059" s="205" t="s">
        <v>191</v>
      </c>
      <c r="E1059" s="220" t="s">
        <v>34</v>
      </c>
      <c r="F1059" s="221" t="s">
        <v>1435</v>
      </c>
      <c r="G1059" s="219"/>
      <c r="H1059" s="222">
        <v>-348.72</v>
      </c>
      <c r="I1059" s="223"/>
      <c r="J1059" s="219"/>
      <c r="K1059" s="219"/>
      <c r="L1059" s="224"/>
      <c r="M1059" s="225"/>
      <c r="N1059" s="226"/>
      <c r="O1059" s="226"/>
      <c r="P1059" s="226"/>
      <c r="Q1059" s="226"/>
      <c r="R1059" s="226"/>
      <c r="S1059" s="226"/>
      <c r="T1059" s="227"/>
      <c r="AT1059" s="228" t="s">
        <v>191</v>
      </c>
      <c r="AU1059" s="228" t="s">
        <v>88</v>
      </c>
      <c r="AV1059" s="12" t="s">
        <v>88</v>
      </c>
      <c r="AW1059" s="12" t="s">
        <v>41</v>
      </c>
      <c r="AX1059" s="12" t="s">
        <v>78</v>
      </c>
      <c r="AY1059" s="228" t="s">
        <v>179</v>
      </c>
    </row>
    <row r="1060" spans="2:65" s="11" customFormat="1" ht="13.5">
      <c r="B1060" s="208"/>
      <c r="C1060" s="209"/>
      <c r="D1060" s="205" t="s">
        <v>191</v>
      </c>
      <c r="E1060" s="210" t="s">
        <v>34</v>
      </c>
      <c r="F1060" s="211" t="s">
        <v>1436</v>
      </c>
      <c r="G1060" s="209"/>
      <c r="H1060" s="210" t="s">
        <v>34</v>
      </c>
      <c r="I1060" s="212"/>
      <c r="J1060" s="209"/>
      <c r="K1060" s="209"/>
      <c r="L1060" s="213"/>
      <c r="M1060" s="214"/>
      <c r="N1060" s="215"/>
      <c r="O1060" s="215"/>
      <c r="P1060" s="215"/>
      <c r="Q1060" s="215"/>
      <c r="R1060" s="215"/>
      <c r="S1060" s="215"/>
      <c r="T1060" s="216"/>
      <c r="AT1060" s="217" t="s">
        <v>191</v>
      </c>
      <c r="AU1060" s="217" t="s">
        <v>88</v>
      </c>
      <c r="AV1060" s="11" t="s">
        <v>86</v>
      </c>
      <c r="AW1060" s="11" t="s">
        <v>41</v>
      </c>
      <c r="AX1060" s="11" t="s">
        <v>78</v>
      </c>
      <c r="AY1060" s="217" t="s">
        <v>179</v>
      </c>
    </row>
    <row r="1061" spans="2:65" s="12" customFormat="1" ht="13.5">
      <c r="B1061" s="218"/>
      <c r="C1061" s="219"/>
      <c r="D1061" s="205" t="s">
        <v>191</v>
      </c>
      <c r="E1061" s="220" t="s">
        <v>34</v>
      </c>
      <c r="F1061" s="221" t="s">
        <v>1437</v>
      </c>
      <c r="G1061" s="219"/>
      <c r="H1061" s="222">
        <v>-431.04300000000001</v>
      </c>
      <c r="I1061" s="223"/>
      <c r="J1061" s="219"/>
      <c r="K1061" s="219"/>
      <c r="L1061" s="224"/>
      <c r="M1061" s="225"/>
      <c r="N1061" s="226"/>
      <c r="O1061" s="226"/>
      <c r="P1061" s="226"/>
      <c r="Q1061" s="226"/>
      <c r="R1061" s="226"/>
      <c r="S1061" s="226"/>
      <c r="T1061" s="227"/>
      <c r="AT1061" s="228" t="s">
        <v>191</v>
      </c>
      <c r="AU1061" s="228" t="s">
        <v>88</v>
      </c>
      <c r="AV1061" s="12" t="s">
        <v>88</v>
      </c>
      <c r="AW1061" s="12" t="s">
        <v>41</v>
      </c>
      <c r="AX1061" s="12" t="s">
        <v>78</v>
      </c>
      <c r="AY1061" s="228" t="s">
        <v>179</v>
      </c>
    </row>
    <row r="1062" spans="2:65" s="13" customFormat="1" ht="13.5">
      <c r="B1062" s="229"/>
      <c r="C1062" s="230"/>
      <c r="D1062" s="205" t="s">
        <v>191</v>
      </c>
      <c r="E1062" s="231" t="s">
        <v>34</v>
      </c>
      <c r="F1062" s="232" t="s">
        <v>196</v>
      </c>
      <c r="G1062" s="230"/>
      <c r="H1062" s="233">
        <v>252.529</v>
      </c>
      <c r="I1062" s="234"/>
      <c r="J1062" s="230"/>
      <c r="K1062" s="230"/>
      <c r="L1062" s="235"/>
      <c r="M1062" s="236"/>
      <c r="N1062" s="237"/>
      <c r="O1062" s="237"/>
      <c r="P1062" s="237"/>
      <c r="Q1062" s="237"/>
      <c r="R1062" s="237"/>
      <c r="S1062" s="237"/>
      <c r="T1062" s="238"/>
      <c r="AT1062" s="239" t="s">
        <v>191</v>
      </c>
      <c r="AU1062" s="239" t="s">
        <v>88</v>
      </c>
      <c r="AV1062" s="13" t="s">
        <v>187</v>
      </c>
      <c r="AW1062" s="13" t="s">
        <v>41</v>
      </c>
      <c r="AX1062" s="13" t="s">
        <v>86</v>
      </c>
      <c r="AY1062" s="239" t="s">
        <v>179</v>
      </c>
    </row>
    <row r="1063" spans="2:65" s="1" customFormat="1" ht="45.6" customHeight="1">
      <c r="B1063" s="42"/>
      <c r="C1063" s="193" t="s">
        <v>1438</v>
      </c>
      <c r="D1063" s="193" t="s">
        <v>182</v>
      </c>
      <c r="E1063" s="194" t="s">
        <v>1439</v>
      </c>
      <c r="F1063" s="195" t="s">
        <v>1440</v>
      </c>
      <c r="G1063" s="196" t="s">
        <v>185</v>
      </c>
      <c r="H1063" s="197">
        <v>431.04300000000001</v>
      </c>
      <c r="I1063" s="198"/>
      <c r="J1063" s="199">
        <f>ROUND(I1063*H1063,2)</f>
        <v>0</v>
      </c>
      <c r="K1063" s="195" t="s">
        <v>186</v>
      </c>
      <c r="L1063" s="62"/>
      <c r="M1063" s="200" t="s">
        <v>34</v>
      </c>
      <c r="N1063" s="201" t="s">
        <v>49</v>
      </c>
      <c r="O1063" s="43"/>
      <c r="P1063" s="202">
        <f>O1063*H1063</f>
        <v>0</v>
      </c>
      <c r="Q1063" s="202">
        <v>2.3580000000000001E-4</v>
      </c>
      <c r="R1063" s="202">
        <f>Q1063*H1063</f>
        <v>0.1016399394</v>
      </c>
      <c r="S1063" s="202">
        <v>0</v>
      </c>
      <c r="T1063" s="203">
        <f>S1063*H1063</f>
        <v>0</v>
      </c>
      <c r="AR1063" s="24" t="s">
        <v>301</v>
      </c>
      <c r="AT1063" s="24" t="s">
        <v>182</v>
      </c>
      <c r="AU1063" s="24" t="s">
        <v>88</v>
      </c>
      <c r="AY1063" s="24" t="s">
        <v>179</v>
      </c>
      <c r="BE1063" s="204">
        <f>IF(N1063="základní",J1063,0)</f>
        <v>0</v>
      </c>
      <c r="BF1063" s="204">
        <f>IF(N1063="snížená",J1063,0)</f>
        <v>0</v>
      </c>
      <c r="BG1063" s="204">
        <f>IF(N1063="zákl. přenesená",J1063,0)</f>
        <v>0</v>
      </c>
      <c r="BH1063" s="204">
        <f>IF(N1063="sníž. přenesená",J1063,0)</f>
        <v>0</v>
      </c>
      <c r="BI1063" s="204">
        <f>IF(N1063="nulová",J1063,0)</f>
        <v>0</v>
      </c>
      <c r="BJ1063" s="24" t="s">
        <v>86</v>
      </c>
      <c r="BK1063" s="204">
        <f>ROUND(I1063*H1063,2)</f>
        <v>0</v>
      </c>
      <c r="BL1063" s="24" t="s">
        <v>301</v>
      </c>
      <c r="BM1063" s="24" t="s">
        <v>1441</v>
      </c>
    </row>
    <row r="1064" spans="2:65" s="1" customFormat="1" ht="67.5">
      <c r="B1064" s="42"/>
      <c r="C1064" s="64"/>
      <c r="D1064" s="205" t="s">
        <v>189</v>
      </c>
      <c r="E1064" s="64"/>
      <c r="F1064" s="206" t="s">
        <v>1410</v>
      </c>
      <c r="G1064" s="64"/>
      <c r="H1064" s="64"/>
      <c r="I1064" s="164"/>
      <c r="J1064" s="64"/>
      <c r="K1064" s="64"/>
      <c r="L1064" s="62"/>
      <c r="M1064" s="207"/>
      <c r="N1064" s="43"/>
      <c r="O1064" s="43"/>
      <c r="P1064" s="43"/>
      <c r="Q1064" s="43"/>
      <c r="R1064" s="43"/>
      <c r="S1064" s="43"/>
      <c r="T1064" s="79"/>
      <c r="AT1064" s="24" t="s">
        <v>189</v>
      </c>
      <c r="AU1064" s="24" t="s">
        <v>88</v>
      </c>
    </row>
    <row r="1065" spans="2:65" s="12" customFormat="1" ht="13.5">
      <c r="B1065" s="218"/>
      <c r="C1065" s="219"/>
      <c r="D1065" s="205" t="s">
        <v>191</v>
      </c>
      <c r="E1065" s="220" t="s">
        <v>34</v>
      </c>
      <c r="F1065" s="221" t="s">
        <v>1442</v>
      </c>
      <c r="G1065" s="219"/>
      <c r="H1065" s="222">
        <v>177.63</v>
      </c>
      <c r="I1065" s="223"/>
      <c r="J1065" s="219"/>
      <c r="K1065" s="219"/>
      <c r="L1065" s="224"/>
      <c r="M1065" s="225"/>
      <c r="N1065" s="226"/>
      <c r="O1065" s="226"/>
      <c r="P1065" s="226"/>
      <c r="Q1065" s="226"/>
      <c r="R1065" s="226"/>
      <c r="S1065" s="226"/>
      <c r="T1065" s="227"/>
      <c r="AT1065" s="228" t="s">
        <v>191</v>
      </c>
      <c r="AU1065" s="228" t="s">
        <v>88</v>
      </c>
      <c r="AV1065" s="12" t="s">
        <v>88</v>
      </c>
      <c r="AW1065" s="12" t="s">
        <v>41</v>
      </c>
      <c r="AX1065" s="12" t="s">
        <v>78</v>
      </c>
      <c r="AY1065" s="228" t="s">
        <v>179</v>
      </c>
    </row>
    <row r="1066" spans="2:65" s="12" customFormat="1" ht="13.5">
      <c r="B1066" s="218"/>
      <c r="C1066" s="219"/>
      <c r="D1066" s="205" t="s">
        <v>191</v>
      </c>
      <c r="E1066" s="220" t="s">
        <v>34</v>
      </c>
      <c r="F1066" s="221" t="s">
        <v>1443</v>
      </c>
      <c r="G1066" s="219"/>
      <c r="H1066" s="222">
        <v>382.767</v>
      </c>
      <c r="I1066" s="223"/>
      <c r="J1066" s="219"/>
      <c r="K1066" s="219"/>
      <c r="L1066" s="224"/>
      <c r="M1066" s="225"/>
      <c r="N1066" s="226"/>
      <c r="O1066" s="226"/>
      <c r="P1066" s="226"/>
      <c r="Q1066" s="226"/>
      <c r="R1066" s="226"/>
      <c r="S1066" s="226"/>
      <c r="T1066" s="227"/>
      <c r="AT1066" s="228" t="s">
        <v>191</v>
      </c>
      <c r="AU1066" s="228" t="s">
        <v>88</v>
      </c>
      <c r="AV1066" s="12" t="s">
        <v>88</v>
      </c>
      <c r="AW1066" s="12" t="s">
        <v>41</v>
      </c>
      <c r="AX1066" s="12" t="s">
        <v>78</v>
      </c>
      <c r="AY1066" s="228" t="s">
        <v>179</v>
      </c>
    </row>
    <row r="1067" spans="2:65" s="12" customFormat="1" ht="13.5">
      <c r="B1067" s="218"/>
      <c r="C1067" s="219"/>
      <c r="D1067" s="205" t="s">
        <v>191</v>
      </c>
      <c r="E1067" s="220" t="s">
        <v>34</v>
      </c>
      <c r="F1067" s="221" t="s">
        <v>1444</v>
      </c>
      <c r="G1067" s="219"/>
      <c r="H1067" s="222">
        <v>219.36600000000001</v>
      </c>
      <c r="I1067" s="223"/>
      <c r="J1067" s="219"/>
      <c r="K1067" s="219"/>
      <c r="L1067" s="224"/>
      <c r="M1067" s="225"/>
      <c r="N1067" s="226"/>
      <c r="O1067" s="226"/>
      <c r="P1067" s="226"/>
      <c r="Q1067" s="226"/>
      <c r="R1067" s="226"/>
      <c r="S1067" s="226"/>
      <c r="T1067" s="227"/>
      <c r="AT1067" s="228" t="s">
        <v>191</v>
      </c>
      <c r="AU1067" s="228" t="s">
        <v>88</v>
      </c>
      <c r="AV1067" s="12" t="s">
        <v>88</v>
      </c>
      <c r="AW1067" s="12" t="s">
        <v>41</v>
      </c>
      <c r="AX1067" s="12" t="s">
        <v>78</v>
      </c>
      <c r="AY1067" s="228" t="s">
        <v>179</v>
      </c>
    </row>
    <row r="1068" spans="2:65" s="11" customFormat="1" ht="13.5">
      <c r="B1068" s="208"/>
      <c r="C1068" s="209"/>
      <c r="D1068" s="205" t="s">
        <v>191</v>
      </c>
      <c r="E1068" s="210" t="s">
        <v>34</v>
      </c>
      <c r="F1068" s="211" t="s">
        <v>1434</v>
      </c>
      <c r="G1068" s="209"/>
      <c r="H1068" s="210" t="s">
        <v>34</v>
      </c>
      <c r="I1068" s="212"/>
      <c r="J1068" s="209"/>
      <c r="K1068" s="209"/>
      <c r="L1068" s="213"/>
      <c r="M1068" s="214"/>
      <c r="N1068" s="215"/>
      <c r="O1068" s="215"/>
      <c r="P1068" s="215"/>
      <c r="Q1068" s="215"/>
      <c r="R1068" s="215"/>
      <c r="S1068" s="215"/>
      <c r="T1068" s="216"/>
      <c r="AT1068" s="217" t="s">
        <v>191</v>
      </c>
      <c r="AU1068" s="217" t="s">
        <v>88</v>
      </c>
      <c r="AV1068" s="11" t="s">
        <v>86</v>
      </c>
      <c r="AW1068" s="11" t="s">
        <v>41</v>
      </c>
      <c r="AX1068" s="11" t="s">
        <v>78</v>
      </c>
      <c r="AY1068" s="217" t="s">
        <v>179</v>
      </c>
    </row>
    <row r="1069" spans="2:65" s="12" customFormat="1" ht="13.5">
      <c r="B1069" s="218"/>
      <c r="C1069" s="219"/>
      <c r="D1069" s="205" t="s">
        <v>191</v>
      </c>
      <c r="E1069" s="220" t="s">
        <v>34</v>
      </c>
      <c r="F1069" s="221" t="s">
        <v>1445</v>
      </c>
      <c r="G1069" s="219"/>
      <c r="H1069" s="222">
        <v>-348.72</v>
      </c>
      <c r="I1069" s="223"/>
      <c r="J1069" s="219"/>
      <c r="K1069" s="219"/>
      <c r="L1069" s="224"/>
      <c r="M1069" s="225"/>
      <c r="N1069" s="226"/>
      <c r="O1069" s="226"/>
      <c r="P1069" s="226"/>
      <c r="Q1069" s="226"/>
      <c r="R1069" s="226"/>
      <c r="S1069" s="226"/>
      <c r="T1069" s="227"/>
      <c r="AT1069" s="228" t="s">
        <v>191</v>
      </c>
      <c r="AU1069" s="228" t="s">
        <v>88</v>
      </c>
      <c r="AV1069" s="12" t="s">
        <v>88</v>
      </c>
      <c r="AW1069" s="12" t="s">
        <v>41</v>
      </c>
      <c r="AX1069" s="12" t="s">
        <v>78</v>
      </c>
      <c r="AY1069" s="228" t="s">
        <v>179</v>
      </c>
    </row>
    <row r="1070" spans="2:65" s="13" customFormat="1" ht="13.5">
      <c r="B1070" s="229"/>
      <c r="C1070" s="230"/>
      <c r="D1070" s="205" t="s">
        <v>191</v>
      </c>
      <c r="E1070" s="231" t="s">
        <v>34</v>
      </c>
      <c r="F1070" s="232" t="s">
        <v>196</v>
      </c>
      <c r="G1070" s="230"/>
      <c r="H1070" s="233">
        <v>431.04300000000001</v>
      </c>
      <c r="I1070" s="234"/>
      <c r="J1070" s="230"/>
      <c r="K1070" s="230"/>
      <c r="L1070" s="235"/>
      <c r="M1070" s="236"/>
      <c r="N1070" s="237"/>
      <c r="O1070" s="237"/>
      <c r="P1070" s="237"/>
      <c r="Q1070" s="237"/>
      <c r="R1070" s="237"/>
      <c r="S1070" s="237"/>
      <c r="T1070" s="238"/>
      <c r="AT1070" s="239" t="s">
        <v>191</v>
      </c>
      <c r="AU1070" s="239" t="s">
        <v>88</v>
      </c>
      <c r="AV1070" s="13" t="s">
        <v>187</v>
      </c>
      <c r="AW1070" s="13" t="s">
        <v>41</v>
      </c>
      <c r="AX1070" s="13" t="s">
        <v>86</v>
      </c>
      <c r="AY1070" s="239" t="s">
        <v>179</v>
      </c>
    </row>
    <row r="1071" spans="2:65" s="1" customFormat="1" ht="45.6" customHeight="1">
      <c r="B1071" s="42"/>
      <c r="C1071" s="193" t="s">
        <v>1446</v>
      </c>
      <c r="D1071" s="193" t="s">
        <v>182</v>
      </c>
      <c r="E1071" s="194" t="s">
        <v>1447</v>
      </c>
      <c r="F1071" s="195" t="s">
        <v>1448</v>
      </c>
      <c r="G1071" s="196" t="s">
        <v>185</v>
      </c>
      <c r="H1071" s="197">
        <v>348.72</v>
      </c>
      <c r="I1071" s="198"/>
      <c r="J1071" s="199">
        <f>ROUND(I1071*H1071,2)</f>
        <v>0</v>
      </c>
      <c r="K1071" s="195" t="s">
        <v>186</v>
      </c>
      <c r="L1071" s="62"/>
      <c r="M1071" s="200" t="s">
        <v>34</v>
      </c>
      <c r="N1071" s="201" t="s">
        <v>49</v>
      </c>
      <c r="O1071" s="43"/>
      <c r="P1071" s="202">
        <f>O1071*H1071</f>
        <v>0</v>
      </c>
      <c r="Q1071" s="202">
        <v>3.5369999999999998E-4</v>
      </c>
      <c r="R1071" s="202">
        <f>Q1071*H1071</f>
        <v>0.12334226400000001</v>
      </c>
      <c r="S1071" s="202">
        <v>0</v>
      </c>
      <c r="T1071" s="203">
        <f>S1071*H1071</f>
        <v>0</v>
      </c>
      <c r="AR1071" s="24" t="s">
        <v>301</v>
      </c>
      <c r="AT1071" s="24" t="s">
        <v>182</v>
      </c>
      <c r="AU1071" s="24" t="s">
        <v>88</v>
      </c>
      <c r="AY1071" s="24" t="s">
        <v>179</v>
      </c>
      <c r="BE1071" s="204">
        <f>IF(N1071="základní",J1071,0)</f>
        <v>0</v>
      </c>
      <c r="BF1071" s="204">
        <f>IF(N1071="snížená",J1071,0)</f>
        <v>0</v>
      </c>
      <c r="BG1071" s="204">
        <f>IF(N1071="zákl. přenesená",J1071,0)</f>
        <v>0</v>
      </c>
      <c r="BH1071" s="204">
        <f>IF(N1071="sníž. přenesená",J1071,0)</f>
        <v>0</v>
      </c>
      <c r="BI1071" s="204">
        <f>IF(N1071="nulová",J1071,0)</f>
        <v>0</v>
      </c>
      <c r="BJ1071" s="24" t="s">
        <v>86</v>
      </c>
      <c r="BK1071" s="204">
        <f>ROUND(I1071*H1071,2)</f>
        <v>0</v>
      </c>
      <c r="BL1071" s="24" t="s">
        <v>301</v>
      </c>
      <c r="BM1071" s="24" t="s">
        <v>1449</v>
      </c>
    </row>
    <row r="1072" spans="2:65" s="1" customFormat="1" ht="67.5">
      <c r="B1072" s="42"/>
      <c r="C1072" s="64"/>
      <c r="D1072" s="205" t="s">
        <v>189</v>
      </c>
      <c r="E1072" s="64"/>
      <c r="F1072" s="206" t="s">
        <v>1410</v>
      </c>
      <c r="G1072" s="64"/>
      <c r="H1072" s="64"/>
      <c r="I1072" s="164"/>
      <c r="J1072" s="64"/>
      <c r="K1072" s="64"/>
      <c r="L1072" s="62"/>
      <c r="M1072" s="207"/>
      <c r="N1072" s="43"/>
      <c r="O1072" s="43"/>
      <c r="P1072" s="43"/>
      <c r="Q1072" s="43"/>
      <c r="R1072" s="43"/>
      <c r="S1072" s="43"/>
      <c r="T1072" s="79"/>
      <c r="AT1072" s="24" t="s">
        <v>189</v>
      </c>
      <c r="AU1072" s="24" t="s">
        <v>88</v>
      </c>
    </row>
    <row r="1073" spans="2:65" s="1" customFormat="1" ht="22.9" customHeight="1">
      <c r="B1073" s="42"/>
      <c r="C1073" s="240" t="s">
        <v>1450</v>
      </c>
      <c r="D1073" s="240" t="s">
        <v>222</v>
      </c>
      <c r="E1073" s="241" t="s">
        <v>1451</v>
      </c>
      <c r="F1073" s="242" t="s">
        <v>1452</v>
      </c>
      <c r="G1073" s="243" t="s">
        <v>199</v>
      </c>
      <c r="H1073" s="244">
        <v>157.941</v>
      </c>
      <c r="I1073" s="245"/>
      <c r="J1073" s="246">
        <f>ROUND(I1073*H1073,2)</f>
        <v>0</v>
      </c>
      <c r="K1073" s="242" t="s">
        <v>186</v>
      </c>
      <c r="L1073" s="247"/>
      <c r="M1073" s="248" t="s">
        <v>34</v>
      </c>
      <c r="N1073" s="249" t="s">
        <v>49</v>
      </c>
      <c r="O1073" s="43"/>
      <c r="P1073" s="202">
        <f>O1073*H1073</f>
        <v>0</v>
      </c>
      <c r="Q1073" s="202">
        <v>2.5000000000000001E-2</v>
      </c>
      <c r="R1073" s="202">
        <f>Q1073*H1073</f>
        <v>3.9485250000000001</v>
      </c>
      <c r="S1073" s="202">
        <v>0</v>
      </c>
      <c r="T1073" s="203">
        <f>S1073*H1073</f>
        <v>0</v>
      </c>
      <c r="AR1073" s="24" t="s">
        <v>473</v>
      </c>
      <c r="AT1073" s="24" t="s">
        <v>222</v>
      </c>
      <c r="AU1073" s="24" t="s">
        <v>88</v>
      </c>
      <c r="AY1073" s="24" t="s">
        <v>179</v>
      </c>
      <c r="BE1073" s="204">
        <f>IF(N1073="základní",J1073,0)</f>
        <v>0</v>
      </c>
      <c r="BF1073" s="204">
        <f>IF(N1073="snížená",J1073,0)</f>
        <v>0</v>
      </c>
      <c r="BG1073" s="204">
        <f>IF(N1073="zákl. přenesená",J1073,0)</f>
        <v>0</v>
      </c>
      <c r="BH1073" s="204">
        <f>IF(N1073="sníž. přenesená",J1073,0)</f>
        <v>0</v>
      </c>
      <c r="BI1073" s="204">
        <f>IF(N1073="nulová",J1073,0)</f>
        <v>0</v>
      </c>
      <c r="BJ1073" s="24" t="s">
        <v>86</v>
      </c>
      <c r="BK1073" s="204">
        <f>ROUND(I1073*H1073,2)</f>
        <v>0</v>
      </c>
      <c r="BL1073" s="24" t="s">
        <v>301</v>
      </c>
      <c r="BM1073" s="24" t="s">
        <v>1453</v>
      </c>
    </row>
    <row r="1074" spans="2:65" s="1" customFormat="1" ht="27">
      <c r="B1074" s="42"/>
      <c r="C1074" s="64"/>
      <c r="D1074" s="205" t="s">
        <v>227</v>
      </c>
      <c r="E1074" s="64"/>
      <c r="F1074" s="206" t="s">
        <v>619</v>
      </c>
      <c r="G1074" s="64"/>
      <c r="H1074" s="64"/>
      <c r="I1074" s="164"/>
      <c r="J1074" s="64"/>
      <c r="K1074" s="64"/>
      <c r="L1074" s="62"/>
      <c r="M1074" s="207"/>
      <c r="N1074" s="43"/>
      <c r="O1074" s="43"/>
      <c r="P1074" s="43"/>
      <c r="Q1074" s="43"/>
      <c r="R1074" s="43"/>
      <c r="S1074" s="43"/>
      <c r="T1074" s="79"/>
      <c r="AT1074" s="24" t="s">
        <v>227</v>
      </c>
      <c r="AU1074" s="24" t="s">
        <v>88</v>
      </c>
    </row>
    <row r="1075" spans="2:65" s="11" customFormat="1" ht="13.5">
      <c r="B1075" s="208"/>
      <c r="C1075" s="209"/>
      <c r="D1075" s="205" t="s">
        <v>191</v>
      </c>
      <c r="E1075" s="210" t="s">
        <v>34</v>
      </c>
      <c r="F1075" s="211" t="s">
        <v>1429</v>
      </c>
      <c r="G1075" s="209"/>
      <c r="H1075" s="210" t="s">
        <v>34</v>
      </c>
      <c r="I1075" s="212"/>
      <c r="J1075" s="209"/>
      <c r="K1075" s="209"/>
      <c r="L1075" s="213"/>
      <c r="M1075" s="214"/>
      <c r="N1075" s="215"/>
      <c r="O1075" s="215"/>
      <c r="P1075" s="215"/>
      <c r="Q1075" s="215"/>
      <c r="R1075" s="215"/>
      <c r="S1075" s="215"/>
      <c r="T1075" s="216"/>
      <c r="AT1075" s="217" t="s">
        <v>191</v>
      </c>
      <c r="AU1075" s="217" t="s">
        <v>88</v>
      </c>
      <c r="AV1075" s="11" t="s">
        <v>86</v>
      </c>
      <c r="AW1075" s="11" t="s">
        <v>41</v>
      </c>
      <c r="AX1075" s="11" t="s">
        <v>78</v>
      </c>
      <c r="AY1075" s="217" t="s">
        <v>179</v>
      </c>
    </row>
    <row r="1076" spans="2:65" s="12" customFormat="1" ht="13.5">
      <c r="B1076" s="218"/>
      <c r="C1076" s="219"/>
      <c r="D1076" s="205" t="s">
        <v>191</v>
      </c>
      <c r="E1076" s="220" t="s">
        <v>34</v>
      </c>
      <c r="F1076" s="221" t="s">
        <v>1454</v>
      </c>
      <c r="G1076" s="219"/>
      <c r="H1076" s="222">
        <v>61.911000000000001</v>
      </c>
      <c r="I1076" s="223"/>
      <c r="J1076" s="219"/>
      <c r="K1076" s="219"/>
      <c r="L1076" s="224"/>
      <c r="M1076" s="225"/>
      <c r="N1076" s="226"/>
      <c r="O1076" s="226"/>
      <c r="P1076" s="226"/>
      <c r="Q1076" s="226"/>
      <c r="R1076" s="226"/>
      <c r="S1076" s="226"/>
      <c r="T1076" s="227"/>
      <c r="AT1076" s="228" t="s">
        <v>191</v>
      </c>
      <c r="AU1076" s="228" t="s">
        <v>88</v>
      </c>
      <c r="AV1076" s="12" t="s">
        <v>88</v>
      </c>
      <c r="AW1076" s="12" t="s">
        <v>41</v>
      </c>
      <c r="AX1076" s="12" t="s">
        <v>78</v>
      </c>
      <c r="AY1076" s="228" t="s">
        <v>179</v>
      </c>
    </row>
    <row r="1077" spans="2:65" s="12" customFormat="1" ht="13.5">
      <c r="B1077" s="218"/>
      <c r="C1077" s="219"/>
      <c r="D1077" s="205" t="s">
        <v>191</v>
      </c>
      <c r="E1077" s="220" t="s">
        <v>34</v>
      </c>
      <c r="F1077" s="221" t="s">
        <v>1455</v>
      </c>
      <c r="G1077" s="219"/>
      <c r="H1077" s="222">
        <v>10.49</v>
      </c>
      <c r="I1077" s="223"/>
      <c r="J1077" s="219"/>
      <c r="K1077" s="219"/>
      <c r="L1077" s="224"/>
      <c r="M1077" s="225"/>
      <c r="N1077" s="226"/>
      <c r="O1077" s="226"/>
      <c r="P1077" s="226"/>
      <c r="Q1077" s="226"/>
      <c r="R1077" s="226"/>
      <c r="S1077" s="226"/>
      <c r="T1077" s="227"/>
      <c r="AT1077" s="228" t="s">
        <v>191</v>
      </c>
      <c r="AU1077" s="228" t="s">
        <v>88</v>
      </c>
      <c r="AV1077" s="12" t="s">
        <v>88</v>
      </c>
      <c r="AW1077" s="12" t="s">
        <v>41</v>
      </c>
      <c r="AX1077" s="12" t="s">
        <v>78</v>
      </c>
      <c r="AY1077" s="228" t="s">
        <v>179</v>
      </c>
    </row>
    <row r="1078" spans="2:65" s="12" customFormat="1" ht="13.5">
      <c r="B1078" s="218"/>
      <c r="C1078" s="219"/>
      <c r="D1078" s="205" t="s">
        <v>191</v>
      </c>
      <c r="E1078" s="220" t="s">
        <v>34</v>
      </c>
      <c r="F1078" s="221" t="s">
        <v>1454</v>
      </c>
      <c r="G1078" s="219"/>
      <c r="H1078" s="222">
        <v>61.911000000000001</v>
      </c>
      <c r="I1078" s="223"/>
      <c r="J1078" s="219"/>
      <c r="K1078" s="219"/>
      <c r="L1078" s="224"/>
      <c r="M1078" s="225"/>
      <c r="N1078" s="226"/>
      <c r="O1078" s="226"/>
      <c r="P1078" s="226"/>
      <c r="Q1078" s="226"/>
      <c r="R1078" s="226"/>
      <c r="S1078" s="226"/>
      <c r="T1078" s="227"/>
      <c r="AT1078" s="228" t="s">
        <v>191</v>
      </c>
      <c r="AU1078" s="228" t="s">
        <v>88</v>
      </c>
      <c r="AV1078" s="12" t="s">
        <v>88</v>
      </c>
      <c r="AW1078" s="12" t="s">
        <v>41</v>
      </c>
      <c r="AX1078" s="12" t="s">
        <v>78</v>
      </c>
      <c r="AY1078" s="228" t="s">
        <v>179</v>
      </c>
    </row>
    <row r="1079" spans="2:65" s="11" customFormat="1" ht="13.5">
      <c r="B1079" s="208"/>
      <c r="C1079" s="209"/>
      <c r="D1079" s="205" t="s">
        <v>191</v>
      </c>
      <c r="E1079" s="210" t="s">
        <v>34</v>
      </c>
      <c r="F1079" s="211" t="s">
        <v>1432</v>
      </c>
      <c r="G1079" s="209"/>
      <c r="H1079" s="210" t="s">
        <v>34</v>
      </c>
      <c r="I1079" s="212"/>
      <c r="J1079" s="209"/>
      <c r="K1079" s="209"/>
      <c r="L1079" s="213"/>
      <c r="M1079" s="214"/>
      <c r="N1079" s="215"/>
      <c r="O1079" s="215"/>
      <c r="P1079" s="215"/>
      <c r="Q1079" s="215"/>
      <c r="R1079" s="215"/>
      <c r="S1079" s="215"/>
      <c r="T1079" s="216"/>
      <c r="AT1079" s="217" t="s">
        <v>191</v>
      </c>
      <c r="AU1079" s="217" t="s">
        <v>88</v>
      </c>
      <c r="AV1079" s="11" t="s">
        <v>86</v>
      </c>
      <c r="AW1079" s="11" t="s">
        <v>41</v>
      </c>
      <c r="AX1079" s="11" t="s">
        <v>78</v>
      </c>
      <c r="AY1079" s="217" t="s">
        <v>179</v>
      </c>
    </row>
    <row r="1080" spans="2:65" s="12" customFormat="1" ht="13.5">
      <c r="B1080" s="218"/>
      <c r="C1080" s="219"/>
      <c r="D1080" s="205" t="s">
        <v>191</v>
      </c>
      <c r="E1080" s="220" t="s">
        <v>34</v>
      </c>
      <c r="F1080" s="221" t="s">
        <v>1456</v>
      </c>
      <c r="G1080" s="219"/>
      <c r="H1080" s="222">
        <v>20.532</v>
      </c>
      <c r="I1080" s="223"/>
      <c r="J1080" s="219"/>
      <c r="K1080" s="219"/>
      <c r="L1080" s="224"/>
      <c r="M1080" s="225"/>
      <c r="N1080" s="226"/>
      <c r="O1080" s="226"/>
      <c r="P1080" s="226"/>
      <c r="Q1080" s="226"/>
      <c r="R1080" s="226"/>
      <c r="S1080" s="226"/>
      <c r="T1080" s="227"/>
      <c r="AT1080" s="228" t="s">
        <v>191</v>
      </c>
      <c r="AU1080" s="228" t="s">
        <v>88</v>
      </c>
      <c r="AV1080" s="12" t="s">
        <v>88</v>
      </c>
      <c r="AW1080" s="12" t="s">
        <v>41</v>
      </c>
      <c r="AX1080" s="12" t="s">
        <v>78</v>
      </c>
      <c r="AY1080" s="228" t="s">
        <v>179</v>
      </c>
    </row>
    <row r="1081" spans="2:65" s="13" customFormat="1" ht="13.5">
      <c r="B1081" s="229"/>
      <c r="C1081" s="230"/>
      <c r="D1081" s="205" t="s">
        <v>191</v>
      </c>
      <c r="E1081" s="231" t="s">
        <v>34</v>
      </c>
      <c r="F1081" s="232" t="s">
        <v>196</v>
      </c>
      <c r="G1081" s="230"/>
      <c r="H1081" s="233">
        <v>154.84399999999999</v>
      </c>
      <c r="I1081" s="234"/>
      <c r="J1081" s="230"/>
      <c r="K1081" s="230"/>
      <c r="L1081" s="235"/>
      <c r="M1081" s="236"/>
      <c r="N1081" s="237"/>
      <c r="O1081" s="237"/>
      <c r="P1081" s="237"/>
      <c r="Q1081" s="237"/>
      <c r="R1081" s="237"/>
      <c r="S1081" s="237"/>
      <c r="T1081" s="238"/>
      <c r="AT1081" s="239" t="s">
        <v>191</v>
      </c>
      <c r="AU1081" s="239" t="s">
        <v>88</v>
      </c>
      <c r="AV1081" s="13" t="s">
        <v>187</v>
      </c>
      <c r="AW1081" s="13" t="s">
        <v>41</v>
      </c>
      <c r="AX1081" s="13" t="s">
        <v>86</v>
      </c>
      <c r="AY1081" s="239" t="s">
        <v>179</v>
      </c>
    </row>
    <row r="1082" spans="2:65" s="12" customFormat="1" ht="13.5">
      <c r="B1082" s="218"/>
      <c r="C1082" s="219"/>
      <c r="D1082" s="205" t="s">
        <v>191</v>
      </c>
      <c r="E1082" s="219"/>
      <c r="F1082" s="221" t="s">
        <v>1457</v>
      </c>
      <c r="G1082" s="219"/>
      <c r="H1082" s="222">
        <v>157.941</v>
      </c>
      <c r="I1082" s="223"/>
      <c r="J1082" s="219"/>
      <c r="K1082" s="219"/>
      <c r="L1082" s="224"/>
      <c r="M1082" s="225"/>
      <c r="N1082" s="226"/>
      <c r="O1082" s="226"/>
      <c r="P1082" s="226"/>
      <c r="Q1082" s="226"/>
      <c r="R1082" s="226"/>
      <c r="S1082" s="226"/>
      <c r="T1082" s="227"/>
      <c r="AT1082" s="228" t="s">
        <v>191</v>
      </c>
      <c r="AU1082" s="228" t="s">
        <v>88</v>
      </c>
      <c r="AV1082" s="12" t="s">
        <v>88</v>
      </c>
      <c r="AW1082" s="12" t="s">
        <v>6</v>
      </c>
      <c r="AX1082" s="12" t="s">
        <v>86</v>
      </c>
      <c r="AY1082" s="228" t="s">
        <v>179</v>
      </c>
    </row>
    <row r="1083" spans="2:65" s="1" customFormat="1" ht="45.6" customHeight="1">
      <c r="B1083" s="42"/>
      <c r="C1083" s="193" t="s">
        <v>1458</v>
      </c>
      <c r="D1083" s="193" t="s">
        <v>182</v>
      </c>
      <c r="E1083" s="194" t="s">
        <v>1459</v>
      </c>
      <c r="F1083" s="195" t="s">
        <v>1460</v>
      </c>
      <c r="G1083" s="196" t="s">
        <v>185</v>
      </c>
      <c r="H1083" s="197">
        <v>252.529</v>
      </c>
      <c r="I1083" s="198"/>
      <c r="J1083" s="199">
        <f>ROUND(I1083*H1083,2)</f>
        <v>0</v>
      </c>
      <c r="K1083" s="195" t="s">
        <v>186</v>
      </c>
      <c r="L1083" s="62"/>
      <c r="M1083" s="200" t="s">
        <v>34</v>
      </c>
      <c r="N1083" s="201" t="s">
        <v>49</v>
      </c>
      <c r="O1083" s="43"/>
      <c r="P1083" s="202">
        <f>O1083*H1083</f>
        <v>0</v>
      </c>
      <c r="Q1083" s="202">
        <v>1.359E-4</v>
      </c>
      <c r="R1083" s="202">
        <f>Q1083*H1083</f>
        <v>3.43186911E-2</v>
      </c>
      <c r="S1083" s="202">
        <v>0</v>
      </c>
      <c r="T1083" s="203">
        <f>S1083*H1083</f>
        <v>0</v>
      </c>
      <c r="AR1083" s="24" t="s">
        <v>301</v>
      </c>
      <c r="AT1083" s="24" t="s">
        <v>182</v>
      </c>
      <c r="AU1083" s="24" t="s">
        <v>88</v>
      </c>
      <c r="AY1083" s="24" t="s">
        <v>179</v>
      </c>
      <c r="BE1083" s="204">
        <f>IF(N1083="základní",J1083,0)</f>
        <v>0</v>
      </c>
      <c r="BF1083" s="204">
        <f>IF(N1083="snížená",J1083,0)</f>
        <v>0</v>
      </c>
      <c r="BG1083" s="204">
        <f>IF(N1083="zákl. přenesená",J1083,0)</f>
        <v>0</v>
      </c>
      <c r="BH1083" s="204">
        <f>IF(N1083="sníž. přenesená",J1083,0)</f>
        <v>0</v>
      </c>
      <c r="BI1083" s="204">
        <f>IF(N1083="nulová",J1083,0)</f>
        <v>0</v>
      </c>
      <c r="BJ1083" s="24" t="s">
        <v>86</v>
      </c>
      <c r="BK1083" s="204">
        <f>ROUND(I1083*H1083,2)</f>
        <v>0</v>
      </c>
      <c r="BL1083" s="24" t="s">
        <v>301</v>
      </c>
      <c r="BM1083" s="24" t="s">
        <v>1461</v>
      </c>
    </row>
    <row r="1084" spans="2:65" s="1" customFormat="1" ht="67.5">
      <c r="B1084" s="42"/>
      <c r="C1084" s="64"/>
      <c r="D1084" s="205" t="s">
        <v>189</v>
      </c>
      <c r="E1084" s="64"/>
      <c r="F1084" s="206" t="s">
        <v>1410</v>
      </c>
      <c r="G1084" s="64"/>
      <c r="H1084" s="64"/>
      <c r="I1084" s="164"/>
      <c r="J1084" s="64"/>
      <c r="K1084" s="64"/>
      <c r="L1084" s="62"/>
      <c r="M1084" s="207"/>
      <c r="N1084" s="43"/>
      <c r="O1084" s="43"/>
      <c r="P1084" s="43"/>
      <c r="Q1084" s="43"/>
      <c r="R1084" s="43"/>
      <c r="S1084" s="43"/>
      <c r="T1084" s="79"/>
      <c r="AT1084" s="24" t="s">
        <v>189</v>
      </c>
      <c r="AU1084" s="24" t="s">
        <v>88</v>
      </c>
    </row>
    <row r="1085" spans="2:65" s="1" customFormat="1" ht="45.6" customHeight="1">
      <c r="B1085" s="42"/>
      <c r="C1085" s="193" t="s">
        <v>1462</v>
      </c>
      <c r="D1085" s="193" t="s">
        <v>182</v>
      </c>
      <c r="E1085" s="194" t="s">
        <v>1463</v>
      </c>
      <c r="F1085" s="195" t="s">
        <v>1464</v>
      </c>
      <c r="G1085" s="196" t="s">
        <v>185</v>
      </c>
      <c r="H1085" s="197">
        <v>431.04300000000001</v>
      </c>
      <c r="I1085" s="198"/>
      <c r="J1085" s="199">
        <f>ROUND(I1085*H1085,2)</f>
        <v>0</v>
      </c>
      <c r="K1085" s="195" t="s">
        <v>186</v>
      </c>
      <c r="L1085" s="62"/>
      <c r="M1085" s="200" t="s">
        <v>34</v>
      </c>
      <c r="N1085" s="201" t="s">
        <v>49</v>
      </c>
      <c r="O1085" s="43"/>
      <c r="P1085" s="202">
        <f>O1085*H1085</f>
        <v>0</v>
      </c>
      <c r="Q1085" s="202">
        <v>2.7179999999999999E-4</v>
      </c>
      <c r="R1085" s="202">
        <f>Q1085*H1085</f>
        <v>0.1171574874</v>
      </c>
      <c r="S1085" s="202">
        <v>0</v>
      </c>
      <c r="T1085" s="203">
        <f>S1085*H1085</f>
        <v>0</v>
      </c>
      <c r="AR1085" s="24" t="s">
        <v>301</v>
      </c>
      <c r="AT1085" s="24" t="s">
        <v>182</v>
      </c>
      <c r="AU1085" s="24" t="s">
        <v>88</v>
      </c>
      <c r="AY1085" s="24" t="s">
        <v>179</v>
      </c>
      <c r="BE1085" s="204">
        <f>IF(N1085="základní",J1085,0)</f>
        <v>0</v>
      </c>
      <c r="BF1085" s="204">
        <f>IF(N1085="snížená",J1085,0)</f>
        <v>0</v>
      </c>
      <c r="BG1085" s="204">
        <f>IF(N1085="zákl. přenesená",J1085,0)</f>
        <v>0</v>
      </c>
      <c r="BH1085" s="204">
        <f>IF(N1085="sníž. přenesená",J1085,0)</f>
        <v>0</v>
      </c>
      <c r="BI1085" s="204">
        <f>IF(N1085="nulová",J1085,0)</f>
        <v>0</v>
      </c>
      <c r="BJ1085" s="24" t="s">
        <v>86</v>
      </c>
      <c r="BK1085" s="204">
        <f>ROUND(I1085*H1085,2)</f>
        <v>0</v>
      </c>
      <c r="BL1085" s="24" t="s">
        <v>301</v>
      </c>
      <c r="BM1085" s="24" t="s">
        <v>1465</v>
      </c>
    </row>
    <row r="1086" spans="2:65" s="1" customFormat="1" ht="67.5">
      <c r="B1086" s="42"/>
      <c r="C1086" s="64"/>
      <c r="D1086" s="205" t="s">
        <v>189</v>
      </c>
      <c r="E1086" s="64"/>
      <c r="F1086" s="206" t="s">
        <v>1410</v>
      </c>
      <c r="G1086" s="64"/>
      <c r="H1086" s="64"/>
      <c r="I1086" s="164"/>
      <c r="J1086" s="64"/>
      <c r="K1086" s="64"/>
      <c r="L1086" s="62"/>
      <c r="M1086" s="207"/>
      <c r="N1086" s="43"/>
      <c r="O1086" s="43"/>
      <c r="P1086" s="43"/>
      <c r="Q1086" s="43"/>
      <c r="R1086" s="43"/>
      <c r="S1086" s="43"/>
      <c r="T1086" s="79"/>
      <c r="AT1086" s="24" t="s">
        <v>189</v>
      </c>
      <c r="AU1086" s="24" t="s">
        <v>88</v>
      </c>
    </row>
    <row r="1087" spans="2:65" s="1" customFormat="1" ht="45.6" customHeight="1">
      <c r="B1087" s="42"/>
      <c r="C1087" s="193" t="s">
        <v>1466</v>
      </c>
      <c r="D1087" s="193" t="s">
        <v>182</v>
      </c>
      <c r="E1087" s="194" t="s">
        <v>1467</v>
      </c>
      <c r="F1087" s="195" t="s">
        <v>1468</v>
      </c>
      <c r="G1087" s="196" t="s">
        <v>185</v>
      </c>
      <c r="H1087" s="197">
        <v>348.72</v>
      </c>
      <c r="I1087" s="198"/>
      <c r="J1087" s="199">
        <f>ROUND(I1087*H1087,2)</f>
        <v>0</v>
      </c>
      <c r="K1087" s="195" t="s">
        <v>186</v>
      </c>
      <c r="L1087" s="62"/>
      <c r="M1087" s="200" t="s">
        <v>34</v>
      </c>
      <c r="N1087" s="201" t="s">
        <v>49</v>
      </c>
      <c r="O1087" s="43"/>
      <c r="P1087" s="202">
        <f>O1087*H1087</f>
        <v>0</v>
      </c>
      <c r="Q1087" s="202">
        <v>4.0769999999999999E-4</v>
      </c>
      <c r="R1087" s="202">
        <f>Q1087*H1087</f>
        <v>0.142173144</v>
      </c>
      <c r="S1087" s="202">
        <v>0</v>
      </c>
      <c r="T1087" s="203">
        <f>S1087*H1087</f>
        <v>0</v>
      </c>
      <c r="AR1087" s="24" t="s">
        <v>301</v>
      </c>
      <c r="AT1087" s="24" t="s">
        <v>182</v>
      </c>
      <c r="AU1087" s="24" t="s">
        <v>88</v>
      </c>
      <c r="AY1087" s="24" t="s">
        <v>179</v>
      </c>
      <c r="BE1087" s="204">
        <f>IF(N1087="základní",J1087,0)</f>
        <v>0</v>
      </c>
      <c r="BF1087" s="204">
        <f>IF(N1087="snížená",J1087,0)</f>
        <v>0</v>
      </c>
      <c r="BG1087" s="204">
        <f>IF(N1087="zákl. přenesená",J1087,0)</f>
        <v>0</v>
      </c>
      <c r="BH1087" s="204">
        <f>IF(N1087="sníž. přenesená",J1087,0)</f>
        <v>0</v>
      </c>
      <c r="BI1087" s="204">
        <f>IF(N1087="nulová",J1087,0)</f>
        <v>0</v>
      </c>
      <c r="BJ1087" s="24" t="s">
        <v>86</v>
      </c>
      <c r="BK1087" s="204">
        <f>ROUND(I1087*H1087,2)</f>
        <v>0</v>
      </c>
      <c r="BL1087" s="24" t="s">
        <v>301</v>
      </c>
      <c r="BM1087" s="24" t="s">
        <v>1469</v>
      </c>
    </row>
    <row r="1088" spans="2:65" s="1" customFormat="1" ht="67.5">
      <c r="B1088" s="42"/>
      <c r="C1088" s="64"/>
      <c r="D1088" s="205" t="s">
        <v>189</v>
      </c>
      <c r="E1088" s="64"/>
      <c r="F1088" s="206" t="s">
        <v>1410</v>
      </c>
      <c r="G1088" s="64"/>
      <c r="H1088" s="64"/>
      <c r="I1088" s="164"/>
      <c r="J1088" s="64"/>
      <c r="K1088" s="64"/>
      <c r="L1088" s="62"/>
      <c r="M1088" s="207"/>
      <c r="N1088" s="43"/>
      <c r="O1088" s="43"/>
      <c r="P1088" s="43"/>
      <c r="Q1088" s="43"/>
      <c r="R1088" s="43"/>
      <c r="S1088" s="43"/>
      <c r="T1088" s="79"/>
      <c r="AT1088" s="24" t="s">
        <v>189</v>
      </c>
      <c r="AU1088" s="24" t="s">
        <v>88</v>
      </c>
    </row>
    <row r="1089" spans="2:65" s="1" customFormat="1" ht="14.45" customHeight="1">
      <c r="B1089" s="42"/>
      <c r="C1089" s="240" t="s">
        <v>1470</v>
      </c>
      <c r="D1089" s="240" t="s">
        <v>222</v>
      </c>
      <c r="E1089" s="241" t="s">
        <v>1471</v>
      </c>
      <c r="F1089" s="242" t="s">
        <v>1472</v>
      </c>
      <c r="G1089" s="243" t="s">
        <v>199</v>
      </c>
      <c r="H1089" s="244">
        <v>212.67500000000001</v>
      </c>
      <c r="I1089" s="245"/>
      <c r="J1089" s="246">
        <f>ROUND(I1089*H1089,2)</f>
        <v>0</v>
      </c>
      <c r="K1089" s="242" t="s">
        <v>233</v>
      </c>
      <c r="L1089" s="247"/>
      <c r="M1089" s="248" t="s">
        <v>34</v>
      </c>
      <c r="N1089" s="249" t="s">
        <v>49</v>
      </c>
      <c r="O1089" s="43"/>
      <c r="P1089" s="202">
        <f>O1089*H1089</f>
        <v>0</v>
      </c>
      <c r="Q1089" s="202">
        <v>2.5000000000000001E-2</v>
      </c>
      <c r="R1089" s="202">
        <f>Q1089*H1089</f>
        <v>5.3168750000000005</v>
      </c>
      <c r="S1089" s="202">
        <v>0</v>
      </c>
      <c r="T1089" s="203">
        <f>S1089*H1089</f>
        <v>0</v>
      </c>
      <c r="AR1089" s="24" t="s">
        <v>473</v>
      </c>
      <c r="AT1089" s="24" t="s">
        <v>222</v>
      </c>
      <c r="AU1089" s="24" t="s">
        <v>88</v>
      </c>
      <c r="AY1089" s="24" t="s">
        <v>179</v>
      </c>
      <c r="BE1089" s="204">
        <f>IF(N1089="základní",J1089,0)</f>
        <v>0</v>
      </c>
      <c r="BF1089" s="204">
        <f>IF(N1089="snížená",J1089,0)</f>
        <v>0</v>
      </c>
      <c r="BG1089" s="204">
        <f>IF(N1089="zákl. přenesená",J1089,0)</f>
        <v>0</v>
      </c>
      <c r="BH1089" s="204">
        <f>IF(N1089="sníž. přenesená",J1089,0)</f>
        <v>0</v>
      </c>
      <c r="BI1089" s="204">
        <f>IF(N1089="nulová",J1089,0)</f>
        <v>0</v>
      </c>
      <c r="BJ1089" s="24" t="s">
        <v>86</v>
      </c>
      <c r="BK1089" s="204">
        <f>ROUND(I1089*H1089,2)</f>
        <v>0</v>
      </c>
      <c r="BL1089" s="24" t="s">
        <v>301</v>
      </c>
      <c r="BM1089" s="24" t="s">
        <v>1473</v>
      </c>
    </row>
    <row r="1090" spans="2:65" s="11" customFormat="1" ht="13.5">
      <c r="B1090" s="208"/>
      <c r="C1090" s="209"/>
      <c r="D1090" s="205" t="s">
        <v>191</v>
      </c>
      <c r="E1090" s="210" t="s">
        <v>34</v>
      </c>
      <c r="F1090" s="211" t="s">
        <v>1429</v>
      </c>
      <c r="G1090" s="209"/>
      <c r="H1090" s="210" t="s">
        <v>34</v>
      </c>
      <c r="I1090" s="212"/>
      <c r="J1090" s="209"/>
      <c r="K1090" s="209"/>
      <c r="L1090" s="213"/>
      <c r="M1090" s="214"/>
      <c r="N1090" s="215"/>
      <c r="O1090" s="215"/>
      <c r="P1090" s="215"/>
      <c r="Q1090" s="215"/>
      <c r="R1090" s="215"/>
      <c r="S1090" s="215"/>
      <c r="T1090" s="216"/>
      <c r="AT1090" s="217" t="s">
        <v>191</v>
      </c>
      <c r="AU1090" s="217" t="s">
        <v>88</v>
      </c>
      <c r="AV1090" s="11" t="s">
        <v>86</v>
      </c>
      <c r="AW1090" s="11" t="s">
        <v>41</v>
      </c>
      <c r="AX1090" s="11" t="s">
        <v>78</v>
      </c>
      <c r="AY1090" s="217" t="s">
        <v>179</v>
      </c>
    </row>
    <row r="1091" spans="2:65" s="12" customFormat="1" ht="13.5">
      <c r="B1091" s="218"/>
      <c r="C1091" s="219"/>
      <c r="D1091" s="205" t="s">
        <v>191</v>
      </c>
      <c r="E1091" s="220" t="s">
        <v>34</v>
      </c>
      <c r="F1091" s="221" t="s">
        <v>1474</v>
      </c>
      <c r="G1091" s="219"/>
      <c r="H1091" s="222">
        <v>86.676000000000002</v>
      </c>
      <c r="I1091" s="223"/>
      <c r="J1091" s="219"/>
      <c r="K1091" s="219"/>
      <c r="L1091" s="224"/>
      <c r="M1091" s="225"/>
      <c r="N1091" s="226"/>
      <c r="O1091" s="226"/>
      <c r="P1091" s="226"/>
      <c r="Q1091" s="226"/>
      <c r="R1091" s="226"/>
      <c r="S1091" s="226"/>
      <c r="T1091" s="227"/>
      <c r="AT1091" s="228" t="s">
        <v>191</v>
      </c>
      <c r="AU1091" s="228" t="s">
        <v>88</v>
      </c>
      <c r="AV1091" s="12" t="s">
        <v>88</v>
      </c>
      <c r="AW1091" s="12" t="s">
        <v>41</v>
      </c>
      <c r="AX1091" s="12" t="s">
        <v>78</v>
      </c>
      <c r="AY1091" s="228" t="s">
        <v>179</v>
      </c>
    </row>
    <row r="1092" spans="2:65" s="12" customFormat="1" ht="13.5">
      <c r="B1092" s="218"/>
      <c r="C1092" s="219"/>
      <c r="D1092" s="205" t="s">
        <v>191</v>
      </c>
      <c r="E1092" s="220" t="s">
        <v>34</v>
      </c>
      <c r="F1092" s="221" t="s">
        <v>1475</v>
      </c>
      <c r="G1092" s="219"/>
      <c r="H1092" s="222">
        <v>14.685</v>
      </c>
      <c r="I1092" s="223"/>
      <c r="J1092" s="219"/>
      <c r="K1092" s="219"/>
      <c r="L1092" s="224"/>
      <c r="M1092" s="225"/>
      <c r="N1092" s="226"/>
      <c r="O1092" s="226"/>
      <c r="P1092" s="226"/>
      <c r="Q1092" s="226"/>
      <c r="R1092" s="226"/>
      <c r="S1092" s="226"/>
      <c r="T1092" s="227"/>
      <c r="AT1092" s="228" t="s">
        <v>191</v>
      </c>
      <c r="AU1092" s="228" t="s">
        <v>88</v>
      </c>
      <c r="AV1092" s="12" t="s">
        <v>88</v>
      </c>
      <c r="AW1092" s="12" t="s">
        <v>41</v>
      </c>
      <c r="AX1092" s="12" t="s">
        <v>78</v>
      </c>
      <c r="AY1092" s="228" t="s">
        <v>179</v>
      </c>
    </row>
    <row r="1093" spans="2:65" s="12" customFormat="1" ht="13.5">
      <c r="B1093" s="218"/>
      <c r="C1093" s="219"/>
      <c r="D1093" s="205" t="s">
        <v>191</v>
      </c>
      <c r="E1093" s="220" t="s">
        <v>34</v>
      </c>
      <c r="F1093" s="221" t="s">
        <v>1474</v>
      </c>
      <c r="G1093" s="219"/>
      <c r="H1093" s="222">
        <v>86.676000000000002</v>
      </c>
      <c r="I1093" s="223"/>
      <c r="J1093" s="219"/>
      <c r="K1093" s="219"/>
      <c r="L1093" s="224"/>
      <c r="M1093" s="225"/>
      <c r="N1093" s="226"/>
      <c r="O1093" s="226"/>
      <c r="P1093" s="226"/>
      <c r="Q1093" s="226"/>
      <c r="R1093" s="226"/>
      <c r="S1093" s="226"/>
      <c r="T1093" s="227"/>
      <c r="AT1093" s="228" t="s">
        <v>191</v>
      </c>
      <c r="AU1093" s="228" t="s">
        <v>88</v>
      </c>
      <c r="AV1093" s="12" t="s">
        <v>88</v>
      </c>
      <c r="AW1093" s="12" t="s">
        <v>41</v>
      </c>
      <c r="AX1093" s="12" t="s">
        <v>78</v>
      </c>
      <c r="AY1093" s="228" t="s">
        <v>179</v>
      </c>
    </row>
    <row r="1094" spans="2:65" s="11" customFormat="1" ht="13.5">
      <c r="B1094" s="208"/>
      <c r="C1094" s="209"/>
      <c r="D1094" s="205" t="s">
        <v>191</v>
      </c>
      <c r="E1094" s="210" t="s">
        <v>34</v>
      </c>
      <c r="F1094" s="211" t="s">
        <v>1432</v>
      </c>
      <c r="G1094" s="209"/>
      <c r="H1094" s="210" t="s">
        <v>34</v>
      </c>
      <c r="I1094" s="212"/>
      <c r="J1094" s="209"/>
      <c r="K1094" s="209"/>
      <c r="L1094" s="213"/>
      <c r="M1094" s="214"/>
      <c r="N1094" s="215"/>
      <c r="O1094" s="215"/>
      <c r="P1094" s="215"/>
      <c r="Q1094" s="215"/>
      <c r="R1094" s="215"/>
      <c r="S1094" s="215"/>
      <c r="T1094" s="216"/>
      <c r="AT1094" s="217" t="s">
        <v>191</v>
      </c>
      <c r="AU1094" s="217" t="s">
        <v>88</v>
      </c>
      <c r="AV1094" s="11" t="s">
        <v>86</v>
      </c>
      <c r="AW1094" s="11" t="s">
        <v>41</v>
      </c>
      <c r="AX1094" s="11" t="s">
        <v>78</v>
      </c>
      <c r="AY1094" s="217" t="s">
        <v>179</v>
      </c>
    </row>
    <row r="1095" spans="2:65" s="12" customFormat="1" ht="13.5">
      <c r="B1095" s="218"/>
      <c r="C1095" s="219"/>
      <c r="D1095" s="205" t="s">
        <v>191</v>
      </c>
      <c r="E1095" s="220" t="s">
        <v>34</v>
      </c>
      <c r="F1095" s="221" t="s">
        <v>1476</v>
      </c>
      <c r="G1095" s="219"/>
      <c r="H1095" s="222">
        <v>24.638000000000002</v>
      </c>
      <c r="I1095" s="223"/>
      <c r="J1095" s="219"/>
      <c r="K1095" s="219"/>
      <c r="L1095" s="224"/>
      <c r="M1095" s="225"/>
      <c r="N1095" s="226"/>
      <c r="O1095" s="226"/>
      <c r="P1095" s="226"/>
      <c r="Q1095" s="226"/>
      <c r="R1095" s="226"/>
      <c r="S1095" s="226"/>
      <c r="T1095" s="227"/>
      <c r="AT1095" s="228" t="s">
        <v>191</v>
      </c>
      <c r="AU1095" s="228" t="s">
        <v>88</v>
      </c>
      <c r="AV1095" s="12" t="s">
        <v>88</v>
      </c>
      <c r="AW1095" s="12" t="s">
        <v>41</v>
      </c>
      <c r="AX1095" s="12" t="s">
        <v>78</v>
      </c>
      <c r="AY1095" s="228" t="s">
        <v>179</v>
      </c>
    </row>
    <row r="1096" spans="2:65" s="13" customFormat="1" ht="13.5">
      <c r="B1096" s="229"/>
      <c r="C1096" s="230"/>
      <c r="D1096" s="205" t="s">
        <v>191</v>
      </c>
      <c r="E1096" s="231" t="s">
        <v>34</v>
      </c>
      <c r="F1096" s="232" t="s">
        <v>196</v>
      </c>
      <c r="G1096" s="230"/>
      <c r="H1096" s="233">
        <v>212.67500000000001</v>
      </c>
      <c r="I1096" s="234"/>
      <c r="J1096" s="230"/>
      <c r="K1096" s="230"/>
      <c r="L1096" s="235"/>
      <c r="M1096" s="236"/>
      <c r="N1096" s="237"/>
      <c r="O1096" s="237"/>
      <c r="P1096" s="237"/>
      <c r="Q1096" s="237"/>
      <c r="R1096" s="237"/>
      <c r="S1096" s="237"/>
      <c r="T1096" s="238"/>
      <c r="AT1096" s="239" t="s">
        <v>191</v>
      </c>
      <c r="AU1096" s="239" t="s">
        <v>88</v>
      </c>
      <c r="AV1096" s="13" t="s">
        <v>187</v>
      </c>
      <c r="AW1096" s="13" t="s">
        <v>41</v>
      </c>
      <c r="AX1096" s="13" t="s">
        <v>86</v>
      </c>
      <c r="AY1096" s="239" t="s">
        <v>179</v>
      </c>
    </row>
    <row r="1097" spans="2:65" s="1" customFormat="1" ht="34.15" customHeight="1">
      <c r="B1097" s="42"/>
      <c r="C1097" s="193" t="s">
        <v>1477</v>
      </c>
      <c r="D1097" s="193" t="s">
        <v>182</v>
      </c>
      <c r="E1097" s="194" t="s">
        <v>1478</v>
      </c>
      <c r="F1097" s="195" t="s">
        <v>1479</v>
      </c>
      <c r="G1097" s="196" t="s">
        <v>207</v>
      </c>
      <c r="H1097" s="197">
        <v>16.835999999999999</v>
      </c>
      <c r="I1097" s="198"/>
      <c r="J1097" s="199">
        <f>ROUND(I1097*H1097,2)</f>
        <v>0</v>
      </c>
      <c r="K1097" s="195" t="s">
        <v>186</v>
      </c>
      <c r="L1097" s="62"/>
      <c r="M1097" s="200" t="s">
        <v>34</v>
      </c>
      <c r="N1097" s="201" t="s">
        <v>49</v>
      </c>
      <c r="O1097" s="43"/>
      <c r="P1097" s="202">
        <f>O1097*H1097</f>
        <v>0</v>
      </c>
      <c r="Q1097" s="202">
        <v>0</v>
      </c>
      <c r="R1097" s="202">
        <f>Q1097*H1097</f>
        <v>0</v>
      </c>
      <c r="S1097" s="202">
        <v>0</v>
      </c>
      <c r="T1097" s="203">
        <f>S1097*H1097</f>
        <v>0</v>
      </c>
      <c r="AR1097" s="24" t="s">
        <v>301</v>
      </c>
      <c r="AT1097" s="24" t="s">
        <v>182</v>
      </c>
      <c r="AU1097" s="24" t="s">
        <v>88</v>
      </c>
      <c r="AY1097" s="24" t="s">
        <v>179</v>
      </c>
      <c r="BE1097" s="204">
        <f>IF(N1097="základní",J1097,0)</f>
        <v>0</v>
      </c>
      <c r="BF1097" s="204">
        <f>IF(N1097="snížená",J1097,0)</f>
        <v>0</v>
      </c>
      <c r="BG1097" s="204">
        <f>IF(N1097="zákl. přenesená",J1097,0)</f>
        <v>0</v>
      </c>
      <c r="BH1097" s="204">
        <f>IF(N1097="sníž. přenesená",J1097,0)</f>
        <v>0</v>
      </c>
      <c r="BI1097" s="204">
        <f>IF(N1097="nulová",J1097,0)</f>
        <v>0</v>
      </c>
      <c r="BJ1097" s="24" t="s">
        <v>86</v>
      </c>
      <c r="BK1097" s="204">
        <f>ROUND(I1097*H1097,2)</f>
        <v>0</v>
      </c>
      <c r="BL1097" s="24" t="s">
        <v>301</v>
      </c>
      <c r="BM1097" s="24" t="s">
        <v>1480</v>
      </c>
    </row>
    <row r="1098" spans="2:65" s="1" customFormat="1" ht="135">
      <c r="B1098" s="42"/>
      <c r="C1098" s="64"/>
      <c r="D1098" s="205" t="s">
        <v>189</v>
      </c>
      <c r="E1098" s="64"/>
      <c r="F1098" s="206" t="s">
        <v>1481</v>
      </c>
      <c r="G1098" s="64"/>
      <c r="H1098" s="64"/>
      <c r="I1098" s="164"/>
      <c r="J1098" s="64"/>
      <c r="K1098" s="64"/>
      <c r="L1098" s="62"/>
      <c r="M1098" s="207"/>
      <c r="N1098" s="43"/>
      <c r="O1098" s="43"/>
      <c r="P1098" s="43"/>
      <c r="Q1098" s="43"/>
      <c r="R1098" s="43"/>
      <c r="S1098" s="43"/>
      <c r="T1098" s="79"/>
      <c r="AT1098" s="24" t="s">
        <v>189</v>
      </c>
      <c r="AU1098" s="24" t="s">
        <v>88</v>
      </c>
    </row>
    <row r="1099" spans="2:65" s="10" customFormat="1" ht="29.85" customHeight="1">
      <c r="B1099" s="177"/>
      <c r="C1099" s="178"/>
      <c r="D1099" s="179" t="s">
        <v>77</v>
      </c>
      <c r="E1099" s="191" t="s">
        <v>1482</v>
      </c>
      <c r="F1099" s="191" t="s">
        <v>1483</v>
      </c>
      <c r="G1099" s="178"/>
      <c r="H1099" s="178"/>
      <c r="I1099" s="181"/>
      <c r="J1099" s="192">
        <f>BK1099</f>
        <v>0</v>
      </c>
      <c r="K1099" s="178"/>
      <c r="L1099" s="183"/>
      <c r="M1099" s="184"/>
      <c r="N1099" s="185"/>
      <c r="O1099" s="185"/>
      <c r="P1099" s="186">
        <f>SUM(P1100:P1203)</f>
        <v>0</v>
      </c>
      <c r="Q1099" s="185"/>
      <c r="R1099" s="186">
        <f>SUM(R1100:R1203)</f>
        <v>35.561788691400011</v>
      </c>
      <c r="S1099" s="185"/>
      <c r="T1099" s="187">
        <f>SUM(T1100:T1203)</f>
        <v>62.710747999999995</v>
      </c>
      <c r="AR1099" s="188" t="s">
        <v>88</v>
      </c>
      <c r="AT1099" s="189" t="s">
        <v>77</v>
      </c>
      <c r="AU1099" s="189" t="s">
        <v>86</v>
      </c>
      <c r="AY1099" s="188" t="s">
        <v>179</v>
      </c>
      <c r="BK1099" s="190">
        <f>SUM(BK1100:BK1203)</f>
        <v>0</v>
      </c>
    </row>
    <row r="1100" spans="2:65" s="1" customFormat="1" ht="22.9" customHeight="1">
      <c r="B1100" s="42"/>
      <c r="C1100" s="193" t="s">
        <v>1484</v>
      </c>
      <c r="D1100" s="193" t="s">
        <v>182</v>
      </c>
      <c r="E1100" s="194" t="s">
        <v>1485</v>
      </c>
      <c r="F1100" s="195" t="s">
        <v>1486</v>
      </c>
      <c r="G1100" s="196" t="s">
        <v>250</v>
      </c>
      <c r="H1100" s="197">
        <v>4699.8509999999997</v>
      </c>
      <c r="I1100" s="198"/>
      <c r="J1100" s="199">
        <f>ROUND(I1100*H1100,2)</f>
        <v>0</v>
      </c>
      <c r="K1100" s="195" t="s">
        <v>186</v>
      </c>
      <c r="L1100" s="62"/>
      <c r="M1100" s="200" t="s">
        <v>34</v>
      </c>
      <c r="N1100" s="201" t="s">
        <v>49</v>
      </c>
      <c r="O1100" s="43"/>
      <c r="P1100" s="202">
        <f>O1100*H1100</f>
        <v>0</v>
      </c>
      <c r="Q1100" s="202">
        <v>0</v>
      </c>
      <c r="R1100" s="202">
        <f>Q1100*H1100</f>
        <v>0</v>
      </c>
      <c r="S1100" s="202">
        <v>8.0000000000000002E-3</v>
      </c>
      <c r="T1100" s="203">
        <f>S1100*H1100</f>
        <v>37.598807999999998</v>
      </c>
      <c r="AR1100" s="24" t="s">
        <v>301</v>
      </c>
      <c r="AT1100" s="24" t="s">
        <v>182</v>
      </c>
      <c r="AU1100" s="24" t="s">
        <v>88</v>
      </c>
      <c r="AY1100" s="24" t="s">
        <v>179</v>
      </c>
      <c r="BE1100" s="204">
        <f>IF(N1100="základní",J1100,0)</f>
        <v>0</v>
      </c>
      <c r="BF1100" s="204">
        <f>IF(N1100="snížená",J1100,0)</f>
        <v>0</v>
      </c>
      <c r="BG1100" s="204">
        <f>IF(N1100="zákl. přenesená",J1100,0)</f>
        <v>0</v>
      </c>
      <c r="BH1100" s="204">
        <f>IF(N1100="sníž. přenesená",J1100,0)</f>
        <v>0</v>
      </c>
      <c r="BI1100" s="204">
        <f>IF(N1100="nulová",J1100,0)</f>
        <v>0</v>
      </c>
      <c r="BJ1100" s="24" t="s">
        <v>86</v>
      </c>
      <c r="BK1100" s="204">
        <f>ROUND(I1100*H1100,2)</f>
        <v>0</v>
      </c>
      <c r="BL1100" s="24" t="s">
        <v>301</v>
      </c>
      <c r="BM1100" s="24" t="s">
        <v>1487</v>
      </c>
    </row>
    <row r="1101" spans="2:65" s="11" customFormat="1" ht="13.5">
      <c r="B1101" s="208"/>
      <c r="C1101" s="209"/>
      <c r="D1101" s="205" t="s">
        <v>191</v>
      </c>
      <c r="E1101" s="210" t="s">
        <v>34</v>
      </c>
      <c r="F1101" s="211" t="s">
        <v>1488</v>
      </c>
      <c r="G1101" s="209"/>
      <c r="H1101" s="210" t="s">
        <v>34</v>
      </c>
      <c r="I1101" s="212"/>
      <c r="J1101" s="209"/>
      <c r="K1101" s="209"/>
      <c r="L1101" s="213"/>
      <c r="M1101" s="214"/>
      <c r="N1101" s="215"/>
      <c r="O1101" s="215"/>
      <c r="P1101" s="215"/>
      <c r="Q1101" s="215"/>
      <c r="R1101" s="215"/>
      <c r="S1101" s="215"/>
      <c r="T1101" s="216"/>
      <c r="AT1101" s="217" t="s">
        <v>191</v>
      </c>
      <c r="AU1101" s="217" t="s">
        <v>88</v>
      </c>
      <c r="AV1101" s="11" t="s">
        <v>86</v>
      </c>
      <c r="AW1101" s="11" t="s">
        <v>41</v>
      </c>
      <c r="AX1101" s="11" t="s">
        <v>78</v>
      </c>
      <c r="AY1101" s="217" t="s">
        <v>179</v>
      </c>
    </row>
    <row r="1102" spans="2:65" s="12" customFormat="1" ht="13.5">
      <c r="B1102" s="218"/>
      <c r="C1102" s="219"/>
      <c r="D1102" s="205" t="s">
        <v>191</v>
      </c>
      <c r="E1102" s="220" t="s">
        <v>34</v>
      </c>
      <c r="F1102" s="221" t="s">
        <v>1489</v>
      </c>
      <c r="G1102" s="219"/>
      <c r="H1102" s="222">
        <v>1448.7090000000001</v>
      </c>
      <c r="I1102" s="223"/>
      <c r="J1102" s="219"/>
      <c r="K1102" s="219"/>
      <c r="L1102" s="224"/>
      <c r="M1102" s="225"/>
      <c r="N1102" s="226"/>
      <c r="O1102" s="226"/>
      <c r="P1102" s="226"/>
      <c r="Q1102" s="226"/>
      <c r="R1102" s="226"/>
      <c r="S1102" s="226"/>
      <c r="T1102" s="227"/>
      <c r="AT1102" s="228" t="s">
        <v>191</v>
      </c>
      <c r="AU1102" s="228" t="s">
        <v>88</v>
      </c>
      <c r="AV1102" s="12" t="s">
        <v>88</v>
      </c>
      <c r="AW1102" s="12" t="s">
        <v>41</v>
      </c>
      <c r="AX1102" s="12" t="s">
        <v>78</v>
      </c>
      <c r="AY1102" s="228" t="s">
        <v>179</v>
      </c>
    </row>
    <row r="1103" spans="2:65" s="12" customFormat="1" ht="13.5">
      <c r="B1103" s="218"/>
      <c r="C1103" s="219"/>
      <c r="D1103" s="205" t="s">
        <v>191</v>
      </c>
      <c r="E1103" s="220" t="s">
        <v>34</v>
      </c>
      <c r="F1103" s="221" t="s">
        <v>1490</v>
      </c>
      <c r="G1103" s="219"/>
      <c r="H1103" s="222">
        <v>2687.2020000000002</v>
      </c>
      <c r="I1103" s="223"/>
      <c r="J1103" s="219"/>
      <c r="K1103" s="219"/>
      <c r="L1103" s="224"/>
      <c r="M1103" s="225"/>
      <c r="N1103" s="226"/>
      <c r="O1103" s="226"/>
      <c r="P1103" s="226"/>
      <c r="Q1103" s="226"/>
      <c r="R1103" s="226"/>
      <c r="S1103" s="226"/>
      <c r="T1103" s="227"/>
      <c r="AT1103" s="228" t="s">
        <v>191</v>
      </c>
      <c r="AU1103" s="228" t="s">
        <v>88</v>
      </c>
      <c r="AV1103" s="12" t="s">
        <v>88</v>
      </c>
      <c r="AW1103" s="12" t="s">
        <v>41</v>
      </c>
      <c r="AX1103" s="12" t="s">
        <v>78</v>
      </c>
      <c r="AY1103" s="228" t="s">
        <v>179</v>
      </c>
    </row>
    <row r="1104" spans="2:65" s="11" customFormat="1" ht="13.5">
      <c r="B1104" s="208"/>
      <c r="C1104" s="209"/>
      <c r="D1104" s="205" t="s">
        <v>191</v>
      </c>
      <c r="E1104" s="210" t="s">
        <v>34</v>
      </c>
      <c r="F1104" s="211" t="s">
        <v>1491</v>
      </c>
      <c r="G1104" s="209"/>
      <c r="H1104" s="210" t="s">
        <v>34</v>
      </c>
      <c r="I1104" s="212"/>
      <c r="J1104" s="209"/>
      <c r="K1104" s="209"/>
      <c r="L1104" s="213"/>
      <c r="M1104" s="214"/>
      <c r="N1104" s="215"/>
      <c r="O1104" s="215"/>
      <c r="P1104" s="215"/>
      <c r="Q1104" s="215"/>
      <c r="R1104" s="215"/>
      <c r="S1104" s="215"/>
      <c r="T1104" s="216"/>
      <c r="AT1104" s="217" t="s">
        <v>191</v>
      </c>
      <c r="AU1104" s="217" t="s">
        <v>88</v>
      </c>
      <c r="AV1104" s="11" t="s">
        <v>86</v>
      </c>
      <c r="AW1104" s="11" t="s">
        <v>41</v>
      </c>
      <c r="AX1104" s="11" t="s">
        <v>78</v>
      </c>
      <c r="AY1104" s="217" t="s">
        <v>179</v>
      </c>
    </row>
    <row r="1105" spans="2:65" s="12" customFormat="1" ht="13.5">
      <c r="B1105" s="218"/>
      <c r="C1105" s="219"/>
      <c r="D1105" s="205" t="s">
        <v>191</v>
      </c>
      <c r="E1105" s="220" t="s">
        <v>34</v>
      </c>
      <c r="F1105" s="221" t="s">
        <v>1492</v>
      </c>
      <c r="G1105" s="219"/>
      <c r="H1105" s="222">
        <v>563.94000000000005</v>
      </c>
      <c r="I1105" s="223"/>
      <c r="J1105" s="219"/>
      <c r="K1105" s="219"/>
      <c r="L1105" s="224"/>
      <c r="M1105" s="225"/>
      <c r="N1105" s="226"/>
      <c r="O1105" s="226"/>
      <c r="P1105" s="226"/>
      <c r="Q1105" s="226"/>
      <c r="R1105" s="226"/>
      <c r="S1105" s="226"/>
      <c r="T1105" s="227"/>
      <c r="AT1105" s="228" t="s">
        <v>191</v>
      </c>
      <c r="AU1105" s="228" t="s">
        <v>88</v>
      </c>
      <c r="AV1105" s="12" t="s">
        <v>88</v>
      </c>
      <c r="AW1105" s="12" t="s">
        <v>41</v>
      </c>
      <c r="AX1105" s="12" t="s">
        <v>78</v>
      </c>
      <c r="AY1105" s="228" t="s">
        <v>179</v>
      </c>
    </row>
    <row r="1106" spans="2:65" s="13" customFormat="1" ht="13.5">
      <c r="B1106" s="229"/>
      <c r="C1106" s="230"/>
      <c r="D1106" s="205" t="s">
        <v>191</v>
      </c>
      <c r="E1106" s="231" t="s">
        <v>34</v>
      </c>
      <c r="F1106" s="232" t="s">
        <v>196</v>
      </c>
      <c r="G1106" s="230"/>
      <c r="H1106" s="233">
        <v>4699.8509999999997</v>
      </c>
      <c r="I1106" s="234"/>
      <c r="J1106" s="230"/>
      <c r="K1106" s="230"/>
      <c r="L1106" s="235"/>
      <c r="M1106" s="236"/>
      <c r="N1106" s="237"/>
      <c r="O1106" s="237"/>
      <c r="P1106" s="237"/>
      <c r="Q1106" s="237"/>
      <c r="R1106" s="237"/>
      <c r="S1106" s="237"/>
      <c r="T1106" s="238"/>
      <c r="AT1106" s="239" t="s">
        <v>191</v>
      </c>
      <c r="AU1106" s="239" t="s">
        <v>88</v>
      </c>
      <c r="AV1106" s="13" t="s">
        <v>187</v>
      </c>
      <c r="AW1106" s="13" t="s">
        <v>41</v>
      </c>
      <c r="AX1106" s="13" t="s">
        <v>86</v>
      </c>
      <c r="AY1106" s="239" t="s">
        <v>179</v>
      </c>
    </row>
    <row r="1107" spans="2:65" s="1" customFormat="1" ht="34.15" customHeight="1">
      <c r="B1107" s="42"/>
      <c r="C1107" s="193" t="s">
        <v>1493</v>
      </c>
      <c r="D1107" s="193" t="s">
        <v>182</v>
      </c>
      <c r="E1107" s="194" t="s">
        <v>1494</v>
      </c>
      <c r="F1107" s="195" t="s">
        <v>1495</v>
      </c>
      <c r="G1107" s="196" t="s">
        <v>250</v>
      </c>
      <c r="H1107" s="197">
        <v>1793.71</v>
      </c>
      <c r="I1107" s="198"/>
      <c r="J1107" s="199">
        <f>ROUND(I1107*H1107,2)</f>
        <v>0</v>
      </c>
      <c r="K1107" s="195" t="s">
        <v>186</v>
      </c>
      <c r="L1107" s="62"/>
      <c r="M1107" s="200" t="s">
        <v>34</v>
      </c>
      <c r="N1107" s="201" t="s">
        <v>49</v>
      </c>
      <c r="O1107" s="43"/>
      <c r="P1107" s="202">
        <f>O1107*H1107</f>
        <v>0</v>
      </c>
      <c r="Q1107" s="202">
        <v>0</v>
      </c>
      <c r="R1107" s="202">
        <f>Q1107*H1107</f>
        <v>0</v>
      </c>
      <c r="S1107" s="202">
        <v>1.4E-2</v>
      </c>
      <c r="T1107" s="203">
        <f>S1107*H1107</f>
        <v>25.111940000000001</v>
      </c>
      <c r="AR1107" s="24" t="s">
        <v>301</v>
      </c>
      <c r="AT1107" s="24" t="s">
        <v>182</v>
      </c>
      <c r="AU1107" s="24" t="s">
        <v>88</v>
      </c>
      <c r="AY1107" s="24" t="s">
        <v>179</v>
      </c>
      <c r="BE1107" s="204">
        <f>IF(N1107="základní",J1107,0)</f>
        <v>0</v>
      </c>
      <c r="BF1107" s="204">
        <f>IF(N1107="snížená",J1107,0)</f>
        <v>0</v>
      </c>
      <c r="BG1107" s="204">
        <f>IF(N1107="zákl. přenesená",J1107,0)</f>
        <v>0</v>
      </c>
      <c r="BH1107" s="204">
        <f>IF(N1107="sníž. přenesená",J1107,0)</f>
        <v>0</v>
      </c>
      <c r="BI1107" s="204">
        <f>IF(N1107="nulová",J1107,0)</f>
        <v>0</v>
      </c>
      <c r="BJ1107" s="24" t="s">
        <v>86</v>
      </c>
      <c r="BK1107" s="204">
        <f>ROUND(I1107*H1107,2)</f>
        <v>0</v>
      </c>
      <c r="BL1107" s="24" t="s">
        <v>301</v>
      </c>
      <c r="BM1107" s="24" t="s">
        <v>1496</v>
      </c>
    </row>
    <row r="1108" spans="2:65" s="11" customFormat="1" ht="13.5">
      <c r="B1108" s="208"/>
      <c r="C1108" s="209"/>
      <c r="D1108" s="205" t="s">
        <v>191</v>
      </c>
      <c r="E1108" s="210" t="s">
        <v>34</v>
      </c>
      <c r="F1108" s="211" t="s">
        <v>1497</v>
      </c>
      <c r="G1108" s="209"/>
      <c r="H1108" s="210" t="s">
        <v>34</v>
      </c>
      <c r="I1108" s="212"/>
      <c r="J1108" s="209"/>
      <c r="K1108" s="209"/>
      <c r="L1108" s="213"/>
      <c r="M1108" s="214"/>
      <c r="N1108" s="215"/>
      <c r="O1108" s="215"/>
      <c r="P1108" s="215"/>
      <c r="Q1108" s="215"/>
      <c r="R1108" s="215"/>
      <c r="S1108" s="215"/>
      <c r="T1108" s="216"/>
      <c r="AT1108" s="217" t="s">
        <v>191</v>
      </c>
      <c r="AU1108" s="217" t="s">
        <v>88</v>
      </c>
      <c r="AV1108" s="11" t="s">
        <v>86</v>
      </c>
      <c r="AW1108" s="11" t="s">
        <v>41</v>
      </c>
      <c r="AX1108" s="11" t="s">
        <v>78</v>
      </c>
      <c r="AY1108" s="217" t="s">
        <v>179</v>
      </c>
    </row>
    <row r="1109" spans="2:65" s="12" customFormat="1" ht="13.5">
      <c r="B1109" s="218"/>
      <c r="C1109" s="219"/>
      <c r="D1109" s="205" t="s">
        <v>191</v>
      </c>
      <c r="E1109" s="220" t="s">
        <v>34</v>
      </c>
      <c r="F1109" s="221" t="s">
        <v>1498</v>
      </c>
      <c r="G1109" s="219"/>
      <c r="H1109" s="222">
        <v>1793.71</v>
      </c>
      <c r="I1109" s="223"/>
      <c r="J1109" s="219"/>
      <c r="K1109" s="219"/>
      <c r="L1109" s="224"/>
      <c r="M1109" s="225"/>
      <c r="N1109" s="226"/>
      <c r="O1109" s="226"/>
      <c r="P1109" s="226"/>
      <c r="Q1109" s="226"/>
      <c r="R1109" s="226"/>
      <c r="S1109" s="226"/>
      <c r="T1109" s="227"/>
      <c r="AT1109" s="228" t="s">
        <v>191</v>
      </c>
      <c r="AU1109" s="228" t="s">
        <v>88</v>
      </c>
      <c r="AV1109" s="12" t="s">
        <v>88</v>
      </c>
      <c r="AW1109" s="12" t="s">
        <v>41</v>
      </c>
      <c r="AX1109" s="12" t="s">
        <v>86</v>
      </c>
      <c r="AY1109" s="228" t="s">
        <v>179</v>
      </c>
    </row>
    <row r="1110" spans="2:65" s="1" customFormat="1" ht="45.6" customHeight="1">
      <c r="B1110" s="42"/>
      <c r="C1110" s="193" t="s">
        <v>1499</v>
      </c>
      <c r="D1110" s="193" t="s">
        <v>182</v>
      </c>
      <c r="E1110" s="194" t="s">
        <v>1500</v>
      </c>
      <c r="F1110" s="195" t="s">
        <v>1501</v>
      </c>
      <c r="G1110" s="196" t="s">
        <v>250</v>
      </c>
      <c r="H1110" s="197">
        <v>563.94000000000005</v>
      </c>
      <c r="I1110" s="198"/>
      <c r="J1110" s="199">
        <f>ROUND(I1110*H1110,2)</f>
        <v>0</v>
      </c>
      <c r="K1110" s="195" t="s">
        <v>186</v>
      </c>
      <c r="L1110" s="62"/>
      <c r="M1110" s="200" t="s">
        <v>34</v>
      </c>
      <c r="N1110" s="201" t="s">
        <v>49</v>
      </c>
      <c r="O1110" s="43"/>
      <c r="P1110" s="202">
        <f>O1110*H1110</f>
        <v>0</v>
      </c>
      <c r="Q1110" s="202">
        <v>0</v>
      </c>
      <c r="R1110" s="202">
        <f>Q1110*H1110</f>
        <v>0</v>
      </c>
      <c r="S1110" s="202">
        <v>0</v>
      </c>
      <c r="T1110" s="203">
        <f>S1110*H1110</f>
        <v>0</v>
      </c>
      <c r="AR1110" s="24" t="s">
        <v>301</v>
      </c>
      <c r="AT1110" s="24" t="s">
        <v>182</v>
      </c>
      <c r="AU1110" s="24" t="s">
        <v>88</v>
      </c>
      <c r="AY1110" s="24" t="s">
        <v>179</v>
      </c>
      <c r="BE1110" s="204">
        <f>IF(N1110="základní",J1110,0)</f>
        <v>0</v>
      </c>
      <c r="BF1110" s="204">
        <f>IF(N1110="snížená",J1110,0)</f>
        <v>0</v>
      </c>
      <c r="BG1110" s="204">
        <f>IF(N1110="zákl. přenesená",J1110,0)</f>
        <v>0</v>
      </c>
      <c r="BH1110" s="204">
        <f>IF(N1110="sníž. přenesená",J1110,0)</f>
        <v>0</v>
      </c>
      <c r="BI1110" s="204">
        <f>IF(N1110="nulová",J1110,0)</f>
        <v>0</v>
      </c>
      <c r="BJ1110" s="24" t="s">
        <v>86</v>
      </c>
      <c r="BK1110" s="204">
        <f>ROUND(I1110*H1110,2)</f>
        <v>0</v>
      </c>
      <c r="BL1110" s="24" t="s">
        <v>301</v>
      </c>
      <c r="BM1110" s="24" t="s">
        <v>1502</v>
      </c>
    </row>
    <row r="1111" spans="2:65" s="1" customFormat="1" ht="67.5">
      <c r="B1111" s="42"/>
      <c r="C1111" s="64"/>
      <c r="D1111" s="205" t="s">
        <v>189</v>
      </c>
      <c r="E1111" s="64"/>
      <c r="F1111" s="206" t="s">
        <v>1503</v>
      </c>
      <c r="G1111" s="64"/>
      <c r="H1111" s="64"/>
      <c r="I1111" s="164"/>
      <c r="J1111" s="64"/>
      <c r="K1111" s="64"/>
      <c r="L1111" s="62"/>
      <c r="M1111" s="207"/>
      <c r="N1111" s="43"/>
      <c r="O1111" s="43"/>
      <c r="P1111" s="43"/>
      <c r="Q1111" s="43"/>
      <c r="R1111" s="43"/>
      <c r="S1111" s="43"/>
      <c r="T1111" s="79"/>
      <c r="AT1111" s="24" t="s">
        <v>189</v>
      </c>
      <c r="AU1111" s="24" t="s">
        <v>88</v>
      </c>
    </row>
    <row r="1112" spans="2:65" s="11" customFormat="1" ht="13.5">
      <c r="B1112" s="208"/>
      <c r="C1112" s="209"/>
      <c r="D1112" s="205" t="s">
        <v>191</v>
      </c>
      <c r="E1112" s="210" t="s">
        <v>34</v>
      </c>
      <c r="F1112" s="211" t="s">
        <v>1504</v>
      </c>
      <c r="G1112" s="209"/>
      <c r="H1112" s="210" t="s">
        <v>34</v>
      </c>
      <c r="I1112" s="212"/>
      <c r="J1112" s="209"/>
      <c r="K1112" s="209"/>
      <c r="L1112" s="213"/>
      <c r="M1112" s="214"/>
      <c r="N1112" s="215"/>
      <c r="O1112" s="215"/>
      <c r="P1112" s="215"/>
      <c r="Q1112" s="215"/>
      <c r="R1112" s="215"/>
      <c r="S1112" s="215"/>
      <c r="T1112" s="216"/>
      <c r="AT1112" s="217" t="s">
        <v>191</v>
      </c>
      <c r="AU1112" s="217" t="s">
        <v>88</v>
      </c>
      <c r="AV1112" s="11" t="s">
        <v>86</v>
      </c>
      <c r="AW1112" s="11" t="s">
        <v>41</v>
      </c>
      <c r="AX1112" s="11" t="s">
        <v>78</v>
      </c>
      <c r="AY1112" s="217" t="s">
        <v>179</v>
      </c>
    </row>
    <row r="1113" spans="2:65" s="12" customFormat="1" ht="13.5">
      <c r="B1113" s="218"/>
      <c r="C1113" s="219"/>
      <c r="D1113" s="205" t="s">
        <v>191</v>
      </c>
      <c r="E1113" s="220" t="s">
        <v>34</v>
      </c>
      <c r="F1113" s="221" t="s">
        <v>1505</v>
      </c>
      <c r="G1113" s="219"/>
      <c r="H1113" s="222">
        <v>217.47</v>
      </c>
      <c r="I1113" s="223"/>
      <c r="J1113" s="219"/>
      <c r="K1113" s="219"/>
      <c r="L1113" s="224"/>
      <c r="M1113" s="225"/>
      <c r="N1113" s="226"/>
      <c r="O1113" s="226"/>
      <c r="P1113" s="226"/>
      <c r="Q1113" s="226"/>
      <c r="R1113" s="226"/>
      <c r="S1113" s="226"/>
      <c r="T1113" s="227"/>
      <c r="AT1113" s="228" t="s">
        <v>191</v>
      </c>
      <c r="AU1113" s="228" t="s">
        <v>88</v>
      </c>
      <c r="AV1113" s="12" t="s">
        <v>88</v>
      </c>
      <c r="AW1113" s="12" t="s">
        <v>41</v>
      </c>
      <c r="AX1113" s="12" t="s">
        <v>78</v>
      </c>
      <c r="AY1113" s="228" t="s">
        <v>179</v>
      </c>
    </row>
    <row r="1114" spans="2:65" s="14" customFormat="1" ht="13.5">
      <c r="B1114" s="250"/>
      <c r="C1114" s="251"/>
      <c r="D1114" s="205" t="s">
        <v>191</v>
      </c>
      <c r="E1114" s="252" t="s">
        <v>34</v>
      </c>
      <c r="F1114" s="253" t="s">
        <v>347</v>
      </c>
      <c r="G1114" s="251"/>
      <c r="H1114" s="254">
        <v>217.47</v>
      </c>
      <c r="I1114" s="255"/>
      <c r="J1114" s="251"/>
      <c r="K1114" s="251"/>
      <c r="L1114" s="256"/>
      <c r="M1114" s="257"/>
      <c r="N1114" s="258"/>
      <c r="O1114" s="258"/>
      <c r="P1114" s="258"/>
      <c r="Q1114" s="258"/>
      <c r="R1114" s="258"/>
      <c r="S1114" s="258"/>
      <c r="T1114" s="259"/>
      <c r="AT1114" s="260" t="s">
        <v>191</v>
      </c>
      <c r="AU1114" s="260" t="s">
        <v>88</v>
      </c>
      <c r="AV1114" s="14" t="s">
        <v>180</v>
      </c>
      <c r="AW1114" s="14" t="s">
        <v>41</v>
      </c>
      <c r="AX1114" s="14" t="s">
        <v>78</v>
      </c>
      <c r="AY1114" s="260" t="s">
        <v>179</v>
      </c>
    </row>
    <row r="1115" spans="2:65" s="11" customFormat="1" ht="13.5">
      <c r="B1115" s="208"/>
      <c r="C1115" s="209"/>
      <c r="D1115" s="205" t="s">
        <v>191</v>
      </c>
      <c r="E1115" s="210" t="s">
        <v>34</v>
      </c>
      <c r="F1115" s="211" t="s">
        <v>1506</v>
      </c>
      <c r="G1115" s="209"/>
      <c r="H1115" s="210" t="s">
        <v>34</v>
      </c>
      <c r="I1115" s="212"/>
      <c r="J1115" s="209"/>
      <c r="K1115" s="209"/>
      <c r="L1115" s="213"/>
      <c r="M1115" s="214"/>
      <c r="N1115" s="215"/>
      <c r="O1115" s="215"/>
      <c r="P1115" s="215"/>
      <c r="Q1115" s="215"/>
      <c r="R1115" s="215"/>
      <c r="S1115" s="215"/>
      <c r="T1115" s="216"/>
      <c r="AT1115" s="217" t="s">
        <v>191</v>
      </c>
      <c r="AU1115" s="217" t="s">
        <v>88</v>
      </c>
      <c r="AV1115" s="11" t="s">
        <v>86</v>
      </c>
      <c r="AW1115" s="11" t="s">
        <v>41</v>
      </c>
      <c r="AX1115" s="11" t="s">
        <v>78</v>
      </c>
      <c r="AY1115" s="217" t="s">
        <v>179</v>
      </c>
    </row>
    <row r="1116" spans="2:65" s="12" customFormat="1" ht="13.5">
      <c r="B1116" s="218"/>
      <c r="C1116" s="219"/>
      <c r="D1116" s="205" t="s">
        <v>191</v>
      </c>
      <c r="E1116" s="220" t="s">
        <v>34</v>
      </c>
      <c r="F1116" s="221" t="s">
        <v>1507</v>
      </c>
      <c r="G1116" s="219"/>
      <c r="H1116" s="222">
        <v>57.485999999999997</v>
      </c>
      <c r="I1116" s="223"/>
      <c r="J1116" s="219"/>
      <c r="K1116" s="219"/>
      <c r="L1116" s="224"/>
      <c r="M1116" s="225"/>
      <c r="N1116" s="226"/>
      <c r="O1116" s="226"/>
      <c r="P1116" s="226"/>
      <c r="Q1116" s="226"/>
      <c r="R1116" s="226"/>
      <c r="S1116" s="226"/>
      <c r="T1116" s="227"/>
      <c r="AT1116" s="228" t="s">
        <v>191</v>
      </c>
      <c r="AU1116" s="228" t="s">
        <v>88</v>
      </c>
      <c r="AV1116" s="12" t="s">
        <v>88</v>
      </c>
      <c r="AW1116" s="12" t="s">
        <v>41</v>
      </c>
      <c r="AX1116" s="12" t="s">
        <v>78</v>
      </c>
      <c r="AY1116" s="228" t="s">
        <v>179</v>
      </c>
    </row>
    <row r="1117" spans="2:65" s="12" customFormat="1" ht="13.5">
      <c r="B1117" s="218"/>
      <c r="C1117" s="219"/>
      <c r="D1117" s="205" t="s">
        <v>191</v>
      </c>
      <c r="E1117" s="220" t="s">
        <v>34</v>
      </c>
      <c r="F1117" s="221" t="s">
        <v>1508</v>
      </c>
      <c r="G1117" s="219"/>
      <c r="H1117" s="222">
        <v>34</v>
      </c>
      <c r="I1117" s="223"/>
      <c r="J1117" s="219"/>
      <c r="K1117" s="219"/>
      <c r="L1117" s="224"/>
      <c r="M1117" s="225"/>
      <c r="N1117" s="226"/>
      <c r="O1117" s="226"/>
      <c r="P1117" s="226"/>
      <c r="Q1117" s="226"/>
      <c r="R1117" s="226"/>
      <c r="S1117" s="226"/>
      <c r="T1117" s="227"/>
      <c r="AT1117" s="228" t="s">
        <v>191</v>
      </c>
      <c r="AU1117" s="228" t="s">
        <v>88</v>
      </c>
      <c r="AV1117" s="12" t="s">
        <v>88</v>
      </c>
      <c r="AW1117" s="12" t="s">
        <v>41</v>
      </c>
      <c r="AX1117" s="12" t="s">
        <v>78</v>
      </c>
      <c r="AY1117" s="228" t="s">
        <v>179</v>
      </c>
    </row>
    <row r="1118" spans="2:65" s="12" customFormat="1" ht="13.5">
      <c r="B1118" s="218"/>
      <c r="C1118" s="219"/>
      <c r="D1118" s="205" t="s">
        <v>191</v>
      </c>
      <c r="E1118" s="220" t="s">
        <v>34</v>
      </c>
      <c r="F1118" s="221" t="s">
        <v>1509</v>
      </c>
      <c r="G1118" s="219"/>
      <c r="H1118" s="222">
        <v>24.373999999999999</v>
      </c>
      <c r="I1118" s="223"/>
      <c r="J1118" s="219"/>
      <c r="K1118" s="219"/>
      <c r="L1118" s="224"/>
      <c r="M1118" s="225"/>
      <c r="N1118" s="226"/>
      <c r="O1118" s="226"/>
      <c r="P1118" s="226"/>
      <c r="Q1118" s="226"/>
      <c r="R1118" s="226"/>
      <c r="S1118" s="226"/>
      <c r="T1118" s="227"/>
      <c r="AT1118" s="228" t="s">
        <v>191</v>
      </c>
      <c r="AU1118" s="228" t="s">
        <v>88</v>
      </c>
      <c r="AV1118" s="12" t="s">
        <v>88</v>
      </c>
      <c r="AW1118" s="12" t="s">
        <v>41</v>
      </c>
      <c r="AX1118" s="12" t="s">
        <v>78</v>
      </c>
      <c r="AY1118" s="228" t="s">
        <v>179</v>
      </c>
    </row>
    <row r="1119" spans="2:65" s="12" customFormat="1" ht="13.5">
      <c r="B1119" s="218"/>
      <c r="C1119" s="219"/>
      <c r="D1119" s="205" t="s">
        <v>191</v>
      </c>
      <c r="E1119" s="220" t="s">
        <v>34</v>
      </c>
      <c r="F1119" s="221" t="s">
        <v>1510</v>
      </c>
      <c r="G1119" s="219"/>
      <c r="H1119" s="222">
        <v>24.395</v>
      </c>
      <c r="I1119" s="223"/>
      <c r="J1119" s="219"/>
      <c r="K1119" s="219"/>
      <c r="L1119" s="224"/>
      <c r="M1119" s="225"/>
      <c r="N1119" s="226"/>
      <c r="O1119" s="226"/>
      <c r="P1119" s="226"/>
      <c r="Q1119" s="226"/>
      <c r="R1119" s="226"/>
      <c r="S1119" s="226"/>
      <c r="T1119" s="227"/>
      <c r="AT1119" s="228" t="s">
        <v>191</v>
      </c>
      <c r="AU1119" s="228" t="s">
        <v>88</v>
      </c>
      <c r="AV1119" s="12" t="s">
        <v>88</v>
      </c>
      <c r="AW1119" s="12" t="s">
        <v>41</v>
      </c>
      <c r="AX1119" s="12" t="s">
        <v>78</v>
      </c>
      <c r="AY1119" s="228" t="s">
        <v>179</v>
      </c>
    </row>
    <row r="1120" spans="2:65" s="12" customFormat="1" ht="13.5">
      <c r="B1120" s="218"/>
      <c r="C1120" s="219"/>
      <c r="D1120" s="205" t="s">
        <v>191</v>
      </c>
      <c r="E1120" s="220" t="s">
        <v>34</v>
      </c>
      <c r="F1120" s="221" t="s">
        <v>1511</v>
      </c>
      <c r="G1120" s="219"/>
      <c r="H1120" s="222">
        <v>32.979999999999997</v>
      </c>
      <c r="I1120" s="223"/>
      <c r="J1120" s="219"/>
      <c r="K1120" s="219"/>
      <c r="L1120" s="224"/>
      <c r="M1120" s="225"/>
      <c r="N1120" s="226"/>
      <c r="O1120" s="226"/>
      <c r="P1120" s="226"/>
      <c r="Q1120" s="226"/>
      <c r="R1120" s="226"/>
      <c r="S1120" s="226"/>
      <c r="T1120" s="227"/>
      <c r="AT1120" s="228" t="s">
        <v>191</v>
      </c>
      <c r="AU1120" s="228" t="s">
        <v>88</v>
      </c>
      <c r="AV1120" s="12" t="s">
        <v>88</v>
      </c>
      <c r="AW1120" s="12" t="s">
        <v>41</v>
      </c>
      <c r="AX1120" s="12" t="s">
        <v>78</v>
      </c>
      <c r="AY1120" s="228" t="s">
        <v>179</v>
      </c>
    </row>
    <row r="1121" spans="2:65" s="14" customFormat="1" ht="13.5">
      <c r="B1121" s="250"/>
      <c r="C1121" s="251"/>
      <c r="D1121" s="205" t="s">
        <v>191</v>
      </c>
      <c r="E1121" s="252" t="s">
        <v>34</v>
      </c>
      <c r="F1121" s="253" t="s">
        <v>347</v>
      </c>
      <c r="G1121" s="251"/>
      <c r="H1121" s="254">
        <v>173.23500000000001</v>
      </c>
      <c r="I1121" s="255"/>
      <c r="J1121" s="251"/>
      <c r="K1121" s="251"/>
      <c r="L1121" s="256"/>
      <c r="M1121" s="257"/>
      <c r="N1121" s="258"/>
      <c r="O1121" s="258"/>
      <c r="P1121" s="258"/>
      <c r="Q1121" s="258"/>
      <c r="R1121" s="258"/>
      <c r="S1121" s="258"/>
      <c r="T1121" s="259"/>
      <c r="AT1121" s="260" t="s">
        <v>191</v>
      </c>
      <c r="AU1121" s="260" t="s">
        <v>88</v>
      </c>
      <c r="AV1121" s="14" t="s">
        <v>180</v>
      </c>
      <c r="AW1121" s="14" t="s">
        <v>41</v>
      </c>
      <c r="AX1121" s="14" t="s">
        <v>78</v>
      </c>
      <c r="AY1121" s="260" t="s">
        <v>179</v>
      </c>
    </row>
    <row r="1122" spans="2:65" s="11" customFormat="1" ht="13.5">
      <c r="B1122" s="208"/>
      <c r="C1122" s="209"/>
      <c r="D1122" s="205" t="s">
        <v>191</v>
      </c>
      <c r="E1122" s="210" t="s">
        <v>34</v>
      </c>
      <c r="F1122" s="211" t="s">
        <v>1512</v>
      </c>
      <c r="G1122" s="209"/>
      <c r="H1122" s="210" t="s">
        <v>34</v>
      </c>
      <c r="I1122" s="212"/>
      <c r="J1122" s="209"/>
      <c r="K1122" s="209"/>
      <c r="L1122" s="213"/>
      <c r="M1122" s="214"/>
      <c r="N1122" s="215"/>
      <c r="O1122" s="215"/>
      <c r="P1122" s="215"/>
      <c r="Q1122" s="215"/>
      <c r="R1122" s="215"/>
      <c r="S1122" s="215"/>
      <c r="T1122" s="216"/>
      <c r="AT1122" s="217" t="s">
        <v>191</v>
      </c>
      <c r="AU1122" s="217" t="s">
        <v>88</v>
      </c>
      <c r="AV1122" s="11" t="s">
        <v>86</v>
      </c>
      <c r="AW1122" s="11" t="s">
        <v>41</v>
      </c>
      <c r="AX1122" s="11" t="s">
        <v>78</v>
      </c>
      <c r="AY1122" s="217" t="s">
        <v>179</v>
      </c>
    </row>
    <row r="1123" spans="2:65" s="12" customFormat="1" ht="13.5">
      <c r="B1123" s="218"/>
      <c r="C1123" s="219"/>
      <c r="D1123" s="205" t="s">
        <v>191</v>
      </c>
      <c r="E1123" s="220" t="s">
        <v>34</v>
      </c>
      <c r="F1123" s="221" t="s">
        <v>1513</v>
      </c>
      <c r="G1123" s="219"/>
      <c r="H1123" s="222">
        <v>173.23500000000001</v>
      </c>
      <c r="I1123" s="223"/>
      <c r="J1123" s="219"/>
      <c r="K1123" s="219"/>
      <c r="L1123" s="224"/>
      <c r="M1123" s="225"/>
      <c r="N1123" s="226"/>
      <c r="O1123" s="226"/>
      <c r="P1123" s="226"/>
      <c r="Q1123" s="226"/>
      <c r="R1123" s="226"/>
      <c r="S1123" s="226"/>
      <c r="T1123" s="227"/>
      <c r="AT1123" s="228" t="s">
        <v>191</v>
      </c>
      <c r="AU1123" s="228" t="s">
        <v>88</v>
      </c>
      <c r="AV1123" s="12" t="s">
        <v>88</v>
      </c>
      <c r="AW1123" s="12" t="s">
        <v>41</v>
      </c>
      <c r="AX1123" s="12" t="s">
        <v>78</v>
      </c>
      <c r="AY1123" s="228" t="s">
        <v>179</v>
      </c>
    </row>
    <row r="1124" spans="2:65" s="13" customFormat="1" ht="13.5">
      <c r="B1124" s="229"/>
      <c r="C1124" s="230"/>
      <c r="D1124" s="205" t="s">
        <v>191</v>
      </c>
      <c r="E1124" s="231" t="s">
        <v>34</v>
      </c>
      <c r="F1124" s="232" t="s">
        <v>196</v>
      </c>
      <c r="G1124" s="230"/>
      <c r="H1124" s="233">
        <v>563.94000000000005</v>
      </c>
      <c r="I1124" s="234"/>
      <c r="J1124" s="230"/>
      <c r="K1124" s="230"/>
      <c r="L1124" s="235"/>
      <c r="M1124" s="236"/>
      <c r="N1124" s="237"/>
      <c r="O1124" s="237"/>
      <c r="P1124" s="237"/>
      <c r="Q1124" s="237"/>
      <c r="R1124" s="237"/>
      <c r="S1124" s="237"/>
      <c r="T1124" s="238"/>
      <c r="AT1124" s="239" t="s">
        <v>191</v>
      </c>
      <c r="AU1124" s="239" t="s">
        <v>88</v>
      </c>
      <c r="AV1124" s="13" t="s">
        <v>187</v>
      </c>
      <c r="AW1124" s="13" t="s">
        <v>41</v>
      </c>
      <c r="AX1124" s="13" t="s">
        <v>86</v>
      </c>
      <c r="AY1124" s="239" t="s">
        <v>179</v>
      </c>
    </row>
    <row r="1125" spans="2:65" s="1" customFormat="1" ht="45.6" customHeight="1">
      <c r="B1125" s="42"/>
      <c r="C1125" s="193" t="s">
        <v>1514</v>
      </c>
      <c r="D1125" s="193" t="s">
        <v>182</v>
      </c>
      <c r="E1125" s="194" t="s">
        <v>1515</v>
      </c>
      <c r="F1125" s="195" t="s">
        <v>1516</v>
      </c>
      <c r="G1125" s="196" t="s">
        <v>250</v>
      </c>
      <c r="H1125" s="197">
        <v>1793.71</v>
      </c>
      <c r="I1125" s="198"/>
      <c r="J1125" s="199">
        <f>ROUND(I1125*H1125,2)</f>
        <v>0</v>
      </c>
      <c r="K1125" s="195" t="s">
        <v>186</v>
      </c>
      <c r="L1125" s="62"/>
      <c r="M1125" s="200" t="s">
        <v>34</v>
      </c>
      <c r="N1125" s="201" t="s">
        <v>49</v>
      </c>
      <c r="O1125" s="43"/>
      <c r="P1125" s="202">
        <f>O1125*H1125</f>
        <v>0</v>
      </c>
      <c r="Q1125" s="202">
        <v>0</v>
      </c>
      <c r="R1125" s="202">
        <f>Q1125*H1125</f>
        <v>0</v>
      </c>
      <c r="S1125" s="202">
        <v>0</v>
      </c>
      <c r="T1125" s="203">
        <f>S1125*H1125</f>
        <v>0</v>
      </c>
      <c r="AR1125" s="24" t="s">
        <v>301</v>
      </c>
      <c r="AT1125" s="24" t="s">
        <v>182</v>
      </c>
      <c r="AU1125" s="24" t="s">
        <v>88</v>
      </c>
      <c r="AY1125" s="24" t="s">
        <v>179</v>
      </c>
      <c r="BE1125" s="204">
        <f>IF(N1125="základní",J1125,0)</f>
        <v>0</v>
      </c>
      <c r="BF1125" s="204">
        <f>IF(N1125="snížená",J1125,0)</f>
        <v>0</v>
      </c>
      <c r="BG1125" s="204">
        <f>IF(N1125="zákl. přenesená",J1125,0)</f>
        <v>0</v>
      </c>
      <c r="BH1125" s="204">
        <f>IF(N1125="sníž. přenesená",J1125,0)</f>
        <v>0</v>
      </c>
      <c r="BI1125" s="204">
        <f>IF(N1125="nulová",J1125,0)</f>
        <v>0</v>
      </c>
      <c r="BJ1125" s="24" t="s">
        <v>86</v>
      </c>
      <c r="BK1125" s="204">
        <f>ROUND(I1125*H1125,2)</f>
        <v>0</v>
      </c>
      <c r="BL1125" s="24" t="s">
        <v>301</v>
      </c>
      <c r="BM1125" s="24" t="s">
        <v>1517</v>
      </c>
    </row>
    <row r="1126" spans="2:65" s="1" customFormat="1" ht="67.5">
      <c r="B1126" s="42"/>
      <c r="C1126" s="64"/>
      <c r="D1126" s="205" t="s">
        <v>189</v>
      </c>
      <c r="E1126" s="64"/>
      <c r="F1126" s="206" t="s">
        <v>1503</v>
      </c>
      <c r="G1126" s="64"/>
      <c r="H1126" s="64"/>
      <c r="I1126" s="164"/>
      <c r="J1126" s="64"/>
      <c r="K1126" s="64"/>
      <c r="L1126" s="62"/>
      <c r="M1126" s="207"/>
      <c r="N1126" s="43"/>
      <c r="O1126" s="43"/>
      <c r="P1126" s="43"/>
      <c r="Q1126" s="43"/>
      <c r="R1126" s="43"/>
      <c r="S1126" s="43"/>
      <c r="T1126" s="79"/>
      <c r="AT1126" s="24" t="s">
        <v>189</v>
      </c>
      <c r="AU1126" s="24" t="s">
        <v>88</v>
      </c>
    </row>
    <row r="1127" spans="2:65" s="11" customFormat="1" ht="13.5">
      <c r="B1127" s="208"/>
      <c r="C1127" s="209"/>
      <c r="D1127" s="205" t="s">
        <v>191</v>
      </c>
      <c r="E1127" s="210" t="s">
        <v>34</v>
      </c>
      <c r="F1127" s="211" t="s">
        <v>1518</v>
      </c>
      <c r="G1127" s="209"/>
      <c r="H1127" s="210" t="s">
        <v>34</v>
      </c>
      <c r="I1127" s="212"/>
      <c r="J1127" s="209"/>
      <c r="K1127" s="209"/>
      <c r="L1127" s="213"/>
      <c r="M1127" s="214"/>
      <c r="N1127" s="215"/>
      <c r="O1127" s="215"/>
      <c r="P1127" s="215"/>
      <c r="Q1127" s="215"/>
      <c r="R1127" s="215"/>
      <c r="S1127" s="215"/>
      <c r="T1127" s="216"/>
      <c r="AT1127" s="217" t="s">
        <v>191</v>
      </c>
      <c r="AU1127" s="217" t="s">
        <v>88</v>
      </c>
      <c r="AV1127" s="11" t="s">
        <v>86</v>
      </c>
      <c r="AW1127" s="11" t="s">
        <v>41</v>
      </c>
      <c r="AX1127" s="11" t="s">
        <v>78</v>
      </c>
      <c r="AY1127" s="217" t="s">
        <v>179</v>
      </c>
    </row>
    <row r="1128" spans="2:65" s="12" customFormat="1" ht="13.5">
      <c r="B1128" s="218"/>
      <c r="C1128" s="219"/>
      <c r="D1128" s="205" t="s">
        <v>191</v>
      </c>
      <c r="E1128" s="220" t="s">
        <v>34</v>
      </c>
      <c r="F1128" s="221" t="s">
        <v>1519</v>
      </c>
      <c r="G1128" s="219"/>
      <c r="H1128" s="222">
        <v>379.46499999999997</v>
      </c>
      <c r="I1128" s="223"/>
      <c r="J1128" s="219"/>
      <c r="K1128" s="219"/>
      <c r="L1128" s="224"/>
      <c r="M1128" s="225"/>
      <c r="N1128" s="226"/>
      <c r="O1128" s="226"/>
      <c r="P1128" s="226"/>
      <c r="Q1128" s="226"/>
      <c r="R1128" s="226"/>
      <c r="S1128" s="226"/>
      <c r="T1128" s="227"/>
      <c r="AT1128" s="228" t="s">
        <v>191</v>
      </c>
      <c r="AU1128" s="228" t="s">
        <v>88</v>
      </c>
      <c r="AV1128" s="12" t="s">
        <v>88</v>
      </c>
      <c r="AW1128" s="12" t="s">
        <v>41</v>
      </c>
      <c r="AX1128" s="12" t="s">
        <v>78</v>
      </c>
      <c r="AY1128" s="228" t="s">
        <v>179</v>
      </c>
    </row>
    <row r="1129" spans="2:65" s="12" customFormat="1" ht="13.5">
      <c r="B1129" s="218"/>
      <c r="C1129" s="219"/>
      <c r="D1129" s="205" t="s">
        <v>191</v>
      </c>
      <c r="E1129" s="220" t="s">
        <v>34</v>
      </c>
      <c r="F1129" s="221" t="s">
        <v>1520</v>
      </c>
      <c r="G1129" s="219"/>
      <c r="H1129" s="222">
        <v>277.64999999999998</v>
      </c>
      <c r="I1129" s="223"/>
      <c r="J1129" s="219"/>
      <c r="K1129" s="219"/>
      <c r="L1129" s="224"/>
      <c r="M1129" s="225"/>
      <c r="N1129" s="226"/>
      <c r="O1129" s="226"/>
      <c r="P1129" s="226"/>
      <c r="Q1129" s="226"/>
      <c r="R1129" s="226"/>
      <c r="S1129" s="226"/>
      <c r="T1129" s="227"/>
      <c r="AT1129" s="228" t="s">
        <v>191</v>
      </c>
      <c r="AU1129" s="228" t="s">
        <v>88</v>
      </c>
      <c r="AV1129" s="12" t="s">
        <v>88</v>
      </c>
      <c r="AW1129" s="12" t="s">
        <v>41</v>
      </c>
      <c r="AX1129" s="12" t="s">
        <v>78</v>
      </c>
      <c r="AY1129" s="228" t="s">
        <v>179</v>
      </c>
    </row>
    <row r="1130" spans="2:65" s="12" customFormat="1" ht="13.5">
      <c r="B1130" s="218"/>
      <c r="C1130" s="219"/>
      <c r="D1130" s="205" t="s">
        <v>191</v>
      </c>
      <c r="E1130" s="220" t="s">
        <v>34</v>
      </c>
      <c r="F1130" s="221" t="s">
        <v>1521</v>
      </c>
      <c r="G1130" s="219"/>
      <c r="H1130" s="222">
        <v>188.19</v>
      </c>
      <c r="I1130" s="223"/>
      <c r="J1130" s="219"/>
      <c r="K1130" s="219"/>
      <c r="L1130" s="224"/>
      <c r="M1130" s="225"/>
      <c r="N1130" s="226"/>
      <c r="O1130" s="226"/>
      <c r="P1130" s="226"/>
      <c r="Q1130" s="226"/>
      <c r="R1130" s="226"/>
      <c r="S1130" s="226"/>
      <c r="T1130" s="227"/>
      <c r="AT1130" s="228" t="s">
        <v>191</v>
      </c>
      <c r="AU1130" s="228" t="s">
        <v>88</v>
      </c>
      <c r="AV1130" s="12" t="s">
        <v>88</v>
      </c>
      <c r="AW1130" s="12" t="s">
        <v>41</v>
      </c>
      <c r="AX1130" s="12" t="s">
        <v>78</v>
      </c>
      <c r="AY1130" s="228" t="s">
        <v>179</v>
      </c>
    </row>
    <row r="1131" spans="2:65" s="12" customFormat="1" ht="13.5">
      <c r="B1131" s="218"/>
      <c r="C1131" s="219"/>
      <c r="D1131" s="205" t="s">
        <v>191</v>
      </c>
      <c r="E1131" s="220" t="s">
        <v>34</v>
      </c>
      <c r="F1131" s="221" t="s">
        <v>1522</v>
      </c>
      <c r="G1131" s="219"/>
      <c r="H1131" s="222">
        <v>188.36</v>
      </c>
      <c r="I1131" s="223"/>
      <c r="J1131" s="219"/>
      <c r="K1131" s="219"/>
      <c r="L1131" s="224"/>
      <c r="M1131" s="225"/>
      <c r="N1131" s="226"/>
      <c r="O1131" s="226"/>
      <c r="P1131" s="226"/>
      <c r="Q1131" s="226"/>
      <c r="R1131" s="226"/>
      <c r="S1131" s="226"/>
      <c r="T1131" s="227"/>
      <c r="AT1131" s="228" t="s">
        <v>191</v>
      </c>
      <c r="AU1131" s="228" t="s">
        <v>88</v>
      </c>
      <c r="AV1131" s="12" t="s">
        <v>88</v>
      </c>
      <c r="AW1131" s="12" t="s">
        <v>41</v>
      </c>
      <c r="AX1131" s="12" t="s">
        <v>78</v>
      </c>
      <c r="AY1131" s="228" t="s">
        <v>179</v>
      </c>
    </row>
    <row r="1132" spans="2:65" s="12" customFormat="1" ht="13.5">
      <c r="B1132" s="218"/>
      <c r="C1132" s="219"/>
      <c r="D1132" s="205" t="s">
        <v>191</v>
      </c>
      <c r="E1132" s="220" t="s">
        <v>34</v>
      </c>
      <c r="F1132" s="221" t="s">
        <v>1523</v>
      </c>
      <c r="G1132" s="219"/>
      <c r="H1132" s="222">
        <v>265.39999999999998</v>
      </c>
      <c r="I1132" s="223"/>
      <c r="J1132" s="219"/>
      <c r="K1132" s="219"/>
      <c r="L1132" s="224"/>
      <c r="M1132" s="225"/>
      <c r="N1132" s="226"/>
      <c r="O1132" s="226"/>
      <c r="P1132" s="226"/>
      <c r="Q1132" s="226"/>
      <c r="R1132" s="226"/>
      <c r="S1132" s="226"/>
      <c r="T1132" s="227"/>
      <c r="AT1132" s="228" t="s">
        <v>191</v>
      </c>
      <c r="AU1132" s="228" t="s">
        <v>88</v>
      </c>
      <c r="AV1132" s="12" t="s">
        <v>88</v>
      </c>
      <c r="AW1132" s="12" t="s">
        <v>41</v>
      </c>
      <c r="AX1132" s="12" t="s">
        <v>78</v>
      </c>
      <c r="AY1132" s="228" t="s">
        <v>179</v>
      </c>
    </row>
    <row r="1133" spans="2:65" s="14" customFormat="1" ht="13.5">
      <c r="B1133" s="250"/>
      <c r="C1133" s="251"/>
      <c r="D1133" s="205" t="s">
        <v>191</v>
      </c>
      <c r="E1133" s="252" t="s">
        <v>34</v>
      </c>
      <c r="F1133" s="253" t="s">
        <v>347</v>
      </c>
      <c r="G1133" s="251"/>
      <c r="H1133" s="254">
        <v>1299.0650000000001</v>
      </c>
      <c r="I1133" s="255"/>
      <c r="J1133" s="251"/>
      <c r="K1133" s="251"/>
      <c r="L1133" s="256"/>
      <c r="M1133" s="257"/>
      <c r="N1133" s="258"/>
      <c r="O1133" s="258"/>
      <c r="P1133" s="258"/>
      <c r="Q1133" s="258"/>
      <c r="R1133" s="258"/>
      <c r="S1133" s="258"/>
      <c r="T1133" s="259"/>
      <c r="AT1133" s="260" t="s">
        <v>191</v>
      </c>
      <c r="AU1133" s="260" t="s">
        <v>88</v>
      </c>
      <c r="AV1133" s="14" t="s">
        <v>180</v>
      </c>
      <c r="AW1133" s="14" t="s">
        <v>41</v>
      </c>
      <c r="AX1133" s="14" t="s">
        <v>78</v>
      </c>
      <c r="AY1133" s="260" t="s">
        <v>179</v>
      </c>
    </row>
    <row r="1134" spans="2:65" s="11" customFormat="1" ht="13.5">
      <c r="B1134" s="208"/>
      <c r="C1134" s="209"/>
      <c r="D1134" s="205" t="s">
        <v>191</v>
      </c>
      <c r="E1134" s="210" t="s">
        <v>34</v>
      </c>
      <c r="F1134" s="211" t="s">
        <v>1524</v>
      </c>
      <c r="G1134" s="209"/>
      <c r="H1134" s="210" t="s">
        <v>34</v>
      </c>
      <c r="I1134" s="212"/>
      <c r="J1134" s="209"/>
      <c r="K1134" s="209"/>
      <c r="L1134" s="213"/>
      <c r="M1134" s="214"/>
      <c r="N1134" s="215"/>
      <c r="O1134" s="215"/>
      <c r="P1134" s="215"/>
      <c r="Q1134" s="215"/>
      <c r="R1134" s="215"/>
      <c r="S1134" s="215"/>
      <c r="T1134" s="216"/>
      <c r="AT1134" s="217" t="s">
        <v>191</v>
      </c>
      <c r="AU1134" s="217" t="s">
        <v>88</v>
      </c>
      <c r="AV1134" s="11" t="s">
        <v>86</v>
      </c>
      <c r="AW1134" s="11" t="s">
        <v>41</v>
      </c>
      <c r="AX1134" s="11" t="s">
        <v>78</v>
      </c>
      <c r="AY1134" s="217" t="s">
        <v>179</v>
      </c>
    </row>
    <row r="1135" spans="2:65" s="12" customFormat="1" ht="13.5">
      <c r="B1135" s="218"/>
      <c r="C1135" s="219"/>
      <c r="D1135" s="205" t="s">
        <v>191</v>
      </c>
      <c r="E1135" s="220" t="s">
        <v>34</v>
      </c>
      <c r="F1135" s="221" t="s">
        <v>1505</v>
      </c>
      <c r="G1135" s="219"/>
      <c r="H1135" s="222">
        <v>217.47</v>
      </c>
      <c r="I1135" s="223"/>
      <c r="J1135" s="219"/>
      <c r="K1135" s="219"/>
      <c r="L1135" s="224"/>
      <c r="M1135" s="225"/>
      <c r="N1135" s="226"/>
      <c r="O1135" s="226"/>
      <c r="P1135" s="226"/>
      <c r="Q1135" s="226"/>
      <c r="R1135" s="226"/>
      <c r="S1135" s="226"/>
      <c r="T1135" s="227"/>
      <c r="AT1135" s="228" t="s">
        <v>191</v>
      </c>
      <c r="AU1135" s="228" t="s">
        <v>88</v>
      </c>
      <c r="AV1135" s="12" t="s">
        <v>88</v>
      </c>
      <c r="AW1135" s="12" t="s">
        <v>41</v>
      </c>
      <c r="AX1135" s="12" t="s">
        <v>78</v>
      </c>
      <c r="AY1135" s="228" t="s">
        <v>179</v>
      </c>
    </row>
    <row r="1136" spans="2:65" s="14" customFormat="1" ht="13.5">
      <c r="B1136" s="250"/>
      <c r="C1136" s="251"/>
      <c r="D1136" s="205" t="s">
        <v>191</v>
      </c>
      <c r="E1136" s="252" t="s">
        <v>34</v>
      </c>
      <c r="F1136" s="253" t="s">
        <v>347</v>
      </c>
      <c r="G1136" s="251"/>
      <c r="H1136" s="254">
        <v>217.47</v>
      </c>
      <c r="I1136" s="255"/>
      <c r="J1136" s="251"/>
      <c r="K1136" s="251"/>
      <c r="L1136" s="256"/>
      <c r="M1136" s="257"/>
      <c r="N1136" s="258"/>
      <c r="O1136" s="258"/>
      <c r="P1136" s="258"/>
      <c r="Q1136" s="258"/>
      <c r="R1136" s="258"/>
      <c r="S1136" s="258"/>
      <c r="T1136" s="259"/>
      <c r="AT1136" s="260" t="s">
        <v>191</v>
      </c>
      <c r="AU1136" s="260" t="s">
        <v>88</v>
      </c>
      <c r="AV1136" s="14" t="s">
        <v>180</v>
      </c>
      <c r="AW1136" s="14" t="s">
        <v>41</v>
      </c>
      <c r="AX1136" s="14" t="s">
        <v>78</v>
      </c>
      <c r="AY1136" s="260" t="s">
        <v>179</v>
      </c>
    </row>
    <row r="1137" spans="2:65" s="11" customFormat="1" ht="13.5">
      <c r="B1137" s="208"/>
      <c r="C1137" s="209"/>
      <c r="D1137" s="205" t="s">
        <v>191</v>
      </c>
      <c r="E1137" s="210" t="s">
        <v>34</v>
      </c>
      <c r="F1137" s="211" t="s">
        <v>1525</v>
      </c>
      <c r="G1137" s="209"/>
      <c r="H1137" s="210" t="s">
        <v>34</v>
      </c>
      <c r="I1137" s="212"/>
      <c r="J1137" s="209"/>
      <c r="K1137" s="209"/>
      <c r="L1137" s="213"/>
      <c r="M1137" s="214"/>
      <c r="N1137" s="215"/>
      <c r="O1137" s="215"/>
      <c r="P1137" s="215"/>
      <c r="Q1137" s="215"/>
      <c r="R1137" s="215"/>
      <c r="S1137" s="215"/>
      <c r="T1137" s="216"/>
      <c r="AT1137" s="217" t="s">
        <v>191</v>
      </c>
      <c r="AU1137" s="217" t="s">
        <v>88</v>
      </c>
      <c r="AV1137" s="11" t="s">
        <v>86</v>
      </c>
      <c r="AW1137" s="11" t="s">
        <v>41</v>
      </c>
      <c r="AX1137" s="11" t="s">
        <v>78</v>
      </c>
      <c r="AY1137" s="217" t="s">
        <v>179</v>
      </c>
    </row>
    <row r="1138" spans="2:65" s="12" customFormat="1" ht="13.5">
      <c r="B1138" s="218"/>
      <c r="C1138" s="219"/>
      <c r="D1138" s="205" t="s">
        <v>191</v>
      </c>
      <c r="E1138" s="220" t="s">
        <v>34</v>
      </c>
      <c r="F1138" s="221" t="s">
        <v>1526</v>
      </c>
      <c r="G1138" s="219"/>
      <c r="H1138" s="222">
        <v>91.977000000000004</v>
      </c>
      <c r="I1138" s="223"/>
      <c r="J1138" s="219"/>
      <c r="K1138" s="219"/>
      <c r="L1138" s="224"/>
      <c r="M1138" s="225"/>
      <c r="N1138" s="226"/>
      <c r="O1138" s="226"/>
      <c r="P1138" s="226"/>
      <c r="Q1138" s="226"/>
      <c r="R1138" s="226"/>
      <c r="S1138" s="226"/>
      <c r="T1138" s="227"/>
      <c r="AT1138" s="228" t="s">
        <v>191</v>
      </c>
      <c r="AU1138" s="228" t="s">
        <v>88</v>
      </c>
      <c r="AV1138" s="12" t="s">
        <v>88</v>
      </c>
      <c r="AW1138" s="12" t="s">
        <v>41</v>
      </c>
      <c r="AX1138" s="12" t="s">
        <v>78</v>
      </c>
      <c r="AY1138" s="228" t="s">
        <v>179</v>
      </c>
    </row>
    <row r="1139" spans="2:65" s="12" customFormat="1" ht="13.5">
      <c r="B1139" s="218"/>
      <c r="C1139" s="219"/>
      <c r="D1139" s="205" t="s">
        <v>191</v>
      </c>
      <c r="E1139" s="220" t="s">
        <v>34</v>
      </c>
      <c r="F1139" s="221" t="s">
        <v>1527</v>
      </c>
      <c r="G1139" s="219"/>
      <c r="H1139" s="222">
        <v>54.4</v>
      </c>
      <c r="I1139" s="223"/>
      <c r="J1139" s="219"/>
      <c r="K1139" s="219"/>
      <c r="L1139" s="224"/>
      <c r="M1139" s="225"/>
      <c r="N1139" s="226"/>
      <c r="O1139" s="226"/>
      <c r="P1139" s="226"/>
      <c r="Q1139" s="226"/>
      <c r="R1139" s="226"/>
      <c r="S1139" s="226"/>
      <c r="T1139" s="227"/>
      <c r="AT1139" s="228" t="s">
        <v>191</v>
      </c>
      <c r="AU1139" s="228" t="s">
        <v>88</v>
      </c>
      <c r="AV1139" s="12" t="s">
        <v>88</v>
      </c>
      <c r="AW1139" s="12" t="s">
        <v>41</v>
      </c>
      <c r="AX1139" s="12" t="s">
        <v>78</v>
      </c>
      <c r="AY1139" s="228" t="s">
        <v>179</v>
      </c>
    </row>
    <row r="1140" spans="2:65" s="12" customFormat="1" ht="13.5">
      <c r="B1140" s="218"/>
      <c r="C1140" s="219"/>
      <c r="D1140" s="205" t="s">
        <v>191</v>
      </c>
      <c r="E1140" s="220" t="s">
        <v>34</v>
      </c>
      <c r="F1140" s="221" t="s">
        <v>1528</v>
      </c>
      <c r="G1140" s="219"/>
      <c r="H1140" s="222">
        <v>38.997999999999998</v>
      </c>
      <c r="I1140" s="223"/>
      <c r="J1140" s="219"/>
      <c r="K1140" s="219"/>
      <c r="L1140" s="224"/>
      <c r="M1140" s="225"/>
      <c r="N1140" s="226"/>
      <c r="O1140" s="226"/>
      <c r="P1140" s="226"/>
      <c r="Q1140" s="226"/>
      <c r="R1140" s="226"/>
      <c r="S1140" s="226"/>
      <c r="T1140" s="227"/>
      <c r="AT1140" s="228" t="s">
        <v>191</v>
      </c>
      <c r="AU1140" s="228" t="s">
        <v>88</v>
      </c>
      <c r="AV1140" s="12" t="s">
        <v>88</v>
      </c>
      <c r="AW1140" s="12" t="s">
        <v>41</v>
      </c>
      <c r="AX1140" s="12" t="s">
        <v>78</v>
      </c>
      <c r="AY1140" s="228" t="s">
        <v>179</v>
      </c>
    </row>
    <row r="1141" spans="2:65" s="12" customFormat="1" ht="13.5">
      <c r="B1141" s="218"/>
      <c r="C1141" s="219"/>
      <c r="D1141" s="205" t="s">
        <v>191</v>
      </c>
      <c r="E1141" s="220" t="s">
        <v>34</v>
      </c>
      <c r="F1141" s="221" t="s">
        <v>1529</v>
      </c>
      <c r="G1141" s="219"/>
      <c r="H1141" s="222">
        <v>39.031999999999996</v>
      </c>
      <c r="I1141" s="223"/>
      <c r="J1141" s="219"/>
      <c r="K1141" s="219"/>
      <c r="L1141" s="224"/>
      <c r="M1141" s="225"/>
      <c r="N1141" s="226"/>
      <c r="O1141" s="226"/>
      <c r="P1141" s="226"/>
      <c r="Q1141" s="226"/>
      <c r="R1141" s="226"/>
      <c r="S1141" s="226"/>
      <c r="T1141" s="227"/>
      <c r="AT1141" s="228" t="s">
        <v>191</v>
      </c>
      <c r="AU1141" s="228" t="s">
        <v>88</v>
      </c>
      <c r="AV1141" s="12" t="s">
        <v>88</v>
      </c>
      <c r="AW1141" s="12" t="s">
        <v>41</v>
      </c>
      <c r="AX1141" s="12" t="s">
        <v>78</v>
      </c>
      <c r="AY1141" s="228" t="s">
        <v>179</v>
      </c>
    </row>
    <row r="1142" spans="2:65" s="12" customFormat="1" ht="13.5">
      <c r="B1142" s="218"/>
      <c r="C1142" s="219"/>
      <c r="D1142" s="205" t="s">
        <v>191</v>
      </c>
      <c r="E1142" s="220" t="s">
        <v>34</v>
      </c>
      <c r="F1142" s="221" t="s">
        <v>1530</v>
      </c>
      <c r="G1142" s="219"/>
      <c r="H1142" s="222">
        <v>52.768000000000001</v>
      </c>
      <c r="I1142" s="223"/>
      <c r="J1142" s="219"/>
      <c r="K1142" s="219"/>
      <c r="L1142" s="224"/>
      <c r="M1142" s="225"/>
      <c r="N1142" s="226"/>
      <c r="O1142" s="226"/>
      <c r="P1142" s="226"/>
      <c r="Q1142" s="226"/>
      <c r="R1142" s="226"/>
      <c r="S1142" s="226"/>
      <c r="T1142" s="227"/>
      <c r="AT1142" s="228" t="s">
        <v>191</v>
      </c>
      <c r="AU1142" s="228" t="s">
        <v>88</v>
      </c>
      <c r="AV1142" s="12" t="s">
        <v>88</v>
      </c>
      <c r="AW1142" s="12" t="s">
        <v>41</v>
      </c>
      <c r="AX1142" s="12" t="s">
        <v>78</v>
      </c>
      <c r="AY1142" s="228" t="s">
        <v>179</v>
      </c>
    </row>
    <row r="1143" spans="2:65" s="14" customFormat="1" ht="13.5">
      <c r="B1143" s="250"/>
      <c r="C1143" s="251"/>
      <c r="D1143" s="205" t="s">
        <v>191</v>
      </c>
      <c r="E1143" s="252" t="s">
        <v>34</v>
      </c>
      <c r="F1143" s="253" t="s">
        <v>347</v>
      </c>
      <c r="G1143" s="251"/>
      <c r="H1143" s="254">
        <v>277.17500000000001</v>
      </c>
      <c r="I1143" s="255"/>
      <c r="J1143" s="251"/>
      <c r="K1143" s="251"/>
      <c r="L1143" s="256"/>
      <c r="M1143" s="257"/>
      <c r="N1143" s="258"/>
      <c r="O1143" s="258"/>
      <c r="P1143" s="258"/>
      <c r="Q1143" s="258"/>
      <c r="R1143" s="258"/>
      <c r="S1143" s="258"/>
      <c r="T1143" s="259"/>
      <c r="AT1143" s="260" t="s">
        <v>191</v>
      </c>
      <c r="AU1143" s="260" t="s">
        <v>88</v>
      </c>
      <c r="AV1143" s="14" t="s">
        <v>180</v>
      </c>
      <c r="AW1143" s="14" t="s">
        <v>41</v>
      </c>
      <c r="AX1143" s="14" t="s">
        <v>78</v>
      </c>
      <c r="AY1143" s="260" t="s">
        <v>179</v>
      </c>
    </row>
    <row r="1144" spans="2:65" s="13" customFormat="1" ht="13.5">
      <c r="B1144" s="229"/>
      <c r="C1144" s="230"/>
      <c r="D1144" s="205" t="s">
        <v>191</v>
      </c>
      <c r="E1144" s="231" t="s">
        <v>34</v>
      </c>
      <c r="F1144" s="232" t="s">
        <v>196</v>
      </c>
      <c r="G1144" s="230"/>
      <c r="H1144" s="233">
        <v>1793.71</v>
      </c>
      <c r="I1144" s="234"/>
      <c r="J1144" s="230"/>
      <c r="K1144" s="230"/>
      <c r="L1144" s="235"/>
      <c r="M1144" s="236"/>
      <c r="N1144" s="237"/>
      <c r="O1144" s="237"/>
      <c r="P1144" s="237"/>
      <c r="Q1144" s="237"/>
      <c r="R1144" s="237"/>
      <c r="S1144" s="237"/>
      <c r="T1144" s="238"/>
      <c r="AT1144" s="239" t="s">
        <v>191</v>
      </c>
      <c r="AU1144" s="239" t="s">
        <v>88</v>
      </c>
      <c r="AV1144" s="13" t="s">
        <v>187</v>
      </c>
      <c r="AW1144" s="13" t="s">
        <v>41</v>
      </c>
      <c r="AX1144" s="13" t="s">
        <v>86</v>
      </c>
      <c r="AY1144" s="239" t="s">
        <v>179</v>
      </c>
    </row>
    <row r="1145" spans="2:65" s="1" customFormat="1" ht="14.45" customHeight="1">
      <c r="B1145" s="42"/>
      <c r="C1145" s="240" t="s">
        <v>1531</v>
      </c>
      <c r="D1145" s="240" t="s">
        <v>222</v>
      </c>
      <c r="E1145" s="241" t="s">
        <v>1532</v>
      </c>
      <c r="F1145" s="242" t="s">
        <v>1533</v>
      </c>
      <c r="G1145" s="243" t="s">
        <v>199</v>
      </c>
      <c r="H1145" s="244">
        <v>5.1040000000000001</v>
      </c>
      <c r="I1145" s="245"/>
      <c r="J1145" s="246">
        <f>ROUND(I1145*H1145,2)</f>
        <v>0</v>
      </c>
      <c r="K1145" s="242" t="s">
        <v>186</v>
      </c>
      <c r="L1145" s="247"/>
      <c r="M1145" s="248" t="s">
        <v>34</v>
      </c>
      <c r="N1145" s="249" t="s">
        <v>49</v>
      </c>
      <c r="O1145" s="43"/>
      <c r="P1145" s="202">
        <f>O1145*H1145</f>
        <v>0</v>
      </c>
      <c r="Q1145" s="202">
        <v>0.55000000000000004</v>
      </c>
      <c r="R1145" s="202">
        <f>Q1145*H1145</f>
        <v>2.8072000000000004</v>
      </c>
      <c r="S1145" s="202">
        <v>0</v>
      </c>
      <c r="T1145" s="203">
        <f>S1145*H1145</f>
        <v>0</v>
      </c>
      <c r="AR1145" s="24" t="s">
        <v>473</v>
      </c>
      <c r="AT1145" s="24" t="s">
        <v>222</v>
      </c>
      <c r="AU1145" s="24" t="s">
        <v>88</v>
      </c>
      <c r="AY1145" s="24" t="s">
        <v>179</v>
      </c>
      <c r="BE1145" s="204">
        <f>IF(N1145="základní",J1145,0)</f>
        <v>0</v>
      </c>
      <c r="BF1145" s="204">
        <f>IF(N1145="snížená",J1145,0)</f>
        <v>0</v>
      </c>
      <c r="BG1145" s="204">
        <f>IF(N1145="zákl. přenesená",J1145,0)</f>
        <v>0</v>
      </c>
      <c r="BH1145" s="204">
        <f>IF(N1145="sníž. přenesená",J1145,0)</f>
        <v>0</v>
      </c>
      <c r="BI1145" s="204">
        <f>IF(N1145="nulová",J1145,0)</f>
        <v>0</v>
      </c>
      <c r="BJ1145" s="24" t="s">
        <v>86</v>
      </c>
      <c r="BK1145" s="204">
        <f>ROUND(I1145*H1145,2)</f>
        <v>0</v>
      </c>
      <c r="BL1145" s="24" t="s">
        <v>301</v>
      </c>
      <c r="BM1145" s="24" t="s">
        <v>1534</v>
      </c>
    </row>
    <row r="1146" spans="2:65" s="11" customFormat="1" ht="13.5">
      <c r="B1146" s="208"/>
      <c r="C1146" s="209"/>
      <c r="D1146" s="205" t="s">
        <v>191</v>
      </c>
      <c r="E1146" s="210" t="s">
        <v>34</v>
      </c>
      <c r="F1146" s="211" t="s">
        <v>1535</v>
      </c>
      <c r="G1146" s="209"/>
      <c r="H1146" s="210" t="s">
        <v>34</v>
      </c>
      <c r="I1146" s="212"/>
      <c r="J1146" s="209"/>
      <c r="K1146" s="209"/>
      <c r="L1146" s="213"/>
      <c r="M1146" s="214"/>
      <c r="N1146" s="215"/>
      <c r="O1146" s="215"/>
      <c r="P1146" s="215"/>
      <c r="Q1146" s="215"/>
      <c r="R1146" s="215"/>
      <c r="S1146" s="215"/>
      <c r="T1146" s="216"/>
      <c r="AT1146" s="217" t="s">
        <v>191</v>
      </c>
      <c r="AU1146" s="217" t="s">
        <v>88</v>
      </c>
      <c r="AV1146" s="11" t="s">
        <v>86</v>
      </c>
      <c r="AW1146" s="11" t="s">
        <v>41</v>
      </c>
      <c r="AX1146" s="11" t="s">
        <v>78</v>
      </c>
      <c r="AY1146" s="217" t="s">
        <v>179</v>
      </c>
    </row>
    <row r="1147" spans="2:65" s="12" customFormat="1" ht="13.5">
      <c r="B1147" s="218"/>
      <c r="C1147" s="219"/>
      <c r="D1147" s="205" t="s">
        <v>191</v>
      </c>
      <c r="E1147" s="220" t="s">
        <v>34</v>
      </c>
      <c r="F1147" s="221" t="s">
        <v>1536</v>
      </c>
      <c r="G1147" s="219"/>
      <c r="H1147" s="222">
        <v>2.61</v>
      </c>
      <c r="I1147" s="223"/>
      <c r="J1147" s="219"/>
      <c r="K1147" s="219"/>
      <c r="L1147" s="224"/>
      <c r="M1147" s="225"/>
      <c r="N1147" s="226"/>
      <c r="O1147" s="226"/>
      <c r="P1147" s="226"/>
      <c r="Q1147" s="226"/>
      <c r="R1147" s="226"/>
      <c r="S1147" s="226"/>
      <c r="T1147" s="227"/>
      <c r="AT1147" s="228" t="s">
        <v>191</v>
      </c>
      <c r="AU1147" s="228" t="s">
        <v>88</v>
      </c>
      <c r="AV1147" s="12" t="s">
        <v>88</v>
      </c>
      <c r="AW1147" s="12" t="s">
        <v>41</v>
      </c>
      <c r="AX1147" s="12" t="s">
        <v>78</v>
      </c>
      <c r="AY1147" s="228" t="s">
        <v>179</v>
      </c>
    </row>
    <row r="1148" spans="2:65" s="11" customFormat="1" ht="13.5">
      <c r="B1148" s="208"/>
      <c r="C1148" s="209"/>
      <c r="D1148" s="205" t="s">
        <v>191</v>
      </c>
      <c r="E1148" s="210" t="s">
        <v>34</v>
      </c>
      <c r="F1148" s="211" t="s">
        <v>1506</v>
      </c>
      <c r="G1148" s="209"/>
      <c r="H1148" s="210" t="s">
        <v>34</v>
      </c>
      <c r="I1148" s="212"/>
      <c r="J1148" s="209"/>
      <c r="K1148" s="209"/>
      <c r="L1148" s="213"/>
      <c r="M1148" s="214"/>
      <c r="N1148" s="215"/>
      <c r="O1148" s="215"/>
      <c r="P1148" s="215"/>
      <c r="Q1148" s="215"/>
      <c r="R1148" s="215"/>
      <c r="S1148" s="215"/>
      <c r="T1148" s="216"/>
      <c r="AT1148" s="217" t="s">
        <v>191</v>
      </c>
      <c r="AU1148" s="217" t="s">
        <v>88</v>
      </c>
      <c r="AV1148" s="11" t="s">
        <v>86</v>
      </c>
      <c r="AW1148" s="11" t="s">
        <v>41</v>
      </c>
      <c r="AX1148" s="11" t="s">
        <v>78</v>
      </c>
      <c r="AY1148" s="217" t="s">
        <v>179</v>
      </c>
    </row>
    <row r="1149" spans="2:65" s="12" customFormat="1" ht="13.5">
      <c r="B1149" s="218"/>
      <c r="C1149" s="219"/>
      <c r="D1149" s="205" t="s">
        <v>191</v>
      </c>
      <c r="E1149" s="220" t="s">
        <v>34</v>
      </c>
      <c r="F1149" s="221" t="s">
        <v>1537</v>
      </c>
      <c r="G1149" s="219"/>
      <c r="H1149" s="222">
        <v>1.2470000000000001</v>
      </c>
      <c r="I1149" s="223"/>
      <c r="J1149" s="219"/>
      <c r="K1149" s="219"/>
      <c r="L1149" s="224"/>
      <c r="M1149" s="225"/>
      <c r="N1149" s="226"/>
      <c r="O1149" s="226"/>
      <c r="P1149" s="226"/>
      <c r="Q1149" s="226"/>
      <c r="R1149" s="226"/>
      <c r="S1149" s="226"/>
      <c r="T1149" s="227"/>
      <c r="AT1149" s="228" t="s">
        <v>191</v>
      </c>
      <c r="AU1149" s="228" t="s">
        <v>88</v>
      </c>
      <c r="AV1149" s="12" t="s">
        <v>88</v>
      </c>
      <c r="AW1149" s="12" t="s">
        <v>41</v>
      </c>
      <c r="AX1149" s="12" t="s">
        <v>78</v>
      </c>
      <c r="AY1149" s="228" t="s">
        <v>179</v>
      </c>
    </row>
    <row r="1150" spans="2:65" s="11" customFormat="1" ht="13.5">
      <c r="B1150" s="208"/>
      <c r="C1150" s="209"/>
      <c r="D1150" s="205" t="s">
        <v>191</v>
      </c>
      <c r="E1150" s="210" t="s">
        <v>34</v>
      </c>
      <c r="F1150" s="211" t="s">
        <v>1538</v>
      </c>
      <c r="G1150" s="209"/>
      <c r="H1150" s="210" t="s">
        <v>34</v>
      </c>
      <c r="I1150" s="212"/>
      <c r="J1150" s="209"/>
      <c r="K1150" s="209"/>
      <c r="L1150" s="213"/>
      <c r="M1150" s="214"/>
      <c r="N1150" s="215"/>
      <c r="O1150" s="215"/>
      <c r="P1150" s="215"/>
      <c r="Q1150" s="215"/>
      <c r="R1150" s="215"/>
      <c r="S1150" s="215"/>
      <c r="T1150" s="216"/>
      <c r="AT1150" s="217" t="s">
        <v>191</v>
      </c>
      <c r="AU1150" s="217" t="s">
        <v>88</v>
      </c>
      <c r="AV1150" s="11" t="s">
        <v>86</v>
      </c>
      <c r="AW1150" s="11" t="s">
        <v>41</v>
      </c>
      <c r="AX1150" s="11" t="s">
        <v>78</v>
      </c>
      <c r="AY1150" s="217" t="s">
        <v>179</v>
      </c>
    </row>
    <row r="1151" spans="2:65" s="12" customFormat="1" ht="13.5">
      <c r="B1151" s="218"/>
      <c r="C1151" s="219"/>
      <c r="D1151" s="205" t="s">
        <v>191</v>
      </c>
      <c r="E1151" s="220" t="s">
        <v>34</v>
      </c>
      <c r="F1151" s="221" t="s">
        <v>1537</v>
      </c>
      <c r="G1151" s="219"/>
      <c r="H1151" s="222">
        <v>1.2470000000000001</v>
      </c>
      <c r="I1151" s="223"/>
      <c r="J1151" s="219"/>
      <c r="K1151" s="219"/>
      <c r="L1151" s="224"/>
      <c r="M1151" s="225"/>
      <c r="N1151" s="226"/>
      <c r="O1151" s="226"/>
      <c r="P1151" s="226"/>
      <c r="Q1151" s="226"/>
      <c r="R1151" s="226"/>
      <c r="S1151" s="226"/>
      <c r="T1151" s="227"/>
      <c r="AT1151" s="228" t="s">
        <v>191</v>
      </c>
      <c r="AU1151" s="228" t="s">
        <v>88</v>
      </c>
      <c r="AV1151" s="12" t="s">
        <v>88</v>
      </c>
      <c r="AW1151" s="12" t="s">
        <v>41</v>
      </c>
      <c r="AX1151" s="12" t="s">
        <v>78</v>
      </c>
      <c r="AY1151" s="228" t="s">
        <v>179</v>
      </c>
    </row>
    <row r="1152" spans="2:65" s="13" customFormat="1" ht="13.5">
      <c r="B1152" s="229"/>
      <c r="C1152" s="230"/>
      <c r="D1152" s="205" t="s">
        <v>191</v>
      </c>
      <c r="E1152" s="231" t="s">
        <v>34</v>
      </c>
      <c r="F1152" s="232" t="s">
        <v>196</v>
      </c>
      <c r="G1152" s="230"/>
      <c r="H1152" s="233">
        <v>5.1040000000000001</v>
      </c>
      <c r="I1152" s="234"/>
      <c r="J1152" s="230"/>
      <c r="K1152" s="230"/>
      <c r="L1152" s="235"/>
      <c r="M1152" s="236"/>
      <c r="N1152" s="237"/>
      <c r="O1152" s="237"/>
      <c r="P1152" s="237"/>
      <c r="Q1152" s="237"/>
      <c r="R1152" s="237"/>
      <c r="S1152" s="237"/>
      <c r="T1152" s="238"/>
      <c r="AT1152" s="239" t="s">
        <v>191</v>
      </c>
      <c r="AU1152" s="239" t="s">
        <v>88</v>
      </c>
      <c r="AV1152" s="13" t="s">
        <v>187</v>
      </c>
      <c r="AW1152" s="13" t="s">
        <v>41</v>
      </c>
      <c r="AX1152" s="13" t="s">
        <v>86</v>
      </c>
      <c r="AY1152" s="239" t="s">
        <v>179</v>
      </c>
    </row>
    <row r="1153" spans="2:65" s="1" customFormat="1" ht="14.45" customHeight="1">
      <c r="B1153" s="42"/>
      <c r="C1153" s="240" t="s">
        <v>1539</v>
      </c>
      <c r="D1153" s="240" t="s">
        <v>222</v>
      </c>
      <c r="E1153" s="241" t="s">
        <v>1540</v>
      </c>
      <c r="F1153" s="242" t="s">
        <v>1541</v>
      </c>
      <c r="G1153" s="243" t="s">
        <v>199</v>
      </c>
      <c r="H1153" s="244">
        <v>25.831</v>
      </c>
      <c r="I1153" s="245"/>
      <c r="J1153" s="246">
        <f>ROUND(I1153*H1153,2)</f>
        <v>0</v>
      </c>
      <c r="K1153" s="242" t="s">
        <v>186</v>
      </c>
      <c r="L1153" s="247"/>
      <c r="M1153" s="248" t="s">
        <v>34</v>
      </c>
      <c r="N1153" s="249" t="s">
        <v>49</v>
      </c>
      <c r="O1153" s="43"/>
      <c r="P1153" s="202">
        <f>O1153*H1153</f>
        <v>0</v>
      </c>
      <c r="Q1153" s="202">
        <v>0.55000000000000004</v>
      </c>
      <c r="R1153" s="202">
        <f>Q1153*H1153</f>
        <v>14.207050000000001</v>
      </c>
      <c r="S1153" s="202">
        <v>0</v>
      </c>
      <c r="T1153" s="203">
        <f>S1153*H1153</f>
        <v>0</v>
      </c>
      <c r="AR1153" s="24" t="s">
        <v>473</v>
      </c>
      <c r="AT1153" s="24" t="s">
        <v>222</v>
      </c>
      <c r="AU1153" s="24" t="s">
        <v>88</v>
      </c>
      <c r="AY1153" s="24" t="s">
        <v>179</v>
      </c>
      <c r="BE1153" s="204">
        <f>IF(N1153="základní",J1153,0)</f>
        <v>0</v>
      </c>
      <c r="BF1153" s="204">
        <f>IF(N1153="snížená",J1153,0)</f>
        <v>0</v>
      </c>
      <c r="BG1153" s="204">
        <f>IF(N1153="zákl. přenesená",J1153,0)</f>
        <v>0</v>
      </c>
      <c r="BH1153" s="204">
        <f>IF(N1153="sníž. přenesená",J1153,0)</f>
        <v>0</v>
      </c>
      <c r="BI1153" s="204">
        <f>IF(N1153="nulová",J1153,0)</f>
        <v>0</v>
      </c>
      <c r="BJ1153" s="24" t="s">
        <v>86</v>
      </c>
      <c r="BK1153" s="204">
        <f>ROUND(I1153*H1153,2)</f>
        <v>0</v>
      </c>
      <c r="BL1153" s="24" t="s">
        <v>301</v>
      </c>
      <c r="BM1153" s="24" t="s">
        <v>1542</v>
      </c>
    </row>
    <row r="1154" spans="2:65" s="11" customFormat="1" ht="13.5">
      <c r="B1154" s="208"/>
      <c r="C1154" s="209"/>
      <c r="D1154" s="205" t="s">
        <v>191</v>
      </c>
      <c r="E1154" s="210" t="s">
        <v>34</v>
      </c>
      <c r="F1154" s="211" t="s">
        <v>1535</v>
      </c>
      <c r="G1154" s="209"/>
      <c r="H1154" s="210" t="s">
        <v>34</v>
      </c>
      <c r="I1154" s="212"/>
      <c r="J1154" s="209"/>
      <c r="K1154" s="209"/>
      <c r="L1154" s="213"/>
      <c r="M1154" s="214"/>
      <c r="N1154" s="215"/>
      <c r="O1154" s="215"/>
      <c r="P1154" s="215"/>
      <c r="Q1154" s="215"/>
      <c r="R1154" s="215"/>
      <c r="S1154" s="215"/>
      <c r="T1154" s="216"/>
      <c r="AT1154" s="217" t="s">
        <v>191</v>
      </c>
      <c r="AU1154" s="217" t="s">
        <v>88</v>
      </c>
      <c r="AV1154" s="11" t="s">
        <v>86</v>
      </c>
      <c r="AW1154" s="11" t="s">
        <v>41</v>
      </c>
      <c r="AX1154" s="11" t="s">
        <v>78</v>
      </c>
      <c r="AY1154" s="217" t="s">
        <v>179</v>
      </c>
    </row>
    <row r="1155" spans="2:65" s="12" customFormat="1" ht="13.5">
      <c r="B1155" s="218"/>
      <c r="C1155" s="219"/>
      <c r="D1155" s="205" t="s">
        <v>191</v>
      </c>
      <c r="E1155" s="220" t="s">
        <v>34</v>
      </c>
      <c r="F1155" s="221" t="s">
        <v>1543</v>
      </c>
      <c r="G1155" s="219"/>
      <c r="H1155" s="222">
        <v>18.187000000000001</v>
      </c>
      <c r="I1155" s="223"/>
      <c r="J1155" s="219"/>
      <c r="K1155" s="219"/>
      <c r="L1155" s="224"/>
      <c r="M1155" s="225"/>
      <c r="N1155" s="226"/>
      <c r="O1155" s="226"/>
      <c r="P1155" s="226"/>
      <c r="Q1155" s="226"/>
      <c r="R1155" s="226"/>
      <c r="S1155" s="226"/>
      <c r="T1155" s="227"/>
      <c r="AT1155" s="228" t="s">
        <v>191</v>
      </c>
      <c r="AU1155" s="228" t="s">
        <v>88</v>
      </c>
      <c r="AV1155" s="12" t="s">
        <v>88</v>
      </c>
      <c r="AW1155" s="12" t="s">
        <v>41</v>
      </c>
      <c r="AX1155" s="12" t="s">
        <v>78</v>
      </c>
      <c r="AY1155" s="228" t="s">
        <v>179</v>
      </c>
    </row>
    <row r="1156" spans="2:65" s="11" customFormat="1" ht="13.5">
      <c r="B1156" s="208"/>
      <c r="C1156" s="209"/>
      <c r="D1156" s="205" t="s">
        <v>191</v>
      </c>
      <c r="E1156" s="210" t="s">
        <v>34</v>
      </c>
      <c r="F1156" s="211" t="s">
        <v>1544</v>
      </c>
      <c r="G1156" s="209"/>
      <c r="H1156" s="210" t="s">
        <v>34</v>
      </c>
      <c r="I1156" s="212"/>
      <c r="J1156" s="209"/>
      <c r="K1156" s="209"/>
      <c r="L1156" s="213"/>
      <c r="M1156" s="214"/>
      <c r="N1156" s="215"/>
      <c r="O1156" s="215"/>
      <c r="P1156" s="215"/>
      <c r="Q1156" s="215"/>
      <c r="R1156" s="215"/>
      <c r="S1156" s="215"/>
      <c r="T1156" s="216"/>
      <c r="AT1156" s="217" t="s">
        <v>191</v>
      </c>
      <c r="AU1156" s="217" t="s">
        <v>88</v>
      </c>
      <c r="AV1156" s="11" t="s">
        <v>86</v>
      </c>
      <c r="AW1156" s="11" t="s">
        <v>41</v>
      </c>
      <c r="AX1156" s="11" t="s">
        <v>78</v>
      </c>
      <c r="AY1156" s="217" t="s">
        <v>179</v>
      </c>
    </row>
    <row r="1157" spans="2:65" s="12" customFormat="1" ht="13.5">
      <c r="B1157" s="218"/>
      <c r="C1157" s="219"/>
      <c r="D1157" s="205" t="s">
        <v>191</v>
      </c>
      <c r="E1157" s="220" t="s">
        <v>34</v>
      </c>
      <c r="F1157" s="221" t="s">
        <v>1545</v>
      </c>
      <c r="G1157" s="219"/>
      <c r="H1157" s="222">
        <v>3.653</v>
      </c>
      <c r="I1157" s="223"/>
      <c r="J1157" s="219"/>
      <c r="K1157" s="219"/>
      <c r="L1157" s="224"/>
      <c r="M1157" s="225"/>
      <c r="N1157" s="226"/>
      <c r="O1157" s="226"/>
      <c r="P1157" s="226"/>
      <c r="Q1157" s="226"/>
      <c r="R1157" s="226"/>
      <c r="S1157" s="226"/>
      <c r="T1157" s="227"/>
      <c r="AT1157" s="228" t="s">
        <v>191</v>
      </c>
      <c r="AU1157" s="228" t="s">
        <v>88</v>
      </c>
      <c r="AV1157" s="12" t="s">
        <v>88</v>
      </c>
      <c r="AW1157" s="12" t="s">
        <v>41</v>
      </c>
      <c r="AX1157" s="12" t="s">
        <v>78</v>
      </c>
      <c r="AY1157" s="228" t="s">
        <v>179</v>
      </c>
    </row>
    <row r="1158" spans="2:65" s="11" customFormat="1" ht="13.5">
      <c r="B1158" s="208"/>
      <c r="C1158" s="209"/>
      <c r="D1158" s="205" t="s">
        <v>191</v>
      </c>
      <c r="E1158" s="210" t="s">
        <v>34</v>
      </c>
      <c r="F1158" s="211" t="s">
        <v>1546</v>
      </c>
      <c r="G1158" s="209"/>
      <c r="H1158" s="210" t="s">
        <v>34</v>
      </c>
      <c r="I1158" s="212"/>
      <c r="J1158" s="209"/>
      <c r="K1158" s="209"/>
      <c r="L1158" s="213"/>
      <c r="M1158" s="214"/>
      <c r="N1158" s="215"/>
      <c r="O1158" s="215"/>
      <c r="P1158" s="215"/>
      <c r="Q1158" s="215"/>
      <c r="R1158" s="215"/>
      <c r="S1158" s="215"/>
      <c r="T1158" s="216"/>
      <c r="AT1158" s="217" t="s">
        <v>191</v>
      </c>
      <c r="AU1158" s="217" t="s">
        <v>88</v>
      </c>
      <c r="AV1158" s="11" t="s">
        <v>86</v>
      </c>
      <c r="AW1158" s="11" t="s">
        <v>41</v>
      </c>
      <c r="AX1158" s="11" t="s">
        <v>78</v>
      </c>
      <c r="AY1158" s="217" t="s">
        <v>179</v>
      </c>
    </row>
    <row r="1159" spans="2:65" s="12" customFormat="1" ht="13.5">
      <c r="B1159" s="218"/>
      <c r="C1159" s="219"/>
      <c r="D1159" s="205" t="s">
        <v>191</v>
      </c>
      <c r="E1159" s="220" t="s">
        <v>34</v>
      </c>
      <c r="F1159" s="221" t="s">
        <v>1547</v>
      </c>
      <c r="G1159" s="219"/>
      <c r="H1159" s="222">
        <v>3.9910000000000001</v>
      </c>
      <c r="I1159" s="223"/>
      <c r="J1159" s="219"/>
      <c r="K1159" s="219"/>
      <c r="L1159" s="224"/>
      <c r="M1159" s="225"/>
      <c r="N1159" s="226"/>
      <c r="O1159" s="226"/>
      <c r="P1159" s="226"/>
      <c r="Q1159" s="226"/>
      <c r="R1159" s="226"/>
      <c r="S1159" s="226"/>
      <c r="T1159" s="227"/>
      <c r="AT1159" s="228" t="s">
        <v>191</v>
      </c>
      <c r="AU1159" s="228" t="s">
        <v>88</v>
      </c>
      <c r="AV1159" s="12" t="s">
        <v>88</v>
      </c>
      <c r="AW1159" s="12" t="s">
        <v>41</v>
      </c>
      <c r="AX1159" s="12" t="s">
        <v>78</v>
      </c>
      <c r="AY1159" s="228" t="s">
        <v>179</v>
      </c>
    </row>
    <row r="1160" spans="2:65" s="13" customFormat="1" ht="13.5">
      <c r="B1160" s="229"/>
      <c r="C1160" s="230"/>
      <c r="D1160" s="205" t="s">
        <v>191</v>
      </c>
      <c r="E1160" s="231" t="s">
        <v>34</v>
      </c>
      <c r="F1160" s="232" t="s">
        <v>196</v>
      </c>
      <c r="G1160" s="230"/>
      <c r="H1160" s="233">
        <v>25.831</v>
      </c>
      <c r="I1160" s="234"/>
      <c r="J1160" s="230"/>
      <c r="K1160" s="230"/>
      <c r="L1160" s="235"/>
      <c r="M1160" s="236"/>
      <c r="N1160" s="237"/>
      <c r="O1160" s="237"/>
      <c r="P1160" s="237"/>
      <c r="Q1160" s="237"/>
      <c r="R1160" s="237"/>
      <c r="S1160" s="237"/>
      <c r="T1160" s="238"/>
      <c r="AT1160" s="239" t="s">
        <v>191</v>
      </c>
      <c r="AU1160" s="239" t="s">
        <v>88</v>
      </c>
      <c r="AV1160" s="13" t="s">
        <v>187</v>
      </c>
      <c r="AW1160" s="13" t="s">
        <v>41</v>
      </c>
      <c r="AX1160" s="13" t="s">
        <v>86</v>
      </c>
      <c r="AY1160" s="239" t="s">
        <v>179</v>
      </c>
    </row>
    <row r="1161" spans="2:65" s="1" customFormat="1" ht="34.15" customHeight="1">
      <c r="B1161" s="42"/>
      <c r="C1161" s="193" t="s">
        <v>1548</v>
      </c>
      <c r="D1161" s="193" t="s">
        <v>182</v>
      </c>
      <c r="E1161" s="194" t="s">
        <v>1549</v>
      </c>
      <c r="F1161" s="195" t="s">
        <v>1550</v>
      </c>
      <c r="G1161" s="196" t="s">
        <v>185</v>
      </c>
      <c r="H1161" s="197">
        <v>3.18</v>
      </c>
      <c r="I1161" s="198"/>
      <c r="J1161" s="199">
        <f>ROUND(I1161*H1161,2)</f>
        <v>0</v>
      </c>
      <c r="K1161" s="195" t="s">
        <v>186</v>
      </c>
      <c r="L1161" s="62"/>
      <c r="M1161" s="200" t="s">
        <v>34</v>
      </c>
      <c r="N1161" s="201" t="s">
        <v>49</v>
      </c>
      <c r="O1161" s="43"/>
      <c r="P1161" s="202">
        <f>O1161*H1161</f>
        <v>0</v>
      </c>
      <c r="Q1161" s="202">
        <v>1.00118E-2</v>
      </c>
      <c r="R1161" s="202">
        <f>Q1161*H1161</f>
        <v>3.1837523999999999E-2</v>
      </c>
      <c r="S1161" s="202">
        <v>0</v>
      </c>
      <c r="T1161" s="203">
        <f>S1161*H1161</f>
        <v>0</v>
      </c>
      <c r="AR1161" s="24" t="s">
        <v>301</v>
      </c>
      <c r="AT1161" s="24" t="s">
        <v>182</v>
      </c>
      <c r="AU1161" s="24" t="s">
        <v>88</v>
      </c>
      <c r="AY1161" s="24" t="s">
        <v>179</v>
      </c>
      <c r="BE1161" s="204">
        <f>IF(N1161="základní",J1161,0)</f>
        <v>0</v>
      </c>
      <c r="BF1161" s="204">
        <f>IF(N1161="snížená",J1161,0)</f>
        <v>0</v>
      </c>
      <c r="BG1161" s="204">
        <f>IF(N1161="zákl. přenesená",J1161,0)</f>
        <v>0</v>
      </c>
      <c r="BH1161" s="204">
        <f>IF(N1161="sníž. přenesená",J1161,0)</f>
        <v>0</v>
      </c>
      <c r="BI1161" s="204">
        <f>IF(N1161="nulová",J1161,0)</f>
        <v>0</v>
      </c>
      <c r="BJ1161" s="24" t="s">
        <v>86</v>
      </c>
      <c r="BK1161" s="204">
        <f>ROUND(I1161*H1161,2)</f>
        <v>0</v>
      </c>
      <c r="BL1161" s="24" t="s">
        <v>301</v>
      </c>
      <c r="BM1161" s="24" t="s">
        <v>1551</v>
      </c>
    </row>
    <row r="1162" spans="2:65" s="1" customFormat="1" ht="67.5">
      <c r="B1162" s="42"/>
      <c r="C1162" s="64"/>
      <c r="D1162" s="205" t="s">
        <v>189</v>
      </c>
      <c r="E1162" s="64"/>
      <c r="F1162" s="206" t="s">
        <v>1552</v>
      </c>
      <c r="G1162" s="64"/>
      <c r="H1162" s="64"/>
      <c r="I1162" s="164"/>
      <c r="J1162" s="64"/>
      <c r="K1162" s="64"/>
      <c r="L1162" s="62"/>
      <c r="M1162" s="207"/>
      <c r="N1162" s="43"/>
      <c r="O1162" s="43"/>
      <c r="P1162" s="43"/>
      <c r="Q1162" s="43"/>
      <c r="R1162" s="43"/>
      <c r="S1162" s="43"/>
      <c r="T1162" s="79"/>
      <c r="AT1162" s="24" t="s">
        <v>189</v>
      </c>
      <c r="AU1162" s="24" t="s">
        <v>88</v>
      </c>
    </row>
    <row r="1163" spans="2:65" s="11" customFormat="1" ht="13.5">
      <c r="B1163" s="208"/>
      <c r="C1163" s="209"/>
      <c r="D1163" s="205" t="s">
        <v>191</v>
      </c>
      <c r="E1163" s="210" t="s">
        <v>34</v>
      </c>
      <c r="F1163" s="211" t="s">
        <v>709</v>
      </c>
      <c r="G1163" s="209"/>
      <c r="H1163" s="210" t="s">
        <v>34</v>
      </c>
      <c r="I1163" s="212"/>
      <c r="J1163" s="209"/>
      <c r="K1163" s="209"/>
      <c r="L1163" s="213"/>
      <c r="M1163" s="214"/>
      <c r="N1163" s="215"/>
      <c r="O1163" s="215"/>
      <c r="P1163" s="215"/>
      <c r="Q1163" s="215"/>
      <c r="R1163" s="215"/>
      <c r="S1163" s="215"/>
      <c r="T1163" s="216"/>
      <c r="AT1163" s="217" t="s">
        <v>191</v>
      </c>
      <c r="AU1163" s="217" t="s">
        <v>88</v>
      </c>
      <c r="AV1163" s="11" t="s">
        <v>86</v>
      </c>
      <c r="AW1163" s="11" t="s">
        <v>41</v>
      </c>
      <c r="AX1163" s="11" t="s">
        <v>78</v>
      </c>
      <c r="AY1163" s="217" t="s">
        <v>179</v>
      </c>
    </row>
    <row r="1164" spans="2:65" s="12" customFormat="1" ht="13.5">
      <c r="B1164" s="218"/>
      <c r="C1164" s="219"/>
      <c r="D1164" s="205" t="s">
        <v>191</v>
      </c>
      <c r="E1164" s="220" t="s">
        <v>34</v>
      </c>
      <c r="F1164" s="221" t="s">
        <v>1553</v>
      </c>
      <c r="G1164" s="219"/>
      <c r="H1164" s="222">
        <v>3.18</v>
      </c>
      <c r="I1164" s="223"/>
      <c r="J1164" s="219"/>
      <c r="K1164" s="219"/>
      <c r="L1164" s="224"/>
      <c r="M1164" s="225"/>
      <c r="N1164" s="226"/>
      <c r="O1164" s="226"/>
      <c r="P1164" s="226"/>
      <c r="Q1164" s="226"/>
      <c r="R1164" s="226"/>
      <c r="S1164" s="226"/>
      <c r="T1164" s="227"/>
      <c r="AT1164" s="228" t="s">
        <v>191</v>
      </c>
      <c r="AU1164" s="228" t="s">
        <v>88</v>
      </c>
      <c r="AV1164" s="12" t="s">
        <v>88</v>
      </c>
      <c r="AW1164" s="12" t="s">
        <v>41</v>
      </c>
      <c r="AX1164" s="12" t="s">
        <v>86</v>
      </c>
      <c r="AY1164" s="228" t="s">
        <v>179</v>
      </c>
    </row>
    <row r="1165" spans="2:65" s="1" customFormat="1" ht="34.15" customHeight="1">
      <c r="B1165" s="42"/>
      <c r="C1165" s="193" t="s">
        <v>1554</v>
      </c>
      <c r="D1165" s="193" t="s">
        <v>182</v>
      </c>
      <c r="E1165" s="194" t="s">
        <v>1555</v>
      </c>
      <c r="F1165" s="195" t="s">
        <v>1556</v>
      </c>
      <c r="G1165" s="196" t="s">
        <v>185</v>
      </c>
      <c r="H1165" s="197">
        <v>124.66</v>
      </c>
      <c r="I1165" s="198"/>
      <c r="J1165" s="199">
        <f>ROUND(I1165*H1165,2)</f>
        <v>0</v>
      </c>
      <c r="K1165" s="195" t="s">
        <v>186</v>
      </c>
      <c r="L1165" s="62"/>
      <c r="M1165" s="200" t="s">
        <v>34</v>
      </c>
      <c r="N1165" s="201" t="s">
        <v>49</v>
      </c>
      <c r="O1165" s="43"/>
      <c r="P1165" s="202">
        <f>O1165*H1165</f>
        <v>0</v>
      </c>
      <c r="Q1165" s="202">
        <v>1.43426E-2</v>
      </c>
      <c r="R1165" s="202">
        <f>Q1165*H1165</f>
        <v>1.7879485159999999</v>
      </c>
      <c r="S1165" s="202">
        <v>0</v>
      </c>
      <c r="T1165" s="203">
        <f>S1165*H1165</f>
        <v>0</v>
      </c>
      <c r="AR1165" s="24" t="s">
        <v>301</v>
      </c>
      <c r="AT1165" s="24" t="s">
        <v>182</v>
      </c>
      <c r="AU1165" s="24" t="s">
        <v>88</v>
      </c>
      <c r="AY1165" s="24" t="s">
        <v>179</v>
      </c>
      <c r="BE1165" s="204">
        <f>IF(N1165="základní",J1165,0)</f>
        <v>0</v>
      </c>
      <c r="BF1165" s="204">
        <f>IF(N1165="snížená",J1165,0)</f>
        <v>0</v>
      </c>
      <c r="BG1165" s="204">
        <f>IF(N1165="zákl. přenesená",J1165,0)</f>
        <v>0</v>
      </c>
      <c r="BH1165" s="204">
        <f>IF(N1165="sníž. přenesená",J1165,0)</f>
        <v>0</v>
      </c>
      <c r="BI1165" s="204">
        <f>IF(N1165="nulová",J1165,0)</f>
        <v>0</v>
      </c>
      <c r="BJ1165" s="24" t="s">
        <v>86</v>
      </c>
      <c r="BK1165" s="204">
        <f>ROUND(I1165*H1165,2)</f>
        <v>0</v>
      </c>
      <c r="BL1165" s="24" t="s">
        <v>301</v>
      </c>
      <c r="BM1165" s="24" t="s">
        <v>1557</v>
      </c>
    </row>
    <row r="1166" spans="2:65" s="1" customFormat="1" ht="67.5">
      <c r="B1166" s="42"/>
      <c r="C1166" s="64"/>
      <c r="D1166" s="205" t="s">
        <v>189</v>
      </c>
      <c r="E1166" s="64"/>
      <c r="F1166" s="206" t="s">
        <v>1552</v>
      </c>
      <c r="G1166" s="64"/>
      <c r="H1166" s="64"/>
      <c r="I1166" s="164"/>
      <c r="J1166" s="64"/>
      <c r="K1166" s="64"/>
      <c r="L1166" s="62"/>
      <c r="M1166" s="207"/>
      <c r="N1166" s="43"/>
      <c r="O1166" s="43"/>
      <c r="P1166" s="43"/>
      <c r="Q1166" s="43"/>
      <c r="R1166" s="43"/>
      <c r="S1166" s="43"/>
      <c r="T1166" s="79"/>
      <c r="AT1166" s="24" t="s">
        <v>189</v>
      </c>
      <c r="AU1166" s="24" t="s">
        <v>88</v>
      </c>
    </row>
    <row r="1167" spans="2:65" s="11" customFormat="1" ht="13.5">
      <c r="B1167" s="208"/>
      <c r="C1167" s="209"/>
      <c r="D1167" s="205" t="s">
        <v>191</v>
      </c>
      <c r="E1167" s="210" t="s">
        <v>34</v>
      </c>
      <c r="F1167" s="211" t="s">
        <v>720</v>
      </c>
      <c r="G1167" s="209"/>
      <c r="H1167" s="210" t="s">
        <v>34</v>
      </c>
      <c r="I1167" s="212"/>
      <c r="J1167" s="209"/>
      <c r="K1167" s="209"/>
      <c r="L1167" s="213"/>
      <c r="M1167" s="214"/>
      <c r="N1167" s="215"/>
      <c r="O1167" s="215"/>
      <c r="P1167" s="215"/>
      <c r="Q1167" s="215"/>
      <c r="R1167" s="215"/>
      <c r="S1167" s="215"/>
      <c r="T1167" s="216"/>
      <c r="AT1167" s="217" t="s">
        <v>191</v>
      </c>
      <c r="AU1167" s="217" t="s">
        <v>88</v>
      </c>
      <c r="AV1167" s="11" t="s">
        <v>86</v>
      </c>
      <c r="AW1167" s="11" t="s">
        <v>41</v>
      </c>
      <c r="AX1167" s="11" t="s">
        <v>78</v>
      </c>
      <c r="AY1167" s="217" t="s">
        <v>179</v>
      </c>
    </row>
    <row r="1168" spans="2:65" s="12" customFormat="1" ht="27">
      <c r="B1168" s="218"/>
      <c r="C1168" s="219"/>
      <c r="D1168" s="205" t="s">
        <v>191</v>
      </c>
      <c r="E1168" s="220" t="s">
        <v>34</v>
      </c>
      <c r="F1168" s="221" t="s">
        <v>721</v>
      </c>
      <c r="G1168" s="219"/>
      <c r="H1168" s="222">
        <v>86.474000000000004</v>
      </c>
      <c r="I1168" s="223"/>
      <c r="J1168" s="219"/>
      <c r="K1168" s="219"/>
      <c r="L1168" s="224"/>
      <c r="M1168" s="225"/>
      <c r="N1168" s="226"/>
      <c r="O1168" s="226"/>
      <c r="P1168" s="226"/>
      <c r="Q1168" s="226"/>
      <c r="R1168" s="226"/>
      <c r="S1168" s="226"/>
      <c r="T1168" s="227"/>
      <c r="AT1168" s="228" t="s">
        <v>191</v>
      </c>
      <c r="AU1168" s="228" t="s">
        <v>88</v>
      </c>
      <c r="AV1168" s="12" t="s">
        <v>88</v>
      </c>
      <c r="AW1168" s="12" t="s">
        <v>41</v>
      </c>
      <c r="AX1168" s="12" t="s">
        <v>78</v>
      </c>
      <c r="AY1168" s="228" t="s">
        <v>179</v>
      </c>
    </row>
    <row r="1169" spans="2:65" s="12" customFormat="1" ht="13.5">
      <c r="B1169" s="218"/>
      <c r="C1169" s="219"/>
      <c r="D1169" s="205" t="s">
        <v>191</v>
      </c>
      <c r="E1169" s="220" t="s">
        <v>34</v>
      </c>
      <c r="F1169" s="221" t="s">
        <v>722</v>
      </c>
      <c r="G1169" s="219"/>
      <c r="H1169" s="222">
        <v>9.5549999999999997</v>
      </c>
      <c r="I1169" s="223"/>
      <c r="J1169" s="219"/>
      <c r="K1169" s="219"/>
      <c r="L1169" s="224"/>
      <c r="M1169" s="225"/>
      <c r="N1169" s="226"/>
      <c r="O1169" s="226"/>
      <c r="P1169" s="226"/>
      <c r="Q1169" s="226"/>
      <c r="R1169" s="226"/>
      <c r="S1169" s="226"/>
      <c r="T1169" s="227"/>
      <c r="AT1169" s="228" t="s">
        <v>191</v>
      </c>
      <c r="AU1169" s="228" t="s">
        <v>88</v>
      </c>
      <c r="AV1169" s="12" t="s">
        <v>88</v>
      </c>
      <c r="AW1169" s="12" t="s">
        <v>41</v>
      </c>
      <c r="AX1169" s="12" t="s">
        <v>78</v>
      </c>
      <c r="AY1169" s="228" t="s">
        <v>179</v>
      </c>
    </row>
    <row r="1170" spans="2:65" s="11" customFormat="1" ht="13.5">
      <c r="B1170" s="208"/>
      <c r="C1170" s="209"/>
      <c r="D1170" s="205" t="s">
        <v>191</v>
      </c>
      <c r="E1170" s="210" t="s">
        <v>34</v>
      </c>
      <c r="F1170" s="211" t="s">
        <v>723</v>
      </c>
      <c r="G1170" s="209"/>
      <c r="H1170" s="210" t="s">
        <v>34</v>
      </c>
      <c r="I1170" s="212"/>
      <c r="J1170" s="209"/>
      <c r="K1170" s="209"/>
      <c r="L1170" s="213"/>
      <c r="M1170" s="214"/>
      <c r="N1170" s="215"/>
      <c r="O1170" s="215"/>
      <c r="P1170" s="215"/>
      <c r="Q1170" s="215"/>
      <c r="R1170" s="215"/>
      <c r="S1170" s="215"/>
      <c r="T1170" s="216"/>
      <c r="AT1170" s="217" t="s">
        <v>191</v>
      </c>
      <c r="AU1170" s="217" t="s">
        <v>88</v>
      </c>
      <c r="AV1170" s="11" t="s">
        <v>86</v>
      </c>
      <c r="AW1170" s="11" t="s">
        <v>41</v>
      </c>
      <c r="AX1170" s="11" t="s">
        <v>78</v>
      </c>
      <c r="AY1170" s="217" t="s">
        <v>179</v>
      </c>
    </row>
    <row r="1171" spans="2:65" s="12" customFormat="1" ht="13.5">
      <c r="B1171" s="218"/>
      <c r="C1171" s="219"/>
      <c r="D1171" s="205" t="s">
        <v>191</v>
      </c>
      <c r="E1171" s="220" t="s">
        <v>34</v>
      </c>
      <c r="F1171" s="221" t="s">
        <v>724</v>
      </c>
      <c r="G1171" s="219"/>
      <c r="H1171" s="222">
        <v>19.495999999999999</v>
      </c>
      <c r="I1171" s="223"/>
      <c r="J1171" s="219"/>
      <c r="K1171" s="219"/>
      <c r="L1171" s="224"/>
      <c r="M1171" s="225"/>
      <c r="N1171" s="226"/>
      <c r="O1171" s="226"/>
      <c r="P1171" s="226"/>
      <c r="Q1171" s="226"/>
      <c r="R1171" s="226"/>
      <c r="S1171" s="226"/>
      <c r="T1171" s="227"/>
      <c r="AT1171" s="228" t="s">
        <v>191</v>
      </c>
      <c r="AU1171" s="228" t="s">
        <v>88</v>
      </c>
      <c r="AV1171" s="12" t="s">
        <v>88</v>
      </c>
      <c r="AW1171" s="12" t="s">
        <v>41</v>
      </c>
      <c r="AX1171" s="12" t="s">
        <v>78</v>
      </c>
      <c r="AY1171" s="228" t="s">
        <v>179</v>
      </c>
    </row>
    <row r="1172" spans="2:65" s="11" customFormat="1" ht="13.5">
      <c r="B1172" s="208"/>
      <c r="C1172" s="209"/>
      <c r="D1172" s="205" t="s">
        <v>191</v>
      </c>
      <c r="E1172" s="210" t="s">
        <v>34</v>
      </c>
      <c r="F1172" s="211" t="s">
        <v>725</v>
      </c>
      <c r="G1172" s="209"/>
      <c r="H1172" s="210" t="s">
        <v>34</v>
      </c>
      <c r="I1172" s="212"/>
      <c r="J1172" s="209"/>
      <c r="K1172" s="209"/>
      <c r="L1172" s="213"/>
      <c r="M1172" s="214"/>
      <c r="N1172" s="215"/>
      <c r="O1172" s="215"/>
      <c r="P1172" s="215"/>
      <c r="Q1172" s="215"/>
      <c r="R1172" s="215"/>
      <c r="S1172" s="215"/>
      <c r="T1172" s="216"/>
      <c r="AT1172" s="217" t="s">
        <v>191</v>
      </c>
      <c r="AU1172" s="217" t="s">
        <v>88</v>
      </c>
      <c r="AV1172" s="11" t="s">
        <v>86</v>
      </c>
      <c r="AW1172" s="11" t="s">
        <v>41</v>
      </c>
      <c r="AX1172" s="11" t="s">
        <v>78</v>
      </c>
      <c r="AY1172" s="217" t="s">
        <v>179</v>
      </c>
    </row>
    <row r="1173" spans="2:65" s="12" customFormat="1" ht="13.5">
      <c r="B1173" s="218"/>
      <c r="C1173" s="219"/>
      <c r="D1173" s="205" t="s">
        <v>191</v>
      </c>
      <c r="E1173" s="220" t="s">
        <v>34</v>
      </c>
      <c r="F1173" s="221" t="s">
        <v>726</v>
      </c>
      <c r="G1173" s="219"/>
      <c r="H1173" s="222">
        <v>9.1349999999999998</v>
      </c>
      <c r="I1173" s="223"/>
      <c r="J1173" s="219"/>
      <c r="K1173" s="219"/>
      <c r="L1173" s="224"/>
      <c r="M1173" s="225"/>
      <c r="N1173" s="226"/>
      <c r="O1173" s="226"/>
      <c r="P1173" s="226"/>
      <c r="Q1173" s="226"/>
      <c r="R1173" s="226"/>
      <c r="S1173" s="226"/>
      <c r="T1173" s="227"/>
      <c r="AT1173" s="228" t="s">
        <v>191</v>
      </c>
      <c r="AU1173" s="228" t="s">
        <v>88</v>
      </c>
      <c r="AV1173" s="12" t="s">
        <v>88</v>
      </c>
      <c r="AW1173" s="12" t="s">
        <v>41</v>
      </c>
      <c r="AX1173" s="12" t="s">
        <v>78</v>
      </c>
      <c r="AY1173" s="228" t="s">
        <v>179</v>
      </c>
    </row>
    <row r="1174" spans="2:65" s="13" customFormat="1" ht="13.5">
      <c r="B1174" s="229"/>
      <c r="C1174" s="230"/>
      <c r="D1174" s="205" t="s">
        <v>191</v>
      </c>
      <c r="E1174" s="231" t="s">
        <v>34</v>
      </c>
      <c r="F1174" s="232" t="s">
        <v>196</v>
      </c>
      <c r="G1174" s="230"/>
      <c r="H1174" s="233">
        <v>124.66</v>
      </c>
      <c r="I1174" s="234"/>
      <c r="J1174" s="230"/>
      <c r="K1174" s="230"/>
      <c r="L1174" s="235"/>
      <c r="M1174" s="236"/>
      <c r="N1174" s="237"/>
      <c r="O1174" s="237"/>
      <c r="P1174" s="237"/>
      <c r="Q1174" s="237"/>
      <c r="R1174" s="237"/>
      <c r="S1174" s="237"/>
      <c r="T1174" s="238"/>
      <c r="AT1174" s="239" t="s">
        <v>191</v>
      </c>
      <c r="AU1174" s="239" t="s">
        <v>88</v>
      </c>
      <c r="AV1174" s="13" t="s">
        <v>187</v>
      </c>
      <c r="AW1174" s="13" t="s">
        <v>41</v>
      </c>
      <c r="AX1174" s="13" t="s">
        <v>86</v>
      </c>
      <c r="AY1174" s="239" t="s">
        <v>179</v>
      </c>
    </row>
    <row r="1175" spans="2:65" s="1" customFormat="1" ht="34.15" customHeight="1">
      <c r="B1175" s="42"/>
      <c r="C1175" s="193" t="s">
        <v>1558</v>
      </c>
      <c r="D1175" s="193" t="s">
        <v>182</v>
      </c>
      <c r="E1175" s="194" t="s">
        <v>1559</v>
      </c>
      <c r="F1175" s="195" t="s">
        <v>1560</v>
      </c>
      <c r="G1175" s="196" t="s">
        <v>185</v>
      </c>
      <c r="H1175" s="197">
        <v>1129.818</v>
      </c>
      <c r="I1175" s="198"/>
      <c r="J1175" s="199">
        <f>ROUND(I1175*H1175,2)</f>
        <v>0</v>
      </c>
      <c r="K1175" s="195" t="s">
        <v>186</v>
      </c>
      <c r="L1175" s="62"/>
      <c r="M1175" s="200" t="s">
        <v>34</v>
      </c>
      <c r="N1175" s="201" t="s">
        <v>49</v>
      </c>
      <c r="O1175" s="43"/>
      <c r="P1175" s="202">
        <f>O1175*H1175</f>
        <v>0</v>
      </c>
      <c r="Q1175" s="202">
        <v>0</v>
      </c>
      <c r="R1175" s="202">
        <f>Q1175*H1175</f>
        <v>0</v>
      </c>
      <c r="S1175" s="202">
        <v>0</v>
      </c>
      <c r="T1175" s="203">
        <f>S1175*H1175</f>
        <v>0</v>
      </c>
      <c r="AR1175" s="24" t="s">
        <v>301</v>
      </c>
      <c r="AT1175" s="24" t="s">
        <v>182</v>
      </c>
      <c r="AU1175" s="24" t="s">
        <v>88</v>
      </c>
      <c r="AY1175" s="24" t="s">
        <v>179</v>
      </c>
      <c r="BE1175" s="204">
        <f>IF(N1175="základní",J1175,0)</f>
        <v>0</v>
      </c>
      <c r="BF1175" s="204">
        <f>IF(N1175="snížená",J1175,0)</f>
        <v>0</v>
      </c>
      <c r="BG1175" s="204">
        <f>IF(N1175="zákl. přenesená",J1175,0)</f>
        <v>0</v>
      </c>
      <c r="BH1175" s="204">
        <f>IF(N1175="sníž. přenesená",J1175,0)</f>
        <v>0</v>
      </c>
      <c r="BI1175" s="204">
        <f>IF(N1175="nulová",J1175,0)</f>
        <v>0</v>
      </c>
      <c r="BJ1175" s="24" t="s">
        <v>86</v>
      </c>
      <c r="BK1175" s="204">
        <f>ROUND(I1175*H1175,2)</f>
        <v>0</v>
      </c>
      <c r="BL1175" s="24" t="s">
        <v>301</v>
      </c>
      <c r="BM1175" s="24" t="s">
        <v>1561</v>
      </c>
    </row>
    <row r="1176" spans="2:65" s="1" customFormat="1" ht="67.5">
      <c r="B1176" s="42"/>
      <c r="C1176" s="64"/>
      <c r="D1176" s="205" t="s">
        <v>189</v>
      </c>
      <c r="E1176" s="64"/>
      <c r="F1176" s="206" t="s">
        <v>1552</v>
      </c>
      <c r="G1176" s="64"/>
      <c r="H1176" s="64"/>
      <c r="I1176" s="164"/>
      <c r="J1176" s="64"/>
      <c r="K1176" s="64"/>
      <c r="L1176" s="62"/>
      <c r="M1176" s="207"/>
      <c r="N1176" s="43"/>
      <c r="O1176" s="43"/>
      <c r="P1176" s="43"/>
      <c r="Q1176" s="43"/>
      <c r="R1176" s="43"/>
      <c r="S1176" s="43"/>
      <c r="T1176" s="79"/>
      <c r="AT1176" s="24" t="s">
        <v>189</v>
      </c>
      <c r="AU1176" s="24" t="s">
        <v>88</v>
      </c>
    </row>
    <row r="1177" spans="2:65" s="1" customFormat="1" ht="14.45" customHeight="1">
      <c r="B1177" s="42"/>
      <c r="C1177" s="240" t="s">
        <v>1562</v>
      </c>
      <c r="D1177" s="240" t="s">
        <v>222</v>
      </c>
      <c r="E1177" s="241" t="s">
        <v>1563</v>
      </c>
      <c r="F1177" s="242" t="s">
        <v>1564</v>
      </c>
      <c r="G1177" s="243" t="s">
        <v>199</v>
      </c>
      <c r="H1177" s="244">
        <v>27.116</v>
      </c>
      <c r="I1177" s="245"/>
      <c r="J1177" s="246">
        <f>ROUND(I1177*H1177,2)</f>
        <v>0</v>
      </c>
      <c r="K1177" s="242" t="s">
        <v>186</v>
      </c>
      <c r="L1177" s="247"/>
      <c r="M1177" s="248" t="s">
        <v>34</v>
      </c>
      <c r="N1177" s="249" t="s">
        <v>49</v>
      </c>
      <c r="O1177" s="43"/>
      <c r="P1177" s="202">
        <f>O1177*H1177</f>
        <v>0</v>
      </c>
      <c r="Q1177" s="202">
        <v>0.55000000000000004</v>
      </c>
      <c r="R1177" s="202">
        <f>Q1177*H1177</f>
        <v>14.9138</v>
      </c>
      <c r="S1177" s="202">
        <v>0</v>
      </c>
      <c r="T1177" s="203">
        <f>S1177*H1177</f>
        <v>0</v>
      </c>
      <c r="AR1177" s="24" t="s">
        <v>473</v>
      </c>
      <c r="AT1177" s="24" t="s">
        <v>222</v>
      </c>
      <c r="AU1177" s="24" t="s">
        <v>88</v>
      </c>
      <c r="AY1177" s="24" t="s">
        <v>179</v>
      </c>
      <c r="BE1177" s="204">
        <f>IF(N1177="základní",J1177,0)</f>
        <v>0</v>
      </c>
      <c r="BF1177" s="204">
        <f>IF(N1177="snížená",J1177,0)</f>
        <v>0</v>
      </c>
      <c r="BG1177" s="204">
        <f>IF(N1177="zákl. přenesená",J1177,0)</f>
        <v>0</v>
      </c>
      <c r="BH1177" s="204">
        <f>IF(N1177="sníž. přenesená",J1177,0)</f>
        <v>0</v>
      </c>
      <c r="BI1177" s="204">
        <f>IF(N1177="nulová",J1177,0)</f>
        <v>0</v>
      </c>
      <c r="BJ1177" s="24" t="s">
        <v>86</v>
      </c>
      <c r="BK1177" s="204">
        <f>ROUND(I1177*H1177,2)</f>
        <v>0</v>
      </c>
      <c r="BL1177" s="24" t="s">
        <v>301</v>
      </c>
      <c r="BM1177" s="24" t="s">
        <v>1565</v>
      </c>
    </row>
    <row r="1178" spans="2:65" s="12" customFormat="1" ht="13.5">
      <c r="B1178" s="218"/>
      <c r="C1178" s="219"/>
      <c r="D1178" s="205" t="s">
        <v>191</v>
      </c>
      <c r="E1178" s="220" t="s">
        <v>34</v>
      </c>
      <c r="F1178" s="221" t="s">
        <v>1566</v>
      </c>
      <c r="G1178" s="219"/>
      <c r="H1178" s="222">
        <v>27.116</v>
      </c>
      <c r="I1178" s="223"/>
      <c r="J1178" s="219"/>
      <c r="K1178" s="219"/>
      <c r="L1178" s="224"/>
      <c r="M1178" s="225"/>
      <c r="N1178" s="226"/>
      <c r="O1178" s="226"/>
      <c r="P1178" s="226"/>
      <c r="Q1178" s="226"/>
      <c r="R1178" s="226"/>
      <c r="S1178" s="226"/>
      <c r="T1178" s="227"/>
      <c r="AT1178" s="228" t="s">
        <v>191</v>
      </c>
      <c r="AU1178" s="228" t="s">
        <v>88</v>
      </c>
      <c r="AV1178" s="12" t="s">
        <v>88</v>
      </c>
      <c r="AW1178" s="12" t="s">
        <v>41</v>
      </c>
      <c r="AX1178" s="12" t="s">
        <v>86</v>
      </c>
      <c r="AY1178" s="228" t="s">
        <v>179</v>
      </c>
    </row>
    <row r="1179" spans="2:65" s="1" customFormat="1" ht="22.9" customHeight="1">
      <c r="B1179" s="42"/>
      <c r="C1179" s="193" t="s">
        <v>1567</v>
      </c>
      <c r="D1179" s="193" t="s">
        <v>182</v>
      </c>
      <c r="E1179" s="194" t="s">
        <v>1568</v>
      </c>
      <c r="F1179" s="195" t="s">
        <v>1569</v>
      </c>
      <c r="G1179" s="196" t="s">
        <v>185</v>
      </c>
      <c r="H1179" s="197">
        <v>126.25</v>
      </c>
      <c r="I1179" s="198"/>
      <c r="J1179" s="199">
        <f>ROUND(I1179*H1179,2)</f>
        <v>0</v>
      </c>
      <c r="K1179" s="195" t="s">
        <v>186</v>
      </c>
      <c r="L1179" s="62"/>
      <c r="M1179" s="200" t="s">
        <v>34</v>
      </c>
      <c r="N1179" s="201" t="s">
        <v>49</v>
      </c>
      <c r="O1179" s="43"/>
      <c r="P1179" s="202">
        <f>O1179*H1179</f>
        <v>0</v>
      </c>
      <c r="Q1179" s="202">
        <v>0</v>
      </c>
      <c r="R1179" s="202">
        <f>Q1179*H1179</f>
        <v>0</v>
      </c>
      <c r="S1179" s="202">
        <v>0</v>
      </c>
      <c r="T1179" s="203">
        <f>S1179*H1179</f>
        <v>0</v>
      </c>
      <c r="AR1179" s="24" t="s">
        <v>301</v>
      </c>
      <c r="AT1179" s="24" t="s">
        <v>182</v>
      </c>
      <c r="AU1179" s="24" t="s">
        <v>88</v>
      </c>
      <c r="AY1179" s="24" t="s">
        <v>179</v>
      </c>
      <c r="BE1179" s="204">
        <f>IF(N1179="základní",J1179,0)</f>
        <v>0</v>
      </c>
      <c r="BF1179" s="204">
        <f>IF(N1179="snížená",J1179,0)</f>
        <v>0</v>
      </c>
      <c r="BG1179" s="204">
        <f>IF(N1179="zákl. přenesená",J1179,0)</f>
        <v>0</v>
      </c>
      <c r="BH1179" s="204">
        <f>IF(N1179="sníž. přenesená",J1179,0)</f>
        <v>0</v>
      </c>
      <c r="BI1179" s="204">
        <f>IF(N1179="nulová",J1179,0)</f>
        <v>0</v>
      </c>
      <c r="BJ1179" s="24" t="s">
        <v>86</v>
      </c>
      <c r="BK1179" s="204">
        <f>ROUND(I1179*H1179,2)</f>
        <v>0</v>
      </c>
      <c r="BL1179" s="24" t="s">
        <v>301</v>
      </c>
      <c r="BM1179" s="24" t="s">
        <v>1570</v>
      </c>
    </row>
    <row r="1180" spans="2:65" s="1" customFormat="1" ht="67.5">
      <c r="B1180" s="42"/>
      <c r="C1180" s="64"/>
      <c r="D1180" s="205" t="s">
        <v>189</v>
      </c>
      <c r="E1180" s="64"/>
      <c r="F1180" s="206" t="s">
        <v>1552</v>
      </c>
      <c r="G1180" s="64"/>
      <c r="H1180" s="64"/>
      <c r="I1180" s="164"/>
      <c r="J1180" s="64"/>
      <c r="K1180" s="64"/>
      <c r="L1180" s="62"/>
      <c r="M1180" s="207"/>
      <c r="N1180" s="43"/>
      <c r="O1180" s="43"/>
      <c r="P1180" s="43"/>
      <c r="Q1180" s="43"/>
      <c r="R1180" s="43"/>
      <c r="S1180" s="43"/>
      <c r="T1180" s="79"/>
      <c r="AT1180" s="24" t="s">
        <v>189</v>
      </c>
      <c r="AU1180" s="24" t="s">
        <v>88</v>
      </c>
    </row>
    <row r="1181" spans="2:65" s="12" customFormat="1" ht="13.5">
      <c r="B1181" s="218"/>
      <c r="C1181" s="219"/>
      <c r="D1181" s="205" t="s">
        <v>191</v>
      </c>
      <c r="E1181" s="220" t="s">
        <v>34</v>
      </c>
      <c r="F1181" s="221" t="s">
        <v>1571</v>
      </c>
      <c r="G1181" s="219"/>
      <c r="H1181" s="222">
        <v>126.25</v>
      </c>
      <c r="I1181" s="223"/>
      <c r="J1181" s="219"/>
      <c r="K1181" s="219"/>
      <c r="L1181" s="224"/>
      <c r="M1181" s="225"/>
      <c r="N1181" s="226"/>
      <c r="O1181" s="226"/>
      <c r="P1181" s="226"/>
      <c r="Q1181" s="226"/>
      <c r="R1181" s="226"/>
      <c r="S1181" s="226"/>
      <c r="T1181" s="227"/>
      <c r="AT1181" s="228" t="s">
        <v>191</v>
      </c>
      <c r="AU1181" s="228" t="s">
        <v>88</v>
      </c>
      <c r="AV1181" s="12" t="s">
        <v>88</v>
      </c>
      <c r="AW1181" s="12" t="s">
        <v>41</v>
      </c>
      <c r="AX1181" s="12" t="s">
        <v>86</v>
      </c>
      <c r="AY1181" s="228" t="s">
        <v>179</v>
      </c>
    </row>
    <row r="1182" spans="2:65" s="1" customFormat="1" ht="14.45" customHeight="1">
      <c r="B1182" s="42"/>
      <c r="C1182" s="240" t="s">
        <v>1572</v>
      </c>
      <c r="D1182" s="240" t="s">
        <v>222</v>
      </c>
      <c r="E1182" s="241" t="s">
        <v>1573</v>
      </c>
      <c r="F1182" s="242" t="s">
        <v>1574</v>
      </c>
      <c r="G1182" s="243" t="s">
        <v>199</v>
      </c>
      <c r="H1182" s="244">
        <v>0.65200000000000002</v>
      </c>
      <c r="I1182" s="245"/>
      <c r="J1182" s="246">
        <f>ROUND(I1182*H1182,2)</f>
        <v>0</v>
      </c>
      <c r="K1182" s="242" t="s">
        <v>186</v>
      </c>
      <c r="L1182" s="247"/>
      <c r="M1182" s="248" t="s">
        <v>34</v>
      </c>
      <c r="N1182" s="249" t="s">
        <v>49</v>
      </c>
      <c r="O1182" s="43"/>
      <c r="P1182" s="202">
        <f>O1182*H1182</f>
        <v>0</v>
      </c>
      <c r="Q1182" s="202">
        <v>0.55000000000000004</v>
      </c>
      <c r="R1182" s="202">
        <f>Q1182*H1182</f>
        <v>0.35860000000000003</v>
      </c>
      <c r="S1182" s="202">
        <v>0</v>
      </c>
      <c r="T1182" s="203">
        <f>S1182*H1182</f>
        <v>0</v>
      </c>
      <c r="AR1182" s="24" t="s">
        <v>473</v>
      </c>
      <c r="AT1182" s="24" t="s">
        <v>222</v>
      </c>
      <c r="AU1182" s="24" t="s">
        <v>88</v>
      </c>
      <c r="AY1182" s="24" t="s">
        <v>179</v>
      </c>
      <c r="BE1182" s="204">
        <f>IF(N1182="základní",J1182,0)</f>
        <v>0</v>
      </c>
      <c r="BF1182" s="204">
        <f>IF(N1182="snížená",J1182,0)</f>
        <v>0</v>
      </c>
      <c r="BG1182" s="204">
        <f>IF(N1182="zákl. přenesená",J1182,0)</f>
        <v>0</v>
      </c>
      <c r="BH1182" s="204">
        <f>IF(N1182="sníž. přenesená",J1182,0)</f>
        <v>0</v>
      </c>
      <c r="BI1182" s="204">
        <f>IF(N1182="nulová",J1182,0)</f>
        <v>0</v>
      </c>
      <c r="BJ1182" s="24" t="s">
        <v>86</v>
      </c>
      <c r="BK1182" s="204">
        <f>ROUND(I1182*H1182,2)</f>
        <v>0</v>
      </c>
      <c r="BL1182" s="24" t="s">
        <v>301</v>
      </c>
      <c r="BM1182" s="24" t="s">
        <v>1575</v>
      </c>
    </row>
    <row r="1183" spans="2:65" s="11" customFormat="1" ht="13.5">
      <c r="B1183" s="208"/>
      <c r="C1183" s="209"/>
      <c r="D1183" s="205" t="s">
        <v>191</v>
      </c>
      <c r="E1183" s="210" t="s">
        <v>34</v>
      </c>
      <c r="F1183" s="211" t="s">
        <v>720</v>
      </c>
      <c r="G1183" s="209"/>
      <c r="H1183" s="210" t="s">
        <v>34</v>
      </c>
      <c r="I1183" s="212"/>
      <c r="J1183" s="209"/>
      <c r="K1183" s="209"/>
      <c r="L1183" s="213"/>
      <c r="M1183" s="214"/>
      <c r="N1183" s="215"/>
      <c r="O1183" s="215"/>
      <c r="P1183" s="215"/>
      <c r="Q1183" s="215"/>
      <c r="R1183" s="215"/>
      <c r="S1183" s="215"/>
      <c r="T1183" s="216"/>
      <c r="AT1183" s="217" t="s">
        <v>191</v>
      </c>
      <c r="AU1183" s="217" t="s">
        <v>88</v>
      </c>
      <c r="AV1183" s="11" t="s">
        <v>86</v>
      </c>
      <c r="AW1183" s="11" t="s">
        <v>41</v>
      </c>
      <c r="AX1183" s="11" t="s">
        <v>78</v>
      </c>
      <c r="AY1183" s="217" t="s">
        <v>179</v>
      </c>
    </row>
    <row r="1184" spans="2:65" s="12" customFormat="1" ht="27">
      <c r="B1184" s="218"/>
      <c r="C1184" s="219"/>
      <c r="D1184" s="205" t="s">
        <v>191</v>
      </c>
      <c r="E1184" s="220" t="s">
        <v>34</v>
      </c>
      <c r="F1184" s="221" t="s">
        <v>1576</v>
      </c>
      <c r="G1184" s="219"/>
      <c r="H1184" s="222">
        <v>0.41499999999999998</v>
      </c>
      <c r="I1184" s="223"/>
      <c r="J1184" s="219"/>
      <c r="K1184" s="219"/>
      <c r="L1184" s="224"/>
      <c r="M1184" s="225"/>
      <c r="N1184" s="226"/>
      <c r="O1184" s="226"/>
      <c r="P1184" s="226"/>
      <c r="Q1184" s="226"/>
      <c r="R1184" s="226"/>
      <c r="S1184" s="226"/>
      <c r="T1184" s="227"/>
      <c r="AT1184" s="228" t="s">
        <v>191</v>
      </c>
      <c r="AU1184" s="228" t="s">
        <v>88</v>
      </c>
      <c r="AV1184" s="12" t="s">
        <v>88</v>
      </c>
      <c r="AW1184" s="12" t="s">
        <v>41</v>
      </c>
      <c r="AX1184" s="12" t="s">
        <v>78</v>
      </c>
      <c r="AY1184" s="228" t="s">
        <v>179</v>
      </c>
    </row>
    <row r="1185" spans="2:65" s="12" customFormat="1" ht="13.5">
      <c r="B1185" s="218"/>
      <c r="C1185" s="219"/>
      <c r="D1185" s="205" t="s">
        <v>191</v>
      </c>
      <c r="E1185" s="220" t="s">
        <v>34</v>
      </c>
      <c r="F1185" s="221" t="s">
        <v>1577</v>
      </c>
      <c r="G1185" s="219"/>
      <c r="H1185" s="222">
        <v>4.5999999999999999E-2</v>
      </c>
      <c r="I1185" s="223"/>
      <c r="J1185" s="219"/>
      <c r="K1185" s="219"/>
      <c r="L1185" s="224"/>
      <c r="M1185" s="225"/>
      <c r="N1185" s="226"/>
      <c r="O1185" s="226"/>
      <c r="P1185" s="226"/>
      <c r="Q1185" s="226"/>
      <c r="R1185" s="226"/>
      <c r="S1185" s="226"/>
      <c r="T1185" s="227"/>
      <c r="AT1185" s="228" t="s">
        <v>191</v>
      </c>
      <c r="AU1185" s="228" t="s">
        <v>88</v>
      </c>
      <c r="AV1185" s="12" t="s">
        <v>88</v>
      </c>
      <c r="AW1185" s="12" t="s">
        <v>41</v>
      </c>
      <c r="AX1185" s="12" t="s">
        <v>78</v>
      </c>
      <c r="AY1185" s="228" t="s">
        <v>179</v>
      </c>
    </row>
    <row r="1186" spans="2:65" s="11" customFormat="1" ht="13.5">
      <c r="B1186" s="208"/>
      <c r="C1186" s="209"/>
      <c r="D1186" s="205" t="s">
        <v>191</v>
      </c>
      <c r="E1186" s="210" t="s">
        <v>34</v>
      </c>
      <c r="F1186" s="211" t="s">
        <v>723</v>
      </c>
      <c r="G1186" s="209"/>
      <c r="H1186" s="210" t="s">
        <v>34</v>
      </c>
      <c r="I1186" s="212"/>
      <c r="J1186" s="209"/>
      <c r="K1186" s="209"/>
      <c r="L1186" s="213"/>
      <c r="M1186" s="214"/>
      <c r="N1186" s="215"/>
      <c r="O1186" s="215"/>
      <c r="P1186" s="215"/>
      <c r="Q1186" s="215"/>
      <c r="R1186" s="215"/>
      <c r="S1186" s="215"/>
      <c r="T1186" s="216"/>
      <c r="AT1186" s="217" t="s">
        <v>191</v>
      </c>
      <c r="AU1186" s="217" t="s">
        <v>88</v>
      </c>
      <c r="AV1186" s="11" t="s">
        <v>86</v>
      </c>
      <c r="AW1186" s="11" t="s">
        <v>41</v>
      </c>
      <c r="AX1186" s="11" t="s">
        <v>78</v>
      </c>
      <c r="AY1186" s="217" t="s">
        <v>179</v>
      </c>
    </row>
    <row r="1187" spans="2:65" s="12" customFormat="1" ht="13.5">
      <c r="B1187" s="218"/>
      <c r="C1187" s="219"/>
      <c r="D1187" s="205" t="s">
        <v>191</v>
      </c>
      <c r="E1187" s="220" t="s">
        <v>34</v>
      </c>
      <c r="F1187" s="221" t="s">
        <v>1578</v>
      </c>
      <c r="G1187" s="219"/>
      <c r="H1187" s="222">
        <v>9.4E-2</v>
      </c>
      <c r="I1187" s="223"/>
      <c r="J1187" s="219"/>
      <c r="K1187" s="219"/>
      <c r="L1187" s="224"/>
      <c r="M1187" s="225"/>
      <c r="N1187" s="226"/>
      <c r="O1187" s="226"/>
      <c r="P1187" s="226"/>
      <c r="Q1187" s="226"/>
      <c r="R1187" s="226"/>
      <c r="S1187" s="226"/>
      <c r="T1187" s="227"/>
      <c r="AT1187" s="228" t="s">
        <v>191</v>
      </c>
      <c r="AU1187" s="228" t="s">
        <v>88</v>
      </c>
      <c r="AV1187" s="12" t="s">
        <v>88</v>
      </c>
      <c r="AW1187" s="12" t="s">
        <v>41</v>
      </c>
      <c r="AX1187" s="12" t="s">
        <v>78</v>
      </c>
      <c r="AY1187" s="228" t="s">
        <v>179</v>
      </c>
    </row>
    <row r="1188" spans="2:65" s="11" customFormat="1" ht="13.5">
      <c r="B1188" s="208"/>
      <c r="C1188" s="209"/>
      <c r="D1188" s="205" t="s">
        <v>191</v>
      </c>
      <c r="E1188" s="210" t="s">
        <v>34</v>
      </c>
      <c r="F1188" s="211" t="s">
        <v>725</v>
      </c>
      <c r="G1188" s="209"/>
      <c r="H1188" s="210" t="s">
        <v>34</v>
      </c>
      <c r="I1188" s="212"/>
      <c r="J1188" s="209"/>
      <c r="K1188" s="209"/>
      <c r="L1188" s="213"/>
      <c r="M1188" s="214"/>
      <c r="N1188" s="215"/>
      <c r="O1188" s="215"/>
      <c r="P1188" s="215"/>
      <c r="Q1188" s="215"/>
      <c r="R1188" s="215"/>
      <c r="S1188" s="215"/>
      <c r="T1188" s="216"/>
      <c r="AT1188" s="217" t="s">
        <v>191</v>
      </c>
      <c r="AU1188" s="217" t="s">
        <v>88</v>
      </c>
      <c r="AV1188" s="11" t="s">
        <v>86</v>
      </c>
      <c r="AW1188" s="11" t="s">
        <v>41</v>
      </c>
      <c r="AX1188" s="11" t="s">
        <v>78</v>
      </c>
      <c r="AY1188" s="217" t="s">
        <v>179</v>
      </c>
    </row>
    <row r="1189" spans="2:65" s="12" customFormat="1" ht="13.5">
      <c r="B1189" s="218"/>
      <c r="C1189" s="219"/>
      <c r="D1189" s="205" t="s">
        <v>191</v>
      </c>
      <c r="E1189" s="220" t="s">
        <v>34</v>
      </c>
      <c r="F1189" s="221" t="s">
        <v>1579</v>
      </c>
      <c r="G1189" s="219"/>
      <c r="H1189" s="222">
        <v>6.6000000000000003E-2</v>
      </c>
      <c r="I1189" s="223"/>
      <c r="J1189" s="219"/>
      <c r="K1189" s="219"/>
      <c r="L1189" s="224"/>
      <c r="M1189" s="225"/>
      <c r="N1189" s="226"/>
      <c r="O1189" s="226"/>
      <c r="P1189" s="226"/>
      <c r="Q1189" s="226"/>
      <c r="R1189" s="226"/>
      <c r="S1189" s="226"/>
      <c r="T1189" s="227"/>
      <c r="AT1189" s="228" t="s">
        <v>191</v>
      </c>
      <c r="AU1189" s="228" t="s">
        <v>88</v>
      </c>
      <c r="AV1189" s="12" t="s">
        <v>88</v>
      </c>
      <c r="AW1189" s="12" t="s">
        <v>41</v>
      </c>
      <c r="AX1189" s="12" t="s">
        <v>78</v>
      </c>
      <c r="AY1189" s="228" t="s">
        <v>179</v>
      </c>
    </row>
    <row r="1190" spans="2:65" s="13" customFormat="1" ht="13.5">
      <c r="B1190" s="229"/>
      <c r="C1190" s="230"/>
      <c r="D1190" s="205" t="s">
        <v>191</v>
      </c>
      <c r="E1190" s="231" t="s">
        <v>34</v>
      </c>
      <c r="F1190" s="232" t="s">
        <v>196</v>
      </c>
      <c r="G1190" s="230"/>
      <c r="H1190" s="233">
        <v>0.621</v>
      </c>
      <c r="I1190" s="234"/>
      <c r="J1190" s="230"/>
      <c r="K1190" s="230"/>
      <c r="L1190" s="235"/>
      <c r="M1190" s="236"/>
      <c r="N1190" s="237"/>
      <c r="O1190" s="237"/>
      <c r="P1190" s="237"/>
      <c r="Q1190" s="237"/>
      <c r="R1190" s="237"/>
      <c r="S1190" s="237"/>
      <c r="T1190" s="238"/>
      <c r="AT1190" s="239" t="s">
        <v>191</v>
      </c>
      <c r="AU1190" s="239" t="s">
        <v>88</v>
      </c>
      <c r="AV1190" s="13" t="s">
        <v>187</v>
      </c>
      <c r="AW1190" s="13" t="s">
        <v>41</v>
      </c>
      <c r="AX1190" s="13" t="s">
        <v>86</v>
      </c>
      <c r="AY1190" s="239" t="s">
        <v>179</v>
      </c>
    </row>
    <row r="1191" spans="2:65" s="12" customFormat="1" ht="13.5">
      <c r="B1191" s="218"/>
      <c r="C1191" s="219"/>
      <c r="D1191" s="205" t="s">
        <v>191</v>
      </c>
      <c r="E1191" s="219"/>
      <c r="F1191" s="221" t="s">
        <v>1580</v>
      </c>
      <c r="G1191" s="219"/>
      <c r="H1191" s="222">
        <v>0.65200000000000002</v>
      </c>
      <c r="I1191" s="223"/>
      <c r="J1191" s="219"/>
      <c r="K1191" s="219"/>
      <c r="L1191" s="224"/>
      <c r="M1191" s="225"/>
      <c r="N1191" s="226"/>
      <c r="O1191" s="226"/>
      <c r="P1191" s="226"/>
      <c r="Q1191" s="226"/>
      <c r="R1191" s="226"/>
      <c r="S1191" s="226"/>
      <c r="T1191" s="227"/>
      <c r="AT1191" s="228" t="s">
        <v>191</v>
      </c>
      <c r="AU1191" s="228" t="s">
        <v>88</v>
      </c>
      <c r="AV1191" s="12" t="s">
        <v>88</v>
      </c>
      <c r="AW1191" s="12" t="s">
        <v>6</v>
      </c>
      <c r="AX1191" s="12" t="s">
        <v>86</v>
      </c>
      <c r="AY1191" s="228" t="s">
        <v>179</v>
      </c>
    </row>
    <row r="1192" spans="2:65" s="1" customFormat="1" ht="22.9" customHeight="1">
      <c r="B1192" s="42"/>
      <c r="C1192" s="240" t="s">
        <v>1581</v>
      </c>
      <c r="D1192" s="240" t="s">
        <v>222</v>
      </c>
      <c r="E1192" s="241" t="s">
        <v>1582</v>
      </c>
      <c r="F1192" s="242" t="s">
        <v>1583</v>
      </c>
      <c r="G1192" s="243" t="s">
        <v>199</v>
      </c>
      <c r="H1192" s="244">
        <v>3.4000000000000002E-2</v>
      </c>
      <c r="I1192" s="245"/>
      <c r="J1192" s="246">
        <f>ROUND(I1192*H1192,2)</f>
        <v>0</v>
      </c>
      <c r="K1192" s="242" t="s">
        <v>186</v>
      </c>
      <c r="L1192" s="247"/>
      <c r="M1192" s="248" t="s">
        <v>34</v>
      </c>
      <c r="N1192" s="249" t="s">
        <v>49</v>
      </c>
      <c r="O1192" s="43"/>
      <c r="P1192" s="202">
        <f>O1192*H1192</f>
        <v>0</v>
      </c>
      <c r="Q1192" s="202">
        <v>0.55000000000000004</v>
      </c>
      <c r="R1192" s="202">
        <f>Q1192*H1192</f>
        <v>1.8700000000000001E-2</v>
      </c>
      <c r="S1192" s="202">
        <v>0</v>
      </c>
      <c r="T1192" s="203">
        <f>S1192*H1192</f>
        <v>0</v>
      </c>
      <c r="AR1192" s="24" t="s">
        <v>473</v>
      </c>
      <c r="AT1192" s="24" t="s">
        <v>222</v>
      </c>
      <c r="AU1192" s="24" t="s">
        <v>88</v>
      </c>
      <c r="AY1192" s="24" t="s">
        <v>179</v>
      </c>
      <c r="BE1192" s="204">
        <f>IF(N1192="základní",J1192,0)</f>
        <v>0</v>
      </c>
      <c r="BF1192" s="204">
        <f>IF(N1192="snížená",J1192,0)</f>
        <v>0</v>
      </c>
      <c r="BG1192" s="204">
        <f>IF(N1192="zákl. přenesená",J1192,0)</f>
        <v>0</v>
      </c>
      <c r="BH1192" s="204">
        <f>IF(N1192="sníž. přenesená",J1192,0)</f>
        <v>0</v>
      </c>
      <c r="BI1192" s="204">
        <f>IF(N1192="nulová",J1192,0)</f>
        <v>0</v>
      </c>
      <c r="BJ1192" s="24" t="s">
        <v>86</v>
      </c>
      <c r="BK1192" s="204">
        <f>ROUND(I1192*H1192,2)</f>
        <v>0</v>
      </c>
      <c r="BL1192" s="24" t="s">
        <v>301</v>
      </c>
      <c r="BM1192" s="24" t="s">
        <v>1584</v>
      </c>
    </row>
    <row r="1193" spans="2:65" s="12" customFormat="1" ht="13.5">
      <c r="B1193" s="218"/>
      <c r="C1193" s="219"/>
      <c r="D1193" s="205" t="s">
        <v>191</v>
      </c>
      <c r="E1193" s="220" t="s">
        <v>34</v>
      </c>
      <c r="F1193" s="221" t="s">
        <v>1585</v>
      </c>
      <c r="G1193" s="219"/>
      <c r="H1193" s="222">
        <v>3.4000000000000002E-2</v>
      </c>
      <c r="I1193" s="223"/>
      <c r="J1193" s="219"/>
      <c r="K1193" s="219"/>
      <c r="L1193" s="224"/>
      <c r="M1193" s="225"/>
      <c r="N1193" s="226"/>
      <c r="O1193" s="226"/>
      <c r="P1193" s="226"/>
      <c r="Q1193" s="226"/>
      <c r="R1193" s="226"/>
      <c r="S1193" s="226"/>
      <c r="T1193" s="227"/>
      <c r="AT1193" s="228" t="s">
        <v>191</v>
      </c>
      <c r="AU1193" s="228" t="s">
        <v>88</v>
      </c>
      <c r="AV1193" s="12" t="s">
        <v>88</v>
      </c>
      <c r="AW1193" s="12" t="s">
        <v>41</v>
      </c>
      <c r="AX1193" s="12" t="s">
        <v>86</v>
      </c>
      <c r="AY1193" s="228" t="s">
        <v>179</v>
      </c>
    </row>
    <row r="1194" spans="2:65" s="1" customFormat="1" ht="22.9" customHeight="1">
      <c r="B1194" s="42"/>
      <c r="C1194" s="193" t="s">
        <v>1586</v>
      </c>
      <c r="D1194" s="193" t="s">
        <v>182</v>
      </c>
      <c r="E1194" s="194" t="s">
        <v>1587</v>
      </c>
      <c r="F1194" s="195" t="s">
        <v>1588</v>
      </c>
      <c r="G1194" s="196" t="s">
        <v>199</v>
      </c>
      <c r="H1194" s="197">
        <v>61.48</v>
      </c>
      <c r="I1194" s="198"/>
      <c r="J1194" s="199">
        <f>ROUND(I1194*H1194,2)</f>
        <v>0</v>
      </c>
      <c r="K1194" s="195" t="s">
        <v>186</v>
      </c>
      <c r="L1194" s="62"/>
      <c r="M1194" s="200" t="s">
        <v>34</v>
      </c>
      <c r="N1194" s="201" t="s">
        <v>49</v>
      </c>
      <c r="O1194" s="43"/>
      <c r="P1194" s="202">
        <f>O1194*H1194</f>
        <v>0</v>
      </c>
      <c r="Q1194" s="202">
        <v>2.3367804999999998E-2</v>
      </c>
      <c r="R1194" s="202">
        <f>Q1194*H1194</f>
        <v>1.4366526513999998</v>
      </c>
      <c r="S1194" s="202">
        <v>0</v>
      </c>
      <c r="T1194" s="203">
        <f>S1194*H1194</f>
        <v>0</v>
      </c>
      <c r="AR1194" s="24" t="s">
        <v>301</v>
      </c>
      <c r="AT1194" s="24" t="s">
        <v>182</v>
      </c>
      <c r="AU1194" s="24" t="s">
        <v>88</v>
      </c>
      <c r="AY1194" s="24" t="s">
        <v>179</v>
      </c>
      <c r="BE1194" s="204">
        <f>IF(N1194="základní",J1194,0)</f>
        <v>0</v>
      </c>
      <c r="BF1194" s="204">
        <f>IF(N1194="snížená",J1194,0)</f>
        <v>0</v>
      </c>
      <c r="BG1194" s="204">
        <f>IF(N1194="zákl. přenesená",J1194,0)</f>
        <v>0</v>
      </c>
      <c r="BH1194" s="204">
        <f>IF(N1194="sníž. přenesená",J1194,0)</f>
        <v>0</v>
      </c>
      <c r="BI1194" s="204">
        <f>IF(N1194="nulová",J1194,0)</f>
        <v>0</v>
      </c>
      <c r="BJ1194" s="24" t="s">
        <v>86</v>
      </c>
      <c r="BK1194" s="204">
        <f>ROUND(I1194*H1194,2)</f>
        <v>0</v>
      </c>
      <c r="BL1194" s="24" t="s">
        <v>301</v>
      </c>
      <c r="BM1194" s="24" t="s">
        <v>1589</v>
      </c>
    </row>
    <row r="1195" spans="2:65" s="1" customFormat="1" ht="81">
      <c r="B1195" s="42"/>
      <c r="C1195" s="64"/>
      <c r="D1195" s="205" t="s">
        <v>189</v>
      </c>
      <c r="E1195" s="64"/>
      <c r="F1195" s="206" t="s">
        <v>1590</v>
      </c>
      <c r="G1195" s="64"/>
      <c r="H1195" s="64"/>
      <c r="I1195" s="164"/>
      <c r="J1195" s="64"/>
      <c r="K1195" s="64"/>
      <c r="L1195" s="62"/>
      <c r="M1195" s="207"/>
      <c r="N1195" s="43"/>
      <c r="O1195" s="43"/>
      <c r="P1195" s="43"/>
      <c r="Q1195" s="43"/>
      <c r="R1195" s="43"/>
      <c r="S1195" s="43"/>
      <c r="T1195" s="79"/>
      <c r="AT1195" s="24" t="s">
        <v>189</v>
      </c>
      <c r="AU1195" s="24" t="s">
        <v>88</v>
      </c>
    </row>
    <row r="1196" spans="2:65" s="11" customFormat="1" ht="13.5">
      <c r="B1196" s="208"/>
      <c r="C1196" s="209"/>
      <c r="D1196" s="205" t="s">
        <v>191</v>
      </c>
      <c r="E1196" s="210" t="s">
        <v>34</v>
      </c>
      <c r="F1196" s="211" t="s">
        <v>1591</v>
      </c>
      <c r="G1196" s="209"/>
      <c r="H1196" s="210" t="s">
        <v>34</v>
      </c>
      <c r="I1196" s="212"/>
      <c r="J1196" s="209"/>
      <c r="K1196" s="209"/>
      <c r="L1196" s="213"/>
      <c r="M1196" s="214"/>
      <c r="N1196" s="215"/>
      <c r="O1196" s="215"/>
      <c r="P1196" s="215"/>
      <c r="Q1196" s="215"/>
      <c r="R1196" s="215"/>
      <c r="S1196" s="215"/>
      <c r="T1196" s="216"/>
      <c r="AT1196" s="217" t="s">
        <v>191</v>
      </c>
      <c r="AU1196" s="217" t="s">
        <v>88</v>
      </c>
      <c r="AV1196" s="11" t="s">
        <v>86</v>
      </c>
      <c r="AW1196" s="11" t="s">
        <v>41</v>
      </c>
      <c r="AX1196" s="11" t="s">
        <v>78</v>
      </c>
      <c r="AY1196" s="217" t="s">
        <v>179</v>
      </c>
    </row>
    <row r="1197" spans="2:65" s="12" customFormat="1" ht="13.5">
      <c r="B1197" s="218"/>
      <c r="C1197" s="219"/>
      <c r="D1197" s="205" t="s">
        <v>191</v>
      </c>
      <c r="E1197" s="220" t="s">
        <v>34</v>
      </c>
      <c r="F1197" s="221" t="s">
        <v>1592</v>
      </c>
      <c r="G1197" s="219"/>
      <c r="H1197" s="222">
        <v>2.7429999999999999</v>
      </c>
      <c r="I1197" s="223"/>
      <c r="J1197" s="219"/>
      <c r="K1197" s="219"/>
      <c r="L1197" s="224"/>
      <c r="M1197" s="225"/>
      <c r="N1197" s="226"/>
      <c r="O1197" s="226"/>
      <c r="P1197" s="226"/>
      <c r="Q1197" s="226"/>
      <c r="R1197" s="226"/>
      <c r="S1197" s="226"/>
      <c r="T1197" s="227"/>
      <c r="AT1197" s="228" t="s">
        <v>191</v>
      </c>
      <c r="AU1197" s="228" t="s">
        <v>88</v>
      </c>
      <c r="AV1197" s="12" t="s">
        <v>88</v>
      </c>
      <c r="AW1197" s="12" t="s">
        <v>41</v>
      </c>
      <c r="AX1197" s="12" t="s">
        <v>78</v>
      </c>
      <c r="AY1197" s="228" t="s">
        <v>179</v>
      </c>
    </row>
    <row r="1198" spans="2:65" s="12" customFormat="1" ht="13.5">
      <c r="B1198" s="218"/>
      <c r="C1198" s="219"/>
      <c r="D1198" s="205" t="s">
        <v>191</v>
      </c>
      <c r="E1198" s="220" t="s">
        <v>34</v>
      </c>
      <c r="F1198" s="221" t="s">
        <v>1593</v>
      </c>
      <c r="G1198" s="219"/>
      <c r="H1198" s="222">
        <v>0.68600000000000005</v>
      </c>
      <c r="I1198" s="223"/>
      <c r="J1198" s="219"/>
      <c r="K1198" s="219"/>
      <c r="L1198" s="224"/>
      <c r="M1198" s="225"/>
      <c r="N1198" s="226"/>
      <c r="O1198" s="226"/>
      <c r="P1198" s="226"/>
      <c r="Q1198" s="226"/>
      <c r="R1198" s="226"/>
      <c r="S1198" s="226"/>
      <c r="T1198" s="227"/>
      <c r="AT1198" s="228" t="s">
        <v>191</v>
      </c>
      <c r="AU1198" s="228" t="s">
        <v>88</v>
      </c>
      <c r="AV1198" s="12" t="s">
        <v>88</v>
      </c>
      <c r="AW1198" s="12" t="s">
        <v>41</v>
      </c>
      <c r="AX1198" s="12" t="s">
        <v>78</v>
      </c>
      <c r="AY1198" s="228" t="s">
        <v>179</v>
      </c>
    </row>
    <row r="1199" spans="2:65" s="11" customFormat="1" ht="13.5">
      <c r="B1199" s="208"/>
      <c r="C1199" s="209"/>
      <c r="D1199" s="205" t="s">
        <v>191</v>
      </c>
      <c r="E1199" s="210" t="s">
        <v>34</v>
      </c>
      <c r="F1199" s="211" t="s">
        <v>1212</v>
      </c>
      <c r="G1199" s="209"/>
      <c r="H1199" s="210" t="s">
        <v>34</v>
      </c>
      <c r="I1199" s="212"/>
      <c r="J1199" s="209"/>
      <c r="K1199" s="209"/>
      <c r="L1199" s="213"/>
      <c r="M1199" s="214"/>
      <c r="N1199" s="215"/>
      <c r="O1199" s="215"/>
      <c r="P1199" s="215"/>
      <c r="Q1199" s="215"/>
      <c r="R1199" s="215"/>
      <c r="S1199" s="215"/>
      <c r="T1199" s="216"/>
      <c r="AT1199" s="217" t="s">
        <v>191</v>
      </c>
      <c r="AU1199" s="217" t="s">
        <v>88</v>
      </c>
      <c r="AV1199" s="11" t="s">
        <v>86</v>
      </c>
      <c r="AW1199" s="11" t="s">
        <v>41</v>
      </c>
      <c r="AX1199" s="11" t="s">
        <v>78</v>
      </c>
      <c r="AY1199" s="217" t="s">
        <v>179</v>
      </c>
    </row>
    <row r="1200" spans="2:65" s="12" customFormat="1" ht="13.5">
      <c r="B1200" s="218"/>
      <c r="C1200" s="219"/>
      <c r="D1200" s="205" t="s">
        <v>191</v>
      </c>
      <c r="E1200" s="220" t="s">
        <v>34</v>
      </c>
      <c r="F1200" s="221" t="s">
        <v>1594</v>
      </c>
      <c r="G1200" s="219"/>
      <c r="H1200" s="222">
        <v>58.051000000000002</v>
      </c>
      <c r="I1200" s="223"/>
      <c r="J1200" s="219"/>
      <c r="K1200" s="219"/>
      <c r="L1200" s="224"/>
      <c r="M1200" s="225"/>
      <c r="N1200" s="226"/>
      <c r="O1200" s="226"/>
      <c r="P1200" s="226"/>
      <c r="Q1200" s="226"/>
      <c r="R1200" s="226"/>
      <c r="S1200" s="226"/>
      <c r="T1200" s="227"/>
      <c r="AT1200" s="228" t="s">
        <v>191</v>
      </c>
      <c r="AU1200" s="228" t="s">
        <v>88</v>
      </c>
      <c r="AV1200" s="12" t="s">
        <v>88</v>
      </c>
      <c r="AW1200" s="12" t="s">
        <v>41</v>
      </c>
      <c r="AX1200" s="12" t="s">
        <v>78</v>
      </c>
      <c r="AY1200" s="228" t="s">
        <v>179</v>
      </c>
    </row>
    <row r="1201" spans="2:65" s="13" customFormat="1" ht="13.5">
      <c r="B1201" s="229"/>
      <c r="C1201" s="230"/>
      <c r="D1201" s="205" t="s">
        <v>191</v>
      </c>
      <c r="E1201" s="231" t="s">
        <v>34</v>
      </c>
      <c r="F1201" s="232" t="s">
        <v>196</v>
      </c>
      <c r="G1201" s="230"/>
      <c r="H1201" s="233">
        <v>61.48</v>
      </c>
      <c r="I1201" s="234"/>
      <c r="J1201" s="230"/>
      <c r="K1201" s="230"/>
      <c r="L1201" s="235"/>
      <c r="M1201" s="236"/>
      <c r="N1201" s="237"/>
      <c r="O1201" s="237"/>
      <c r="P1201" s="237"/>
      <c r="Q1201" s="237"/>
      <c r="R1201" s="237"/>
      <c r="S1201" s="237"/>
      <c r="T1201" s="238"/>
      <c r="AT1201" s="239" t="s">
        <v>191</v>
      </c>
      <c r="AU1201" s="239" t="s">
        <v>88</v>
      </c>
      <c r="AV1201" s="13" t="s">
        <v>187</v>
      </c>
      <c r="AW1201" s="13" t="s">
        <v>41</v>
      </c>
      <c r="AX1201" s="13" t="s">
        <v>86</v>
      </c>
      <c r="AY1201" s="239" t="s">
        <v>179</v>
      </c>
    </row>
    <row r="1202" spans="2:65" s="1" customFormat="1" ht="34.15" customHeight="1">
      <c r="B1202" s="42"/>
      <c r="C1202" s="193" t="s">
        <v>1595</v>
      </c>
      <c r="D1202" s="193" t="s">
        <v>182</v>
      </c>
      <c r="E1202" s="194" t="s">
        <v>1596</v>
      </c>
      <c r="F1202" s="195" t="s">
        <v>1597</v>
      </c>
      <c r="G1202" s="196" t="s">
        <v>207</v>
      </c>
      <c r="H1202" s="197">
        <v>35.561999999999998</v>
      </c>
      <c r="I1202" s="198"/>
      <c r="J1202" s="199">
        <f>ROUND(I1202*H1202,2)</f>
        <v>0</v>
      </c>
      <c r="K1202" s="195" t="s">
        <v>186</v>
      </c>
      <c r="L1202" s="62"/>
      <c r="M1202" s="200" t="s">
        <v>34</v>
      </c>
      <c r="N1202" s="201" t="s">
        <v>49</v>
      </c>
      <c r="O1202" s="43"/>
      <c r="P1202" s="202">
        <f>O1202*H1202</f>
        <v>0</v>
      </c>
      <c r="Q1202" s="202">
        <v>0</v>
      </c>
      <c r="R1202" s="202">
        <f>Q1202*H1202</f>
        <v>0</v>
      </c>
      <c r="S1202" s="202">
        <v>0</v>
      </c>
      <c r="T1202" s="203">
        <f>S1202*H1202</f>
        <v>0</v>
      </c>
      <c r="AR1202" s="24" t="s">
        <v>301</v>
      </c>
      <c r="AT1202" s="24" t="s">
        <v>182</v>
      </c>
      <c r="AU1202" s="24" t="s">
        <v>88</v>
      </c>
      <c r="AY1202" s="24" t="s">
        <v>179</v>
      </c>
      <c r="BE1202" s="204">
        <f>IF(N1202="základní",J1202,0)</f>
        <v>0</v>
      </c>
      <c r="BF1202" s="204">
        <f>IF(N1202="snížená",J1202,0)</f>
        <v>0</v>
      </c>
      <c r="BG1202" s="204">
        <f>IF(N1202="zákl. přenesená",J1202,0)</f>
        <v>0</v>
      </c>
      <c r="BH1202" s="204">
        <f>IF(N1202="sníž. přenesená",J1202,0)</f>
        <v>0</v>
      </c>
      <c r="BI1202" s="204">
        <f>IF(N1202="nulová",J1202,0)</f>
        <v>0</v>
      </c>
      <c r="BJ1202" s="24" t="s">
        <v>86</v>
      </c>
      <c r="BK1202" s="204">
        <f>ROUND(I1202*H1202,2)</f>
        <v>0</v>
      </c>
      <c r="BL1202" s="24" t="s">
        <v>301</v>
      </c>
      <c r="BM1202" s="24" t="s">
        <v>1598</v>
      </c>
    </row>
    <row r="1203" spans="2:65" s="1" customFormat="1" ht="135">
      <c r="B1203" s="42"/>
      <c r="C1203" s="64"/>
      <c r="D1203" s="205" t="s">
        <v>189</v>
      </c>
      <c r="E1203" s="64"/>
      <c r="F1203" s="206" t="s">
        <v>1306</v>
      </c>
      <c r="G1203" s="64"/>
      <c r="H1203" s="64"/>
      <c r="I1203" s="164"/>
      <c r="J1203" s="64"/>
      <c r="K1203" s="64"/>
      <c r="L1203" s="62"/>
      <c r="M1203" s="207"/>
      <c r="N1203" s="43"/>
      <c r="O1203" s="43"/>
      <c r="P1203" s="43"/>
      <c r="Q1203" s="43"/>
      <c r="R1203" s="43"/>
      <c r="S1203" s="43"/>
      <c r="T1203" s="79"/>
      <c r="AT1203" s="24" t="s">
        <v>189</v>
      </c>
      <c r="AU1203" s="24" t="s">
        <v>88</v>
      </c>
    </row>
    <row r="1204" spans="2:65" s="10" customFormat="1" ht="29.85" customHeight="1">
      <c r="B1204" s="177"/>
      <c r="C1204" s="178"/>
      <c r="D1204" s="179" t="s">
        <v>77</v>
      </c>
      <c r="E1204" s="191" t="s">
        <v>1599</v>
      </c>
      <c r="F1204" s="191" t="s">
        <v>1600</v>
      </c>
      <c r="G1204" s="178"/>
      <c r="H1204" s="178"/>
      <c r="I1204" s="181"/>
      <c r="J1204" s="192">
        <f>BK1204</f>
        <v>0</v>
      </c>
      <c r="K1204" s="178"/>
      <c r="L1204" s="183"/>
      <c r="M1204" s="184"/>
      <c r="N1204" s="185"/>
      <c r="O1204" s="185"/>
      <c r="P1204" s="186">
        <f>SUM(P1205:P1356)</f>
        <v>0</v>
      </c>
      <c r="Q1204" s="185"/>
      <c r="R1204" s="186">
        <f>SUM(R1205:R1356)</f>
        <v>8.5769413310200022</v>
      </c>
      <c r="S1204" s="185"/>
      <c r="T1204" s="187">
        <f>SUM(T1205:T1356)</f>
        <v>1.0170299999999999</v>
      </c>
      <c r="AR1204" s="188" t="s">
        <v>88</v>
      </c>
      <c r="AT1204" s="189" t="s">
        <v>77</v>
      </c>
      <c r="AU1204" s="189" t="s">
        <v>86</v>
      </c>
      <c r="AY1204" s="188" t="s">
        <v>179</v>
      </c>
      <c r="BK1204" s="190">
        <f>SUM(BK1205:BK1356)</f>
        <v>0</v>
      </c>
    </row>
    <row r="1205" spans="2:65" s="1" customFormat="1" ht="45.6" customHeight="1">
      <c r="B1205" s="42"/>
      <c r="C1205" s="193" t="s">
        <v>1601</v>
      </c>
      <c r="D1205" s="193" t="s">
        <v>182</v>
      </c>
      <c r="E1205" s="194" t="s">
        <v>1602</v>
      </c>
      <c r="F1205" s="195" t="s">
        <v>1603</v>
      </c>
      <c r="G1205" s="196" t="s">
        <v>185</v>
      </c>
      <c r="H1205" s="197">
        <v>66.034000000000006</v>
      </c>
      <c r="I1205" s="198"/>
      <c r="J1205" s="199">
        <f>ROUND(I1205*H1205,2)</f>
        <v>0</v>
      </c>
      <c r="K1205" s="195" t="s">
        <v>186</v>
      </c>
      <c r="L1205" s="62"/>
      <c r="M1205" s="200" t="s">
        <v>34</v>
      </c>
      <c r="N1205" s="201" t="s">
        <v>49</v>
      </c>
      <c r="O1205" s="43"/>
      <c r="P1205" s="202">
        <f>O1205*H1205</f>
        <v>0</v>
      </c>
      <c r="Q1205" s="202">
        <v>1.206253E-2</v>
      </c>
      <c r="R1205" s="202">
        <f>Q1205*H1205</f>
        <v>0.79653710602000005</v>
      </c>
      <c r="S1205" s="202">
        <v>0</v>
      </c>
      <c r="T1205" s="203">
        <f>S1205*H1205</f>
        <v>0</v>
      </c>
      <c r="AR1205" s="24" t="s">
        <v>301</v>
      </c>
      <c r="AT1205" s="24" t="s">
        <v>182</v>
      </c>
      <c r="AU1205" s="24" t="s">
        <v>88</v>
      </c>
      <c r="AY1205" s="24" t="s">
        <v>179</v>
      </c>
      <c r="BE1205" s="204">
        <f>IF(N1205="základní",J1205,0)</f>
        <v>0</v>
      </c>
      <c r="BF1205" s="204">
        <f>IF(N1205="snížená",J1205,0)</f>
        <v>0</v>
      </c>
      <c r="BG1205" s="204">
        <f>IF(N1205="zákl. přenesená",J1205,0)</f>
        <v>0</v>
      </c>
      <c r="BH1205" s="204">
        <f>IF(N1205="sníž. přenesená",J1205,0)</f>
        <v>0</v>
      </c>
      <c r="BI1205" s="204">
        <f>IF(N1205="nulová",J1205,0)</f>
        <v>0</v>
      </c>
      <c r="BJ1205" s="24" t="s">
        <v>86</v>
      </c>
      <c r="BK1205" s="204">
        <f>ROUND(I1205*H1205,2)</f>
        <v>0</v>
      </c>
      <c r="BL1205" s="24" t="s">
        <v>301</v>
      </c>
      <c r="BM1205" s="24" t="s">
        <v>1604</v>
      </c>
    </row>
    <row r="1206" spans="2:65" s="1" customFormat="1" ht="189">
      <c r="B1206" s="42"/>
      <c r="C1206" s="64"/>
      <c r="D1206" s="205" t="s">
        <v>189</v>
      </c>
      <c r="E1206" s="64"/>
      <c r="F1206" s="206" t="s">
        <v>1605</v>
      </c>
      <c r="G1206" s="64"/>
      <c r="H1206" s="64"/>
      <c r="I1206" s="164"/>
      <c r="J1206" s="64"/>
      <c r="K1206" s="64"/>
      <c r="L1206" s="62"/>
      <c r="M1206" s="207"/>
      <c r="N1206" s="43"/>
      <c r="O1206" s="43"/>
      <c r="P1206" s="43"/>
      <c r="Q1206" s="43"/>
      <c r="R1206" s="43"/>
      <c r="S1206" s="43"/>
      <c r="T1206" s="79"/>
      <c r="AT1206" s="24" t="s">
        <v>189</v>
      </c>
      <c r="AU1206" s="24" t="s">
        <v>88</v>
      </c>
    </row>
    <row r="1207" spans="2:65" s="11" customFormat="1" ht="13.5">
      <c r="B1207" s="208"/>
      <c r="C1207" s="209"/>
      <c r="D1207" s="205" t="s">
        <v>191</v>
      </c>
      <c r="E1207" s="210" t="s">
        <v>34</v>
      </c>
      <c r="F1207" s="211" t="s">
        <v>1606</v>
      </c>
      <c r="G1207" s="209"/>
      <c r="H1207" s="210" t="s">
        <v>34</v>
      </c>
      <c r="I1207" s="212"/>
      <c r="J1207" s="209"/>
      <c r="K1207" s="209"/>
      <c r="L1207" s="213"/>
      <c r="M1207" s="214"/>
      <c r="N1207" s="215"/>
      <c r="O1207" s="215"/>
      <c r="P1207" s="215"/>
      <c r="Q1207" s="215"/>
      <c r="R1207" s="215"/>
      <c r="S1207" s="215"/>
      <c r="T1207" s="216"/>
      <c r="AT1207" s="217" t="s">
        <v>191</v>
      </c>
      <c r="AU1207" s="217" t="s">
        <v>88</v>
      </c>
      <c r="AV1207" s="11" t="s">
        <v>86</v>
      </c>
      <c r="AW1207" s="11" t="s">
        <v>41</v>
      </c>
      <c r="AX1207" s="11" t="s">
        <v>78</v>
      </c>
      <c r="AY1207" s="217" t="s">
        <v>179</v>
      </c>
    </row>
    <row r="1208" spans="2:65" s="11" customFormat="1" ht="13.5">
      <c r="B1208" s="208"/>
      <c r="C1208" s="209"/>
      <c r="D1208" s="205" t="s">
        <v>191</v>
      </c>
      <c r="E1208" s="210" t="s">
        <v>34</v>
      </c>
      <c r="F1208" s="211" t="s">
        <v>399</v>
      </c>
      <c r="G1208" s="209"/>
      <c r="H1208" s="210" t="s">
        <v>34</v>
      </c>
      <c r="I1208" s="212"/>
      <c r="J1208" s="209"/>
      <c r="K1208" s="209"/>
      <c r="L1208" s="213"/>
      <c r="M1208" s="214"/>
      <c r="N1208" s="215"/>
      <c r="O1208" s="215"/>
      <c r="P1208" s="215"/>
      <c r="Q1208" s="215"/>
      <c r="R1208" s="215"/>
      <c r="S1208" s="215"/>
      <c r="T1208" s="216"/>
      <c r="AT1208" s="217" t="s">
        <v>191</v>
      </c>
      <c r="AU1208" s="217" t="s">
        <v>88</v>
      </c>
      <c r="AV1208" s="11" t="s">
        <v>86</v>
      </c>
      <c r="AW1208" s="11" t="s">
        <v>41</v>
      </c>
      <c r="AX1208" s="11" t="s">
        <v>78</v>
      </c>
      <c r="AY1208" s="217" t="s">
        <v>179</v>
      </c>
    </row>
    <row r="1209" spans="2:65" s="12" customFormat="1" ht="13.5">
      <c r="B1209" s="218"/>
      <c r="C1209" s="219"/>
      <c r="D1209" s="205" t="s">
        <v>191</v>
      </c>
      <c r="E1209" s="220" t="s">
        <v>34</v>
      </c>
      <c r="F1209" s="221" t="s">
        <v>1607</v>
      </c>
      <c r="G1209" s="219"/>
      <c r="H1209" s="222">
        <v>1.508</v>
      </c>
      <c r="I1209" s="223"/>
      <c r="J1209" s="219"/>
      <c r="K1209" s="219"/>
      <c r="L1209" s="224"/>
      <c r="M1209" s="225"/>
      <c r="N1209" s="226"/>
      <c r="O1209" s="226"/>
      <c r="P1209" s="226"/>
      <c r="Q1209" s="226"/>
      <c r="R1209" s="226"/>
      <c r="S1209" s="226"/>
      <c r="T1209" s="227"/>
      <c r="AT1209" s="228" t="s">
        <v>191</v>
      </c>
      <c r="AU1209" s="228" t="s">
        <v>88</v>
      </c>
      <c r="AV1209" s="12" t="s">
        <v>88</v>
      </c>
      <c r="AW1209" s="12" t="s">
        <v>41</v>
      </c>
      <c r="AX1209" s="12" t="s">
        <v>78</v>
      </c>
      <c r="AY1209" s="228" t="s">
        <v>179</v>
      </c>
    </row>
    <row r="1210" spans="2:65" s="12" customFormat="1" ht="13.5">
      <c r="B1210" s="218"/>
      <c r="C1210" s="219"/>
      <c r="D1210" s="205" t="s">
        <v>191</v>
      </c>
      <c r="E1210" s="220" t="s">
        <v>34</v>
      </c>
      <c r="F1210" s="221" t="s">
        <v>1608</v>
      </c>
      <c r="G1210" s="219"/>
      <c r="H1210" s="222">
        <v>1.744</v>
      </c>
      <c r="I1210" s="223"/>
      <c r="J1210" s="219"/>
      <c r="K1210" s="219"/>
      <c r="L1210" s="224"/>
      <c r="M1210" s="225"/>
      <c r="N1210" s="226"/>
      <c r="O1210" s="226"/>
      <c r="P1210" s="226"/>
      <c r="Q1210" s="226"/>
      <c r="R1210" s="226"/>
      <c r="S1210" s="226"/>
      <c r="T1210" s="227"/>
      <c r="AT1210" s="228" t="s">
        <v>191</v>
      </c>
      <c r="AU1210" s="228" t="s">
        <v>88</v>
      </c>
      <c r="AV1210" s="12" t="s">
        <v>88</v>
      </c>
      <c r="AW1210" s="12" t="s">
        <v>41</v>
      </c>
      <c r="AX1210" s="12" t="s">
        <v>78</v>
      </c>
      <c r="AY1210" s="228" t="s">
        <v>179</v>
      </c>
    </row>
    <row r="1211" spans="2:65" s="12" customFormat="1" ht="13.5">
      <c r="B1211" s="218"/>
      <c r="C1211" s="219"/>
      <c r="D1211" s="205" t="s">
        <v>191</v>
      </c>
      <c r="E1211" s="220" t="s">
        <v>34</v>
      </c>
      <c r="F1211" s="221" t="s">
        <v>1609</v>
      </c>
      <c r="G1211" s="219"/>
      <c r="H1211" s="222">
        <v>1.51</v>
      </c>
      <c r="I1211" s="223"/>
      <c r="J1211" s="219"/>
      <c r="K1211" s="219"/>
      <c r="L1211" s="224"/>
      <c r="M1211" s="225"/>
      <c r="N1211" s="226"/>
      <c r="O1211" s="226"/>
      <c r="P1211" s="226"/>
      <c r="Q1211" s="226"/>
      <c r="R1211" s="226"/>
      <c r="S1211" s="226"/>
      <c r="T1211" s="227"/>
      <c r="AT1211" s="228" t="s">
        <v>191</v>
      </c>
      <c r="AU1211" s="228" t="s">
        <v>88</v>
      </c>
      <c r="AV1211" s="12" t="s">
        <v>88</v>
      </c>
      <c r="AW1211" s="12" t="s">
        <v>41</v>
      </c>
      <c r="AX1211" s="12" t="s">
        <v>78</v>
      </c>
      <c r="AY1211" s="228" t="s">
        <v>179</v>
      </c>
    </row>
    <row r="1212" spans="2:65" s="12" customFormat="1" ht="13.5">
      <c r="B1212" s="218"/>
      <c r="C1212" s="219"/>
      <c r="D1212" s="205" t="s">
        <v>191</v>
      </c>
      <c r="E1212" s="220" t="s">
        <v>34</v>
      </c>
      <c r="F1212" s="221" t="s">
        <v>1610</v>
      </c>
      <c r="G1212" s="219"/>
      <c r="H1212" s="222">
        <v>3.02</v>
      </c>
      <c r="I1212" s="223"/>
      <c r="J1212" s="219"/>
      <c r="K1212" s="219"/>
      <c r="L1212" s="224"/>
      <c r="M1212" s="225"/>
      <c r="N1212" s="226"/>
      <c r="O1212" s="226"/>
      <c r="P1212" s="226"/>
      <c r="Q1212" s="226"/>
      <c r="R1212" s="226"/>
      <c r="S1212" s="226"/>
      <c r="T1212" s="227"/>
      <c r="AT1212" s="228" t="s">
        <v>191</v>
      </c>
      <c r="AU1212" s="228" t="s">
        <v>88</v>
      </c>
      <c r="AV1212" s="12" t="s">
        <v>88</v>
      </c>
      <c r="AW1212" s="12" t="s">
        <v>41</v>
      </c>
      <c r="AX1212" s="12" t="s">
        <v>78</v>
      </c>
      <c r="AY1212" s="228" t="s">
        <v>179</v>
      </c>
    </row>
    <row r="1213" spans="2:65" s="12" customFormat="1" ht="13.5">
      <c r="B1213" s="218"/>
      <c r="C1213" s="219"/>
      <c r="D1213" s="205" t="s">
        <v>191</v>
      </c>
      <c r="E1213" s="220" t="s">
        <v>34</v>
      </c>
      <c r="F1213" s="221" t="s">
        <v>1611</v>
      </c>
      <c r="G1213" s="219"/>
      <c r="H1213" s="222">
        <v>0.94499999999999995</v>
      </c>
      <c r="I1213" s="223"/>
      <c r="J1213" s="219"/>
      <c r="K1213" s="219"/>
      <c r="L1213" s="224"/>
      <c r="M1213" s="225"/>
      <c r="N1213" s="226"/>
      <c r="O1213" s="226"/>
      <c r="P1213" s="226"/>
      <c r="Q1213" s="226"/>
      <c r="R1213" s="226"/>
      <c r="S1213" s="226"/>
      <c r="T1213" s="227"/>
      <c r="AT1213" s="228" t="s">
        <v>191</v>
      </c>
      <c r="AU1213" s="228" t="s">
        <v>88</v>
      </c>
      <c r="AV1213" s="12" t="s">
        <v>88</v>
      </c>
      <c r="AW1213" s="12" t="s">
        <v>41</v>
      </c>
      <c r="AX1213" s="12" t="s">
        <v>78</v>
      </c>
      <c r="AY1213" s="228" t="s">
        <v>179</v>
      </c>
    </row>
    <row r="1214" spans="2:65" s="12" customFormat="1" ht="13.5">
      <c r="B1214" s="218"/>
      <c r="C1214" s="219"/>
      <c r="D1214" s="205" t="s">
        <v>191</v>
      </c>
      <c r="E1214" s="220" t="s">
        <v>34</v>
      </c>
      <c r="F1214" s="221" t="s">
        <v>1612</v>
      </c>
      <c r="G1214" s="219"/>
      <c r="H1214" s="222">
        <v>3.02</v>
      </c>
      <c r="I1214" s="223"/>
      <c r="J1214" s="219"/>
      <c r="K1214" s="219"/>
      <c r="L1214" s="224"/>
      <c r="M1214" s="225"/>
      <c r="N1214" s="226"/>
      <c r="O1214" s="226"/>
      <c r="P1214" s="226"/>
      <c r="Q1214" s="226"/>
      <c r="R1214" s="226"/>
      <c r="S1214" s="226"/>
      <c r="T1214" s="227"/>
      <c r="AT1214" s="228" t="s">
        <v>191</v>
      </c>
      <c r="AU1214" s="228" t="s">
        <v>88</v>
      </c>
      <c r="AV1214" s="12" t="s">
        <v>88</v>
      </c>
      <c r="AW1214" s="12" t="s">
        <v>41</v>
      </c>
      <c r="AX1214" s="12" t="s">
        <v>78</v>
      </c>
      <c r="AY1214" s="228" t="s">
        <v>179</v>
      </c>
    </row>
    <row r="1215" spans="2:65" s="12" customFormat="1" ht="13.5">
      <c r="B1215" s="218"/>
      <c r="C1215" s="219"/>
      <c r="D1215" s="205" t="s">
        <v>191</v>
      </c>
      <c r="E1215" s="220" t="s">
        <v>34</v>
      </c>
      <c r="F1215" s="221" t="s">
        <v>1613</v>
      </c>
      <c r="G1215" s="219"/>
      <c r="H1215" s="222">
        <v>1.53</v>
      </c>
      <c r="I1215" s="223"/>
      <c r="J1215" s="219"/>
      <c r="K1215" s="219"/>
      <c r="L1215" s="224"/>
      <c r="M1215" s="225"/>
      <c r="N1215" s="226"/>
      <c r="O1215" s="226"/>
      <c r="P1215" s="226"/>
      <c r="Q1215" s="226"/>
      <c r="R1215" s="226"/>
      <c r="S1215" s="226"/>
      <c r="T1215" s="227"/>
      <c r="AT1215" s="228" t="s">
        <v>191</v>
      </c>
      <c r="AU1215" s="228" t="s">
        <v>88</v>
      </c>
      <c r="AV1215" s="12" t="s">
        <v>88</v>
      </c>
      <c r="AW1215" s="12" t="s">
        <v>41</v>
      </c>
      <c r="AX1215" s="12" t="s">
        <v>78</v>
      </c>
      <c r="AY1215" s="228" t="s">
        <v>179</v>
      </c>
    </row>
    <row r="1216" spans="2:65" s="12" customFormat="1" ht="13.5">
      <c r="B1216" s="218"/>
      <c r="C1216" s="219"/>
      <c r="D1216" s="205" t="s">
        <v>191</v>
      </c>
      <c r="E1216" s="220" t="s">
        <v>34</v>
      </c>
      <c r="F1216" s="221" t="s">
        <v>1614</v>
      </c>
      <c r="G1216" s="219"/>
      <c r="H1216" s="222">
        <v>1.71</v>
      </c>
      <c r="I1216" s="223"/>
      <c r="J1216" s="219"/>
      <c r="K1216" s="219"/>
      <c r="L1216" s="224"/>
      <c r="M1216" s="225"/>
      <c r="N1216" s="226"/>
      <c r="O1216" s="226"/>
      <c r="P1216" s="226"/>
      <c r="Q1216" s="226"/>
      <c r="R1216" s="226"/>
      <c r="S1216" s="226"/>
      <c r="T1216" s="227"/>
      <c r="AT1216" s="228" t="s">
        <v>191</v>
      </c>
      <c r="AU1216" s="228" t="s">
        <v>88</v>
      </c>
      <c r="AV1216" s="12" t="s">
        <v>88</v>
      </c>
      <c r="AW1216" s="12" t="s">
        <v>41</v>
      </c>
      <c r="AX1216" s="12" t="s">
        <v>78</v>
      </c>
      <c r="AY1216" s="228" t="s">
        <v>179</v>
      </c>
    </row>
    <row r="1217" spans="2:51" s="12" customFormat="1" ht="13.5">
      <c r="B1217" s="218"/>
      <c r="C1217" s="219"/>
      <c r="D1217" s="205" t="s">
        <v>191</v>
      </c>
      <c r="E1217" s="220" t="s">
        <v>34</v>
      </c>
      <c r="F1217" s="221" t="s">
        <v>1615</v>
      </c>
      <c r="G1217" s="219"/>
      <c r="H1217" s="222">
        <v>1.71</v>
      </c>
      <c r="I1217" s="223"/>
      <c r="J1217" s="219"/>
      <c r="K1217" s="219"/>
      <c r="L1217" s="224"/>
      <c r="M1217" s="225"/>
      <c r="N1217" s="226"/>
      <c r="O1217" s="226"/>
      <c r="P1217" s="226"/>
      <c r="Q1217" s="226"/>
      <c r="R1217" s="226"/>
      <c r="S1217" s="226"/>
      <c r="T1217" s="227"/>
      <c r="AT1217" s="228" t="s">
        <v>191</v>
      </c>
      <c r="AU1217" s="228" t="s">
        <v>88</v>
      </c>
      <c r="AV1217" s="12" t="s">
        <v>88</v>
      </c>
      <c r="AW1217" s="12" t="s">
        <v>41</v>
      </c>
      <c r="AX1217" s="12" t="s">
        <v>78</v>
      </c>
      <c r="AY1217" s="228" t="s">
        <v>179</v>
      </c>
    </row>
    <row r="1218" spans="2:51" s="12" customFormat="1" ht="13.5">
      <c r="B1218" s="218"/>
      <c r="C1218" s="219"/>
      <c r="D1218" s="205" t="s">
        <v>191</v>
      </c>
      <c r="E1218" s="220" t="s">
        <v>34</v>
      </c>
      <c r="F1218" s="221" t="s">
        <v>1616</v>
      </c>
      <c r="G1218" s="219"/>
      <c r="H1218" s="222">
        <v>1.8560000000000001</v>
      </c>
      <c r="I1218" s="223"/>
      <c r="J1218" s="219"/>
      <c r="K1218" s="219"/>
      <c r="L1218" s="224"/>
      <c r="M1218" s="225"/>
      <c r="N1218" s="226"/>
      <c r="O1218" s="226"/>
      <c r="P1218" s="226"/>
      <c r="Q1218" s="226"/>
      <c r="R1218" s="226"/>
      <c r="S1218" s="226"/>
      <c r="T1218" s="227"/>
      <c r="AT1218" s="228" t="s">
        <v>191</v>
      </c>
      <c r="AU1218" s="228" t="s">
        <v>88</v>
      </c>
      <c r="AV1218" s="12" t="s">
        <v>88</v>
      </c>
      <c r="AW1218" s="12" t="s">
        <v>41</v>
      </c>
      <c r="AX1218" s="12" t="s">
        <v>78</v>
      </c>
      <c r="AY1218" s="228" t="s">
        <v>179</v>
      </c>
    </row>
    <row r="1219" spans="2:51" s="12" customFormat="1" ht="13.5">
      <c r="B1219" s="218"/>
      <c r="C1219" s="219"/>
      <c r="D1219" s="205" t="s">
        <v>191</v>
      </c>
      <c r="E1219" s="220" t="s">
        <v>34</v>
      </c>
      <c r="F1219" s="221" t="s">
        <v>1617</v>
      </c>
      <c r="G1219" s="219"/>
      <c r="H1219" s="222">
        <v>1.7430000000000001</v>
      </c>
      <c r="I1219" s="223"/>
      <c r="J1219" s="219"/>
      <c r="K1219" s="219"/>
      <c r="L1219" s="224"/>
      <c r="M1219" s="225"/>
      <c r="N1219" s="226"/>
      <c r="O1219" s="226"/>
      <c r="P1219" s="226"/>
      <c r="Q1219" s="226"/>
      <c r="R1219" s="226"/>
      <c r="S1219" s="226"/>
      <c r="T1219" s="227"/>
      <c r="AT1219" s="228" t="s">
        <v>191</v>
      </c>
      <c r="AU1219" s="228" t="s">
        <v>88</v>
      </c>
      <c r="AV1219" s="12" t="s">
        <v>88</v>
      </c>
      <c r="AW1219" s="12" t="s">
        <v>41</v>
      </c>
      <c r="AX1219" s="12" t="s">
        <v>78</v>
      </c>
      <c r="AY1219" s="228" t="s">
        <v>179</v>
      </c>
    </row>
    <row r="1220" spans="2:51" s="11" customFormat="1" ht="13.5">
      <c r="B1220" s="208"/>
      <c r="C1220" s="209"/>
      <c r="D1220" s="205" t="s">
        <v>191</v>
      </c>
      <c r="E1220" s="210" t="s">
        <v>34</v>
      </c>
      <c r="F1220" s="211" t="s">
        <v>401</v>
      </c>
      <c r="G1220" s="209"/>
      <c r="H1220" s="210" t="s">
        <v>34</v>
      </c>
      <c r="I1220" s="212"/>
      <c r="J1220" s="209"/>
      <c r="K1220" s="209"/>
      <c r="L1220" s="213"/>
      <c r="M1220" s="214"/>
      <c r="N1220" s="215"/>
      <c r="O1220" s="215"/>
      <c r="P1220" s="215"/>
      <c r="Q1220" s="215"/>
      <c r="R1220" s="215"/>
      <c r="S1220" s="215"/>
      <c r="T1220" s="216"/>
      <c r="AT1220" s="217" t="s">
        <v>191</v>
      </c>
      <c r="AU1220" s="217" t="s">
        <v>88</v>
      </c>
      <c r="AV1220" s="11" t="s">
        <v>86</v>
      </c>
      <c r="AW1220" s="11" t="s">
        <v>41</v>
      </c>
      <c r="AX1220" s="11" t="s">
        <v>78</v>
      </c>
      <c r="AY1220" s="217" t="s">
        <v>179</v>
      </c>
    </row>
    <row r="1221" spans="2:51" s="12" customFormat="1" ht="13.5">
      <c r="B1221" s="218"/>
      <c r="C1221" s="219"/>
      <c r="D1221" s="205" t="s">
        <v>191</v>
      </c>
      <c r="E1221" s="220" t="s">
        <v>34</v>
      </c>
      <c r="F1221" s="221" t="s">
        <v>1618</v>
      </c>
      <c r="G1221" s="219"/>
      <c r="H1221" s="222">
        <v>1.53</v>
      </c>
      <c r="I1221" s="223"/>
      <c r="J1221" s="219"/>
      <c r="K1221" s="219"/>
      <c r="L1221" s="224"/>
      <c r="M1221" s="225"/>
      <c r="N1221" s="226"/>
      <c r="O1221" s="226"/>
      <c r="P1221" s="226"/>
      <c r="Q1221" s="226"/>
      <c r="R1221" s="226"/>
      <c r="S1221" s="226"/>
      <c r="T1221" s="227"/>
      <c r="AT1221" s="228" t="s">
        <v>191</v>
      </c>
      <c r="AU1221" s="228" t="s">
        <v>88</v>
      </c>
      <c r="AV1221" s="12" t="s">
        <v>88</v>
      </c>
      <c r="AW1221" s="12" t="s">
        <v>41</v>
      </c>
      <c r="AX1221" s="12" t="s">
        <v>78</v>
      </c>
      <c r="AY1221" s="228" t="s">
        <v>179</v>
      </c>
    </row>
    <row r="1222" spans="2:51" s="12" customFormat="1" ht="13.5">
      <c r="B1222" s="218"/>
      <c r="C1222" s="219"/>
      <c r="D1222" s="205" t="s">
        <v>191</v>
      </c>
      <c r="E1222" s="220" t="s">
        <v>34</v>
      </c>
      <c r="F1222" s="221" t="s">
        <v>1619</v>
      </c>
      <c r="G1222" s="219"/>
      <c r="H1222" s="222">
        <v>1.71</v>
      </c>
      <c r="I1222" s="223"/>
      <c r="J1222" s="219"/>
      <c r="K1222" s="219"/>
      <c r="L1222" s="224"/>
      <c r="M1222" s="225"/>
      <c r="N1222" s="226"/>
      <c r="O1222" s="226"/>
      <c r="P1222" s="226"/>
      <c r="Q1222" s="226"/>
      <c r="R1222" s="226"/>
      <c r="S1222" s="226"/>
      <c r="T1222" s="227"/>
      <c r="AT1222" s="228" t="s">
        <v>191</v>
      </c>
      <c r="AU1222" s="228" t="s">
        <v>88</v>
      </c>
      <c r="AV1222" s="12" t="s">
        <v>88</v>
      </c>
      <c r="AW1222" s="12" t="s">
        <v>41</v>
      </c>
      <c r="AX1222" s="12" t="s">
        <v>78</v>
      </c>
      <c r="AY1222" s="228" t="s">
        <v>179</v>
      </c>
    </row>
    <row r="1223" spans="2:51" s="12" customFormat="1" ht="13.5">
      <c r="B1223" s="218"/>
      <c r="C1223" s="219"/>
      <c r="D1223" s="205" t="s">
        <v>191</v>
      </c>
      <c r="E1223" s="220" t="s">
        <v>34</v>
      </c>
      <c r="F1223" s="221" t="s">
        <v>1620</v>
      </c>
      <c r="G1223" s="219"/>
      <c r="H1223" s="222">
        <v>1.51</v>
      </c>
      <c r="I1223" s="223"/>
      <c r="J1223" s="219"/>
      <c r="K1223" s="219"/>
      <c r="L1223" s="224"/>
      <c r="M1223" s="225"/>
      <c r="N1223" s="226"/>
      <c r="O1223" s="226"/>
      <c r="P1223" s="226"/>
      <c r="Q1223" s="226"/>
      <c r="R1223" s="226"/>
      <c r="S1223" s="226"/>
      <c r="T1223" s="227"/>
      <c r="AT1223" s="228" t="s">
        <v>191</v>
      </c>
      <c r="AU1223" s="228" t="s">
        <v>88</v>
      </c>
      <c r="AV1223" s="12" t="s">
        <v>88</v>
      </c>
      <c r="AW1223" s="12" t="s">
        <v>41</v>
      </c>
      <c r="AX1223" s="12" t="s">
        <v>78</v>
      </c>
      <c r="AY1223" s="228" t="s">
        <v>179</v>
      </c>
    </row>
    <row r="1224" spans="2:51" s="12" customFormat="1" ht="13.5">
      <c r="B1224" s="218"/>
      <c r="C1224" s="219"/>
      <c r="D1224" s="205" t="s">
        <v>191</v>
      </c>
      <c r="E1224" s="220" t="s">
        <v>34</v>
      </c>
      <c r="F1224" s="221" t="s">
        <v>1621</v>
      </c>
      <c r="G1224" s="219"/>
      <c r="H1224" s="222">
        <v>2.5449999999999999</v>
      </c>
      <c r="I1224" s="223"/>
      <c r="J1224" s="219"/>
      <c r="K1224" s="219"/>
      <c r="L1224" s="224"/>
      <c r="M1224" s="225"/>
      <c r="N1224" s="226"/>
      <c r="O1224" s="226"/>
      <c r="P1224" s="226"/>
      <c r="Q1224" s="226"/>
      <c r="R1224" s="226"/>
      <c r="S1224" s="226"/>
      <c r="T1224" s="227"/>
      <c r="AT1224" s="228" t="s">
        <v>191</v>
      </c>
      <c r="AU1224" s="228" t="s">
        <v>88</v>
      </c>
      <c r="AV1224" s="12" t="s">
        <v>88</v>
      </c>
      <c r="AW1224" s="12" t="s">
        <v>41</v>
      </c>
      <c r="AX1224" s="12" t="s">
        <v>78</v>
      </c>
      <c r="AY1224" s="228" t="s">
        <v>179</v>
      </c>
    </row>
    <row r="1225" spans="2:51" s="12" customFormat="1" ht="13.5">
      <c r="B1225" s="218"/>
      <c r="C1225" s="219"/>
      <c r="D1225" s="205" t="s">
        <v>191</v>
      </c>
      <c r="E1225" s="220" t="s">
        <v>34</v>
      </c>
      <c r="F1225" s="221" t="s">
        <v>1622</v>
      </c>
      <c r="G1225" s="219"/>
      <c r="H1225" s="222">
        <v>4.4630000000000001</v>
      </c>
      <c r="I1225" s="223"/>
      <c r="J1225" s="219"/>
      <c r="K1225" s="219"/>
      <c r="L1225" s="224"/>
      <c r="M1225" s="225"/>
      <c r="N1225" s="226"/>
      <c r="O1225" s="226"/>
      <c r="P1225" s="226"/>
      <c r="Q1225" s="226"/>
      <c r="R1225" s="226"/>
      <c r="S1225" s="226"/>
      <c r="T1225" s="227"/>
      <c r="AT1225" s="228" t="s">
        <v>191</v>
      </c>
      <c r="AU1225" s="228" t="s">
        <v>88</v>
      </c>
      <c r="AV1225" s="12" t="s">
        <v>88</v>
      </c>
      <c r="AW1225" s="12" t="s">
        <v>41</v>
      </c>
      <c r="AX1225" s="12" t="s">
        <v>78</v>
      </c>
      <c r="AY1225" s="228" t="s">
        <v>179</v>
      </c>
    </row>
    <row r="1226" spans="2:51" s="12" customFormat="1" ht="13.5">
      <c r="B1226" s="218"/>
      <c r="C1226" s="219"/>
      <c r="D1226" s="205" t="s">
        <v>191</v>
      </c>
      <c r="E1226" s="220" t="s">
        <v>34</v>
      </c>
      <c r="F1226" s="221" t="s">
        <v>1623</v>
      </c>
      <c r="G1226" s="219"/>
      <c r="H1226" s="222">
        <v>2.359</v>
      </c>
      <c r="I1226" s="223"/>
      <c r="J1226" s="219"/>
      <c r="K1226" s="219"/>
      <c r="L1226" s="224"/>
      <c r="M1226" s="225"/>
      <c r="N1226" s="226"/>
      <c r="O1226" s="226"/>
      <c r="P1226" s="226"/>
      <c r="Q1226" s="226"/>
      <c r="R1226" s="226"/>
      <c r="S1226" s="226"/>
      <c r="T1226" s="227"/>
      <c r="AT1226" s="228" t="s">
        <v>191</v>
      </c>
      <c r="AU1226" s="228" t="s">
        <v>88</v>
      </c>
      <c r="AV1226" s="12" t="s">
        <v>88</v>
      </c>
      <c r="AW1226" s="12" t="s">
        <v>41</v>
      </c>
      <c r="AX1226" s="12" t="s">
        <v>78</v>
      </c>
      <c r="AY1226" s="228" t="s">
        <v>179</v>
      </c>
    </row>
    <row r="1227" spans="2:51" s="12" customFormat="1" ht="13.5">
      <c r="B1227" s="218"/>
      <c r="C1227" s="219"/>
      <c r="D1227" s="205" t="s">
        <v>191</v>
      </c>
      <c r="E1227" s="220" t="s">
        <v>34</v>
      </c>
      <c r="F1227" s="221" t="s">
        <v>1624</v>
      </c>
      <c r="G1227" s="219"/>
      <c r="H1227" s="222">
        <v>4.4630000000000001</v>
      </c>
      <c r="I1227" s="223"/>
      <c r="J1227" s="219"/>
      <c r="K1227" s="219"/>
      <c r="L1227" s="224"/>
      <c r="M1227" s="225"/>
      <c r="N1227" s="226"/>
      <c r="O1227" s="226"/>
      <c r="P1227" s="226"/>
      <c r="Q1227" s="226"/>
      <c r="R1227" s="226"/>
      <c r="S1227" s="226"/>
      <c r="T1227" s="227"/>
      <c r="AT1227" s="228" t="s">
        <v>191</v>
      </c>
      <c r="AU1227" s="228" t="s">
        <v>88</v>
      </c>
      <c r="AV1227" s="12" t="s">
        <v>88</v>
      </c>
      <c r="AW1227" s="12" t="s">
        <v>41</v>
      </c>
      <c r="AX1227" s="12" t="s">
        <v>78</v>
      </c>
      <c r="AY1227" s="228" t="s">
        <v>179</v>
      </c>
    </row>
    <row r="1228" spans="2:51" s="12" customFormat="1" ht="13.5">
      <c r="B1228" s="218"/>
      <c r="C1228" s="219"/>
      <c r="D1228" s="205" t="s">
        <v>191</v>
      </c>
      <c r="E1228" s="220" t="s">
        <v>34</v>
      </c>
      <c r="F1228" s="221" t="s">
        <v>1625</v>
      </c>
      <c r="G1228" s="219"/>
      <c r="H1228" s="222">
        <v>2.359</v>
      </c>
      <c r="I1228" s="223"/>
      <c r="J1228" s="219"/>
      <c r="K1228" s="219"/>
      <c r="L1228" s="224"/>
      <c r="M1228" s="225"/>
      <c r="N1228" s="226"/>
      <c r="O1228" s="226"/>
      <c r="P1228" s="226"/>
      <c r="Q1228" s="226"/>
      <c r="R1228" s="226"/>
      <c r="S1228" s="226"/>
      <c r="T1228" s="227"/>
      <c r="AT1228" s="228" t="s">
        <v>191</v>
      </c>
      <c r="AU1228" s="228" t="s">
        <v>88</v>
      </c>
      <c r="AV1228" s="12" t="s">
        <v>88</v>
      </c>
      <c r="AW1228" s="12" t="s">
        <v>41</v>
      </c>
      <c r="AX1228" s="12" t="s">
        <v>78</v>
      </c>
      <c r="AY1228" s="228" t="s">
        <v>179</v>
      </c>
    </row>
    <row r="1229" spans="2:51" s="12" customFormat="1" ht="13.5">
      <c r="B1229" s="218"/>
      <c r="C1229" s="219"/>
      <c r="D1229" s="205" t="s">
        <v>191</v>
      </c>
      <c r="E1229" s="220" t="s">
        <v>34</v>
      </c>
      <c r="F1229" s="221" t="s">
        <v>1626</v>
      </c>
      <c r="G1229" s="219"/>
      <c r="H1229" s="222">
        <v>1.9950000000000001</v>
      </c>
      <c r="I1229" s="223"/>
      <c r="J1229" s="219"/>
      <c r="K1229" s="219"/>
      <c r="L1229" s="224"/>
      <c r="M1229" s="225"/>
      <c r="N1229" s="226"/>
      <c r="O1229" s="226"/>
      <c r="P1229" s="226"/>
      <c r="Q1229" s="226"/>
      <c r="R1229" s="226"/>
      <c r="S1229" s="226"/>
      <c r="T1229" s="227"/>
      <c r="AT1229" s="228" t="s">
        <v>191</v>
      </c>
      <c r="AU1229" s="228" t="s">
        <v>88</v>
      </c>
      <c r="AV1229" s="12" t="s">
        <v>88</v>
      </c>
      <c r="AW1229" s="12" t="s">
        <v>41</v>
      </c>
      <c r="AX1229" s="12" t="s">
        <v>78</v>
      </c>
      <c r="AY1229" s="228" t="s">
        <v>179</v>
      </c>
    </row>
    <row r="1230" spans="2:51" s="12" customFormat="1" ht="13.5">
      <c r="B1230" s="218"/>
      <c r="C1230" s="219"/>
      <c r="D1230" s="205" t="s">
        <v>191</v>
      </c>
      <c r="E1230" s="220" t="s">
        <v>34</v>
      </c>
      <c r="F1230" s="221" t="s">
        <v>1627</v>
      </c>
      <c r="G1230" s="219"/>
      <c r="H1230" s="222">
        <v>1.53</v>
      </c>
      <c r="I1230" s="223"/>
      <c r="J1230" s="219"/>
      <c r="K1230" s="219"/>
      <c r="L1230" s="224"/>
      <c r="M1230" s="225"/>
      <c r="N1230" s="226"/>
      <c r="O1230" s="226"/>
      <c r="P1230" s="226"/>
      <c r="Q1230" s="226"/>
      <c r="R1230" s="226"/>
      <c r="S1230" s="226"/>
      <c r="T1230" s="227"/>
      <c r="AT1230" s="228" t="s">
        <v>191</v>
      </c>
      <c r="AU1230" s="228" t="s">
        <v>88</v>
      </c>
      <c r="AV1230" s="12" t="s">
        <v>88</v>
      </c>
      <c r="AW1230" s="12" t="s">
        <v>41</v>
      </c>
      <c r="AX1230" s="12" t="s">
        <v>78</v>
      </c>
      <c r="AY1230" s="228" t="s">
        <v>179</v>
      </c>
    </row>
    <row r="1231" spans="2:51" s="12" customFormat="1" ht="13.5">
      <c r="B1231" s="218"/>
      <c r="C1231" s="219"/>
      <c r="D1231" s="205" t="s">
        <v>191</v>
      </c>
      <c r="E1231" s="220" t="s">
        <v>34</v>
      </c>
      <c r="F1231" s="221" t="s">
        <v>1628</v>
      </c>
      <c r="G1231" s="219"/>
      <c r="H1231" s="222">
        <v>1.71</v>
      </c>
      <c r="I1231" s="223"/>
      <c r="J1231" s="219"/>
      <c r="K1231" s="219"/>
      <c r="L1231" s="224"/>
      <c r="M1231" s="225"/>
      <c r="N1231" s="226"/>
      <c r="O1231" s="226"/>
      <c r="P1231" s="226"/>
      <c r="Q1231" s="226"/>
      <c r="R1231" s="226"/>
      <c r="S1231" s="226"/>
      <c r="T1231" s="227"/>
      <c r="AT1231" s="228" t="s">
        <v>191</v>
      </c>
      <c r="AU1231" s="228" t="s">
        <v>88</v>
      </c>
      <c r="AV1231" s="12" t="s">
        <v>88</v>
      </c>
      <c r="AW1231" s="12" t="s">
        <v>41</v>
      </c>
      <c r="AX1231" s="12" t="s">
        <v>78</v>
      </c>
      <c r="AY1231" s="228" t="s">
        <v>179</v>
      </c>
    </row>
    <row r="1232" spans="2:51" s="12" customFormat="1" ht="13.5">
      <c r="B1232" s="218"/>
      <c r="C1232" s="219"/>
      <c r="D1232" s="205" t="s">
        <v>191</v>
      </c>
      <c r="E1232" s="220" t="s">
        <v>34</v>
      </c>
      <c r="F1232" s="221" t="s">
        <v>1629</v>
      </c>
      <c r="G1232" s="219"/>
      <c r="H1232" s="222">
        <v>1.52</v>
      </c>
      <c r="I1232" s="223"/>
      <c r="J1232" s="219"/>
      <c r="K1232" s="219"/>
      <c r="L1232" s="224"/>
      <c r="M1232" s="225"/>
      <c r="N1232" s="226"/>
      <c r="O1232" s="226"/>
      <c r="P1232" s="226"/>
      <c r="Q1232" s="226"/>
      <c r="R1232" s="226"/>
      <c r="S1232" s="226"/>
      <c r="T1232" s="227"/>
      <c r="AT1232" s="228" t="s">
        <v>191</v>
      </c>
      <c r="AU1232" s="228" t="s">
        <v>88</v>
      </c>
      <c r="AV1232" s="12" t="s">
        <v>88</v>
      </c>
      <c r="AW1232" s="12" t="s">
        <v>41</v>
      </c>
      <c r="AX1232" s="12" t="s">
        <v>78</v>
      </c>
      <c r="AY1232" s="228" t="s">
        <v>179</v>
      </c>
    </row>
    <row r="1233" spans="2:65" s="12" customFormat="1" ht="13.5">
      <c r="B1233" s="218"/>
      <c r="C1233" s="219"/>
      <c r="D1233" s="205" t="s">
        <v>191</v>
      </c>
      <c r="E1233" s="220" t="s">
        <v>34</v>
      </c>
      <c r="F1233" s="221" t="s">
        <v>1630</v>
      </c>
      <c r="G1233" s="219"/>
      <c r="H1233" s="222">
        <v>2.423</v>
      </c>
      <c r="I1233" s="223"/>
      <c r="J1233" s="219"/>
      <c r="K1233" s="219"/>
      <c r="L1233" s="224"/>
      <c r="M1233" s="225"/>
      <c r="N1233" s="226"/>
      <c r="O1233" s="226"/>
      <c r="P1233" s="226"/>
      <c r="Q1233" s="226"/>
      <c r="R1233" s="226"/>
      <c r="S1233" s="226"/>
      <c r="T1233" s="227"/>
      <c r="AT1233" s="228" t="s">
        <v>191</v>
      </c>
      <c r="AU1233" s="228" t="s">
        <v>88</v>
      </c>
      <c r="AV1233" s="12" t="s">
        <v>88</v>
      </c>
      <c r="AW1233" s="12" t="s">
        <v>41</v>
      </c>
      <c r="AX1233" s="12" t="s">
        <v>78</v>
      </c>
      <c r="AY1233" s="228" t="s">
        <v>179</v>
      </c>
    </row>
    <row r="1234" spans="2:65" s="12" customFormat="1" ht="13.5">
      <c r="B1234" s="218"/>
      <c r="C1234" s="219"/>
      <c r="D1234" s="205" t="s">
        <v>191</v>
      </c>
      <c r="E1234" s="220" t="s">
        <v>34</v>
      </c>
      <c r="F1234" s="221" t="s">
        <v>1631</v>
      </c>
      <c r="G1234" s="219"/>
      <c r="H1234" s="222">
        <v>1.8560000000000001</v>
      </c>
      <c r="I1234" s="223"/>
      <c r="J1234" s="219"/>
      <c r="K1234" s="219"/>
      <c r="L1234" s="224"/>
      <c r="M1234" s="225"/>
      <c r="N1234" s="226"/>
      <c r="O1234" s="226"/>
      <c r="P1234" s="226"/>
      <c r="Q1234" s="226"/>
      <c r="R1234" s="226"/>
      <c r="S1234" s="226"/>
      <c r="T1234" s="227"/>
      <c r="AT1234" s="228" t="s">
        <v>191</v>
      </c>
      <c r="AU1234" s="228" t="s">
        <v>88</v>
      </c>
      <c r="AV1234" s="12" t="s">
        <v>88</v>
      </c>
      <c r="AW1234" s="12" t="s">
        <v>41</v>
      </c>
      <c r="AX1234" s="12" t="s">
        <v>78</v>
      </c>
      <c r="AY1234" s="228" t="s">
        <v>179</v>
      </c>
    </row>
    <row r="1235" spans="2:65" s="12" customFormat="1" ht="13.5">
      <c r="B1235" s="218"/>
      <c r="C1235" s="219"/>
      <c r="D1235" s="205" t="s">
        <v>191</v>
      </c>
      <c r="E1235" s="220" t="s">
        <v>34</v>
      </c>
      <c r="F1235" s="221" t="s">
        <v>1632</v>
      </c>
      <c r="G1235" s="219"/>
      <c r="H1235" s="222">
        <v>1.7430000000000001</v>
      </c>
      <c r="I1235" s="223"/>
      <c r="J1235" s="219"/>
      <c r="K1235" s="219"/>
      <c r="L1235" s="224"/>
      <c r="M1235" s="225"/>
      <c r="N1235" s="226"/>
      <c r="O1235" s="226"/>
      <c r="P1235" s="226"/>
      <c r="Q1235" s="226"/>
      <c r="R1235" s="226"/>
      <c r="S1235" s="226"/>
      <c r="T1235" s="227"/>
      <c r="AT1235" s="228" t="s">
        <v>191</v>
      </c>
      <c r="AU1235" s="228" t="s">
        <v>88</v>
      </c>
      <c r="AV1235" s="12" t="s">
        <v>88</v>
      </c>
      <c r="AW1235" s="12" t="s">
        <v>41</v>
      </c>
      <c r="AX1235" s="12" t="s">
        <v>78</v>
      </c>
      <c r="AY1235" s="228" t="s">
        <v>179</v>
      </c>
    </row>
    <row r="1236" spans="2:65" s="11" customFormat="1" ht="13.5">
      <c r="B1236" s="208"/>
      <c r="C1236" s="209"/>
      <c r="D1236" s="205" t="s">
        <v>191</v>
      </c>
      <c r="E1236" s="210" t="s">
        <v>34</v>
      </c>
      <c r="F1236" s="211" t="s">
        <v>1633</v>
      </c>
      <c r="G1236" s="209"/>
      <c r="H1236" s="210" t="s">
        <v>34</v>
      </c>
      <c r="I1236" s="212"/>
      <c r="J1236" s="209"/>
      <c r="K1236" s="209"/>
      <c r="L1236" s="213"/>
      <c r="M1236" s="214"/>
      <c r="N1236" s="215"/>
      <c r="O1236" s="215"/>
      <c r="P1236" s="215"/>
      <c r="Q1236" s="215"/>
      <c r="R1236" s="215"/>
      <c r="S1236" s="215"/>
      <c r="T1236" s="216"/>
      <c r="AT1236" s="217" t="s">
        <v>191</v>
      </c>
      <c r="AU1236" s="217" t="s">
        <v>88</v>
      </c>
      <c r="AV1236" s="11" t="s">
        <v>86</v>
      </c>
      <c r="AW1236" s="11" t="s">
        <v>41</v>
      </c>
      <c r="AX1236" s="11" t="s">
        <v>78</v>
      </c>
      <c r="AY1236" s="217" t="s">
        <v>179</v>
      </c>
    </row>
    <row r="1237" spans="2:65" s="11" customFormat="1" ht="13.5">
      <c r="B1237" s="208"/>
      <c r="C1237" s="209"/>
      <c r="D1237" s="205" t="s">
        <v>191</v>
      </c>
      <c r="E1237" s="210" t="s">
        <v>34</v>
      </c>
      <c r="F1237" s="211" t="s">
        <v>399</v>
      </c>
      <c r="G1237" s="209"/>
      <c r="H1237" s="210" t="s">
        <v>34</v>
      </c>
      <c r="I1237" s="212"/>
      <c r="J1237" s="209"/>
      <c r="K1237" s="209"/>
      <c r="L1237" s="213"/>
      <c r="M1237" s="214"/>
      <c r="N1237" s="215"/>
      <c r="O1237" s="215"/>
      <c r="P1237" s="215"/>
      <c r="Q1237" s="215"/>
      <c r="R1237" s="215"/>
      <c r="S1237" s="215"/>
      <c r="T1237" s="216"/>
      <c r="AT1237" s="217" t="s">
        <v>191</v>
      </c>
      <c r="AU1237" s="217" t="s">
        <v>88</v>
      </c>
      <c r="AV1237" s="11" t="s">
        <v>86</v>
      </c>
      <c r="AW1237" s="11" t="s">
        <v>41</v>
      </c>
      <c r="AX1237" s="11" t="s">
        <v>78</v>
      </c>
      <c r="AY1237" s="217" t="s">
        <v>179</v>
      </c>
    </row>
    <row r="1238" spans="2:65" s="12" customFormat="1" ht="13.5">
      <c r="B1238" s="218"/>
      <c r="C1238" s="219"/>
      <c r="D1238" s="205" t="s">
        <v>191</v>
      </c>
      <c r="E1238" s="220" t="s">
        <v>34</v>
      </c>
      <c r="F1238" s="221" t="s">
        <v>1634</v>
      </c>
      <c r="G1238" s="219"/>
      <c r="H1238" s="222">
        <v>1.9179999999999999</v>
      </c>
      <c r="I1238" s="223"/>
      <c r="J1238" s="219"/>
      <c r="K1238" s="219"/>
      <c r="L1238" s="224"/>
      <c r="M1238" s="225"/>
      <c r="N1238" s="226"/>
      <c r="O1238" s="226"/>
      <c r="P1238" s="226"/>
      <c r="Q1238" s="226"/>
      <c r="R1238" s="226"/>
      <c r="S1238" s="226"/>
      <c r="T1238" s="227"/>
      <c r="AT1238" s="228" t="s">
        <v>191</v>
      </c>
      <c r="AU1238" s="228" t="s">
        <v>88</v>
      </c>
      <c r="AV1238" s="12" t="s">
        <v>88</v>
      </c>
      <c r="AW1238" s="12" t="s">
        <v>41</v>
      </c>
      <c r="AX1238" s="12" t="s">
        <v>78</v>
      </c>
      <c r="AY1238" s="228" t="s">
        <v>179</v>
      </c>
    </row>
    <row r="1239" spans="2:65" s="12" customFormat="1" ht="13.5">
      <c r="B1239" s="218"/>
      <c r="C1239" s="219"/>
      <c r="D1239" s="205" t="s">
        <v>191</v>
      </c>
      <c r="E1239" s="220" t="s">
        <v>34</v>
      </c>
      <c r="F1239" s="221" t="s">
        <v>1635</v>
      </c>
      <c r="G1239" s="219"/>
      <c r="H1239" s="222">
        <v>3.2450000000000001</v>
      </c>
      <c r="I1239" s="223"/>
      <c r="J1239" s="219"/>
      <c r="K1239" s="219"/>
      <c r="L1239" s="224"/>
      <c r="M1239" s="225"/>
      <c r="N1239" s="226"/>
      <c r="O1239" s="226"/>
      <c r="P1239" s="226"/>
      <c r="Q1239" s="226"/>
      <c r="R1239" s="226"/>
      <c r="S1239" s="226"/>
      <c r="T1239" s="227"/>
      <c r="AT1239" s="228" t="s">
        <v>191</v>
      </c>
      <c r="AU1239" s="228" t="s">
        <v>88</v>
      </c>
      <c r="AV1239" s="12" t="s">
        <v>88</v>
      </c>
      <c r="AW1239" s="12" t="s">
        <v>41</v>
      </c>
      <c r="AX1239" s="12" t="s">
        <v>78</v>
      </c>
      <c r="AY1239" s="228" t="s">
        <v>179</v>
      </c>
    </row>
    <row r="1240" spans="2:65" s="11" customFormat="1" ht="13.5">
      <c r="B1240" s="208"/>
      <c r="C1240" s="209"/>
      <c r="D1240" s="205" t="s">
        <v>191</v>
      </c>
      <c r="E1240" s="210" t="s">
        <v>34</v>
      </c>
      <c r="F1240" s="211" t="s">
        <v>401</v>
      </c>
      <c r="G1240" s="209"/>
      <c r="H1240" s="210" t="s">
        <v>34</v>
      </c>
      <c r="I1240" s="212"/>
      <c r="J1240" s="209"/>
      <c r="K1240" s="209"/>
      <c r="L1240" s="213"/>
      <c r="M1240" s="214"/>
      <c r="N1240" s="215"/>
      <c r="O1240" s="215"/>
      <c r="P1240" s="215"/>
      <c r="Q1240" s="215"/>
      <c r="R1240" s="215"/>
      <c r="S1240" s="215"/>
      <c r="T1240" s="216"/>
      <c r="AT1240" s="217" t="s">
        <v>191</v>
      </c>
      <c r="AU1240" s="217" t="s">
        <v>88</v>
      </c>
      <c r="AV1240" s="11" t="s">
        <v>86</v>
      </c>
      <c r="AW1240" s="11" t="s">
        <v>41</v>
      </c>
      <c r="AX1240" s="11" t="s">
        <v>78</v>
      </c>
      <c r="AY1240" s="217" t="s">
        <v>179</v>
      </c>
    </row>
    <row r="1241" spans="2:65" s="12" customFormat="1" ht="13.5">
      <c r="B1241" s="218"/>
      <c r="C1241" s="219"/>
      <c r="D1241" s="205" t="s">
        <v>191</v>
      </c>
      <c r="E1241" s="220" t="s">
        <v>34</v>
      </c>
      <c r="F1241" s="221" t="s">
        <v>1636</v>
      </c>
      <c r="G1241" s="219"/>
      <c r="H1241" s="222">
        <v>1.9179999999999999</v>
      </c>
      <c r="I1241" s="223"/>
      <c r="J1241" s="219"/>
      <c r="K1241" s="219"/>
      <c r="L1241" s="224"/>
      <c r="M1241" s="225"/>
      <c r="N1241" s="226"/>
      <c r="O1241" s="226"/>
      <c r="P1241" s="226"/>
      <c r="Q1241" s="226"/>
      <c r="R1241" s="226"/>
      <c r="S1241" s="226"/>
      <c r="T1241" s="227"/>
      <c r="AT1241" s="228" t="s">
        <v>191</v>
      </c>
      <c r="AU1241" s="228" t="s">
        <v>88</v>
      </c>
      <c r="AV1241" s="12" t="s">
        <v>88</v>
      </c>
      <c r="AW1241" s="12" t="s">
        <v>41</v>
      </c>
      <c r="AX1241" s="12" t="s">
        <v>78</v>
      </c>
      <c r="AY1241" s="228" t="s">
        <v>179</v>
      </c>
    </row>
    <row r="1242" spans="2:65" s="12" customFormat="1" ht="13.5">
      <c r="B1242" s="218"/>
      <c r="C1242" s="219"/>
      <c r="D1242" s="205" t="s">
        <v>191</v>
      </c>
      <c r="E1242" s="220" t="s">
        <v>34</v>
      </c>
      <c r="F1242" s="221" t="s">
        <v>1637</v>
      </c>
      <c r="G1242" s="219"/>
      <c r="H1242" s="222">
        <v>1.696</v>
      </c>
      <c r="I1242" s="223"/>
      <c r="J1242" s="219"/>
      <c r="K1242" s="219"/>
      <c r="L1242" s="224"/>
      <c r="M1242" s="225"/>
      <c r="N1242" s="226"/>
      <c r="O1242" s="226"/>
      <c r="P1242" s="226"/>
      <c r="Q1242" s="226"/>
      <c r="R1242" s="226"/>
      <c r="S1242" s="226"/>
      <c r="T1242" s="227"/>
      <c r="AT1242" s="228" t="s">
        <v>191</v>
      </c>
      <c r="AU1242" s="228" t="s">
        <v>88</v>
      </c>
      <c r="AV1242" s="12" t="s">
        <v>88</v>
      </c>
      <c r="AW1242" s="12" t="s">
        <v>41</v>
      </c>
      <c r="AX1242" s="12" t="s">
        <v>78</v>
      </c>
      <c r="AY1242" s="228" t="s">
        <v>179</v>
      </c>
    </row>
    <row r="1243" spans="2:65" s="12" customFormat="1" ht="13.5">
      <c r="B1243" s="218"/>
      <c r="C1243" s="219"/>
      <c r="D1243" s="205" t="s">
        <v>191</v>
      </c>
      <c r="E1243" s="220" t="s">
        <v>34</v>
      </c>
      <c r="F1243" s="221" t="s">
        <v>1638</v>
      </c>
      <c r="G1243" s="219"/>
      <c r="H1243" s="222">
        <v>3.2450000000000001</v>
      </c>
      <c r="I1243" s="223"/>
      <c r="J1243" s="219"/>
      <c r="K1243" s="219"/>
      <c r="L1243" s="224"/>
      <c r="M1243" s="225"/>
      <c r="N1243" s="226"/>
      <c r="O1243" s="226"/>
      <c r="P1243" s="226"/>
      <c r="Q1243" s="226"/>
      <c r="R1243" s="226"/>
      <c r="S1243" s="226"/>
      <c r="T1243" s="227"/>
      <c r="AT1243" s="228" t="s">
        <v>191</v>
      </c>
      <c r="AU1243" s="228" t="s">
        <v>88</v>
      </c>
      <c r="AV1243" s="12" t="s">
        <v>88</v>
      </c>
      <c r="AW1243" s="12" t="s">
        <v>41</v>
      </c>
      <c r="AX1243" s="12" t="s">
        <v>78</v>
      </c>
      <c r="AY1243" s="228" t="s">
        <v>179</v>
      </c>
    </row>
    <row r="1244" spans="2:65" s="13" customFormat="1" ht="13.5">
      <c r="B1244" s="229"/>
      <c r="C1244" s="230"/>
      <c r="D1244" s="205" t="s">
        <v>191</v>
      </c>
      <c r="E1244" s="231" t="s">
        <v>34</v>
      </c>
      <c r="F1244" s="232" t="s">
        <v>196</v>
      </c>
      <c r="G1244" s="230"/>
      <c r="H1244" s="233">
        <v>66.034000000000006</v>
      </c>
      <c r="I1244" s="234"/>
      <c r="J1244" s="230"/>
      <c r="K1244" s="230"/>
      <c r="L1244" s="235"/>
      <c r="M1244" s="236"/>
      <c r="N1244" s="237"/>
      <c r="O1244" s="237"/>
      <c r="P1244" s="237"/>
      <c r="Q1244" s="237"/>
      <c r="R1244" s="237"/>
      <c r="S1244" s="237"/>
      <c r="T1244" s="238"/>
      <c r="AT1244" s="239" t="s">
        <v>191</v>
      </c>
      <c r="AU1244" s="239" t="s">
        <v>88</v>
      </c>
      <c r="AV1244" s="13" t="s">
        <v>187</v>
      </c>
      <c r="AW1244" s="13" t="s">
        <v>41</v>
      </c>
      <c r="AX1244" s="13" t="s">
        <v>86</v>
      </c>
      <c r="AY1244" s="239" t="s">
        <v>179</v>
      </c>
    </row>
    <row r="1245" spans="2:65" s="1" customFormat="1" ht="34.15" customHeight="1">
      <c r="B1245" s="42"/>
      <c r="C1245" s="193" t="s">
        <v>1639</v>
      </c>
      <c r="D1245" s="193" t="s">
        <v>182</v>
      </c>
      <c r="E1245" s="194" t="s">
        <v>1640</v>
      </c>
      <c r="F1245" s="195" t="s">
        <v>1641</v>
      </c>
      <c r="G1245" s="196" t="s">
        <v>185</v>
      </c>
      <c r="H1245" s="197">
        <v>4.6749999999999998</v>
      </c>
      <c r="I1245" s="198"/>
      <c r="J1245" s="199">
        <f>ROUND(I1245*H1245,2)</f>
        <v>0</v>
      </c>
      <c r="K1245" s="195" t="s">
        <v>904</v>
      </c>
      <c r="L1245" s="62"/>
      <c r="M1245" s="200" t="s">
        <v>34</v>
      </c>
      <c r="N1245" s="201" t="s">
        <v>49</v>
      </c>
      <c r="O1245" s="43"/>
      <c r="P1245" s="202">
        <f>O1245*H1245</f>
        <v>0</v>
      </c>
      <c r="Q1245" s="202">
        <v>1.694E-2</v>
      </c>
      <c r="R1245" s="202">
        <f>Q1245*H1245</f>
        <v>7.9194500000000001E-2</v>
      </c>
      <c r="S1245" s="202">
        <v>0</v>
      </c>
      <c r="T1245" s="203">
        <f>S1245*H1245</f>
        <v>0</v>
      </c>
      <c r="AR1245" s="24" t="s">
        <v>301</v>
      </c>
      <c r="AT1245" s="24" t="s">
        <v>182</v>
      </c>
      <c r="AU1245" s="24" t="s">
        <v>88</v>
      </c>
      <c r="AY1245" s="24" t="s">
        <v>179</v>
      </c>
      <c r="BE1245" s="204">
        <f>IF(N1245="základní",J1245,0)</f>
        <v>0</v>
      </c>
      <c r="BF1245" s="204">
        <f>IF(N1245="snížená",J1245,0)</f>
        <v>0</v>
      </c>
      <c r="BG1245" s="204">
        <f>IF(N1245="zákl. přenesená",J1245,0)</f>
        <v>0</v>
      </c>
      <c r="BH1245" s="204">
        <f>IF(N1245="sníž. přenesená",J1245,0)</f>
        <v>0</v>
      </c>
      <c r="BI1245" s="204">
        <f>IF(N1245="nulová",J1245,0)</f>
        <v>0</v>
      </c>
      <c r="BJ1245" s="24" t="s">
        <v>86</v>
      </c>
      <c r="BK1245" s="204">
        <f>ROUND(I1245*H1245,2)</f>
        <v>0</v>
      </c>
      <c r="BL1245" s="24" t="s">
        <v>301</v>
      </c>
      <c r="BM1245" s="24" t="s">
        <v>1642</v>
      </c>
    </row>
    <row r="1246" spans="2:65" s="11" customFormat="1" ht="13.5">
      <c r="B1246" s="208"/>
      <c r="C1246" s="209"/>
      <c r="D1246" s="205" t="s">
        <v>191</v>
      </c>
      <c r="E1246" s="210" t="s">
        <v>34</v>
      </c>
      <c r="F1246" s="211" t="s">
        <v>1643</v>
      </c>
      <c r="G1246" s="209"/>
      <c r="H1246" s="210" t="s">
        <v>34</v>
      </c>
      <c r="I1246" s="212"/>
      <c r="J1246" s="209"/>
      <c r="K1246" s="209"/>
      <c r="L1246" s="213"/>
      <c r="M1246" s="214"/>
      <c r="N1246" s="215"/>
      <c r="O1246" s="215"/>
      <c r="P1246" s="215"/>
      <c r="Q1246" s="215"/>
      <c r="R1246" s="215"/>
      <c r="S1246" s="215"/>
      <c r="T1246" s="216"/>
      <c r="AT1246" s="217" t="s">
        <v>191</v>
      </c>
      <c r="AU1246" s="217" t="s">
        <v>88</v>
      </c>
      <c r="AV1246" s="11" t="s">
        <v>86</v>
      </c>
      <c r="AW1246" s="11" t="s">
        <v>41</v>
      </c>
      <c r="AX1246" s="11" t="s">
        <v>78</v>
      </c>
      <c r="AY1246" s="217" t="s">
        <v>179</v>
      </c>
    </row>
    <row r="1247" spans="2:65" s="12" customFormat="1" ht="13.5">
      <c r="B1247" s="218"/>
      <c r="C1247" s="219"/>
      <c r="D1247" s="205" t="s">
        <v>191</v>
      </c>
      <c r="E1247" s="220" t="s">
        <v>34</v>
      </c>
      <c r="F1247" s="221" t="s">
        <v>1644</v>
      </c>
      <c r="G1247" s="219"/>
      <c r="H1247" s="222">
        <v>4.6749999999999998</v>
      </c>
      <c r="I1247" s="223"/>
      <c r="J1247" s="219"/>
      <c r="K1247" s="219"/>
      <c r="L1247" s="224"/>
      <c r="M1247" s="225"/>
      <c r="N1247" s="226"/>
      <c r="O1247" s="226"/>
      <c r="P1247" s="226"/>
      <c r="Q1247" s="226"/>
      <c r="R1247" s="226"/>
      <c r="S1247" s="226"/>
      <c r="T1247" s="227"/>
      <c r="AT1247" s="228" t="s">
        <v>191</v>
      </c>
      <c r="AU1247" s="228" t="s">
        <v>88</v>
      </c>
      <c r="AV1247" s="12" t="s">
        <v>88</v>
      </c>
      <c r="AW1247" s="12" t="s">
        <v>41</v>
      </c>
      <c r="AX1247" s="12" t="s">
        <v>86</v>
      </c>
      <c r="AY1247" s="228" t="s">
        <v>179</v>
      </c>
    </row>
    <row r="1248" spans="2:65" s="1" customFormat="1" ht="34.15" customHeight="1">
      <c r="B1248" s="42"/>
      <c r="C1248" s="193" t="s">
        <v>1645</v>
      </c>
      <c r="D1248" s="193" t="s">
        <v>182</v>
      </c>
      <c r="E1248" s="194" t="s">
        <v>1646</v>
      </c>
      <c r="F1248" s="195" t="s">
        <v>1647</v>
      </c>
      <c r="G1248" s="196" t="s">
        <v>250</v>
      </c>
      <c r="H1248" s="197">
        <v>135.62</v>
      </c>
      <c r="I1248" s="198"/>
      <c r="J1248" s="199">
        <f>ROUND(I1248*H1248,2)</f>
        <v>0</v>
      </c>
      <c r="K1248" s="195" t="s">
        <v>186</v>
      </c>
      <c r="L1248" s="62"/>
      <c r="M1248" s="200" t="s">
        <v>34</v>
      </c>
      <c r="N1248" s="201" t="s">
        <v>49</v>
      </c>
      <c r="O1248" s="43"/>
      <c r="P1248" s="202">
        <f>O1248*H1248</f>
        <v>0</v>
      </c>
      <c r="Q1248" s="202">
        <v>4.3759999999999997E-3</v>
      </c>
      <c r="R1248" s="202">
        <f>Q1248*H1248</f>
        <v>0.59347311999999997</v>
      </c>
      <c r="S1248" s="202">
        <v>0</v>
      </c>
      <c r="T1248" s="203">
        <f>S1248*H1248</f>
        <v>0</v>
      </c>
      <c r="AR1248" s="24" t="s">
        <v>301</v>
      </c>
      <c r="AT1248" s="24" t="s">
        <v>182</v>
      </c>
      <c r="AU1248" s="24" t="s">
        <v>88</v>
      </c>
      <c r="AY1248" s="24" t="s">
        <v>179</v>
      </c>
      <c r="BE1248" s="204">
        <f>IF(N1248="základní",J1248,0)</f>
        <v>0</v>
      </c>
      <c r="BF1248" s="204">
        <f>IF(N1248="snížená",J1248,0)</f>
        <v>0</v>
      </c>
      <c r="BG1248" s="204">
        <f>IF(N1248="zákl. přenesená",J1248,0)</f>
        <v>0</v>
      </c>
      <c r="BH1248" s="204">
        <f>IF(N1248="sníž. přenesená",J1248,0)</f>
        <v>0</v>
      </c>
      <c r="BI1248" s="204">
        <f>IF(N1248="nulová",J1248,0)</f>
        <v>0</v>
      </c>
      <c r="BJ1248" s="24" t="s">
        <v>86</v>
      </c>
      <c r="BK1248" s="204">
        <f>ROUND(I1248*H1248,2)</f>
        <v>0</v>
      </c>
      <c r="BL1248" s="24" t="s">
        <v>301</v>
      </c>
      <c r="BM1248" s="24" t="s">
        <v>1648</v>
      </c>
    </row>
    <row r="1249" spans="2:65" s="1" customFormat="1" ht="162">
      <c r="B1249" s="42"/>
      <c r="C1249" s="64"/>
      <c r="D1249" s="205" t="s">
        <v>189</v>
      </c>
      <c r="E1249" s="64"/>
      <c r="F1249" s="206" t="s">
        <v>1649</v>
      </c>
      <c r="G1249" s="64"/>
      <c r="H1249" s="64"/>
      <c r="I1249" s="164"/>
      <c r="J1249" s="64"/>
      <c r="K1249" s="64"/>
      <c r="L1249" s="62"/>
      <c r="M1249" s="207"/>
      <c r="N1249" s="43"/>
      <c r="O1249" s="43"/>
      <c r="P1249" s="43"/>
      <c r="Q1249" s="43"/>
      <c r="R1249" s="43"/>
      <c r="S1249" s="43"/>
      <c r="T1249" s="79"/>
      <c r="AT1249" s="24" t="s">
        <v>189</v>
      </c>
      <c r="AU1249" s="24" t="s">
        <v>88</v>
      </c>
    </row>
    <row r="1250" spans="2:65" s="11" customFormat="1" ht="13.5">
      <c r="B1250" s="208"/>
      <c r="C1250" s="209"/>
      <c r="D1250" s="205" t="s">
        <v>191</v>
      </c>
      <c r="E1250" s="210" t="s">
        <v>34</v>
      </c>
      <c r="F1250" s="211" t="s">
        <v>399</v>
      </c>
      <c r="G1250" s="209"/>
      <c r="H1250" s="210" t="s">
        <v>34</v>
      </c>
      <c r="I1250" s="212"/>
      <c r="J1250" s="209"/>
      <c r="K1250" s="209"/>
      <c r="L1250" s="213"/>
      <c r="M1250" s="214"/>
      <c r="N1250" s="215"/>
      <c r="O1250" s="215"/>
      <c r="P1250" s="215"/>
      <c r="Q1250" s="215"/>
      <c r="R1250" s="215"/>
      <c r="S1250" s="215"/>
      <c r="T1250" s="216"/>
      <c r="AT1250" s="217" t="s">
        <v>191</v>
      </c>
      <c r="AU1250" s="217" t="s">
        <v>88</v>
      </c>
      <c r="AV1250" s="11" t="s">
        <v>86</v>
      </c>
      <c r="AW1250" s="11" t="s">
        <v>41</v>
      </c>
      <c r="AX1250" s="11" t="s">
        <v>78</v>
      </c>
      <c r="AY1250" s="217" t="s">
        <v>179</v>
      </c>
    </row>
    <row r="1251" spans="2:65" s="12" customFormat="1" ht="13.5">
      <c r="B1251" s="218"/>
      <c r="C1251" s="219"/>
      <c r="D1251" s="205" t="s">
        <v>191</v>
      </c>
      <c r="E1251" s="220" t="s">
        <v>34</v>
      </c>
      <c r="F1251" s="221" t="s">
        <v>1650</v>
      </c>
      <c r="G1251" s="219"/>
      <c r="H1251" s="222">
        <v>83.18</v>
      </c>
      <c r="I1251" s="223"/>
      <c r="J1251" s="219"/>
      <c r="K1251" s="219"/>
      <c r="L1251" s="224"/>
      <c r="M1251" s="225"/>
      <c r="N1251" s="226"/>
      <c r="O1251" s="226"/>
      <c r="P1251" s="226"/>
      <c r="Q1251" s="226"/>
      <c r="R1251" s="226"/>
      <c r="S1251" s="226"/>
      <c r="T1251" s="227"/>
      <c r="AT1251" s="228" t="s">
        <v>191</v>
      </c>
      <c r="AU1251" s="228" t="s">
        <v>88</v>
      </c>
      <c r="AV1251" s="12" t="s">
        <v>88</v>
      </c>
      <c r="AW1251" s="12" t="s">
        <v>41</v>
      </c>
      <c r="AX1251" s="12" t="s">
        <v>78</v>
      </c>
      <c r="AY1251" s="228" t="s">
        <v>179</v>
      </c>
    </row>
    <row r="1252" spans="2:65" s="11" customFormat="1" ht="13.5">
      <c r="B1252" s="208"/>
      <c r="C1252" s="209"/>
      <c r="D1252" s="205" t="s">
        <v>191</v>
      </c>
      <c r="E1252" s="210" t="s">
        <v>34</v>
      </c>
      <c r="F1252" s="211" t="s">
        <v>401</v>
      </c>
      <c r="G1252" s="209"/>
      <c r="H1252" s="210" t="s">
        <v>34</v>
      </c>
      <c r="I1252" s="212"/>
      <c r="J1252" s="209"/>
      <c r="K1252" s="209"/>
      <c r="L1252" s="213"/>
      <c r="M1252" s="214"/>
      <c r="N1252" s="215"/>
      <c r="O1252" s="215"/>
      <c r="P1252" s="215"/>
      <c r="Q1252" s="215"/>
      <c r="R1252" s="215"/>
      <c r="S1252" s="215"/>
      <c r="T1252" s="216"/>
      <c r="AT1252" s="217" t="s">
        <v>191</v>
      </c>
      <c r="AU1252" s="217" t="s">
        <v>88</v>
      </c>
      <c r="AV1252" s="11" t="s">
        <v>86</v>
      </c>
      <c r="AW1252" s="11" t="s">
        <v>41</v>
      </c>
      <c r="AX1252" s="11" t="s">
        <v>78</v>
      </c>
      <c r="AY1252" s="217" t="s">
        <v>179</v>
      </c>
    </row>
    <row r="1253" spans="2:65" s="12" customFormat="1" ht="13.5">
      <c r="B1253" s="218"/>
      <c r="C1253" s="219"/>
      <c r="D1253" s="205" t="s">
        <v>191</v>
      </c>
      <c r="E1253" s="220" t="s">
        <v>34</v>
      </c>
      <c r="F1253" s="221" t="s">
        <v>1651</v>
      </c>
      <c r="G1253" s="219"/>
      <c r="H1253" s="222">
        <v>52.44</v>
      </c>
      <c r="I1253" s="223"/>
      <c r="J1253" s="219"/>
      <c r="K1253" s="219"/>
      <c r="L1253" s="224"/>
      <c r="M1253" s="225"/>
      <c r="N1253" s="226"/>
      <c r="O1253" s="226"/>
      <c r="P1253" s="226"/>
      <c r="Q1253" s="226"/>
      <c r="R1253" s="226"/>
      <c r="S1253" s="226"/>
      <c r="T1253" s="227"/>
      <c r="AT1253" s="228" t="s">
        <v>191</v>
      </c>
      <c r="AU1253" s="228" t="s">
        <v>88</v>
      </c>
      <c r="AV1253" s="12" t="s">
        <v>88</v>
      </c>
      <c r="AW1253" s="12" t="s">
        <v>41</v>
      </c>
      <c r="AX1253" s="12" t="s">
        <v>78</v>
      </c>
      <c r="AY1253" s="228" t="s">
        <v>179</v>
      </c>
    </row>
    <row r="1254" spans="2:65" s="13" customFormat="1" ht="13.5">
      <c r="B1254" s="229"/>
      <c r="C1254" s="230"/>
      <c r="D1254" s="205" t="s">
        <v>191</v>
      </c>
      <c r="E1254" s="231" t="s">
        <v>34</v>
      </c>
      <c r="F1254" s="232" t="s">
        <v>196</v>
      </c>
      <c r="G1254" s="230"/>
      <c r="H1254" s="233">
        <v>135.62</v>
      </c>
      <c r="I1254" s="234"/>
      <c r="J1254" s="230"/>
      <c r="K1254" s="230"/>
      <c r="L1254" s="235"/>
      <c r="M1254" s="236"/>
      <c r="N1254" s="237"/>
      <c r="O1254" s="237"/>
      <c r="P1254" s="237"/>
      <c r="Q1254" s="237"/>
      <c r="R1254" s="237"/>
      <c r="S1254" s="237"/>
      <c r="T1254" s="238"/>
      <c r="AT1254" s="239" t="s">
        <v>191</v>
      </c>
      <c r="AU1254" s="239" t="s">
        <v>88</v>
      </c>
      <c r="AV1254" s="13" t="s">
        <v>187</v>
      </c>
      <c r="AW1254" s="13" t="s">
        <v>41</v>
      </c>
      <c r="AX1254" s="13" t="s">
        <v>86</v>
      </c>
      <c r="AY1254" s="239" t="s">
        <v>179</v>
      </c>
    </row>
    <row r="1255" spans="2:65" s="1" customFormat="1" ht="14.45" customHeight="1">
      <c r="B1255" s="42"/>
      <c r="C1255" s="240" t="s">
        <v>1652</v>
      </c>
      <c r="D1255" s="240" t="s">
        <v>222</v>
      </c>
      <c r="E1255" s="241" t="s">
        <v>1653</v>
      </c>
      <c r="F1255" s="242" t="s">
        <v>1654</v>
      </c>
      <c r="G1255" s="243" t="s">
        <v>185</v>
      </c>
      <c r="H1255" s="244">
        <v>67.81</v>
      </c>
      <c r="I1255" s="245"/>
      <c r="J1255" s="246">
        <f>ROUND(I1255*H1255,2)</f>
        <v>0</v>
      </c>
      <c r="K1255" s="242" t="s">
        <v>186</v>
      </c>
      <c r="L1255" s="247"/>
      <c r="M1255" s="248" t="s">
        <v>34</v>
      </c>
      <c r="N1255" s="249" t="s">
        <v>49</v>
      </c>
      <c r="O1255" s="43"/>
      <c r="P1255" s="202">
        <f>O1255*H1255</f>
        <v>0</v>
      </c>
      <c r="Q1255" s="202">
        <v>8.8999999999999999E-3</v>
      </c>
      <c r="R1255" s="202">
        <f>Q1255*H1255</f>
        <v>0.60350899999999996</v>
      </c>
      <c r="S1255" s="202">
        <v>0</v>
      </c>
      <c r="T1255" s="203">
        <f>S1255*H1255</f>
        <v>0</v>
      </c>
      <c r="AR1255" s="24" t="s">
        <v>225</v>
      </c>
      <c r="AT1255" s="24" t="s">
        <v>222</v>
      </c>
      <c r="AU1255" s="24" t="s">
        <v>88</v>
      </c>
      <c r="AY1255" s="24" t="s">
        <v>179</v>
      </c>
      <c r="BE1255" s="204">
        <f>IF(N1255="základní",J1255,0)</f>
        <v>0</v>
      </c>
      <c r="BF1255" s="204">
        <f>IF(N1255="snížená",J1255,0)</f>
        <v>0</v>
      </c>
      <c r="BG1255" s="204">
        <f>IF(N1255="zákl. přenesená",J1255,0)</f>
        <v>0</v>
      </c>
      <c r="BH1255" s="204">
        <f>IF(N1255="sníž. přenesená",J1255,0)</f>
        <v>0</v>
      </c>
      <c r="BI1255" s="204">
        <f>IF(N1255="nulová",J1255,0)</f>
        <v>0</v>
      </c>
      <c r="BJ1255" s="24" t="s">
        <v>86</v>
      </c>
      <c r="BK1255" s="204">
        <f>ROUND(I1255*H1255,2)</f>
        <v>0</v>
      </c>
      <c r="BL1255" s="24" t="s">
        <v>187</v>
      </c>
      <c r="BM1255" s="24" t="s">
        <v>1655</v>
      </c>
    </row>
    <row r="1256" spans="2:65" s="12" customFormat="1" ht="13.5">
      <c r="B1256" s="218"/>
      <c r="C1256" s="219"/>
      <c r="D1256" s="205" t="s">
        <v>191</v>
      </c>
      <c r="E1256" s="220" t="s">
        <v>34</v>
      </c>
      <c r="F1256" s="221" t="s">
        <v>1656</v>
      </c>
      <c r="G1256" s="219"/>
      <c r="H1256" s="222">
        <v>67.81</v>
      </c>
      <c r="I1256" s="223"/>
      <c r="J1256" s="219"/>
      <c r="K1256" s="219"/>
      <c r="L1256" s="224"/>
      <c r="M1256" s="225"/>
      <c r="N1256" s="226"/>
      <c r="O1256" s="226"/>
      <c r="P1256" s="226"/>
      <c r="Q1256" s="226"/>
      <c r="R1256" s="226"/>
      <c r="S1256" s="226"/>
      <c r="T1256" s="227"/>
      <c r="AT1256" s="228" t="s">
        <v>191</v>
      </c>
      <c r="AU1256" s="228" t="s">
        <v>88</v>
      </c>
      <c r="AV1256" s="12" t="s">
        <v>88</v>
      </c>
      <c r="AW1256" s="12" t="s">
        <v>41</v>
      </c>
      <c r="AX1256" s="12" t="s">
        <v>86</v>
      </c>
      <c r="AY1256" s="228" t="s">
        <v>179</v>
      </c>
    </row>
    <row r="1257" spans="2:65" s="1" customFormat="1" ht="14.45" customHeight="1">
      <c r="B1257" s="42"/>
      <c r="C1257" s="193" t="s">
        <v>1657</v>
      </c>
      <c r="D1257" s="193" t="s">
        <v>182</v>
      </c>
      <c r="E1257" s="194" t="s">
        <v>1658</v>
      </c>
      <c r="F1257" s="195" t="s">
        <v>1659</v>
      </c>
      <c r="G1257" s="196" t="s">
        <v>769</v>
      </c>
      <c r="H1257" s="197">
        <v>4</v>
      </c>
      <c r="I1257" s="198"/>
      <c r="J1257" s="199">
        <f>ROUND(I1257*H1257,2)</f>
        <v>0</v>
      </c>
      <c r="K1257" s="195" t="s">
        <v>233</v>
      </c>
      <c r="L1257" s="62"/>
      <c r="M1257" s="200" t="s">
        <v>34</v>
      </c>
      <c r="N1257" s="201" t="s">
        <v>49</v>
      </c>
      <c r="O1257" s="43"/>
      <c r="P1257" s="202">
        <f>O1257*H1257</f>
        <v>0</v>
      </c>
      <c r="Q1257" s="202">
        <v>1.0000000000000001E-5</v>
      </c>
      <c r="R1257" s="202">
        <f>Q1257*H1257</f>
        <v>4.0000000000000003E-5</v>
      </c>
      <c r="S1257" s="202">
        <v>0</v>
      </c>
      <c r="T1257" s="203">
        <f>S1257*H1257</f>
        <v>0</v>
      </c>
      <c r="AR1257" s="24" t="s">
        <v>301</v>
      </c>
      <c r="AT1257" s="24" t="s">
        <v>182</v>
      </c>
      <c r="AU1257" s="24" t="s">
        <v>88</v>
      </c>
      <c r="AY1257" s="24" t="s">
        <v>179</v>
      </c>
      <c r="BE1257" s="204">
        <f>IF(N1257="základní",J1257,0)</f>
        <v>0</v>
      </c>
      <c r="BF1257" s="204">
        <f>IF(N1257="snížená",J1257,0)</f>
        <v>0</v>
      </c>
      <c r="BG1257" s="204">
        <f>IF(N1257="zákl. přenesená",J1257,0)</f>
        <v>0</v>
      </c>
      <c r="BH1257" s="204">
        <f>IF(N1257="sníž. přenesená",J1257,0)</f>
        <v>0</v>
      </c>
      <c r="BI1257" s="204">
        <f>IF(N1257="nulová",J1257,0)</f>
        <v>0</v>
      </c>
      <c r="BJ1257" s="24" t="s">
        <v>86</v>
      </c>
      <c r="BK1257" s="204">
        <f>ROUND(I1257*H1257,2)</f>
        <v>0</v>
      </c>
      <c r="BL1257" s="24" t="s">
        <v>301</v>
      </c>
      <c r="BM1257" s="24" t="s">
        <v>1660</v>
      </c>
    </row>
    <row r="1258" spans="2:65" s="1" customFormat="1" ht="14.45" customHeight="1">
      <c r="B1258" s="42"/>
      <c r="C1258" s="240" t="s">
        <v>1661</v>
      </c>
      <c r="D1258" s="240" t="s">
        <v>222</v>
      </c>
      <c r="E1258" s="241" t="s">
        <v>1662</v>
      </c>
      <c r="F1258" s="242" t="s">
        <v>1663</v>
      </c>
      <c r="G1258" s="243" t="s">
        <v>769</v>
      </c>
      <c r="H1258" s="244">
        <v>2</v>
      </c>
      <c r="I1258" s="245"/>
      <c r="J1258" s="246">
        <f>ROUND(I1258*H1258,2)</f>
        <v>0</v>
      </c>
      <c r="K1258" s="242" t="s">
        <v>233</v>
      </c>
      <c r="L1258" s="247"/>
      <c r="M1258" s="248" t="s">
        <v>34</v>
      </c>
      <c r="N1258" s="249" t="s">
        <v>49</v>
      </c>
      <c r="O1258" s="43"/>
      <c r="P1258" s="202">
        <f>O1258*H1258</f>
        <v>0</v>
      </c>
      <c r="Q1258" s="202">
        <v>0</v>
      </c>
      <c r="R1258" s="202">
        <f>Q1258*H1258</f>
        <v>0</v>
      </c>
      <c r="S1258" s="202">
        <v>0</v>
      </c>
      <c r="T1258" s="203">
        <f>S1258*H1258</f>
        <v>0</v>
      </c>
      <c r="AR1258" s="24" t="s">
        <v>473</v>
      </c>
      <c r="AT1258" s="24" t="s">
        <v>222</v>
      </c>
      <c r="AU1258" s="24" t="s">
        <v>88</v>
      </c>
      <c r="AY1258" s="24" t="s">
        <v>179</v>
      </c>
      <c r="BE1258" s="204">
        <f>IF(N1258="základní",J1258,0)</f>
        <v>0</v>
      </c>
      <c r="BF1258" s="204">
        <f>IF(N1258="snížená",J1258,0)</f>
        <v>0</v>
      </c>
      <c r="BG1258" s="204">
        <f>IF(N1258="zákl. přenesená",J1258,0)</f>
        <v>0</v>
      </c>
      <c r="BH1258" s="204">
        <f>IF(N1258="sníž. přenesená",J1258,0)</f>
        <v>0</v>
      </c>
      <c r="BI1258" s="204">
        <f>IF(N1258="nulová",J1258,0)</f>
        <v>0</v>
      </c>
      <c r="BJ1258" s="24" t="s">
        <v>86</v>
      </c>
      <c r="BK1258" s="204">
        <f>ROUND(I1258*H1258,2)</f>
        <v>0</v>
      </c>
      <c r="BL1258" s="24" t="s">
        <v>301</v>
      </c>
      <c r="BM1258" s="24" t="s">
        <v>1664</v>
      </c>
    </row>
    <row r="1259" spans="2:65" s="1" customFormat="1" ht="14.45" customHeight="1">
      <c r="B1259" s="42"/>
      <c r="C1259" s="240" t="s">
        <v>1665</v>
      </c>
      <c r="D1259" s="240" t="s">
        <v>222</v>
      </c>
      <c r="E1259" s="241" t="s">
        <v>1666</v>
      </c>
      <c r="F1259" s="242" t="s">
        <v>1667</v>
      </c>
      <c r="G1259" s="243" t="s">
        <v>769</v>
      </c>
      <c r="H1259" s="244">
        <v>2</v>
      </c>
      <c r="I1259" s="245"/>
      <c r="J1259" s="246">
        <f>ROUND(I1259*H1259,2)</f>
        <v>0</v>
      </c>
      <c r="K1259" s="242" t="s">
        <v>233</v>
      </c>
      <c r="L1259" s="247"/>
      <c r="M1259" s="248" t="s">
        <v>34</v>
      </c>
      <c r="N1259" s="249" t="s">
        <v>49</v>
      </c>
      <c r="O1259" s="43"/>
      <c r="P1259" s="202">
        <f>O1259*H1259</f>
        <v>0</v>
      </c>
      <c r="Q1259" s="202">
        <v>0</v>
      </c>
      <c r="R1259" s="202">
        <f>Q1259*H1259</f>
        <v>0</v>
      </c>
      <c r="S1259" s="202">
        <v>0</v>
      </c>
      <c r="T1259" s="203">
        <f>S1259*H1259</f>
        <v>0</v>
      </c>
      <c r="AR1259" s="24" t="s">
        <v>473</v>
      </c>
      <c r="AT1259" s="24" t="s">
        <v>222</v>
      </c>
      <c r="AU1259" s="24" t="s">
        <v>88</v>
      </c>
      <c r="AY1259" s="24" t="s">
        <v>179</v>
      </c>
      <c r="BE1259" s="204">
        <f>IF(N1259="základní",J1259,0)</f>
        <v>0</v>
      </c>
      <c r="BF1259" s="204">
        <f>IF(N1259="snížená",J1259,0)</f>
        <v>0</v>
      </c>
      <c r="BG1259" s="204">
        <f>IF(N1259="zákl. přenesená",J1259,0)</f>
        <v>0</v>
      </c>
      <c r="BH1259" s="204">
        <f>IF(N1259="sníž. přenesená",J1259,0)</f>
        <v>0</v>
      </c>
      <c r="BI1259" s="204">
        <f>IF(N1259="nulová",J1259,0)</f>
        <v>0</v>
      </c>
      <c r="BJ1259" s="24" t="s">
        <v>86</v>
      </c>
      <c r="BK1259" s="204">
        <f>ROUND(I1259*H1259,2)</f>
        <v>0</v>
      </c>
      <c r="BL1259" s="24" t="s">
        <v>301</v>
      </c>
      <c r="BM1259" s="24" t="s">
        <v>1668</v>
      </c>
    </row>
    <row r="1260" spans="2:65" s="1" customFormat="1" ht="22.9" customHeight="1">
      <c r="B1260" s="42"/>
      <c r="C1260" s="193" t="s">
        <v>1669</v>
      </c>
      <c r="D1260" s="193" t="s">
        <v>182</v>
      </c>
      <c r="E1260" s="194" t="s">
        <v>1670</v>
      </c>
      <c r="F1260" s="195" t="s">
        <v>1671</v>
      </c>
      <c r="G1260" s="196" t="s">
        <v>185</v>
      </c>
      <c r="H1260" s="197">
        <v>846.44399999999996</v>
      </c>
      <c r="I1260" s="198"/>
      <c r="J1260" s="199">
        <f>ROUND(I1260*H1260,2)</f>
        <v>0</v>
      </c>
      <c r="K1260" s="195" t="s">
        <v>186</v>
      </c>
      <c r="L1260" s="62"/>
      <c r="M1260" s="200" t="s">
        <v>34</v>
      </c>
      <c r="N1260" s="201" t="s">
        <v>49</v>
      </c>
      <c r="O1260" s="43"/>
      <c r="P1260" s="202">
        <f>O1260*H1260</f>
        <v>0</v>
      </c>
      <c r="Q1260" s="202">
        <v>1.17E-3</v>
      </c>
      <c r="R1260" s="202">
        <f>Q1260*H1260</f>
        <v>0.99033947999999994</v>
      </c>
      <c r="S1260" s="202">
        <v>0</v>
      </c>
      <c r="T1260" s="203">
        <f>S1260*H1260</f>
        <v>0</v>
      </c>
      <c r="AR1260" s="24" t="s">
        <v>187</v>
      </c>
      <c r="AT1260" s="24" t="s">
        <v>182</v>
      </c>
      <c r="AU1260" s="24" t="s">
        <v>88</v>
      </c>
      <c r="AY1260" s="24" t="s">
        <v>179</v>
      </c>
      <c r="BE1260" s="204">
        <f>IF(N1260="základní",J1260,0)</f>
        <v>0</v>
      </c>
      <c r="BF1260" s="204">
        <f>IF(N1260="snížená",J1260,0)</f>
        <v>0</v>
      </c>
      <c r="BG1260" s="204">
        <f>IF(N1260="zákl. přenesená",J1260,0)</f>
        <v>0</v>
      </c>
      <c r="BH1260" s="204">
        <f>IF(N1260="sníž. přenesená",J1260,0)</f>
        <v>0</v>
      </c>
      <c r="BI1260" s="204">
        <f>IF(N1260="nulová",J1260,0)</f>
        <v>0</v>
      </c>
      <c r="BJ1260" s="24" t="s">
        <v>86</v>
      </c>
      <c r="BK1260" s="204">
        <f>ROUND(I1260*H1260,2)</f>
        <v>0</v>
      </c>
      <c r="BL1260" s="24" t="s">
        <v>187</v>
      </c>
      <c r="BM1260" s="24" t="s">
        <v>1672</v>
      </c>
    </row>
    <row r="1261" spans="2:65" s="1" customFormat="1" ht="67.5">
      <c r="B1261" s="42"/>
      <c r="C1261" s="64"/>
      <c r="D1261" s="205" t="s">
        <v>189</v>
      </c>
      <c r="E1261" s="64"/>
      <c r="F1261" s="206" t="s">
        <v>1673</v>
      </c>
      <c r="G1261" s="64"/>
      <c r="H1261" s="64"/>
      <c r="I1261" s="164"/>
      <c r="J1261" s="64"/>
      <c r="K1261" s="64"/>
      <c r="L1261" s="62"/>
      <c r="M1261" s="207"/>
      <c r="N1261" s="43"/>
      <c r="O1261" s="43"/>
      <c r="P1261" s="43"/>
      <c r="Q1261" s="43"/>
      <c r="R1261" s="43"/>
      <c r="S1261" s="43"/>
      <c r="T1261" s="79"/>
      <c r="AT1261" s="24" t="s">
        <v>189</v>
      </c>
      <c r="AU1261" s="24" t="s">
        <v>88</v>
      </c>
    </row>
    <row r="1262" spans="2:65" s="11" customFormat="1" ht="13.5">
      <c r="B1262" s="208"/>
      <c r="C1262" s="209"/>
      <c r="D1262" s="205" t="s">
        <v>191</v>
      </c>
      <c r="E1262" s="210" t="s">
        <v>34</v>
      </c>
      <c r="F1262" s="211" t="s">
        <v>1674</v>
      </c>
      <c r="G1262" s="209"/>
      <c r="H1262" s="210" t="s">
        <v>34</v>
      </c>
      <c r="I1262" s="212"/>
      <c r="J1262" s="209"/>
      <c r="K1262" s="209"/>
      <c r="L1262" s="213"/>
      <c r="M1262" s="214"/>
      <c r="N1262" s="215"/>
      <c r="O1262" s="215"/>
      <c r="P1262" s="215"/>
      <c r="Q1262" s="215"/>
      <c r="R1262" s="215"/>
      <c r="S1262" s="215"/>
      <c r="T1262" s="216"/>
      <c r="AT1262" s="217" t="s">
        <v>191</v>
      </c>
      <c r="AU1262" s="217" t="s">
        <v>88</v>
      </c>
      <c r="AV1262" s="11" t="s">
        <v>86</v>
      </c>
      <c r="AW1262" s="11" t="s">
        <v>41</v>
      </c>
      <c r="AX1262" s="11" t="s">
        <v>78</v>
      </c>
      <c r="AY1262" s="217" t="s">
        <v>179</v>
      </c>
    </row>
    <row r="1263" spans="2:65" s="12" customFormat="1" ht="13.5">
      <c r="B1263" s="218"/>
      <c r="C1263" s="219"/>
      <c r="D1263" s="205" t="s">
        <v>191</v>
      </c>
      <c r="E1263" s="220" t="s">
        <v>34</v>
      </c>
      <c r="F1263" s="221" t="s">
        <v>1675</v>
      </c>
      <c r="G1263" s="219"/>
      <c r="H1263" s="222">
        <v>206.876</v>
      </c>
      <c r="I1263" s="223"/>
      <c r="J1263" s="219"/>
      <c r="K1263" s="219"/>
      <c r="L1263" s="224"/>
      <c r="M1263" s="225"/>
      <c r="N1263" s="226"/>
      <c r="O1263" s="226"/>
      <c r="P1263" s="226"/>
      <c r="Q1263" s="226"/>
      <c r="R1263" s="226"/>
      <c r="S1263" s="226"/>
      <c r="T1263" s="227"/>
      <c r="AT1263" s="228" t="s">
        <v>191</v>
      </c>
      <c r="AU1263" s="228" t="s">
        <v>88</v>
      </c>
      <c r="AV1263" s="12" t="s">
        <v>88</v>
      </c>
      <c r="AW1263" s="12" t="s">
        <v>41</v>
      </c>
      <c r="AX1263" s="12" t="s">
        <v>78</v>
      </c>
      <c r="AY1263" s="228" t="s">
        <v>179</v>
      </c>
    </row>
    <row r="1264" spans="2:65" s="11" customFormat="1" ht="13.5">
      <c r="B1264" s="208"/>
      <c r="C1264" s="209"/>
      <c r="D1264" s="205" t="s">
        <v>191</v>
      </c>
      <c r="E1264" s="210" t="s">
        <v>34</v>
      </c>
      <c r="F1264" s="211" t="s">
        <v>1676</v>
      </c>
      <c r="G1264" s="209"/>
      <c r="H1264" s="210" t="s">
        <v>34</v>
      </c>
      <c r="I1264" s="212"/>
      <c r="J1264" s="209"/>
      <c r="K1264" s="209"/>
      <c r="L1264" s="213"/>
      <c r="M1264" s="214"/>
      <c r="N1264" s="215"/>
      <c r="O1264" s="215"/>
      <c r="P1264" s="215"/>
      <c r="Q1264" s="215"/>
      <c r="R1264" s="215"/>
      <c r="S1264" s="215"/>
      <c r="T1264" s="216"/>
      <c r="AT1264" s="217" t="s">
        <v>191</v>
      </c>
      <c r="AU1264" s="217" t="s">
        <v>88</v>
      </c>
      <c r="AV1264" s="11" t="s">
        <v>86</v>
      </c>
      <c r="AW1264" s="11" t="s">
        <v>41</v>
      </c>
      <c r="AX1264" s="11" t="s">
        <v>78</v>
      </c>
      <c r="AY1264" s="217" t="s">
        <v>179</v>
      </c>
    </row>
    <row r="1265" spans="2:65" s="12" customFormat="1" ht="13.5">
      <c r="B1265" s="218"/>
      <c r="C1265" s="219"/>
      <c r="D1265" s="205" t="s">
        <v>191</v>
      </c>
      <c r="E1265" s="220" t="s">
        <v>34</v>
      </c>
      <c r="F1265" s="221" t="s">
        <v>1677</v>
      </c>
      <c r="G1265" s="219"/>
      <c r="H1265" s="222">
        <v>154.40700000000001</v>
      </c>
      <c r="I1265" s="223"/>
      <c r="J1265" s="219"/>
      <c r="K1265" s="219"/>
      <c r="L1265" s="224"/>
      <c r="M1265" s="225"/>
      <c r="N1265" s="226"/>
      <c r="O1265" s="226"/>
      <c r="P1265" s="226"/>
      <c r="Q1265" s="226"/>
      <c r="R1265" s="226"/>
      <c r="S1265" s="226"/>
      <c r="T1265" s="227"/>
      <c r="AT1265" s="228" t="s">
        <v>191</v>
      </c>
      <c r="AU1265" s="228" t="s">
        <v>88</v>
      </c>
      <c r="AV1265" s="12" t="s">
        <v>88</v>
      </c>
      <c r="AW1265" s="12" t="s">
        <v>41</v>
      </c>
      <c r="AX1265" s="12" t="s">
        <v>78</v>
      </c>
      <c r="AY1265" s="228" t="s">
        <v>179</v>
      </c>
    </row>
    <row r="1266" spans="2:65" s="11" customFormat="1" ht="13.5">
      <c r="B1266" s="208"/>
      <c r="C1266" s="209"/>
      <c r="D1266" s="205" t="s">
        <v>191</v>
      </c>
      <c r="E1266" s="210" t="s">
        <v>34</v>
      </c>
      <c r="F1266" s="211" t="s">
        <v>1678</v>
      </c>
      <c r="G1266" s="209"/>
      <c r="H1266" s="210" t="s">
        <v>34</v>
      </c>
      <c r="I1266" s="212"/>
      <c r="J1266" s="209"/>
      <c r="K1266" s="209"/>
      <c r="L1266" s="213"/>
      <c r="M1266" s="214"/>
      <c r="N1266" s="215"/>
      <c r="O1266" s="215"/>
      <c r="P1266" s="215"/>
      <c r="Q1266" s="215"/>
      <c r="R1266" s="215"/>
      <c r="S1266" s="215"/>
      <c r="T1266" s="216"/>
      <c r="AT1266" s="217" t="s">
        <v>191</v>
      </c>
      <c r="AU1266" s="217" t="s">
        <v>88</v>
      </c>
      <c r="AV1266" s="11" t="s">
        <v>86</v>
      </c>
      <c r="AW1266" s="11" t="s">
        <v>41</v>
      </c>
      <c r="AX1266" s="11" t="s">
        <v>78</v>
      </c>
      <c r="AY1266" s="217" t="s">
        <v>179</v>
      </c>
    </row>
    <row r="1267" spans="2:65" s="12" customFormat="1" ht="13.5">
      <c r="B1267" s="218"/>
      <c r="C1267" s="219"/>
      <c r="D1267" s="205" t="s">
        <v>191</v>
      </c>
      <c r="E1267" s="220" t="s">
        <v>34</v>
      </c>
      <c r="F1267" s="221" t="s">
        <v>1679</v>
      </c>
      <c r="G1267" s="219"/>
      <c r="H1267" s="222">
        <v>485.161</v>
      </c>
      <c r="I1267" s="223"/>
      <c r="J1267" s="219"/>
      <c r="K1267" s="219"/>
      <c r="L1267" s="224"/>
      <c r="M1267" s="225"/>
      <c r="N1267" s="226"/>
      <c r="O1267" s="226"/>
      <c r="P1267" s="226"/>
      <c r="Q1267" s="226"/>
      <c r="R1267" s="226"/>
      <c r="S1267" s="226"/>
      <c r="T1267" s="227"/>
      <c r="AT1267" s="228" t="s">
        <v>191</v>
      </c>
      <c r="AU1267" s="228" t="s">
        <v>88</v>
      </c>
      <c r="AV1267" s="12" t="s">
        <v>88</v>
      </c>
      <c r="AW1267" s="12" t="s">
        <v>41</v>
      </c>
      <c r="AX1267" s="12" t="s">
        <v>78</v>
      </c>
      <c r="AY1267" s="228" t="s">
        <v>179</v>
      </c>
    </row>
    <row r="1268" spans="2:65" s="13" customFormat="1" ht="13.5">
      <c r="B1268" s="229"/>
      <c r="C1268" s="230"/>
      <c r="D1268" s="205" t="s">
        <v>191</v>
      </c>
      <c r="E1268" s="231" t="s">
        <v>34</v>
      </c>
      <c r="F1268" s="232" t="s">
        <v>196</v>
      </c>
      <c r="G1268" s="230"/>
      <c r="H1268" s="233">
        <v>846.44399999999996</v>
      </c>
      <c r="I1268" s="234"/>
      <c r="J1268" s="230"/>
      <c r="K1268" s="230"/>
      <c r="L1268" s="235"/>
      <c r="M1268" s="236"/>
      <c r="N1268" s="237"/>
      <c r="O1268" s="237"/>
      <c r="P1268" s="237"/>
      <c r="Q1268" s="237"/>
      <c r="R1268" s="237"/>
      <c r="S1268" s="237"/>
      <c r="T1268" s="238"/>
      <c r="AT1268" s="239" t="s">
        <v>191</v>
      </c>
      <c r="AU1268" s="239" t="s">
        <v>88</v>
      </c>
      <c r="AV1268" s="13" t="s">
        <v>187</v>
      </c>
      <c r="AW1268" s="13" t="s">
        <v>41</v>
      </c>
      <c r="AX1268" s="13" t="s">
        <v>86</v>
      </c>
      <c r="AY1268" s="239" t="s">
        <v>179</v>
      </c>
    </row>
    <row r="1269" spans="2:65" s="1" customFormat="1" ht="22.9" customHeight="1">
      <c r="B1269" s="42"/>
      <c r="C1269" s="240" t="s">
        <v>1680</v>
      </c>
      <c r="D1269" s="240" t="s">
        <v>222</v>
      </c>
      <c r="E1269" s="241" t="s">
        <v>1681</v>
      </c>
      <c r="F1269" s="242" t="s">
        <v>1682</v>
      </c>
      <c r="G1269" s="243" t="s">
        <v>185</v>
      </c>
      <c r="H1269" s="244">
        <v>217.22</v>
      </c>
      <c r="I1269" s="245"/>
      <c r="J1269" s="246">
        <f>ROUND(I1269*H1269,2)</f>
        <v>0</v>
      </c>
      <c r="K1269" s="242" t="s">
        <v>233</v>
      </c>
      <c r="L1269" s="247"/>
      <c r="M1269" s="248" t="s">
        <v>34</v>
      </c>
      <c r="N1269" s="249" t="s">
        <v>49</v>
      </c>
      <c r="O1269" s="43"/>
      <c r="P1269" s="202">
        <f>O1269*H1269</f>
        <v>0</v>
      </c>
      <c r="Q1269" s="202">
        <v>4.4999999999999997E-3</v>
      </c>
      <c r="R1269" s="202">
        <f>Q1269*H1269</f>
        <v>0.97748999999999997</v>
      </c>
      <c r="S1269" s="202">
        <v>0</v>
      </c>
      <c r="T1269" s="203">
        <f>S1269*H1269</f>
        <v>0</v>
      </c>
      <c r="AR1269" s="24" t="s">
        <v>225</v>
      </c>
      <c r="AT1269" s="24" t="s">
        <v>222</v>
      </c>
      <c r="AU1269" s="24" t="s">
        <v>88</v>
      </c>
      <c r="AY1269" s="24" t="s">
        <v>179</v>
      </c>
      <c r="BE1269" s="204">
        <f>IF(N1269="základní",J1269,0)</f>
        <v>0</v>
      </c>
      <c r="BF1269" s="204">
        <f>IF(N1269="snížená",J1269,0)</f>
        <v>0</v>
      </c>
      <c r="BG1269" s="204">
        <f>IF(N1269="zákl. přenesená",J1269,0)</f>
        <v>0</v>
      </c>
      <c r="BH1269" s="204">
        <f>IF(N1269="sníž. přenesená",J1269,0)</f>
        <v>0</v>
      </c>
      <c r="BI1269" s="204">
        <f>IF(N1269="nulová",J1269,0)</f>
        <v>0</v>
      </c>
      <c r="BJ1269" s="24" t="s">
        <v>86</v>
      </c>
      <c r="BK1269" s="204">
        <f>ROUND(I1269*H1269,2)</f>
        <v>0</v>
      </c>
      <c r="BL1269" s="24" t="s">
        <v>187</v>
      </c>
      <c r="BM1269" s="24" t="s">
        <v>1683</v>
      </c>
    </row>
    <row r="1270" spans="2:65" s="12" customFormat="1" ht="13.5">
      <c r="B1270" s="218"/>
      <c r="C1270" s="219"/>
      <c r="D1270" s="205" t="s">
        <v>191</v>
      </c>
      <c r="E1270" s="219"/>
      <c r="F1270" s="221" t="s">
        <v>1684</v>
      </c>
      <c r="G1270" s="219"/>
      <c r="H1270" s="222">
        <v>217.22</v>
      </c>
      <c r="I1270" s="223"/>
      <c r="J1270" s="219"/>
      <c r="K1270" s="219"/>
      <c r="L1270" s="224"/>
      <c r="M1270" s="225"/>
      <c r="N1270" s="226"/>
      <c r="O1270" s="226"/>
      <c r="P1270" s="226"/>
      <c r="Q1270" s="226"/>
      <c r="R1270" s="226"/>
      <c r="S1270" s="226"/>
      <c r="T1270" s="227"/>
      <c r="AT1270" s="228" t="s">
        <v>191</v>
      </c>
      <c r="AU1270" s="228" t="s">
        <v>88</v>
      </c>
      <c r="AV1270" s="12" t="s">
        <v>88</v>
      </c>
      <c r="AW1270" s="12" t="s">
        <v>6</v>
      </c>
      <c r="AX1270" s="12" t="s">
        <v>86</v>
      </c>
      <c r="AY1270" s="228" t="s">
        <v>179</v>
      </c>
    </row>
    <row r="1271" spans="2:65" s="1" customFormat="1" ht="22.9" customHeight="1">
      <c r="B1271" s="42"/>
      <c r="C1271" s="240" t="s">
        <v>1685</v>
      </c>
      <c r="D1271" s="240" t="s">
        <v>222</v>
      </c>
      <c r="E1271" s="241" t="s">
        <v>1686</v>
      </c>
      <c r="F1271" s="242" t="s">
        <v>1687</v>
      </c>
      <c r="G1271" s="243" t="s">
        <v>185</v>
      </c>
      <c r="H1271" s="244">
        <v>162.12700000000001</v>
      </c>
      <c r="I1271" s="245"/>
      <c r="J1271" s="246">
        <f>ROUND(I1271*H1271,2)</f>
        <v>0</v>
      </c>
      <c r="K1271" s="242" t="s">
        <v>233</v>
      </c>
      <c r="L1271" s="247"/>
      <c r="M1271" s="248" t="s">
        <v>34</v>
      </c>
      <c r="N1271" s="249" t="s">
        <v>49</v>
      </c>
      <c r="O1271" s="43"/>
      <c r="P1271" s="202">
        <f>O1271*H1271</f>
        <v>0</v>
      </c>
      <c r="Q1271" s="202">
        <v>4.4999999999999997E-3</v>
      </c>
      <c r="R1271" s="202">
        <f>Q1271*H1271</f>
        <v>0.72957150000000004</v>
      </c>
      <c r="S1271" s="202">
        <v>0</v>
      </c>
      <c r="T1271" s="203">
        <f>S1271*H1271</f>
        <v>0</v>
      </c>
      <c r="AR1271" s="24" t="s">
        <v>225</v>
      </c>
      <c r="AT1271" s="24" t="s">
        <v>222</v>
      </c>
      <c r="AU1271" s="24" t="s">
        <v>88</v>
      </c>
      <c r="AY1271" s="24" t="s">
        <v>179</v>
      </c>
      <c r="BE1271" s="204">
        <f>IF(N1271="základní",J1271,0)</f>
        <v>0</v>
      </c>
      <c r="BF1271" s="204">
        <f>IF(N1271="snížená",J1271,0)</f>
        <v>0</v>
      </c>
      <c r="BG1271" s="204">
        <f>IF(N1271="zákl. přenesená",J1271,0)</f>
        <v>0</v>
      </c>
      <c r="BH1271" s="204">
        <f>IF(N1271="sníž. přenesená",J1271,0)</f>
        <v>0</v>
      </c>
      <c r="BI1271" s="204">
        <f>IF(N1271="nulová",J1271,0)</f>
        <v>0</v>
      </c>
      <c r="BJ1271" s="24" t="s">
        <v>86</v>
      </c>
      <c r="BK1271" s="204">
        <f>ROUND(I1271*H1271,2)</f>
        <v>0</v>
      </c>
      <c r="BL1271" s="24" t="s">
        <v>187</v>
      </c>
      <c r="BM1271" s="24" t="s">
        <v>1688</v>
      </c>
    </row>
    <row r="1272" spans="2:65" s="12" customFormat="1" ht="13.5">
      <c r="B1272" s="218"/>
      <c r="C1272" s="219"/>
      <c r="D1272" s="205" t="s">
        <v>191</v>
      </c>
      <c r="E1272" s="219"/>
      <c r="F1272" s="221" t="s">
        <v>1689</v>
      </c>
      <c r="G1272" s="219"/>
      <c r="H1272" s="222">
        <v>162.12700000000001</v>
      </c>
      <c r="I1272" s="223"/>
      <c r="J1272" s="219"/>
      <c r="K1272" s="219"/>
      <c r="L1272" s="224"/>
      <c r="M1272" s="225"/>
      <c r="N1272" s="226"/>
      <c r="O1272" s="226"/>
      <c r="P1272" s="226"/>
      <c r="Q1272" s="226"/>
      <c r="R1272" s="226"/>
      <c r="S1272" s="226"/>
      <c r="T1272" s="227"/>
      <c r="AT1272" s="228" t="s">
        <v>191</v>
      </c>
      <c r="AU1272" s="228" t="s">
        <v>88</v>
      </c>
      <c r="AV1272" s="12" t="s">
        <v>88</v>
      </c>
      <c r="AW1272" s="12" t="s">
        <v>6</v>
      </c>
      <c r="AX1272" s="12" t="s">
        <v>86</v>
      </c>
      <c r="AY1272" s="228" t="s">
        <v>179</v>
      </c>
    </row>
    <row r="1273" spans="2:65" s="1" customFormat="1" ht="22.9" customHeight="1">
      <c r="B1273" s="42"/>
      <c r="C1273" s="240" t="s">
        <v>1690</v>
      </c>
      <c r="D1273" s="240" t="s">
        <v>222</v>
      </c>
      <c r="E1273" s="241" t="s">
        <v>1691</v>
      </c>
      <c r="F1273" s="242" t="s">
        <v>1692</v>
      </c>
      <c r="G1273" s="243" t="s">
        <v>185</v>
      </c>
      <c r="H1273" s="244">
        <v>509.41899999999998</v>
      </c>
      <c r="I1273" s="245"/>
      <c r="J1273" s="246">
        <f>ROUND(I1273*H1273,2)</f>
        <v>0</v>
      </c>
      <c r="K1273" s="242" t="s">
        <v>233</v>
      </c>
      <c r="L1273" s="247"/>
      <c r="M1273" s="248" t="s">
        <v>34</v>
      </c>
      <c r="N1273" s="249" t="s">
        <v>49</v>
      </c>
      <c r="O1273" s="43"/>
      <c r="P1273" s="202">
        <f>O1273*H1273</f>
        <v>0</v>
      </c>
      <c r="Q1273" s="202">
        <v>4.4999999999999997E-3</v>
      </c>
      <c r="R1273" s="202">
        <f>Q1273*H1273</f>
        <v>2.2923855</v>
      </c>
      <c r="S1273" s="202">
        <v>0</v>
      </c>
      <c r="T1273" s="203">
        <f>S1273*H1273</f>
        <v>0</v>
      </c>
      <c r="AR1273" s="24" t="s">
        <v>225</v>
      </c>
      <c r="AT1273" s="24" t="s">
        <v>222</v>
      </c>
      <c r="AU1273" s="24" t="s">
        <v>88</v>
      </c>
      <c r="AY1273" s="24" t="s">
        <v>179</v>
      </c>
      <c r="BE1273" s="204">
        <f>IF(N1273="základní",J1273,0)</f>
        <v>0</v>
      </c>
      <c r="BF1273" s="204">
        <f>IF(N1273="snížená",J1273,0)</f>
        <v>0</v>
      </c>
      <c r="BG1273" s="204">
        <f>IF(N1273="zákl. přenesená",J1273,0)</f>
        <v>0</v>
      </c>
      <c r="BH1273" s="204">
        <f>IF(N1273="sníž. přenesená",J1273,0)</f>
        <v>0</v>
      </c>
      <c r="BI1273" s="204">
        <f>IF(N1273="nulová",J1273,0)</f>
        <v>0</v>
      </c>
      <c r="BJ1273" s="24" t="s">
        <v>86</v>
      </c>
      <c r="BK1273" s="204">
        <f>ROUND(I1273*H1273,2)</f>
        <v>0</v>
      </c>
      <c r="BL1273" s="24" t="s">
        <v>187</v>
      </c>
      <c r="BM1273" s="24" t="s">
        <v>1693</v>
      </c>
    </row>
    <row r="1274" spans="2:65" s="12" customFormat="1" ht="13.5">
      <c r="B1274" s="218"/>
      <c r="C1274" s="219"/>
      <c r="D1274" s="205" t="s">
        <v>191</v>
      </c>
      <c r="E1274" s="219"/>
      <c r="F1274" s="221" t="s">
        <v>1694</v>
      </c>
      <c r="G1274" s="219"/>
      <c r="H1274" s="222">
        <v>509.41899999999998</v>
      </c>
      <c r="I1274" s="223"/>
      <c r="J1274" s="219"/>
      <c r="K1274" s="219"/>
      <c r="L1274" s="224"/>
      <c r="M1274" s="225"/>
      <c r="N1274" s="226"/>
      <c r="O1274" s="226"/>
      <c r="P1274" s="226"/>
      <c r="Q1274" s="226"/>
      <c r="R1274" s="226"/>
      <c r="S1274" s="226"/>
      <c r="T1274" s="227"/>
      <c r="AT1274" s="228" t="s">
        <v>191</v>
      </c>
      <c r="AU1274" s="228" t="s">
        <v>88</v>
      </c>
      <c r="AV1274" s="12" t="s">
        <v>88</v>
      </c>
      <c r="AW1274" s="12" t="s">
        <v>6</v>
      </c>
      <c r="AX1274" s="12" t="s">
        <v>86</v>
      </c>
      <c r="AY1274" s="228" t="s">
        <v>179</v>
      </c>
    </row>
    <row r="1275" spans="2:65" s="1" customFormat="1" ht="22.9" customHeight="1">
      <c r="B1275" s="42"/>
      <c r="C1275" s="240" t="s">
        <v>1695</v>
      </c>
      <c r="D1275" s="240" t="s">
        <v>222</v>
      </c>
      <c r="E1275" s="241" t="s">
        <v>1696</v>
      </c>
      <c r="F1275" s="242" t="s">
        <v>1697</v>
      </c>
      <c r="G1275" s="243" t="s">
        <v>250</v>
      </c>
      <c r="H1275" s="244">
        <v>571.95000000000005</v>
      </c>
      <c r="I1275" s="245"/>
      <c r="J1275" s="246">
        <f>ROUND(I1275*H1275,2)</f>
        <v>0</v>
      </c>
      <c r="K1275" s="242" t="s">
        <v>186</v>
      </c>
      <c r="L1275" s="247"/>
      <c r="M1275" s="248" t="s">
        <v>34</v>
      </c>
      <c r="N1275" s="249" t="s">
        <v>49</v>
      </c>
      <c r="O1275" s="43"/>
      <c r="P1275" s="202">
        <f>O1275*H1275</f>
        <v>0</v>
      </c>
      <c r="Q1275" s="202">
        <v>4.0999999999999999E-4</v>
      </c>
      <c r="R1275" s="202">
        <f>Q1275*H1275</f>
        <v>0.23449950000000003</v>
      </c>
      <c r="S1275" s="202">
        <v>0</v>
      </c>
      <c r="T1275" s="203">
        <f>S1275*H1275</f>
        <v>0</v>
      </c>
      <c r="AR1275" s="24" t="s">
        <v>225</v>
      </c>
      <c r="AT1275" s="24" t="s">
        <v>222</v>
      </c>
      <c r="AU1275" s="24" t="s">
        <v>88</v>
      </c>
      <c r="AY1275" s="24" t="s">
        <v>179</v>
      </c>
      <c r="BE1275" s="204">
        <f>IF(N1275="základní",J1275,0)</f>
        <v>0</v>
      </c>
      <c r="BF1275" s="204">
        <f>IF(N1275="snížená",J1275,0)</f>
        <v>0</v>
      </c>
      <c r="BG1275" s="204">
        <f>IF(N1275="zákl. přenesená",J1275,0)</f>
        <v>0</v>
      </c>
      <c r="BH1275" s="204">
        <f>IF(N1275="sníž. přenesená",J1275,0)</f>
        <v>0</v>
      </c>
      <c r="BI1275" s="204">
        <f>IF(N1275="nulová",J1275,0)</f>
        <v>0</v>
      </c>
      <c r="BJ1275" s="24" t="s">
        <v>86</v>
      </c>
      <c r="BK1275" s="204">
        <f>ROUND(I1275*H1275,2)</f>
        <v>0</v>
      </c>
      <c r="BL1275" s="24" t="s">
        <v>187</v>
      </c>
      <c r="BM1275" s="24" t="s">
        <v>1698</v>
      </c>
    </row>
    <row r="1276" spans="2:65" s="11" customFormat="1" ht="13.5">
      <c r="B1276" s="208"/>
      <c r="C1276" s="209"/>
      <c r="D1276" s="205" t="s">
        <v>191</v>
      </c>
      <c r="E1276" s="210" t="s">
        <v>34</v>
      </c>
      <c r="F1276" s="211" t="s">
        <v>1699</v>
      </c>
      <c r="G1276" s="209"/>
      <c r="H1276" s="210" t="s">
        <v>34</v>
      </c>
      <c r="I1276" s="212"/>
      <c r="J1276" s="209"/>
      <c r="K1276" s="209"/>
      <c r="L1276" s="213"/>
      <c r="M1276" s="214"/>
      <c r="N1276" s="215"/>
      <c r="O1276" s="215"/>
      <c r="P1276" s="215"/>
      <c r="Q1276" s="215"/>
      <c r="R1276" s="215"/>
      <c r="S1276" s="215"/>
      <c r="T1276" s="216"/>
      <c r="AT1276" s="217" t="s">
        <v>191</v>
      </c>
      <c r="AU1276" s="217" t="s">
        <v>88</v>
      </c>
      <c r="AV1276" s="11" t="s">
        <v>86</v>
      </c>
      <c r="AW1276" s="11" t="s">
        <v>41</v>
      </c>
      <c r="AX1276" s="11" t="s">
        <v>78</v>
      </c>
      <c r="AY1276" s="217" t="s">
        <v>179</v>
      </c>
    </row>
    <row r="1277" spans="2:65" s="12" customFormat="1" ht="13.5">
      <c r="B1277" s="218"/>
      <c r="C1277" s="219"/>
      <c r="D1277" s="205" t="s">
        <v>191</v>
      </c>
      <c r="E1277" s="220" t="s">
        <v>34</v>
      </c>
      <c r="F1277" s="221" t="s">
        <v>1700</v>
      </c>
      <c r="G1277" s="219"/>
      <c r="H1277" s="222">
        <v>135.81</v>
      </c>
      <c r="I1277" s="223"/>
      <c r="J1277" s="219"/>
      <c r="K1277" s="219"/>
      <c r="L1277" s="224"/>
      <c r="M1277" s="225"/>
      <c r="N1277" s="226"/>
      <c r="O1277" s="226"/>
      <c r="P1277" s="226"/>
      <c r="Q1277" s="226"/>
      <c r="R1277" s="226"/>
      <c r="S1277" s="226"/>
      <c r="T1277" s="227"/>
      <c r="AT1277" s="228" t="s">
        <v>191</v>
      </c>
      <c r="AU1277" s="228" t="s">
        <v>88</v>
      </c>
      <c r="AV1277" s="12" t="s">
        <v>88</v>
      </c>
      <c r="AW1277" s="12" t="s">
        <v>41</v>
      </c>
      <c r="AX1277" s="12" t="s">
        <v>78</v>
      </c>
      <c r="AY1277" s="228" t="s">
        <v>179</v>
      </c>
    </row>
    <row r="1278" spans="2:65" s="11" customFormat="1" ht="13.5">
      <c r="B1278" s="208"/>
      <c r="C1278" s="209"/>
      <c r="D1278" s="205" t="s">
        <v>191</v>
      </c>
      <c r="E1278" s="210" t="s">
        <v>34</v>
      </c>
      <c r="F1278" s="211" t="s">
        <v>1701</v>
      </c>
      <c r="G1278" s="209"/>
      <c r="H1278" s="210" t="s">
        <v>34</v>
      </c>
      <c r="I1278" s="212"/>
      <c r="J1278" s="209"/>
      <c r="K1278" s="209"/>
      <c r="L1278" s="213"/>
      <c r="M1278" s="214"/>
      <c r="N1278" s="215"/>
      <c r="O1278" s="215"/>
      <c r="P1278" s="215"/>
      <c r="Q1278" s="215"/>
      <c r="R1278" s="215"/>
      <c r="S1278" s="215"/>
      <c r="T1278" s="216"/>
      <c r="AT1278" s="217" t="s">
        <v>191</v>
      </c>
      <c r="AU1278" s="217" t="s">
        <v>88</v>
      </c>
      <c r="AV1278" s="11" t="s">
        <v>86</v>
      </c>
      <c r="AW1278" s="11" t="s">
        <v>41</v>
      </c>
      <c r="AX1278" s="11" t="s">
        <v>78</v>
      </c>
      <c r="AY1278" s="217" t="s">
        <v>179</v>
      </c>
    </row>
    <row r="1279" spans="2:65" s="12" customFormat="1" ht="13.5">
      <c r="B1279" s="218"/>
      <c r="C1279" s="219"/>
      <c r="D1279" s="205" t="s">
        <v>191</v>
      </c>
      <c r="E1279" s="220" t="s">
        <v>34</v>
      </c>
      <c r="F1279" s="221" t="s">
        <v>1702</v>
      </c>
      <c r="G1279" s="219"/>
      <c r="H1279" s="222">
        <v>436.14</v>
      </c>
      <c r="I1279" s="223"/>
      <c r="J1279" s="219"/>
      <c r="K1279" s="219"/>
      <c r="L1279" s="224"/>
      <c r="M1279" s="225"/>
      <c r="N1279" s="226"/>
      <c r="O1279" s="226"/>
      <c r="P1279" s="226"/>
      <c r="Q1279" s="226"/>
      <c r="R1279" s="226"/>
      <c r="S1279" s="226"/>
      <c r="T1279" s="227"/>
      <c r="AT1279" s="228" t="s">
        <v>191</v>
      </c>
      <c r="AU1279" s="228" t="s">
        <v>88</v>
      </c>
      <c r="AV1279" s="12" t="s">
        <v>88</v>
      </c>
      <c r="AW1279" s="12" t="s">
        <v>41</v>
      </c>
      <c r="AX1279" s="12" t="s">
        <v>78</v>
      </c>
      <c r="AY1279" s="228" t="s">
        <v>179</v>
      </c>
    </row>
    <row r="1280" spans="2:65" s="13" customFormat="1" ht="13.5">
      <c r="B1280" s="229"/>
      <c r="C1280" s="230"/>
      <c r="D1280" s="205" t="s">
        <v>191</v>
      </c>
      <c r="E1280" s="231" t="s">
        <v>34</v>
      </c>
      <c r="F1280" s="232" t="s">
        <v>196</v>
      </c>
      <c r="G1280" s="230"/>
      <c r="H1280" s="233">
        <v>571.95000000000005</v>
      </c>
      <c r="I1280" s="234"/>
      <c r="J1280" s="230"/>
      <c r="K1280" s="230"/>
      <c r="L1280" s="235"/>
      <c r="M1280" s="236"/>
      <c r="N1280" s="237"/>
      <c r="O1280" s="237"/>
      <c r="P1280" s="237"/>
      <c r="Q1280" s="237"/>
      <c r="R1280" s="237"/>
      <c r="S1280" s="237"/>
      <c r="T1280" s="238"/>
      <c r="AT1280" s="239" t="s">
        <v>191</v>
      </c>
      <c r="AU1280" s="239" t="s">
        <v>88</v>
      </c>
      <c r="AV1280" s="13" t="s">
        <v>187</v>
      </c>
      <c r="AW1280" s="13" t="s">
        <v>41</v>
      </c>
      <c r="AX1280" s="13" t="s">
        <v>86</v>
      </c>
      <c r="AY1280" s="239" t="s">
        <v>179</v>
      </c>
    </row>
    <row r="1281" spans="2:65" s="1" customFormat="1" ht="14.45" customHeight="1">
      <c r="B1281" s="42"/>
      <c r="C1281" s="240" t="s">
        <v>1703</v>
      </c>
      <c r="D1281" s="240" t="s">
        <v>222</v>
      </c>
      <c r="E1281" s="241" t="s">
        <v>1704</v>
      </c>
      <c r="F1281" s="242" t="s">
        <v>1705</v>
      </c>
      <c r="G1281" s="243" t="s">
        <v>250</v>
      </c>
      <c r="H1281" s="244">
        <v>187.709</v>
      </c>
      <c r="I1281" s="245"/>
      <c r="J1281" s="246">
        <f>ROUND(I1281*H1281,2)</f>
        <v>0</v>
      </c>
      <c r="K1281" s="242" t="s">
        <v>233</v>
      </c>
      <c r="L1281" s="247"/>
      <c r="M1281" s="248" t="s">
        <v>34</v>
      </c>
      <c r="N1281" s="249" t="s">
        <v>49</v>
      </c>
      <c r="O1281" s="43"/>
      <c r="P1281" s="202">
        <f>O1281*H1281</f>
        <v>0</v>
      </c>
      <c r="Q1281" s="202">
        <v>4.0999999999999999E-4</v>
      </c>
      <c r="R1281" s="202">
        <f>Q1281*H1281</f>
        <v>7.6960689999999998E-2</v>
      </c>
      <c r="S1281" s="202">
        <v>0</v>
      </c>
      <c r="T1281" s="203">
        <f>S1281*H1281</f>
        <v>0</v>
      </c>
      <c r="AR1281" s="24" t="s">
        <v>225</v>
      </c>
      <c r="AT1281" s="24" t="s">
        <v>222</v>
      </c>
      <c r="AU1281" s="24" t="s">
        <v>88</v>
      </c>
      <c r="AY1281" s="24" t="s">
        <v>179</v>
      </c>
      <c r="BE1281" s="204">
        <f>IF(N1281="základní",J1281,0)</f>
        <v>0</v>
      </c>
      <c r="BF1281" s="204">
        <f>IF(N1281="snížená",J1281,0)</f>
        <v>0</v>
      </c>
      <c r="BG1281" s="204">
        <f>IF(N1281="zákl. přenesená",J1281,0)</f>
        <v>0</v>
      </c>
      <c r="BH1281" s="204">
        <f>IF(N1281="sníž. přenesená",J1281,0)</f>
        <v>0</v>
      </c>
      <c r="BI1281" s="204">
        <f>IF(N1281="nulová",J1281,0)</f>
        <v>0</v>
      </c>
      <c r="BJ1281" s="24" t="s">
        <v>86</v>
      </c>
      <c r="BK1281" s="204">
        <f>ROUND(I1281*H1281,2)</f>
        <v>0</v>
      </c>
      <c r="BL1281" s="24" t="s">
        <v>187</v>
      </c>
      <c r="BM1281" s="24" t="s">
        <v>1706</v>
      </c>
    </row>
    <row r="1282" spans="2:65" s="11" customFormat="1" ht="13.5">
      <c r="B1282" s="208"/>
      <c r="C1282" s="209"/>
      <c r="D1282" s="205" t="s">
        <v>191</v>
      </c>
      <c r="E1282" s="210" t="s">
        <v>34</v>
      </c>
      <c r="F1282" s="211" t="s">
        <v>1707</v>
      </c>
      <c r="G1282" s="209"/>
      <c r="H1282" s="210" t="s">
        <v>34</v>
      </c>
      <c r="I1282" s="212"/>
      <c r="J1282" s="209"/>
      <c r="K1282" s="209"/>
      <c r="L1282" s="213"/>
      <c r="M1282" s="214"/>
      <c r="N1282" s="215"/>
      <c r="O1282" s="215"/>
      <c r="P1282" s="215"/>
      <c r="Q1282" s="215"/>
      <c r="R1282" s="215"/>
      <c r="S1282" s="215"/>
      <c r="T1282" s="216"/>
      <c r="AT1282" s="217" t="s">
        <v>191</v>
      </c>
      <c r="AU1282" s="217" t="s">
        <v>88</v>
      </c>
      <c r="AV1282" s="11" t="s">
        <v>86</v>
      </c>
      <c r="AW1282" s="11" t="s">
        <v>41</v>
      </c>
      <c r="AX1282" s="11" t="s">
        <v>78</v>
      </c>
      <c r="AY1282" s="217" t="s">
        <v>179</v>
      </c>
    </row>
    <row r="1283" spans="2:65" s="12" customFormat="1" ht="13.5">
      <c r="B1283" s="218"/>
      <c r="C1283" s="219"/>
      <c r="D1283" s="205" t="s">
        <v>191</v>
      </c>
      <c r="E1283" s="220" t="s">
        <v>34</v>
      </c>
      <c r="F1283" s="221" t="s">
        <v>1708</v>
      </c>
      <c r="G1283" s="219"/>
      <c r="H1283" s="222">
        <v>178.77</v>
      </c>
      <c r="I1283" s="223"/>
      <c r="J1283" s="219"/>
      <c r="K1283" s="219"/>
      <c r="L1283" s="224"/>
      <c r="M1283" s="225"/>
      <c r="N1283" s="226"/>
      <c r="O1283" s="226"/>
      <c r="P1283" s="226"/>
      <c r="Q1283" s="226"/>
      <c r="R1283" s="226"/>
      <c r="S1283" s="226"/>
      <c r="T1283" s="227"/>
      <c r="AT1283" s="228" t="s">
        <v>191</v>
      </c>
      <c r="AU1283" s="228" t="s">
        <v>88</v>
      </c>
      <c r="AV1283" s="12" t="s">
        <v>88</v>
      </c>
      <c r="AW1283" s="12" t="s">
        <v>41</v>
      </c>
      <c r="AX1283" s="12" t="s">
        <v>86</v>
      </c>
      <c r="AY1283" s="228" t="s">
        <v>179</v>
      </c>
    </row>
    <row r="1284" spans="2:65" s="12" customFormat="1" ht="13.5">
      <c r="B1284" s="218"/>
      <c r="C1284" s="219"/>
      <c r="D1284" s="205" t="s">
        <v>191</v>
      </c>
      <c r="E1284" s="219"/>
      <c r="F1284" s="221" t="s">
        <v>1709</v>
      </c>
      <c r="G1284" s="219"/>
      <c r="H1284" s="222">
        <v>187.709</v>
      </c>
      <c r="I1284" s="223"/>
      <c r="J1284" s="219"/>
      <c r="K1284" s="219"/>
      <c r="L1284" s="224"/>
      <c r="M1284" s="225"/>
      <c r="N1284" s="226"/>
      <c r="O1284" s="226"/>
      <c r="P1284" s="226"/>
      <c r="Q1284" s="226"/>
      <c r="R1284" s="226"/>
      <c r="S1284" s="226"/>
      <c r="T1284" s="227"/>
      <c r="AT1284" s="228" t="s">
        <v>191</v>
      </c>
      <c r="AU1284" s="228" t="s">
        <v>88</v>
      </c>
      <c r="AV1284" s="12" t="s">
        <v>88</v>
      </c>
      <c r="AW1284" s="12" t="s">
        <v>6</v>
      </c>
      <c r="AX1284" s="12" t="s">
        <v>86</v>
      </c>
      <c r="AY1284" s="228" t="s">
        <v>179</v>
      </c>
    </row>
    <row r="1285" spans="2:65" s="1" customFormat="1" ht="22.9" customHeight="1">
      <c r="B1285" s="42"/>
      <c r="C1285" s="240" t="s">
        <v>1710</v>
      </c>
      <c r="D1285" s="240" t="s">
        <v>222</v>
      </c>
      <c r="E1285" s="241" t="s">
        <v>1711</v>
      </c>
      <c r="F1285" s="242" t="s">
        <v>1712</v>
      </c>
      <c r="G1285" s="243" t="s">
        <v>250</v>
      </c>
      <c r="H1285" s="244">
        <v>1080.3499999999999</v>
      </c>
      <c r="I1285" s="245"/>
      <c r="J1285" s="246">
        <f>ROUND(I1285*H1285,2)</f>
        <v>0</v>
      </c>
      <c r="K1285" s="242" t="s">
        <v>186</v>
      </c>
      <c r="L1285" s="247"/>
      <c r="M1285" s="248" t="s">
        <v>34</v>
      </c>
      <c r="N1285" s="249" t="s">
        <v>49</v>
      </c>
      <c r="O1285" s="43"/>
      <c r="P1285" s="202">
        <f>O1285*H1285</f>
        <v>0</v>
      </c>
      <c r="Q1285" s="202">
        <v>3.1E-4</v>
      </c>
      <c r="R1285" s="202">
        <f>Q1285*H1285</f>
        <v>0.3349085</v>
      </c>
      <c r="S1285" s="202">
        <v>0</v>
      </c>
      <c r="T1285" s="203">
        <f>S1285*H1285</f>
        <v>0</v>
      </c>
      <c r="AR1285" s="24" t="s">
        <v>225</v>
      </c>
      <c r="AT1285" s="24" t="s">
        <v>222</v>
      </c>
      <c r="AU1285" s="24" t="s">
        <v>88</v>
      </c>
      <c r="AY1285" s="24" t="s">
        <v>179</v>
      </c>
      <c r="BE1285" s="204">
        <f>IF(N1285="základní",J1285,0)</f>
        <v>0</v>
      </c>
      <c r="BF1285" s="204">
        <f>IF(N1285="snížená",J1285,0)</f>
        <v>0</v>
      </c>
      <c r="BG1285" s="204">
        <f>IF(N1285="zákl. přenesená",J1285,0)</f>
        <v>0</v>
      </c>
      <c r="BH1285" s="204">
        <f>IF(N1285="sníž. přenesená",J1285,0)</f>
        <v>0</v>
      </c>
      <c r="BI1285" s="204">
        <f>IF(N1285="nulová",J1285,0)</f>
        <v>0</v>
      </c>
      <c r="BJ1285" s="24" t="s">
        <v>86</v>
      </c>
      <c r="BK1285" s="204">
        <f>ROUND(I1285*H1285,2)</f>
        <v>0</v>
      </c>
      <c r="BL1285" s="24" t="s">
        <v>187</v>
      </c>
      <c r="BM1285" s="24" t="s">
        <v>1713</v>
      </c>
    </row>
    <row r="1286" spans="2:65" s="11" customFormat="1" ht="13.5">
      <c r="B1286" s="208"/>
      <c r="C1286" s="209"/>
      <c r="D1286" s="205" t="s">
        <v>191</v>
      </c>
      <c r="E1286" s="210" t="s">
        <v>34</v>
      </c>
      <c r="F1286" s="211" t="s">
        <v>1676</v>
      </c>
      <c r="G1286" s="209"/>
      <c r="H1286" s="210" t="s">
        <v>34</v>
      </c>
      <c r="I1286" s="212"/>
      <c r="J1286" s="209"/>
      <c r="K1286" s="209"/>
      <c r="L1286" s="213"/>
      <c r="M1286" s="214"/>
      <c r="N1286" s="215"/>
      <c r="O1286" s="215"/>
      <c r="P1286" s="215"/>
      <c r="Q1286" s="215"/>
      <c r="R1286" s="215"/>
      <c r="S1286" s="215"/>
      <c r="T1286" s="216"/>
      <c r="AT1286" s="217" t="s">
        <v>191</v>
      </c>
      <c r="AU1286" s="217" t="s">
        <v>88</v>
      </c>
      <c r="AV1286" s="11" t="s">
        <v>86</v>
      </c>
      <c r="AW1286" s="11" t="s">
        <v>41</v>
      </c>
      <c r="AX1286" s="11" t="s">
        <v>78</v>
      </c>
      <c r="AY1286" s="217" t="s">
        <v>179</v>
      </c>
    </row>
    <row r="1287" spans="2:65" s="12" customFormat="1" ht="13.5">
      <c r="B1287" s="218"/>
      <c r="C1287" s="219"/>
      <c r="D1287" s="205" t="s">
        <v>191</v>
      </c>
      <c r="E1287" s="220" t="s">
        <v>34</v>
      </c>
      <c r="F1287" s="221" t="s">
        <v>1714</v>
      </c>
      <c r="G1287" s="219"/>
      <c r="H1287" s="222">
        <v>256.52999999999997</v>
      </c>
      <c r="I1287" s="223"/>
      <c r="J1287" s="219"/>
      <c r="K1287" s="219"/>
      <c r="L1287" s="224"/>
      <c r="M1287" s="225"/>
      <c r="N1287" s="226"/>
      <c r="O1287" s="226"/>
      <c r="P1287" s="226"/>
      <c r="Q1287" s="226"/>
      <c r="R1287" s="226"/>
      <c r="S1287" s="226"/>
      <c r="T1287" s="227"/>
      <c r="AT1287" s="228" t="s">
        <v>191</v>
      </c>
      <c r="AU1287" s="228" t="s">
        <v>88</v>
      </c>
      <c r="AV1287" s="12" t="s">
        <v>88</v>
      </c>
      <c r="AW1287" s="12" t="s">
        <v>41</v>
      </c>
      <c r="AX1287" s="12" t="s">
        <v>78</v>
      </c>
      <c r="AY1287" s="228" t="s">
        <v>179</v>
      </c>
    </row>
    <row r="1288" spans="2:65" s="11" customFormat="1" ht="13.5">
      <c r="B1288" s="208"/>
      <c r="C1288" s="209"/>
      <c r="D1288" s="205" t="s">
        <v>191</v>
      </c>
      <c r="E1288" s="210" t="s">
        <v>34</v>
      </c>
      <c r="F1288" s="211" t="s">
        <v>1678</v>
      </c>
      <c r="G1288" s="209"/>
      <c r="H1288" s="210" t="s">
        <v>34</v>
      </c>
      <c r="I1288" s="212"/>
      <c r="J1288" s="209"/>
      <c r="K1288" s="209"/>
      <c r="L1288" s="213"/>
      <c r="M1288" s="214"/>
      <c r="N1288" s="215"/>
      <c r="O1288" s="215"/>
      <c r="P1288" s="215"/>
      <c r="Q1288" s="215"/>
      <c r="R1288" s="215"/>
      <c r="S1288" s="215"/>
      <c r="T1288" s="216"/>
      <c r="AT1288" s="217" t="s">
        <v>191</v>
      </c>
      <c r="AU1288" s="217" t="s">
        <v>88</v>
      </c>
      <c r="AV1288" s="11" t="s">
        <v>86</v>
      </c>
      <c r="AW1288" s="11" t="s">
        <v>41</v>
      </c>
      <c r="AX1288" s="11" t="s">
        <v>78</v>
      </c>
      <c r="AY1288" s="217" t="s">
        <v>179</v>
      </c>
    </row>
    <row r="1289" spans="2:65" s="12" customFormat="1" ht="13.5">
      <c r="B1289" s="218"/>
      <c r="C1289" s="219"/>
      <c r="D1289" s="205" t="s">
        <v>191</v>
      </c>
      <c r="E1289" s="220" t="s">
        <v>34</v>
      </c>
      <c r="F1289" s="221" t="s">
        <v>1715</v>
      </c>
      <c r="G1289" s="219"/>
      <c r="H1289" s="222">
        <v>823.82</v>
      </c>
      <c r="I1289" s="223"/>
      <c r="J1289" s="219"/>
      <c r="K1289" s="219"/>
      <c r="L1289" s="224"/>
      <c r="M1289" s="225"/>
      <c r="N1289" s="226"/>
      <c r="O1289" s="226"/>
      <c r="P1289" s="226"/>
      <c r="Q1289" s="226"/>
      <c r="R1289" s="226"/>
      <c r="S1289" s="226"/>
      <c r="T1289" s="227"/>
      <c r="AT1289" s="228" t="s">
        <v>191</v>
      </c>
      <c r="AU1289" s="228" t="s">
        <v>88</v>
      </c>
      <c r="AV1289" s="12" t="s">
        <v>88</v>
      </c>
      <c r="AW1289" s="12" t="s">
        <v>41</v>
      </c>
      <c r="AX1289" s="12" t="s">
        <v>78</v>
      </c>
      <c r="AY1289" s="228" t="s">
        <v>179</v>
      </c>
    </row>
    <row r="1290" spans="2:65" s="13" customFormat="1" ht="13.5">
      <c r="B1290" s="229"/>
      <c r="C1290" s="230"/>
      <c r="D1290" s="205" t="s">
        <v>191</v>
      </c>
      <c r="E1290" s="231" t="s">
        <v>34</v>
      </c>
      <c r="F1290" s="232" t="s">
        <v>196</v>
      </c>
      <c r="G1290" s="230"/>
      <c r="H1290" s="233">
        <v>1080.3499999999999</v>
      </c>
      <c r="I1290" s="234"/>
      <c r="J1290" s="230"/>
      <c r="K1290" s="230"/>
      <c r="L1290" s="235"/>
      <c r="M1290" s="236"/>
      <c r="N1290" s="237"/>
      <c r="O1290" s="237"/>
      <c r="P1290" s="237"/>
      <c r="Q1290" s="237"/>
      <c r="R1290" s="237"/>
      <c r="S1290" s="237"/>
      <c r="T1290" s="238"/>
      <c r="AT1290" s="239" t="s">
        <v>191</v>
      </c>
      <c r="AU1290" s="239" t="s">
        <v>88</v>
      </c>
      <c r="AV1290" s="13" t="s">
        <v>187</v>
      </c>
      <c r="AW1290" s="13" t="s">
        <v>41</v>
      </c>
      <c r="AX1290" s="13" t="s">
        <v>86</v>
      </c>
      <c r="AY1290" s="239" t="s">
        <v>179</v>
      </c>
    </row>
    <row r="1291" spans="2:65" s="1" customFormat="1" ht="14.45" customHeight="1">
      <c r="B1291" s="42"/>
      <c r="C1291" s="240" t="s">
        <v>1716</v>
      </c>
      <c r="D1291" s="240" t="s">
        <v>222</v>
      </c>
      <c r="E1291" s="241" t="s">
        <v>1717</v>
      </c>
      <c r="F1291" s="242" t="s">
        <v>1718</v>
      </c>
      <c r="G1291" s="243" t="s">
        <v>250</v>
      </c>
      <c r="H1291" s="244">
        <v>354.55399999999997</v>
      </c>
      <c r="I1291" s="245"/>
      <c r="J1291" s="246">
        <f>ROUND(I1291*H1291,2)</f>
        <v>0</v>
      </c>
      <c r="K1291" s="242" t="s">
        <v>233</v>
      </c>
      <c r="L1291" s="247"/>
      <c r="M1291" s="248" t="s">
        <v>34</v>
      </c>
      <c r="N1291" s="249" t="s">
        <v>49</v>
      </c>
      <c r="O1291" s="43"/>
      <c r="P1291" s="202">
        <f>O1291*H1291</f>
        <v>0</v>
      </c>
      <c r="Q1291" s="202">
        <v>3.1E-4</v>
      </c>
      <c r="R1291" s="202">
        <f>Q1291*H1291</f>
        <v>0.10991173999999999</v>
      </c>
      <c r="S1291" s="202">
        <v>0</v>
      </c>
      <c r="T1291" s="203">
        <f>S1291*H1291</f>
        <v>0</v>
      </c>
      <c r="AR1291" s="24" t="s">
        <v>225</v>
      </c>
      <c r="AT1291" s="24" t="s">
        <v>222</v>
      </c>
      <c r="AU1291" s="24" t="s">
        <v>88</v>
      </c>
      <c r="AY1291" s="24" t="s">
        <v>179</v>
      </c>
      <c r="BE1291" s="204">
        <f>IF(N1291="základní",J1291,0)</f>
        <v>0</v>
      </c>
      <c r="BF1291" s="204">
        <f>IF(N1291="snížená",J1291,0)</f>
        <v>0</v>
      </c>
      <c r="BG1291" s="204">
        <f>IF(N1291="zákl. přenesená",J1291,0)</f>
        <v>0</v>
      </c>
      <c r="BH1291" s="204">
        <f>IF(N1291="sníž. přenesená",J1291,0)</f>
        <v>0</v>
      </c>
      <c r="BI1291" s="204">
        <f>IF(N1291="nulová",J1291,0)</f>
        <v>0</v>
      </c>
      <c r="BJ1291" s="24" t="s">
        <v>86</v>
      </c>
      <c r="BK1291" s="204">
        <f>ROUND(I1291*H1291,2)</f>
        <v>0</v>
      </c>
      <c r="BL1291" s="24" t="s">
        <v>187</v>
      </c>
      <c r="BM1291" s="24" t="s">
        <v>1719</v>
      </c>
    </row>
    <row r="1292" spans="2:65" s="11" customFormat="1" ht="13.5">
      <c r="B1292" s="208"/>
      <c r="C1292" s="209"/>
      <c r="D1292" s="205" t="s">
        <v>191</v>
      </c>
      <c r="E1292" s="210" t="s">
        <v>34</v>
      </c>
      <c r="F1292" s="211" t="s">
        <v>1674</v>
      </c>
      <c r="G1292" s="209"/>
      <c r="H1292" s="210" t="s">
        <v>34</v>
      </c>
      <c r="I1292" s="212"/>
      <c r="J1292" s="209"/>
      <c r="K1292" s="209"/>
      <c r="L1292" s="213"/>
      <c r="M1292" s="214"/>
      <c r="N1292" s="215"/>
      <c r="O1292" s="215"/>
      <c r="P1292" s="215"/>
      <c r="Q1292" s="215"/>
      <c r="R1292" s="215"/>
      <c r="S1292" s="215"/>
      <c r="T1292" s="216"/>
      <c r="AT1292" s="217" t="s">
        <v>191</v>
      </c>
      <c r="AU1292" s="217" t="s">
        <v>88</v>
      </c>
      <c r="AV1292" s="11" t="s">
        <v>86</v>
      </c>
      <c r="AW1292" s="11" t="s">
        <v>41</v>
      </c>
      <c r="AX1292" s="11" t="s">
        <v>78</v>
      </c>
      <c r="AY1292" s="217" t="s">
        <v>179</v>
      </c>
    </row>
    <row r="1293" spans="2:65" s="12" customFormat="1" ht="13.5">
      <c r="B1293" s="218"/>
      <c r="C1293" s="219"/>
      <c r="D1293" s="205" t="s">
        <v>191</v>
      </c>
      <c r="E1293" s="220" t="s">
        <v>34</v>
      </c>
      <c r="F1293" s="221" t="s">
        <v>1720</v>
      </c>
      <c r="G1293" s="219"/>
      <c r="H1293" s="222">
        <v>337.67</v>
      </c>
      <c r="I1293" s="223"/>
      <c r="J1293" s="219"/>
      <c r="K1293" s="219"/>
      <c r="L1293" s="224"/>
      <c r="M1293" s="225"/>
      <c r="N1293" s="226"/>
      <c r="O1293" s="226"/>
      <c r="P1293" s="226"/>
      <c r="Q1293" s="226"/>
      <c r="R1293" s="226"/>
      <c r="S1293" s="226"/>
      <c r="T1293" s="227"/>
      <c r="AT1293" s="228" t="s">
        <v>191</v>
      </c>
      <c r="AU1293" s="228" t="s">
        <v>88</v>
      </c>
      <c r="AV1293" s="12" t="s">
        <v>88</v>
      </c>
      <c r="AW1293" s="12" t="s">
        <v>41</v>
      </c>
      <c r="AX1293" s="12" t="s">
        <v>86</v>
      </c>
      <c r="AY1293" s="228" t="s">
        <v>179</v>
      </c>
    </row>
    <row r="1294" spans="2:65" s="12" customFormat="1" ht="13.5">
      <c r="B1294" s="218"/>
      <c r="C1294" s="219"/>
      <c r="D1294" s="205" t="s">
        <v>191</v>
      </c>
      <c r="E1294" s="219"/>
      <c r="F1294" s="221" t="s">
        <v>1721</v>
      </c>
      <c r="G1294" s="219"/>
      <c r="H1294" s="222">
        <v>354.55399999999997</v>
      </c>
      <c r="I1294" s="223"/>
      <c r="J1294" s="219"/>
      <c r="K1294" s="219"/>
      <c r="L1294" s="224"/>
      <c r="M1294" s="225"/>
      <c r="N1294" s="226"/>
      <c r="O1294" s="226"/>
      <c r="P1294" s="226"/>
      <c r="Q1294" s="226"/>
      <c r="R1294" s="226"/>
      <c r="S1294" s="226"/>
      <c r="T1294" s="227"/>
      <c r="AT1294" s="228" t="s">
        <v>191</v>
      </c>
      <c r="AU1294" s="228" t="s">
        <v>88</v>
      </c>
      <c r="AV1294" s="12" t="s">
        <v>88</v>
      </c>
      <c r="AW1294" s="12" t="s">
        <v>6</v>
      </c>
      <c r="AX1294" s="12" t="s">
        <v>86</v>
      </c>
      <c r="AY1294" s="228" t="s">
        <v>179</v>
      </c>
    </row>
    <row r="1295" spans="2:65" s="1" customFormat="1" ht="22.9" customHeight="1">
      <c r="B1295" s="42"/>
      <c r="C1295" s="240" t="s">
        <v>1722</v>
      </c>
      <c r="D1295" s="240" t="s">
        <v>222</v>
      </c>
      <c r="E1295" s="241" t="s">
        <v>1723</v>
      </c>
      <c r="F1295" s="242" t="s">
        <v>1724</v>
      </c>
      <c r="G1295" s="243" t="s">
        <v>250</v>
      </c>
      <c r="H1295" s="244">
        <v>571.95000000000005</v>
      </c>
      <c r="I1295" s="245"/>
      <c r="J1295" s="246">
        <f>ROUND(I1295*H1295,2)</f>
        <v>0</v>
      </c>
      <c r="K1295" s="242" t="s">
        <v>186</v>
      </c>
      <c r="L1295" s="247"/>
      <c r="M1295" s="248" t="s">
        <v>34</v>
      </c>
      <c r="N1295" s="249" t="s">
        <v>49</v>
      </c>
      <c r="O1295" s="43"/>
      <c r="P1295" s="202">
        <f>O1295*H1295</f>
        <v>0</v>
      </c>
      <c r="Q1295" s="202">
        <v>2.5000000000000001E-4</v>
      </c>
      <c r="R1295" s="202">
        <f>Q1295*H1295</f>
        <v>0.14298750000000002</v>
      </c>
      <c r="S1295" s="202">
        <v>0</v>
      </c>
      <c r="T1295" s="203">
        <f>S1295*H1295</f>
        <v>0</v>
      </c>
      <c r="AR1295" s="24" t="s">
        <v>225</v>
      </c>
      <c r="AT1295" s="24" t="s">
        <v>222</v>
      </c>
      <c r="AU1295" s="24" t="s">
        <v>88</v>
      </c>
      <c r="AY1295" s="24" t="s">
        <v>179</v>
      </c>
      <c r="BE1295" s="204">
        <f>IF(N1295="základní",J1295,0)</f>
        <v>0</v>
      </c>
      <c r="BF1295" s="204">
        <f>IF(N1295="snížená",J1295,0)</f>
        <v>0</v>
      </c>
      <c r="BG1295" s="204">
        <f>IF(N1295="zákl. přenesená",J1295,0)</f>
        <v>0</v>
      </c>
      <c r="BH1295" s="204">
        <f>IF(N1295="sníž. přenesená",J1295,0)</f>
        <v>0</v>
      </c>
      <c r="BI1295" s="204">
        <f>IF(N1295="nulová",J1295,0)</f>
        <v>0</v>
      </c>
      <c r="BJ1295" s="24" t="s">
        <v>86</v>
      </c>
      <c r="BK1295" s="204">
        <f>ROUND(I1295*H1295,2)</f>
        <v>0</v>
      </c>
      <c r="BL1295" s="24" t="s">
        <v>187</v>
      </c>
      <c r="BM1295" s="24" t="s">
        <v>1725</v>
      </c>
    </row>
    <row r="1296" spans="2:65" s="11" customFormat="1" ht="13.5">
      <c r="B1296" s="208"/>
      <c r="C1296" s="209"/>
      <c r="D1296" s="205" t="s">
        <v>191</v>
      </c>
      <c r="E1296" s="210" t="s">
        <v>34</v>
      </c>
      <c r="F1296" s="211" t="s">
        <v>1726</v>
      </c>
      <c r="G1296" s="209"/>
      <c r="H1296" s="210" t="s">
        <v>34</v>
      </c>
      <c r="I1296" s="212"/>
      <c r="J1296" s="209"/>
      <c r="K1296" s="209"/>
      <c r="L1296" s="213"/>
      <c r="M1296" s="214"/>
      <c r="N1296" s="215"/>
      <c r="O1296" s="215"/>
      <c r="P1296" s="215"/>
      <c r="Q1296" s="215"/>
      <c r="R1296" s="215"/>
      <c r="S1296" s="215"/>
      <c r="T1296" s="216"/>
      <c r="AT1296" s="217" t="s">
        <v>191</v>
      </c>
      <c r="AU1296" s="217" t="s">
        <v>88</v>
      </c>
      <c r="AV1296" s="11" t="s">
        <v>86</v>
      </c>
      <c r="AW1296" s="11" t="s">
        <v>41</v>
      </c>
      <c r="AX1296" s="11" t="s">
        <v>78</v>
      </c>
      <c r="AY1296" s="217" t="s">
        <v>179</v>
      </c>
    </row>
    <row r="1297" spans="2:65" s="12" customFormat="1" ht="13.5">
      <c r="B1297" s="218"/>
      <c r="C1297" s="219"/>
      <c r="D1297" s="205" t="s">
        <v>191</v>
      </c>
      <c r="E1297" s="220" t="s">
        <v>34</v>
      </c>
      <c r="F1297" s="221" t="s">
        <v>1700</v>
      </c>
      <c r="G1297" s="219"/>
      <c r="H1297" s="222">
        <v>135.81</v>
      </c>
      <c r="I1297" s="223"/>
      <c r="J1297" s="219"/>
      <c r="K1297" s="219"/>
      <c r="L1297" s="224"/>
      <c r="M1297" s="225"/>
      <c r="N1297" s="226"/>
      <c r="O1297" s="226"/>
      <c r="P1297" s="226"/>
      <c r="Q1297" s="226"/>
      <c r="R1297" s="226"/>
      <c r="S1297" s="226"/>
      <c r="T1297" s="227"/>
      <c r="AT1297" s="228" t="s">
        <v>191</v>
      </c>
      <c r="AU1297" s="228" t="s">
        <v>88</v>
      </c>
      <c r="AV1297" s="12" t="s">
        <v>88</v>
      </c>
      <c r="AW1297" s="12" t="s">
        <v>41</v>
      </c>
      <c r="AX1297" s="12" t="s">
        <v>78</v>
      </c>
      <c r="AY1297" s="228" t="s">
        <v>179</v>
      </c>
    </row>
    <row r="1298" spans="2:65" s="11" customFormat="1" ht="13.5">
      <c r="B1298" s="208"/>
      <c r="C1298" s="209"/>
      <c r="D1298" s="205" t="s">
        <v>191</v>
      </c>
      <c r="E1298" s="210" t="s">
        <v>34</v>
      </c>
      <c r="F1298" s="211" t="s">
        <v>1727</v>
      </c>
      <c r="G1298" s="209"/>
      <c r="H1298" s="210" t="s">
        <v>34</v>
      </c>
      <c r="I1298" s="212"/>
      <c r="J1298" s="209"/>
      <c r="K1298" s="209"/>
      <c r="L1298" s="213"/>
      <c r="M1298" s="214"/>
      <c r="N1298" s="215"/>
      <c r="O1298" s="215"/>
      <c r="P1298" s="215"/>
      <c r="Q1298" s="215"/>
      <c r="R1298" s="215"/>
      <c r="S1298" s="215"/>
      <c r="T1298" s="216"/>
      <c r="AT1298" s="217" t="s">
        <v>191</v>
      </c>
      <c r="AU1298" s="217" t="s">
        <v>88</v>
      </c>
      <c r="AV1298" s="11" t="s">
        <v>86</v>
      </c>
      <c r="AW1298" s="11" t="s">
        <v>41</v>
      </c>
      <c r="AX1298" s="11" t="s">
        <v>78</v>
      </c>
      <c r="AY1298" s="217" t="s">
        <v>179</v>
      </c>
    </row>
    <row r="1299" spans="2:65" s="12" customFormat="1" ht="13.5">
      <c r="B1299" s="218"/>
      <c r="C1299" s="219"/>
      <c r="D1299" s="205" t="s">
        <v>191</v>
      </c>
      <c r="E1299" s="220" t="s">
        <v>34</v>
      </c>
      <c r="F1299" s="221" t="s">
        <v>1702</v>
      </c>
      <c r="G1299" s="219"/>
      <c r="H1299" s="222">
        <v>436.14</v>
      </c>
      <c r="I1299" s="223"/>
      <c r="J1299" s="219"/>
      <c r="K1299" s="219"/>
      <c r="L1299" s="224"/>
      <c r="M1299" s="225"/>
      <c r="N1299" s="226"/>
      <c r="O1299" s="226"/>
      <c r="P1299" s="226"/>
      <c r="Q1299" s="226"/>
      <c r="R1299" s="226"/>
      <c r="S1299" s="226"/>
      <c r="T1299" s="227"/>
      <c r="AT1299" s="228" t="s">
        <v>191</v>
      </c>
      <c r="AU1299" s="228" t="s">
        <v>88</v>
      </c>
      <c r="AV1299" s="12" t="s">
        <v>88</v>
      </c>
      <c r="AW1299" s="12" t="s">
        <v>41</v>
      </c>
      <c r="AX1299" s="12" t="s">
        <v>78</v>
      </c>
      <c r="AY1299" s="228" t="s">
        <v>179</v>
      </c>
    </row>
    <row r="1300" spans="2:65" s="13" customFormat="1" ht="13.5">
      <c r="B1300" s="229"/>
      <c r="C1300" s="230"/>
      <c r="D1300" s="205" t="s">
        <v>191</v>
      </c>
      <c r="E1300" s="231" t="s">
        <v>34</v>
      </c>
      <c r="F1300" s="232" t="s">
        <v>196</v>
      </c>
      <c r="G1300" s="230"/>
      <c r="H1300" s="233">
        <v>571.95000000000005</v>
      </c>
      <c r="I1300" s="234"/>
      <c r="J1300" s="230"/>
      <c r="K1300" s="230"/>
      <c r="L1300" s="235"/>
      <c r="M1300" s="236"/>
      <c r="N1300" s="237"/>
      <c r="O1300" s="237"/>
      <c r="P1300" s="237"/>
      <c r="Q1300" s="237"/>
      <c r="R1300" s="237"/>
      <c r="S1300" s="237"/>
      <c r="T1300" s="238"/>
      <c r="AT1300" s="239" t="s">
        <v>191</v>
      </c>
      <c r="AU1300" s="239" t="s">
        <v>88</v>
      </c>
      <c r="AV1300" s="13" t="s">
        <v>187</v>
      </c>
      <c r="AW1300" s="13" t="s">
        <v>41</v>
      </c>
      <c r="AX1300" s="13" t="s">
        <v>86</v>
      </c>
      <c r="AY1300" s="239" t="s">
        <v>179</v>
      </c>
    </row>
    <row r="1301" spans="2:65" s="1" customFormat="1" ht="14.45" customHeight="1">
      <c r="B1301" s="42"/>
      <c r="C1301" s="240" t="s">
        <v>1728</v>
      </c>
      <c r="D1301" s="240" t="s">
        <v>222</v>
      </c>
      <c r="E1301" s="241" t="s">
        <v>1729</v>
      </c>
      <c r="F1301" s="242" t="s">
        <v>1730</v>
      </c>
      <c r="G1301" s="243" t="s">
        <v>250</v>
      </c>
      <c r="H1301" s="244">
        <v>187.709</v>
      </c>
      <c r="I1301" s="245"/>
      <c r="J1301" s="246">
        <f>ROUND(I1301*H1301,2)</f>
        <v>0</v>
      </c>
      <c r="K1301" s="242" t="s">
        <v>233</v>
      </c>
      <c r="L1301" s="247"/>
      <c r="M1301" s="248" t="s">
        <v>34</v>
      </c>
      <c r="N1301" s="249" t="s">
        <v>49</v>
      </c>
      <c r="O1301" s="43"/>
      <c r="P1301" s="202">
        <f>O1301*H1301</f>
        <v>0</v>
      </c>
      <c r="Q1301" s="202">
        <v>2.5000000000000001E-4</v>
      </c>
      <c r="R1301" s="202">
        <f>Q1301*H1301</f>
        <v>4.6927250000000004E-2</v>
      </c>
      <c r="S1301" s="202">
        <v>0</v>
      </c>
      <c r="T1301" s="203">
        <f>S1301*H1301</f>
        <v>0</v>
      </c>
      <c r="AR1301" s="24" t="s">
        <v>225</v>
      </c>
      <c r="AT1301" s="24" t="s">
        <v>222</v>
      </c>
      <c r="AU1301" s="24" t="s">
        <v>88</v>
      </c>
      <c r="AY1301" s="24" t="s">
        <v>179</v>
      </c>
      <c r="BE1301" s="204">
        <f>IF(N1301="základní",J1301,0)</f>
        <v>0</v>
      </c>
      <c r="BF1301" s="204">
        <f>IF(N1301="snížená",J1301,0)</f>
        <v>0</v>
      </c>
      <c r="BG1301" s="204">
        <f>IF(N1301="zákl. přenesená",J1301,0)</f>
        <v>0</v>
      </c>
      <c r="BH1301" s="204">
        <f>IF(N1301="sníž. přenesená",J1301,0)</f>
        <v>0</v>
      </c>
      <c r="BI1301" s="204">
        <f>IF(N1301="nulová",J1301,0)</f>
        <v>0</v>
      </c>
      <c r="BJ1301" s="24" t="s">
        <v>86</v>
      </c>
      <c r="BK1301" s="204">
        <f>ROUND(I1301*H1301,2)</f>
        <v>0</v>
      </c>
      <c r="BL1301" s="24" t="s">
        <v>187</v>
      </c>
      <c r="BM1301" s="24" t="s">
        <v>1731</v>
      </c>
    </row>
    <row r="1302" spans="2:65" s="11" customFormat="1" ht="13.5">
      <c r="B1302" s="208"/>
      <c r="C1302" s="209"/>
      <c r="D1302" s="205" t="s">
        <v>191</v>
      </c>
      <c r="E1302" s="210" t="s">
        <v>34</v>
      </c>
      <c r="F1302" s="211" t="s">
        <v>1732</v>
      </c>
      <c r="G1302" s="209"/>
      <c r="H1302" s="210" t="s">
        <v>34</v>
      </c>
      <c r="I1302" s="212"/>
      <c r="J1302" s="209"/>
      <c r="K1302" s="209"/>
      <c r="L1302" s="213"/>
      <c r="M1302" s="214"/>
      <c r="N1302" s="215"/>
      <c r="O1302" s="215"/>
      <c r="P1302" s="215"/>
      <c r="Q1302" s="215"/>
      <c r="R1302" s="215"/>
      <c r="S1302" s="215"/>
      <c r="T1302" s="216"/>
      <c r="AT1302" s="217" t="s">
        <v>191</v>
      </c>
      <c r="AU1302" s="217" t="s">
        <v>88</v>
      </c>
      <c r="AV1302" s="11" t="s">
        <v>86</v>
      </c>
      <c r="AW1302" s="11" t="s">
        <v>41</v>
      </c>
      <c r="AX1302" s="11" t="s">
        <v>78</v>
      </c>
      <c r="AY1302" s="217" t="s">
        <v>179</v>
      </c>
    </row>
    <row r="1303" spans="2:65" s="12" customFormat="1" ht="13.5">
      <c r="B1303" s="218"/>
      <c r="C1303" s="219"/>
      <c r="D1303" s="205" t="s">
        <v>191</v>
      </c>
      <c r="E1303" s="220" t="s">
        <v>34</v>
      </c>
      <c r="F1303" s="221" t="s">
        <v>1708</v>
      </c>
      <c r="G1303" s="219"/>
      <c r="H1303" s="222">
        <v>178.77</v>
      </c>
      <c r="I1303" s="223"/>
      <c r="J1303" s="219"/>
      <c r="K1303" s="219"/>
      <c r="L1303" s="224"/>
      <c r="M1303" s="225"/>
      <c r="N1303" s="226"/>
      <c r="O1303" s="226"/>
      <c r="P1303" s="226"/>
      <c r="Q1303" s="226"/>
      <c r="R1303" s="226"/>
      <c r="S1303" s="226"/>
      <c r="T1303" s="227"/>
      <c r="AT1303" s="228" t="s">
        <v>191</v>
      </c>
      <c r="AU1303" s="228" t="s">
        <v>88</v>
      </c>
      <c r="AV1303" s="12" t="s">
        <v>88</v>
      </c>
      <c r="AW1303" s="12" t="s">
        <v>41</v>
      </c>
      <c r="AX1303" s="12" t="s">
        <v>86</v>
      </c>
      <c r="AY1303" s="228" t="s">
        <v>179</v>
      </c>
    </row>
    <row r="1304" spans="2:65" s="12" customFormat="1" ht="13.5">
      <c r="B1304" s="218"/>
      <c r="C1304" s="219"/>
      <c r="D1304" s="205" t="s">
        <v>191</v>
      </c>
      <c r="E1304" s="219"/>
      <c r="F1304" s="221" t="s">
        <v>1709</v>
      </c>
      <c r="G1304" s="219"/>
      <c r="H1304" s="222">
        <v>187.709</v>
      </c>
      <c r="I1304" s="223"/>
      <c r="J1304" s="219"/>
      <c r="K1304" s="219"/>
      <c r="L1304" s="224"/>
      <c r="M1304" s="225"/>
      <c r="N1304" s="226"/>
      <c r="O1304" s="226"/>
      <c r="P1304" s="226"/>
      <c r="Q1304" s="226"/>
      <c r="R1304" s="226"/>
      <c r="S1304" s="226"/>
      <c r="T1304" s="227"/>
      <c r="AT1304" s="228" t="s">
        <v>191</v>
      </c>
      <c r="AU1304" s="228" t="s">
        <v>88</v>
      </c>
      <c r="AV1304" s="12" t="s">
        <v>88</v>
      </c>
      <c r="AW1304" s="12" t="s">
        <v>6</v>
      </c>
      <c r="AX1304" s="12" t="s">
        <v>86</v>
      </c>
      <c r="AY1304" s="228" t="s">
        <v>179</v>
      </c>
    </row>
    <row r="1305" spans="2:65" s="1" customFormat="1" ht="22.9" customHeight="1">
      <c r="B1305" s="42"/>
      <c r="C1305" s="240" t="s">
        <v>1733</v>
      </c>
      <c r="D1305" s="240" t="s">
        <v>222</v>
      </c>
      <c r="E1305" s="241" t="s">
        <v>1734</v>
      </c>
      <c r="F1305" s="242" t="s">
        <v>1735</v>
      </c>
      <c r="G1305" s="243" t="s">
        <v>250</v>
      </c>
      <c r="H1305" s="244">
        <v>467.09300000000002</v>
      </c>
      <c r="I1305" s="245"/>
      <c r="J1305" s="246">
        <f>ROUND(I1305*H1305,2)</f>
        <v>0</v>
      </c>
      <c r="K1305" s="242" t="s">
        <v>186</v>
      </c>
      <c r="L1305" s="247"/>
      <c r="M1305" s="248" t="s">
        <v>34</v>
      </c>
      <c r="N1305" s="249" t="s">
        <v>49</v>
      </c>
      <c r="O1305" s="43"/>
      <c r="P1305" s="202">
        <f>O1305*H1305</f>
        <v>0</v>
      </c>
      <c r="Q1305" s="202">
        <v>1.9000000000000001E-4</v>
      </c>
      <c r="R1305" s="202">
        <f>Q1305*H1305</f>
        <v>8.8747670000000015E-2</v>
      </c>
      <c r="S1305" s="202">
        <v>0</v>
      </c>
      <c r="T1305" s="203">
        <f>S1305*H1305</f>
        <v>0</v>
      </c>
      <c r="AR1305" s="24" t="s">
        <v>225</v>
      </c>
      <c r="AT1305" s="24" t="s">
        <v>222</v>
      </c>
      <c r="AU1305" s="24" t="s">
        <v>88</v>
      </c>
      <c r="AY1305" s="24" t="s">
        <v>179</v>
      </c>
      <c r="BE1305" s="204">
        <f>IF(N1305="základní",J1305,0)</f>
        <v>0</v>
      </c>
      <c r="BF1305" s="204">
        <f>IF(N1305="snížená",J1305,0)</f>
        <v>0</v>
      </c>
      <c r="BG1305" s="204">
        <f>IF(N1305="zákl. přenesená",J1305,0)</f>
        <v>0</v>
      </c>
      <c r="BH1305" s="204">
        <f>IF(N1305="sníž. přenesená",J1305,0)</f>
        <v>0</v>
      </c>
      <c r="BI1305" s="204">
        <f>IF(N1305="nulová",J1305,0)</f>
        <v>0</v>
      </c>
      <c r="BJ1305" s="24" t="s">
        <v>86</v>
      </c>
      <c r="BK1305" s="204">
        <f>ROUND(I1305*H1305,2)</f>
        <v>0</v>
      </c>
      <c r="BL1305" s="24" t="s">
        <v>187</v>
      </c>
      <c r="BM1305" s="24" t="s">
        <v>1736</v>
      </c>
    </row>
    <row r="1306" spans="2:65" s="11" customFormat="1" ht="13.5">
      <c r="B1306" s="208"/>
      <c r="C1306" s="209"/>
      <c r="D1306" s="205" t="s">
        <v>191</v>
      </c>
      <c r="E1306" s="210" t="s">
        <v>34</v>
      </c>
      <c r="F1306" s="211" t="s">
        <v>1726</v>
      </c>
      <c r="G1306" s="209"/>
      <c r="H1306" s="210" t="s">
        <v>34</v>
      </c>
      <c r="I1306" s="212"/>
      <c r="J1306" s="209"/>
      <c r="K1306" s="209"/>
      <c r="L1306" s="213"/>
      <c r="M1306" s="214"/>
      <c r="N1306" s="215"/>
      <c r="O1306" s="215"/>
      <c r="P1306" s="215"/>
      <c r="Q1306" s="215"/>
      <c r="R1306" s="215"/>
      <c r="S1306" s="215"/>
      <c r="T1306" s="216"/>
      <c r="AT1306" s="217" t="s">
        <v>191</v>
      </c>
      <c r="AU1306" s="217" t="s">
        <v>88</v>
      </c>
      <c r="AV1306" s="11" t="s">
        <v>86</v>
      </c>
      <c r="AW1306" s="11" t="s">
        <v>41</v>
      </c>
      <c r="AX1306" s="11" t="s">
        <v>78</v>
      </c>
      <c r="AY1306" s="217" t="s">
        <v>179</v>
      </c>
    </row>
    <row r="1307" spans="2:65" s="12" customFormat="1" ht="13.5">
      <c r="B1307" s="218"/>
      <c r="C1307" s="219"/>
      <c r="D1307" s="205" t="s">
        <v>191</v>
      </c>
      <c r="E1307" s="220" t="s">
        <v>34</v>
      </c>
      <c r="F1307" s="221" t="s">
        <v>1737</v>
      </c>
      <c r="G1307" s="219"/>
      <c r="H1307" s="222">
        <v>105.63</v>
      </c>
      <c r="I1307" s="223"/>
      <c r="J1307" s="219"/>
      <c r="K1307" s="219"/>
      <c r="L1307" s="224"/>
      <c r="M1307" s="225"/>
      <c r="N1307" s="226"/>
      <c r="O1307" s="226"/>
      <c r="P1307" s="226"/>
      <c r="Q1307" s="226"/>
      <c r="R1307" s="226"/>
      <c r="S1307" s="226"/>
      <c r="T1307" s="227"/>
      <c r="AT1307" s="228" t="s">
        <v>191</v>
      </c>
      <c r="AU1307" s="228" t="s">
        <v>88</v>
      </c>
      <c r="AV1307" s="12" t="s">
        <v>88</v>
      </c>
      <c r="AW1307" s="12" t="s">
        <v>41</v>
      </c>
      <c r="AX1307" s="12" t="s">
        <v>78</v>
      </c>
      <c r="AY1307" s="228" t="s">
        <v>179</v>
      </c>
    </row>
    <row r="1308" spans="2:65" s="11" customFormat="1" ht="13.5">
      <c r="B1308" s="208"/>
      <c r="C1308" s="209"/>
      <c r="D1308" s="205" t="s">
        <v>191</v>
      </c>
      <c r="E1308" s="210" t="s">
        <v>34</v>
      </c>
      <c r="F1308" s="211" t="s">
        <v>1727</v>
      </c>
      <c r="G1308" s="209"/>
      <c r="H1308" s="210" t="s">
        <v>34</v>
      </c>
      <c r="I1308" s="212"/>
      <c r="J1308" s="209"/>
      <c r="K1308" s="209"/>
      <c r="L1308" s="213"/>
      <c r="M1308" s="214"/>
      <c r="N1308" s="215"/>
      <c r="O1308" s="215"/>
      <c r="P1308" s="215"/>
      <c r="Q1308" s="215"/>
      <c r="R1308" s="215"/>
      <c r="S1308" s="215"/>
      <c r="T1308" s="216"/>
      <c r="AT1308" s="217" t="s">
        <v>191</v>
      </c>
      <c r="AU1308" s="217" t="s">
        <v>88</v>
      </c>
      <c r="AV1308" s="11" t="s">
        <v>86</v>
      </c>
      <c r="AW1308" s="11" t="s">
        <v>41</v>
      </c>
      <c r="AX1308" s="11" t="s">
        <v>78</v>
      </c>
      <c r="AY1308" s="217" t="s">
        <v>179</v>
      </c>
    </row>
    <row r="1309" spans="2:65" s="12" customFormat="1" ht="13.5">
      <c r="B1309" s="218"/>
      <c r="C1309" s="219"/>
      <c r="D1309" s="205" t="s">
        <v>191</v>
      </c>
      <c r="E1309" s="220" t="s">
        <v>34</v>
      </c>
      <c r="F1309" s="221" t="s">
        <v>1738</v>
      </c>
      <c r="G1309" s="219"/>
      <c r="H1309" s="222">
        <v>339.22</v>
      </c>
      <c r="I1309" s="223"/>
      <c r="J1309" s="219"/>
      <c r="K1309" s="219"/>
      <c r="L1309" s="224"/>
      <c r="M1309" s="225"/>
      <c r="N1309" s="226"/>
      <c r="O1309" s="226"/>
      <c r="P1309" s="226"/>
      <c r="Q1309" s="226"/>
      <c r="R1309" s="226"/>
      <c r="S1309" s="226"/>
      <c r="T1309" s="227"/>
      <c r="AT1309" s="228" t="s">
        <v>191</v>
      </c>
      <c r="AU1309" s="228" t="s">
        <v>88</v>
      </c>
      <c r="AV1309" s="12" t="s">
        <v>88</v>
      </c>
      <c r="AW1309" s="12" t="s">
        <v>41</v>
      </c>
      <c r="AX1309" s="12" t="s">
        <v>78</v>
      </c>
      <c r="AY1309" s="228" t="s">
        <v>179</v>
      </c>
    </row>
    <row r="1310" spans="2:65" s="13" customFormat="1" ht="13.5">
      <c r="B1310" s="229"/>
      <c r="C1310" s="230"/>
      <c r="D1310" s="205" t="s">
        <v>191</v>
      </c>
      <c r="E1310" s="231" t="s">
        <v>34</v>
      </c>
      <c r="F1310" s="232" t="s">
        <v>196</v>
      </c>
      <c r="G1310" s="230"/>
      <c r="H1310" s="233">
        <v>444.85</v>
      </c>
      <c r="I1310" s="234"/>
      <c r="J1310" s="230"/>
      <c r="K1310" s="230"/>
      <c r="L1310" s="235"/>
      <c r="M1310" s="236"/>
      <c r="N1310" s="237"/>
      <c r="O1310" s="237"/>
      <c r="P1310" s="237"/>
      <c r="Q1310" s="237"/>
      <c r="R1310" s="237"/>
      <c r="S1310" s="237"/>
      <c r="T1310" s="238"/>
      <c r="AT1310" s="239" t="s">
        <v>191</v>
      </c>
      <c r="AU1310" s="239" t="s">
        <v>88</v>
      </c>
      <c r="AV1310" s="13" t="s">
        <v>187</v>
      </c>
      <c r="AW1310" s="13" t="s">
        <v>41</v>
      </c>
      <c r="AX1310" s="13" t="s">
        <v>86</v>
      </c>
      <c r="AY1310" s="239" t="s">
        <v>179</v>
      </c>
    </row>
    <row r="1311" spans="2:65" s="12" customFormat="1" ht="13.5">
      <c r="B1311" s="218"/>
      <c r="C1311" s="219"/>
      <c r="D1311" s="205" t="s">
        <v>191</v>
      </c>
      <c r="E1311" s="219"/>
      <c r="F1311" s="221" t="s">
        <v>1739</v>
      </c>
      <c r="G1311" s="219"/>
      <c r="H1311" s="222">
        <v>467.09300000000002</v>
      </c>
      <c r="I1311" s="223"/>
      <c r="J1311" s="219"/>
      <c r="K1311" s="219"/>
      <c r="L1311" s="224"/>
      <c r="M1311" s="225"/>
      <c r="N1311" s="226"/>
      <c r="O1311" s="226"/>
      <c r="P1311" s="226"/>
      <c r="Q1311" s="226"/>
      <c r="R1311" s="226"/>
      <c r="S1311" s="226"/>
      <c r="T1311" s="227"/>
      <c r="AT1311" s="228" t="s">
        <v>191</v>
      </c>
      <c r="AU1311" s="228" t="s">
        <v>88</v>
      </c>
      <c r="AV1311" s="12" t="s">
        <v>88</v>
      </c>
      <c r="AW1311" s="12" t="s">
        <v>6</v>
      </c>
      <c r="AX1311" s="12" t="s">
        <v>86</v>
      </c>
      <c r="AY1311" s="228" t="s">
        <v>179</v>
      </c>
    </row>
    <row r="1312" spans="2:65" s="1" customFormat="1" ht="14.45" customHeight="1">
      <c r="B1312" s="42"/>
      <c r="C1312" s="240" t="s">
        <v>1740</v>
      </c>
      <c r="D1312" s="240" t="s">
        <v>222</v>
      </c>
      <c r="E1312" s="241" t="s">
        <v>1741</v>
      </c>
      <c r="F1312" s="242" t="s">
        <v>1742</v>
      </c>
      <c r="G1312" s="243" t="s">
        <v>250</v>
      </c>
      <c r="H1312" s="244">
        <v>145.99199999999999</v>
      </c>
      <c r="I1312" s="245"/>
      <c r="J1312" s="246">
        <f>ROUND(I1312*H1312,2)</f>
        <v>0</v>
      </c>
      <c r="K1312" s="242" t="s">
        <v>233</v>
      </c>
      <c r="L1312" s="247"/>
      <c r="M1312" s="248" t="s">
        <v>34</v>
      </c>
      <c r="N1312" s="249" t="s">
        <v>49</v>
      </c>
      <c r="O1312" s="43"/>
      <c r="P1312" s="202">
        <f>O1312*H1312</f>
        <v>0</v>
      </c>
      <c r="Q1312" s="202">
        <v>1.9000000000000001E-4</v>
      </c>
      <c r="R1312" s="202">
        <f>Q1312*H1312</f>
        <v>2.7738479999999999E-2</v>
      </c>
      <c r="S1312" s="202">
        <v>0</v>
      </c>
      <c r="T1312" s="203">
        <f>S1312*H1312</f>
        <v>0</v>
      </c>
      <c r="AR1312" s="24" t="s">
        <v>225</v>
      </c>
      <c r="AT1312" s="24" t="s">
        <v>222</v>
      </c>
      <c r="AU1312" s="24" t="s">
        <v>88</v>
      </c>
      <c r="AY1312" s="24" t="s">
        <v>179</v>
      </c>
      <c r="BE1312" s="204">
        <f>IF(N1312="základní",J1312,0)</f>
        <v>0</v>
      </c>
      <c r="BF1312" s="204">
        <f>IF(N1312="snížená",J1312,0)</f>
        <v>0</v>
      </c>
      <c r="BG1312" s="204">
        <f>IF(N1312="zákl. přenesená",J1312,0)</f>
        <v>0</v>
      </c>
      <c r="BH1312" s="204">
        <f>IF(N1312="sníž. přenesená",J1312,0)</f>
        <v>0</v>
      </c>
      <c r="BI1312" s="204">
        <f>IF(N1312="nulová",J1312,0)</f>
        <v>0</v>
      </c>
      <c r="BJ1312" s="24" t="s">
        <v>86</v>
      </c>
      <c r="BK1312" s="204">
        <f>ROUND(I1312*H1312,2)</f>
        <v>0</v>
      </c>
      <c r="BL1312" s="24" t="s">
        <v>187</v>
      </c>
      <c r="BM1312" s="24" t="s">
        <v>1743</v>
      </c>
    </row>
    <row r="1313" spans="2:65" s="11" customFormat="1" ht="13.5">
      <c r="B1313" s="208"/>
      <c r="C1313" s="209"/>
      <c r="D1313" s="205" t="s">
        <v>191</v>
      </c>
      <c r="E1313" s="210" t="s">
        <v>34</v>
      </c>
      <c r="F1313" s="211" t="s">
        <v>1732</v>
      </c>
      <c r="G1313" s="209"/>
      <c r="H1313" s="210" t="s">
        <v>34</v>
      </c>
      <c r="I1313" s="212"/>
      <c r="J1313" s="209"/>
      <c r="K1313" s="209"/>
      <c r="L1313" s="213"/>
      <c r="M1313" s="214"/>
      <c r="N1313" s="215"/>
      <c r="O1313" s="215"/>
      <c r="P1313" s="215"/>
      <c r="Q1313" s="215"/>
      <c r="R1313" s="215"/>
      <c r="S1313" s="215"/>
      <c r="T1313" s="216"/>
      <c r="AT1313" s="217" t="s">
        <v>191</v>
      </c>
      <c r="AU1313" s="217" t="s">
        <v>88</v>
      </c>
      <c r="AV1313" s="11" t="s">
        <v>86</v>
      </c>
      <c r="AW1313" s="11" t="s">
        <v>41</v>
      </c>
      <c r="AX1313" s="11" t="s">
        <v>78</v>
      </c>
      <c r="AY1313" s="217" t="s">
        <v>179</v>
      </c>
    </row>
    <row r="1314" spans="2:65" s="12" customFormat="1" ht="13.5">
      <c r="B1314" s="218"/>
      <c r="C1314" s="219"/>
      <c r="D1314" s="205" t="s">
        <v>191</v>
      </c>
      <c r="E1314" s="220" t="s">
        <v>34</v>
      </c>
      <c r="F1314" s="221" t="s">
        <v>1744</v>
      </c>
      <c r="G1314" s="219"/>
      <c r="H1314" s="222">
        <v>139.04</v>
      </c>
      <c r="I1314" s="223"/>
      <c r="J1314" s="219"/>
      <c r="K1314" s="219"/>
      <c r="L1314" s="224"/>
      <c r="M1314" s="225"/>
      <c r="N1314" s="226"/>
      <c r="O1314" s="226"/>
      <c r="P1314" s="226"/>
      <c r="Q1314" s="226"/>
      <c r="R1314" s="226"/>
      <c r="S1314" s="226"/>
      <c r="T1314" s="227"/>
      <c r="AT1314" s="228" t="s">
        <v>191</v>
      </c>
      <c r="AU1314" s="228" t="s">
        <v>88</v>
      </c>
      <c r="AV1314" s="12" t="s">
        <v>88</v>
      </c>
      <c r="AW1314" s="12" t="s">
        <v>41</v>
      </c>
      <c r="AX1314" s="12" t="s">
        <v>86</v>
      </c>
      <c r="AY1314" s="228" t="s">
        <v>179</v>
      </c>
    </row>
    <row r="1315" spans="2:65" s="12" customFormat="1" ht="13.5">
      <c r="B1315" s="218"/>
      <c r="C1315" s="219"/>
      <c r="D1315" s="205" t="s">
        <v>191</v>
      </c>
      <c r="E1315" s="219"/>
      <c r="F1315" s="221" t="s">
        <v>1745</v>
      </c>
      <c r="G1315" s="219"/>
      <c r="H1315" s="222">
        <v>145.99199999999999</v>
      </c>
      <c r="I1315" s="223"/>
      <c r="J1315" s="219"/>
      <c r="K1315" s="219"/>
      <c r="L1315" s="224"/>
      <c r="M1315" s="225"/>
      <c r="N1315" s="226"/>
      <c r="O1315" s="226"/>
      <c r="P1315" s="226"/>
      <c r="Q1315" s="226"/>
      <c r="R1315" s="226"/>
      <c r="S1315" s="226"/>
      <c r="T1315" s="227"/>
      <c r="AT1315" s="228" t="s">
        <v>191</v>
      </c>
      <c r="AU1315" s="228" t="s">
        <v>88</v>
      </c>
      <c r="AV1315" s="12" t="s">
        <v>88</v>
      </c>
      <c r="AW1315" s="12" t="s">
        <v>6</v>
      </c>
      <c r="AX1315" s="12" t="s">
        <v>86</v>
      </c>
      <c r="AY1315" s="228" t="s">
        <v>179</v>
      </c>
    </row>
    <row r="1316" spans="2:65" s="1" customFormat="1" ht="14.45" customHeight="1">
      <c r="B1316" s="42"/>
      <c r="C1316" s="240" t="s">
        <v>1746</v>
      </c>
      <c r="D1316" s="240" t="s">
        <v>222</v>
      </c>
      <c r="E1316" s="241" t="s">
        <v>1747</v>
      </c>
      <c r="F1316" s="242" t="s">
        <v>1748</v>
      </c>
      <c r="G1316" s="243" t="s">
        <v>769</v>
      </c>
      <c r="H1316" s="244">
        <v>5597.13</v>
      </c>
      <c r="I1316" s="245"/>
      <c r="J1316" s="246">
        <f>ROUND(I1316*H1316,2)</f>
        <v>0</v>
      </c>
      <c r="K1316" s="242" t="s">
        <v>186</v>
      </c>
      <c r="L1316" s="247"/>
      <c r="M1316" s="248" t="s">
        <v>34</v>
      </c>
      <c r="N1316" s="249" t="s">
        <v>49</v>
      </c>
      <c r="O1316" s="43"/>
      <c r="P1316" s="202">
        <f>O1316*H1316</f>
        <v>0</v>
      </c>
      <c r="Q1316" s="202">
        <v>1.0000000000000001E-5</v>
      </c>
      <c r="R1316" s="202">
        <f>Q1316*H1316</f>
        <v>5.5971300000000009E-2</v>
      </c>
      <c r="S1316" s="202">
        <v>0</v>
      </c>
      <c r="T1316" s="203">
        <f>S1316*H1316</f>
        <v>0</v>
      </c>
      <c r="AR1316" s="24" t="s">
        <v>225</v>
      </c>
      <c r="AT1316" s="24" t="s">
        <v>222</v>
      </c>
      <c r="AU1316" s="24" t="s">
        <v>88</v>
      </c>
      <c r="AY1316" s="24" t="s">
        <v>179</v>
      </c>
      <c r="BE1316" s="204">
        <f>IF(N1316="základní",J1316,0)</f>
        <v>0</v>
      </c>
      <c r="BF1316" s="204">
        <f>IF(N1316="snížená",J1316,0)</f>
        <v>0</v>
      </c>
      <c r="BG1316" s="204">
        <f>IF(N1316="zákl. přenesená",J1316,0)</f>
        <v>0</v>
      </c>
      <c r="BH1316" s="204">
        <f>IF(N1316="sníž. přenesená",J1316,0)</f>
        <v>0</v>
      </c>
      <c r="BI1316" s="204">
        <f>IF(N1316="nulová",J1316,0)</f>
        <v>0</v>
      </c>
      <c r="BJ1316" s="24" t="s">
        <v>86</v>
      </c>
      <c r="BK1316" s="204">
        <f>ROUND(I1316*H1316,2)</f>
        <v>0</v>
      </c>
      <c r="BL1316" s="24" t="s">
        <v>187</v>
      </c>
      <c r="BM1316" s="24" t="s">
        <v>1749</v>
      </c>
    </row>
    <row r="1317" spans="2:65" s="11" customFormat="1" ht="13.5">
      <c r="B1317" s="208"/>
      <c r="C1317" s="209"/>
      <c r="D1317" s="205" t="s">
        <v>191</v>
      </c>
      <c r="E1317" s="210" t="s">
        <v>34</v>
      </c>
      <c r="F1317" s="211" t="s">
        <v>1727</v>
      </c>
      <c r="G1317" s="209"/>
      <c r="H1317" s="210" t="s">
        <v>34</v>
      </c>
      <c r="I1317" s="212"/>
      <c r="J1317" s="209"/>
      <c r="K1317" s="209"/>
      <c r="L1317" s="213"/>
      <c r="M1317" s="214"/>
      <c r="N1317" s="215"/>
      <c r="O1317" s="215"/>
      <c r="P1317" s="215"/>
      <c r="Q1317" s="215"/>
      <c r="R1317" s="215"/>
      <c r="S1317" s="215"/>
      <c r="T1317" s="216"/>
      <c r="AT1317" s="217" t="s">
        <v>191</v>
      </c>
      <c r="AU1317" s="217" t="s">
        <v>88</v>
      </c>
      <c r="AV1317" s="11" t="s">
        <v>86</v>
      </c>
      <c r="AW1317" s="11" t="s">
        <v>41</v>
      </c>
      <c r="AX1317" s="11" t="s">
        <v>78</v>
      </c>
      <c r="AY1317" s="217" t="s">
        <v>179</v>
      </c>
    </row>
    <row r="1318" spans="2:65" s="12" customFormat="1" ht="13.5">
      <c r="B1318" s="218"/>
      <c r="C1318" s="219"/>
      <c r="D1318" s="205" t="s">
        <v>191</v>
      </c>
      <c r="E1318" s="220" t="s">
        <v>34</v>
      </c>
      <c r="F1318" s="221" t="s">
        <v>1750</v>
      </c>
      <c r="G1318" s="219"/>
      <c r="H1318" s="222">
        <v>5330.6</v>
      </c>
      <c r="I1318" s="223"/>
      <c r="J1318" s="219"/>
      <c r="K1318" s="219"/>
      <c r="L1318" s="224"/>
      <c r="M1318" s="225"/>
      <c r="N1318" s="226"/>
      <c r="O1318" s="226"/>
      <c r="P1318" s="226"/>
      <c r="Q1318" s="226"/>
      <c r="R1318" s="226"/>
      <c r="S1318" s="226"/>
      <c r="T1318" s="227"/>
      <c r="AT1318" s="228" t="s">
        <v>191</v>
      </c>
      <c r="AU1318" s="228" t="s">
        <v>88</v>
      </c>
      <c r="AV1318" s="12" t="s">
        <v>88</v>
      </c>
      <c r="AW1318" s="12" t="s">
        <v>41</v>
      </c>
      <c r="AX1318" s="12" t="s">
        <v>86</v>
      </c>
      <c r="AY1318" s="228" t="s">
        <v>179</v>
      </c>
    </row>
    <row r="1319" spans="2:65" s="12" customFormat="1" ht="13.5">
      <c r="B1319" s="218"/>
      <c r="C1319" s="219"/>
      <c r="D1319" s="205" t="s">
        <v>191</v>
      </c>
      <c r="E1319" s="219"/>
      <c r="F1319" s="221" t="s">
        <v>1751</v>
      </c>
      <c r="G1319" s="219"/>
      <c r="H1319" s="222">
        <v>5597.13</v>
      </c>
      <c r="I1319" s="223"/>
      <c r="J1319" s="219"/>
      <c r="K1319" s="219"/>
      <c r="L1319" s="224"/>
      <c r="M1319" s="225"/>
      <c r="N1319" s="226"/>
      <c r="O1319" s="226"/>
      <c r="P1319" s="226"/>
      <c r="Q1319" s="226"/>
      <c r="R1319" s="226"/>
      <c r="S1319" s="226"/>
      <c r="T1319" s="227"/>
      <c r="AT1319" s="228" t="s">
        <v>191</v>
      </c>
      <c r="AU1319" s="228" t="s">
        <v>88</v>
      </c>
      <c r="AV1319" s="12" t="s">
        <v>88</v>
      </c>
      <c r="AW1319" s="12" t="s">
        <v>6</v>
      </c>
      <c r="AX1319" s="12" t="s">
        <v>86</v>
      </c>
      <c r="AY1319" s="228" t="s">
        <v>179</v>
      </c>
    </row>
    <row r="1320" spans="2:65" s="1" customFormat="1" ht="14.45" customHeight="1">
      <c r="B1320" s="42"/>
      <c r="C1320" s="240" t="s">
        <v>1752</v>
      </c>
      <c r="D1320" s="240" t="s">
        <v>222</v>
      </c>
      <c r="E1320" s="241" t="s">
        <v>1753</v>
      </c>
      <c r="F1320" s="242" t="s">
        <v>1754</v>
      </c>
      <c r="G1320" s="243" t="s">
        <v>769</v>
      </c>
      <c r="H1320" s="244">
        <v>583.89</v>
      </c>
      <c r="I1320" s="245"/>
      <c r="J1320" s="246">
        <f>ROUND(I1320*H1320,2)</f>
        <v>0</v>
      </c>
      <c r="K1320" s="242" t="s">
        <v>186</v>
      </c>
      <c r="L1320" s="247"/>
      <c r="M1320" s="248" t="s">
        <v>34</v>
      </c>
      <c r="N1320" s="249" t="s">
        <v>49</v>
      </c>
      <c r="O1320" s="43"/>
      <c r="P1320" s="202">
        <f>O1320*H1320</f>
        <v>0</v>
      </c>
      <c r="Q1320" s="202">
        <v>1.0000000000000001E-5</v>
      </c>
      <c r="R1320" s="202">
        <f>Q1320*H1320</f>
        <v>5.8389000000000002E-3</v>
      </c>
      <c r="S1320" s="202">
        <v>0</v>
      </c>
      <c r="T1320" s="203">
        <f>S1320*H1320</f>
        <v>0</v>
      </c>
      <c r="AR1320" s="24" t="s">
        <v>225</v>
      </c>
      <c r="AT1320" s="24" t="s">
        <v>222</v>
      </c>
      <c r="AU1320" s="24" t="s">
        <v>88</v>
      </c>
      <c r="AY1320" s="24" t="s">
        <v>179</v>
      </c>
      <c r="BE1320" s="204">
        <f>IF(N1320="základní",J1320,0)</f>
        <v>0</v>
      </c>
      <c r="BF1320" s="204">
        <f>IF(N1320="snížená",J1320,0)</f>
        <v>0</v>
      </c>
      <c r="BG1320" s="204">
        <f>IF(N1320="zákl. přenesená",J1320,0)</f>
        <v>0</v>
      </c>
      <c r="BH1320" s="204">
        <f>IF(N1320="sníž. přenesená",J1320,0)</f>
        <v>0</v>
      </c>
      <c r="BI1320" s="204">
        <f>IF(N1320="nulová",J1320,0)</f>
        <v>0</v>
      </c>
      <c r="BJ1320" s="24" t="s">
        <v>86</v>
      </c>
      <c r="BK1320" s="204">
        <f>ROUND(I1320*H1320,2)</f>
        <v>0</v>
      </c>
      <c r="BL1320" s="24" t="s">
        <v>187</v>
      </c>
      <c r="BM1320" s="24" t="s">
        <v>1755</v>
      </c>
    </row>
    <row r="1321" spans="2:65" s="11" customFormat="1" ht="13.5">
      <c r="B1321" s="208"/>
      <c r="C1321" s="209"/>
      <c r="D1321" s="205" t="s">
        <v>191</v>
      </c>
      <c r="E1321" s="210" t="s">
        <v>34</v>
      </c>
      <c r="F1321" s="211" t="s">
        <v>1732</v>
      </c>
      <c r="G1321" s="209"/>
      <c r="H1321" s="210" t="s">
        <v>34</v>
      </c>
      <c r="I1321" s="212"/>
      <c r="J1321" s="209"/>
      <c r="K1321" s="209"/>
      <c r="L1321" s="213"/>
      <c r="M1321" s="214"/>
      <c r="N1321" s="215"/>
      <c r="O1321" s="215"/>
      <c r="P1321" s="215"/>
      <c r="Q1321" s="215"/>
      <c r="R1321" s="215"/>
      <c r="S1321" s="215"/>
      <c r="T1321" s="216"/>
      <c r="AT1321" s="217" t="s">
        <v>191</v>
      </c>
      <c r="AU1321" s="217" t="s">
        <v>88</v>
      </c>
      <c r="AV1321" s="11" t="s">
        <v>86</v>
      </c>
      <c r="AW1321" s="11" t="s">
        <v>41</v>
      </c>
      <c r="AX1321" s="11" t="s">
        <v>78</v>
      </c>
      <c r="AY1321" s="217" t="s">
        <v>179</v>
      </c>
    </row>
    <row r="1322" spans="2:65" s="12" customFormat="1" ht="13.5">
      <c r="B1322" s="218"/>
      <c r="C1322" s="219"/>
      <c r="D1322" s="205" t="s">
        <v>191</v>
      </c>
      <c r="E1322" s="220" t="s">
        <v>34</v>
      </c>
      <c r="F1322" s="221" t="s">
        <v>1744</v>
      </c>
      <c r="G1322" s="219"/>
      <c r="H1322" s="222">
        <v>139.04</v>
      </c>
      <c r="I1322" s="223"/>
      <c r="J1322" s="219"/>
      <c r="K1322" s="219"/>
      <c r="L1322" s="224"/>
      <c r="M1322" s="225"/>
      <c r="N1322" s="226"/>
      <c r="O1322" s="226"/>
      <c r="P1322" s="226"/>
      <c r="Q1322" s="226"/>
      <c r="R1322" s="226"/>
      <c r="S1322" s="226"/>
      <c r="T1322" s="227"/>
      <c r="AT1322" s="228" t="s">
        <v>191</v>
      </c>
      <c r="AU1322" s="228" t="s">
        <v>88</v>
      </c>
      <c r="AV1322" s="12" t="s">
        <v>88</v>
      </c>
      <c r="AW1322" s="12" t="s">
        <v>41</v>
      </c>
      <c r="AX1322" s="12" t="s">
        <v>78</v>
      </c>
      <c r="AY1322" s="228" t="s">
        <v>179</v>
      </c>
    </row>
    <row r="1323" spans="2:65" s="11" customFormat="1" ht="13.5">
      <c r="B1323" s="208"/>
      <c r="C1323" s="209"/>
      <c r="D1323" s="205" t="s">
        <v>191</v>
      </c>
      <c r="E1323" s="210" t="s">
        <v>34</v>
      </c>
      <c r="F1323" s="211" t="s">
        <v>1726</v>
      </c>
      <c r="G1323" s="209"/>
      <c r="H1323" s="210" t="s">
        <v>34</v>
      </c>
      <c r="I1323" s="212"/>
      <c r="J1323" s="209"/>
      <c r="K1323" s="209"/>
      <c r="L1323" s="213"/>
      <c r="M1323" s="214"/>
      <c r="N1323" s="215"/>
      <c r="O1323" s="215"/>
      <c r="P1323" s="215"/>
      <c r="Q1323" s="215"/>
      <c r="R1323" s="215"/>
      <c r="S1323" s="215"/>
      <c r="T1323" s="216"/>
      <c r="AT1323" s="217" t="s">
        <v>191</v>
      </c>
      <c r="AU1323" s="217" t="s">
        <v>88</v>
      </c>
      <c r="AV1323" s="11" t="s">
        <v>86</v>
      </c>
      <c r="AW1323" s="11" t="s">
        <v>41</v>
      </c>
      <c r="AX1323" s="11" t="s">
        <v>78</v>
      </c>
      <c r="AY1323" s="217" t="s">
        <v>179</v>
      </c>
    </row>
    <row r="1324" spans="2:65" s="12" customFormat="1" ht="13.5">
      <c r="B1324" s="218"/>
      <c r="C1324" s="219"/>
      <c r="D1324" s="205" t="s">
        <v>191</v>
      </c>
      <c r="E1324" s="220" t="s">
        <v>34</v>
      </c>
      <c r="F1324" s="221" t="s">
        <v>1737</v>
      </c>
      <c r="G1324" s="219"/>
      <c r="H1324" s="222">
        <v>105.63</v>
      </c>
      <c r="I1324" s="223"/>
      <c r="J1324" s="219"/>
      <c r="K1324" s="219"/>
      <c r="L1324" s="224"/>
      <c r="M1324" s="225"/>
      <c r="N1324" s="226"/>
      <c r="O1324" s="226"/>
      <c r="P1324" s="226"/>
      <c r="Q1324" s="226"/>
      <c r="R1324" s="226"/>
      <c r="S1324" s="226"/>
      <c r="T1324" s="227"/>
      <c r="AT1324" s="228" t="s">
        <v>191</v>
      </c>
      <c r="AU1324" s="228" t="s">
        <v>88</v>
      </c>
      <c r="AV1324" s="12" t="s">
        <v>88</v>
      </c>
      <c r="AW1324" s="12" t="s">
        <v>41</v>
      </c>
      <c r="AX1324" s="12" t="s">
        <v>78</v>
      </c>
      <c r="AY1324" s="228" t="s">
        <v>179</v>
      </c>
    </row>
    <row r="1325" spans="2:65" s="11" customFormat="1" ht="13.5">
      <c r="B1325" s="208"/>
      <c r="C1325" s="209"/>
      <c r="D1325" s="205" t="s">
        <v>191</v>
      </c>
      <c r="E1325" s="210" t="s">
        <v>34</v>
      </c>
      <c r="F1325" s="211" t="s">
        <v>1727</v>
      </c>
      <c r="G1325" s="209"/>
      <c r="H1325" s="210" t="s">
        <v>34</v>
      </c>
      <c r="I1325" s="212"/>
      <c r="J1325" s="209"/>
      <c r="K1325" s="209"/>
      <c r="L1325" s="213"/>
      <c r="M1325" s="214"/>
      <c r="N1325" s="215"/>
      <c r="O1325" s="215"/>
      <c r="P1325" s="215"/>
      <c r="Q1325" s="215"/>
      <c r="R1325" s="215"/>
      <c r="S1325" s="215"/>
      <c r="T1325" s="216"/>
      <c r="AT1325" s="217" t="s">
        <v>191</v>
      </c>
      <c r="AU1325" s="217" t="s">
        <v>88</v>
      </c>
      <c r="AV1325" s="11" t="s">
        <v>86</v>
      </c>
      <c r="AW1325" s="11" t="s">
        <v>41</v>
      </c>
      <c r="AX1325" s="11" t="s">
        <v>78</v>
      </c>
      <c r="AY1325" s="217" t="s">
        <v>179</v>
      </c>
    </row>
    <row r="1326" spans="2:65" s="12" customFormat="1" ht="13.5">
      <c r="B1326" s="218"/>
      <c r="C1326" s="219"/>
      <c r="D1326" s="205" t="s">
        <v>191</v>
      </c>
      <c r="E1326" s="220" t="s">
        <v>34</v>
      </c>
      <c r="F1326" s="221" t="s">
        <v>1738</v>
      </c>
      <c r="G1326" s="219"/>
      <c r="H1326" s="222">
        <v>339.22</v>
      </c>
      <c r="I1326" s="223"/>
      <c r="J1326" s="219"/>
      <c r="K1326" s="219"/>
      <c r="L1326" s="224"/>
      <c r="M1326" s="225"/>
      <c r="N1326" s="226"/>
      <c r="O1326" s="226"/>
      <c r="P1326" s="226"/>
      <c r="Q1326" s="226"/>
      <c r="R1326" s="226"/>
      <c r="S1326" s="226"/>
      <c r="T1326" s="227"/>
      <c r="AT1326" s="228" t="s">
        <v>191</v>
      </c>
      <c r="AU1326" s="228" t="s">
        <v>88</v>
      </c>
      <c r="AV1326" s="12" t="s">
        <v>88</v>
      </c>
      <c r="AW1326" s="12" t="s">
        <v>41</v>
      </c>
      <c r="AX1326" s="12" t="s">
        <v>78</v>
      </c>
      <c r="AY1326" s="228" t="s">
        <v>179</v>
      </c>
    </row>
    <row r="1327" spans="2:65" s="13" customFormat="1" ht="13.5">
      <c r="B1327" s="229"/>
      <c r="C1327" s="230"/>
      <c r="D1327" s="205" t="s">
        <v>191</v>
      </c>
      <c r="E1327" s="231" t="s">
        <v>34</v>
      </c>
      <c r="F1327" s="232" t="s">
        <v>196</v>
      </c>
      <c r="G1327" s="230"/>
      <c r="H1327" s="233">
        <v>583.89</v>
      </c>
      <c r="I1327" s="234"/>
      <c r="J1327" s="230"/>
      <c r="K1327" s="230"/>
      <c r="L1327" s="235"/>
      <c r="M1327" s="236"/>
      <c r="N1327" s="237"/>
      <c r="O1327" s="237"/>
      <c r="P1327" s="237"/>
      <c r="Q1327" s="237"/>
      <c r="R1327" s="237"/>
      <c r="S1327" s="237"/>
      <c r="T1327" s="238"/>
      <c r="AT1327" s="239" t="s">
        <v>191</v>
      </c>
      <c r="AU1327" s="239" t="s">
        <v>88</v>
      </c>
      <c r="AV1327" s="13" t="s">
        <v>187</v>
      </c>
      <c r="AW1327" s="13" t="s">
        <v>41</v>
      </c>
      <c r="AX1327" s="13" t="s">
        <v>86</v>
      </c>
      <c r="AY1327" s="239" t="s">
        <v>179</v>
      </c>
    </row>
    <row r="1328" spans="2:65" s="1" customFormat="1" ht="22.9" customHeight="1">
      <c r="B1328" s="42"/>
      <c r="C1328" s="240" t="s">
        <v>1756</v>
      </c>
      <c r="D1328" s="240" t="s">
        <v>222</v>
      </c>
      <c r="E1328" s="241" t="s">
        <v>1757</v>
      </c>
      <c r="F1328" s="242" t="s">
        <v>1758</v>
      </c>
      <c r="G1328" s="243" t="s">
        <v>769</v>
      </c>
      <c r="H1328" s="244">
        <v>145.99199999999999</v>
      </c>
      <c r="I1328" s="245"/>
      <c r="J1328" s="246">
        <f>ROUND(I1328*H1328,2)</f>
        <v>0</v>
      </c>
      <c r="K1328" s="242" t="s">
        <v>186</v>
      </c>
      <c r="L1328" s="247"/>
      <c r="M1328" s="248" t="s">
        <v>34</v>
      </c>
      <c r="N1328" s="249" t="s">
        <v>49</v>
      </c>
      <c r="O1328" s="43"/>
      <c r="P1328" s="202">
        <f>O1328*H1328</f>
        <v>0</v>
      </c>
      <c r="Q1328" s="202">
        <v>9.0000000000000006E-5</v>
      </c>
      <c r="R1328" s="202">
        <f>Q1328*H1328</f>
        <v>1.313928E-2</v>
      </c>
      <c r="S1328" s="202">
        <v>0</v>
      </c>
      <c r="T1328" s="203">
        <f>S1328*H1328</f>
        <v>0</v>
      </c>
      <c r="AR1328" s="24" t="s">
        <v>225</v>
      </c>
      <c r="AT1328" s="24" t="s">
        <v>222</v>
      </c>
      <c r="AU1328" s="24" t="s">
        <v>88</v>
      </c>
      <c r="AY1328" s="24" t="s">
        <v>179</v>
      </c>
      <c r="BE1328" s="204">
        <f>IF(N1328="základní",J1328,0)</f>
        <v>0</v>
      </c>
      <c r="BF1328" s="204">
        <f>IF(N1328="snížená",J1328,0)</f>
        <v>0</v>
      </c>
      <c r="BG1328" s="204">
        <f>IF(N1328="zákl. přenesená",J1328,0)</f>
        <v>0</v>
      </c>
      <c r="BH1328" s="204">
        <f>IF(N1328="sníž. přenesená",J1328,0)</f>
        <v>0</v>
      </c>
      <c r="BI1328" s="204">
        <f>IF(N1328="nulová",J1328,0)</f>
        <v>0</v>
      </c>
      <c r="BJ1328" s="24" t="s">
        <v>86</v>
      </c>
      <c r="BK1328" s="204">
        <f>ROUND(I1328*H1328,2)</f>
        <v>0</v>
      </c>
      <c r="BL1328" s="24" t="s">
        <v>187</v>
      </c>
      <c r="BM1328" s="24" t="s">
        <v>1759</v>
      </c>
    </row>
    <row r="1329" spans="2:65" s="11" customFormat="1" ht="13.5">
      <c r="B1329" s="208"/>
      <c r="C1329" s="209"/>
      <c r="D1329" s="205" t="s">
        <v>191</v>
      </c>
      <c r="E1329" s="210" t="s">
        <v>34</v>
      </c>
      <c r="F1329" s="211" t="s">
        <v>1732</v>
      </c>
      <c r="G1329" s="209"/>
      <c r="H1329" s="210" t="s">
        <v>34</v>
      </c>
      <c r="I1329" s="212"/>
      <c r="J1329" s="209"/>
      <c r="K1329" s="209"/>
      <c r="L1329" s="213"/>
      <c r="M1329" s="214"/>
      <c r="N1329" s="215"/>
      <c r="O1329" s="215"/>
      <c r="P1329" s="215"/>
      <c r="Q1329" s="215"/>
      <c r="R1329" s="215"/>
      <c r="S1329" s="215"/>
      <c r="T1329" s="216"/>
      <c r="AT1329" s="217" t="s">
        <v>191</v>
      </c>
      <c r="AU1329" s="217" t="s">
        <v>88</v>
      </c>
      <c r="AV1329" s="11" t="s">
        <v>86</v>
      </c>
      <c r="AW1329" s="11" t="s">
        <v>41</v>
      </c>
      <c r="AX1329" s="11" t="s">
        <v>78</v>
      </c>
      <c r="AY1329" s="217" t="s">
        <v>179</v>
      </c>
    </row>
    <row r="1330" spans="2:65" s="12" customFormat="1" ht="13.5">
      <c r="B1330" s="218"/>
      <c r="C1330" s="219"/>
      <c r="D1330" s="205" t="s">
        <v>191</v>
      </c>
      <c r="E1330" s="220" t="s">
        <v>34</v>
      </c>
      <c r="F1330" s="221" t="s">
        <v>1744</v>
      </c>
      <c r="G1330" s="219"/>
      <c r="H1330" s="222">
        <v>139.04</v>
      </c>
      <c r="I1330" s="223"/>
      <c r="J1330" s="219"/>
      <c r="K1330" s="219"/>
      <c r="L1330" s="224"/>
      <c r="M1330" s="225"/>
      <c r="N1330" s="226"/>
      <c r="O1330" s="226"/>
      <c r="P1330" s="226"/>
      <c r="Q1330" s="226"/>
      <c r="R1330" s="226"/>
      <c r="S1330" s="226"/>
      <c r="T1330" s="227"/>
      <c r="AT1330" s="228" t="s">
        <v>191</v>
      </c>
      <c r="AU1330" s="228" t="s">
        <v>88</v>
      </c>
      <c r="AV1330" s="12" t="s">
        <v>88</v>
      </c>
      <c r="AW1330" s="12" t="s">
        <v>41</v>
      </c>
      <c r="AX1330" s="12" t="s">
        <v>86</v>
      </c>
      <c r="AY1330" s="228" t="s">
        <v>179</v>
      </c>
    </row>
    <row r="1331" spans="2:65" s="12" customFormat="1" ht="13.5">
      <c r="B1331" s="218"/>
      <c r="C1331" s="219"/>
      <c r="D1331" s="205" t="s">
        <v>191</v>
      </c>
      <c r="E1331" s="219"/>
      <c r="F1331" s="221" t="s">
        <v>1745</v>
      </c>
      <c r="G1331" s="219"/>
      <c r="H1331" s="222">
        <v>145.99199999999999</v>
      </c>
      <c r="I1331" s="223"/>
      <c r="J1331" s="219"/>
      <c r="K1331" s="219"/>
      <c r="L1331" s="224"/>
      <c r="M1331" s="225"/>
      <c r="N1331" s="226"/>
      <c r="O1331" s="226"/>
      <c r="P1331" s="226"/>
      <c r="Q1331" s="226"/>
      <c r="R1331" s="226"/>
      <c r="S1331" s="226"/>
      <c r="T1331" s="227"/>
      <c r="AT1331" s="228" t="s">
        <v>191</v>
      </c>
      <c r="AU1331" s="228" t="s">
        <v>88</v>
      </c>
      <c r="AV1331" s="12" t="s">
        <v>88</v>
      </c>
      <c r="AW1331" s="12" t="s">
        <v>6</v>
      </c>
      <c r="AX1331" s="12" t="s">
        <v>86</v>
      </c>
      <c r="AY1331" s="228" t="s">
        <v>179</v>
      </c>
    </row>
    <row r="1332" spans="2:65" s="1" customFormat="1" ht="22.9" customHeight="1">
      <c r="B1332" s="42"/>
      <c r="C1332" s="240" t="s">
        <v>1760</v>
      </c>
      <c r="D1332" s="240" t="s">
        <v>222</v>
      </c>
      <c r="E1332" s="241" t="s">
        <v>1761</v>
      </c>
      <c r="F1332" s="242" t="s">
        <v>1762</v>
      </c>
      <c r="G1332" s="243" t="s">
        <v>769</v>
      </c>
      <c r="H1332" s="244">
        <v>458.19600000000003</v>
      </c>
      <c r="I1332" s="245"/>
      <c r="J1332" s="246">
        <f>ROUND(I1332*H1332,2)</f>
        <v>0</v>
      </c>
      <c r="K1332" s="242" t="s">
        <v>186</v>
      </c>
      <c r="L1332" s="247"/>
      <c r="M1332" s="248" t="s">
        <v>34</v>
      </c>
      <c r="N1332" s="249" t="s">
        <v>49</v>
      </c>
      <c r="O1332" s="43"/>
      <c r="P1332" s="202">
        <f>O1332*H1332</f>
        <v>0</v>
      </c>
      <c r="Q1332" s="202">
        <v>9.0000000000000006E-5</v>
      </c>
      <c r="R1332" s="202">
        <f>Q1332*H1332</f>
        <v>4.1237640000000006E-2</v>
      </c>
      <c r="S1332" s="202">
        <v>0</v>
      </c>
      <c r="T1332" s="203">
        <f>S1332*H1332</f>
        <v>0</v>
      </c>
      <c r="AR1332" s="24" t="s">
        <v>225</v>
      </c>
      <c r="AT1332" s="24" t="s">
        <v>222</v>
      </c>
      <c r="AU1332" s="24" t="s">
        <v>88</v>
      </c>
      <c r="AY1332" s="24" t="s">
        <v>179</v>
      </c>
      <c r="BE1332" s="204">
        <f>IF(N1332="základní",J1332,0)</f>
        <v>0</v>
      </c>
      <c r="BF1332" s="204">
        <f>IF(N1332="snížená",J1332,0)</f>
        <v>0</v>
      </c>
      <c r="BG1332" s="204">
        <f>IF(N1332="zákl. přenesená",J1332,0)</f>
        <v>0</v>
      </c>
      <c r="BH1332" s="204">
        <f>IF(N1332="sníž. přenesená",J1332,0)</f>
        <v>0</v>
      </c>
      <c r="BI1332" s="204">
        <f>IF(N1332="nulová",J1332,0)</f>
        <v>0</v>
      </c>
      <c r="BJ1332" s="24" t="s">
        <v>86</v>
      </c>
      <c r="BK1332" s="204">
        <f>ROUND(I1332*H1332,2)</f>
        <v>0</v>
      </c>
      <c r="BL1332" s="24" t="s">
        <v>187</v>
      </c>
      <c r="BM1332" s="24" t="s">
        <v>1763</v>
      </c>
    </row>
    <row r="1333" spans="2:65" s="11" customFormat="1" ht="13.5">
      <c r="B1333" s="208"/>
      <c r="C1333" s="209"/>
      <c r="D1333" s="205" t="s">
        <v>191</v>
      </c>
      <c r="E1333" s="210" t="s">
        <v>34</v>
      </c>
      <c r="F1333" s="211" t="s">
        <v>1726</v>
      </c>
      <c r="G1333" s="209"/>
      <c r="H1333" s="210" t="s">
        <v>34</v>
      </c>
      <c r="I1333" s="212"/>
      <c r="J1333" s="209"/>
      <c r="K1333" s="209"/>
      <c r="L1333" s="213"/>
      <c r="M1333" s="214"/>
      <c r="N1333" s="215"/>
      <c r="O1333" s="215"/>
      <c r="P1333" s="215"/>
      <c r="Q1333" s="215"/>
      <c r="R1333" s="215"/>
      <c r="S1333" s="215"/>
      <c r="T1333" s="216"/>
      <c r="AT1333" s="217" t="s">
        <v>191</v>
      </c>
      <c r="AU1333" s="217" t="s">
        <v>88</v>
      </c>
      <c r="AV1333" s="11" t="s">
        <v>86</v>
      </c>
      <c r="AW1333" s="11" t="s">
        <v>41</v>
      </c>
      <c r="AX1333" s="11" t="s">
        <v>78</v>
      </c>
      <c r="AY1333" s="217" t="s">
        <v>179</v>
      </c>
    </row>
    <row r="1334" spans="2:65" s="12" customFormat="1" ht="13.5">
      <c r="B1334" s="218"/>
      <c r="C1334" s="219"/>
      <c r="D1334" s="205" t="s">
        <v>191</v>
      </c>
      <c r="E1334" s="220" t="s">
        <v>34</v>
      </c>
      <c r="F1334" s="221" t="s">
        <v>1737</v>
      </c>
      <c r="G1334" s="219"/>
      <c r="H1334" s="222">
        <v>105.63</v>
      </c>
      <c r="I1334" s="223"/>
      <c r="J1334" s="219"/>
      <c r="K1334" s="219"/>
      <c r="L1334" s="224"/>
      <c r="M1334" s="225"/>
      <c r="N1334" s="226"/>
      <c r="O1334" s="226"/>
      <c r="P1334" s="226"/>
      <c r="Q1334" s="226"/>
      <c r="R1334" s="226"/>
      <c r="S1334" s="226"/>
      <c r="T1334" s="227"/>
      <c r="AT1334" s="228" t="s">
        <v>191</v>
      </c>
      <c r="AU1334" s="228" t="s">
        <v>88</v>
      </c>
      <c r="AV1334" s="12" t="s">
        <v>88</v>
      </c>
      <c r="AW1334" s="12" t="s">
        <v>41</v>
      </c>
      <c r="AX1334" s="12" t="s">
        <v>78</v>
      </c>
      <c r="AY1334" s="228" t="s">
        <v>179</v>
      </c>
    </row>
    <row r="1335" spans="2:65" s="11" customFormat="1" ht="13.5">
      <c r="B1335" s="208"/>
      <c r="C1335" s="209"/>
      <c r="D1335" s="205" t="s">
        <v>191</v>
      </c>
      <c r="E1335" s="210" t="s">
        <v>34</v>
      </c>
      <c r="F1335" s="211" t="s">
        <v>1727</v>
      </c>
      <c r="G1335" s="209"/>
      <c r="H1335" s="210" t="s">
        <v>34</v>
      </c>
      <c r="I1335" s="212"/>
      <c r="J1335" s="209"/>
      <c r="K1335" s="209"/>
      <c r="L1335" s="213"/>
      <c r="M1335" s="214"/>
      <c r="N1335" s="215"/>
      <c r="O1335" s="215"/>
      <c r="P1335" s="215"/>
      <c r="Q1335" s="215"/>
      <c r="R1335" s="215"/>
      <c r="S1335" s="215"/>
      <c r="T1335" s="216"/>
      <c r="AT1335" s="217" t="s">
        <v>191</v>
      </c>
      <c r="AU1335" s="217" t="s">
        <v>88</v>
      </c>
      <c r="AV1335" s="11" t="s">
        <v>86</v>
      </c>
      <c r="AW1335" s="11" t="s">
        <v>41</v>
      </c>
      <c r="AX1335" s="11" t="s">
        <v>78</v>
      </c>
      <c r="AY1335" s="217" t="s">
        <v>179</v>
      </c>
    </row>
    <row r="1336" spans="2:65" s="12" customFormat="1" ht="13.5">
      <c r="B1336" s="218"/>
      <c r="C1336" s="219"/>
      <c r="D1336" s="205" t="s">
        <v>191</v>
      </c>
      <c r="E1336" s="220" t="s">
        <v>34</v>
      </c>
      <c r="F1336" s="221" t="s">
        <v>1738</v>
      </c>
      <c r="G1336" s="219"/>
      <c r="H1336" s="222">
        <v>339.22</v>
      </c>
      <c r="I1336" s="223"/>
      <c r="J1336" s="219"/>
      <c r="K1336" s="219"/>
      <c r="L1336" s="224"/>
      <c r="M1336" s="225"/>
      <c r="N1336" s="226"/>
      <c r="O1336" s="226"/>
      <c r="P1336" s="226"/>
      <c r="Q1336" s="226"/>
      <c r="R1336" s="226"/>
      <c r="S1336" s="226"/>
      <c r="T1336" s="227"/>
      <c r="AT1336" s="228" t="s">
        <v>191</v>
      </c>
      <c r="AU1336" s="228" t="s">
        <v>88</v>
      </c>
      <c r="AV1336" s="12" t="s">
        <v>88</v>
      </c>
      <c r="AW1336" s="12" t="s">
        <v>41</v>
      </c>
      <c r="AX1336" s="12" t="s">
        <v>78</v>
      </c>
      <c r="AY1336" s="228" t="s">
        <v>179</v>
      </c>
    </row>
    <row r="1337" spans="2:65" s="13" customFormat="1" ht="13.5">
      <c r="B1337" s="229"/>
      <c r="C1337" s="230"/>
      <c r="D1337" s="205" t="s">
        <v>191</v>
      </c>
      <c r="E1337" s="231" t="s">
        <v>34</v>
      </c>
      <c r="F1337" s="232" t="s">
        <v>196</v>
      </c>
      <c r="G1337" s="230"/>
      <c r="H1337" s="233">
        <v>444.85</v>
      </c>
      <c r="I1337" s="234"/>
      <c r="J1337" s="230"/>
      <c r="K1337" s="230"/>
      <c r="L1337" s="235"/>
      <c r="M1337" s="236"/>
      <c r="N1337" s="237"/>
      <c r="O1337" s="237"/>
      <c r="P1337" s="237"/>
      <c r="Q1337" s="237"/>
      <c r="R1337" s="237"/>
      <c r="S1337" s="237"/>
      <c r="T1337" s="238"/>
      <c r="AT1337" s="239" t="s">
        <v>191</v>
      </c>
      <c r="AU1337" s="239" t="s">
        <v>88</v>
      </c>
      <c r="AV1337" s="13" t="s">
        <v>187</v>
      </c>
      <c r="AW1337" s="13" t="s">
        <v>41</v>
      </c>
      <c r="AX1337" s="13" t="s">
        <v>86</v>
      </c>
      <c r="AY1337" s="239" t="s">
        <v>179</v>
      </c>
    </row>
    <row r="1338" spans="2:65" s="12" customFormat="1" ht="13.5">
      <c r="B1338" s="218"/>
      <c r="C1338" s="219"/>
      <c r="D1338" s="205" t="s">
        <v>191</v>
      </c>
      <c r="E1338" s="219"/>
      <c r="F1338" s="221" t="s">
        <v>1764</v>
      </c>
      <c r="G1338" s="219"/>
      <c r="H1338" s="222">
        <v>458.19600000000003</v>
      </c>
      <c r="I1338" s="223"/>
      <c r="J1338" s="219"/>
      <c r="K1338" s="219"/>
      <c r="L1338" s="224"/>
      <c r="M1338" s="225"/>
      <c r="N1338" s="226"/>
      <c r="O1338" s="226"/>
      <c r="P1338" s="226"/>
      <c r="Q1338" s="226"/>
      <c r="R1338" s="226"/>
      <c r="S1338" s="226"/>
      <c r="T1338" s="227"/>
      <c r="AT1338" s="228" t="s">
        <v>191</v>
      </c>
      <c r="AU1338" s="228" t="s">
        <v>88</v>
      </c>
      <c r="AV1338" s="12" t="s">
        <v>88</v>
      </c>
      <c r="AW1338" s="12" t="s">
        <v>6</v>
      </c>
      <c r="AX1338" s="12" t="s">
        <v>86</v>
      </c>
      <c r="AY1338" s="228" t="s">
        <v>179</v>
      </c>
    </row>
    <row r="1339" spans="2:65" s="1" customFormat="1" ht="14.45" customHeight="1">
      <c r="B1339" s="42"/>
      <c r="C1339" s="240" t="s">
        <v>1765</v>
      </c>
      <c r="D1339" s="240" t="s">
        <v>222</v>
      </c>
      <c r="E1339" s="241" t="s">
        <v>1766</v>
      </c>
      <c r="F1339" s="242" t="s">
        <v>1767</v>
      </c>
      <c r="G1339" s="243" t="s">
        <v>769</v>
      </c>
      <c r="H1339" s="244">
        <v>2294.1770000000001</v>
      </c>
      <c r="I1339" s="245"/>
      <c r="J1339" s="246">
        <f>ROUND(I1339*H1339,2)</f>
        <v>0</v>
      </c>
      <c r="K1339" s="242" t="s">
        <v>186</v>
      </c>
      <c r="L1339" s="247"/>
      <c r="M1339" s="248" t="s">
        <v>34</v>
      </c>
      <c r="N1339" s="249" t="s">
        <v>49</v>
      </c>
      <c r="O1339" s="43"/>
      <c r="P1339" s="202">
        <f>O1339*H1339</f>
        <v>0</v>
      </c>
      <c r="Q1339" s="202">
        <v>6.0000000000000002E-5</v>
      </c>
      <c r="R1339" s="202">
        <f>Q1339*H1339</f>
        <v>0.13765062</v>
      </c>
      <c r="S1339" s="202">
        <v>0</v>
      </c>
      <c r="T1339" s="203">
        <f>S1339*H1339</f>
        <v>0</v>
      </c>
      <c r="AR1339" s="24" t="s">
        <v>225</v>
      </c>
      <c r="AT1339" s="24" t="s">
        <v>222</v>
      </c>
      <c r="AU1339" s="24" t="s">
        <v>88</v>
      </c>
      <c r="AY1339" s="24" t="s">
        <v>179</v>
      </c>
      <c r="BE1339" s="204">
        <f>IF(N1339="základní",J1339,0)</f>
        <v>0</v>
      </c>
      <c r="BF1339" s="204">
        <f>IF(N1339="snížená",J1339,0)</f>
        <v>0</v>
      </c>
      <c r="BG1339" s="204">
        <f>IF(N1339="zákl. přenesená",J1339,0)</f>
        <v>0</v>
      </c>
      <c r="BH1339" s="204">
        <f>IF(N1339="sníž. přenesená",J1339,0)</f>
        <v>0</v>
      </c>
      <c r="BI1339" s="204">
        <f>IF(N1339="nulová",J1339,0)</f>
        <v>0</v>
      </c>
      <c r="BJ1339" s="24" t="s">
        <v>86</v>
      </c>
      <c r="BK1339" s="204">
        <f>ROUND(I1339*H1339,2)</f>
        <v>0</v>
      </c>
      <c r="BL1339" s="24" t="s">
        <v>187</v>
      </c>
      <c r="BM1339" s="24" t="s">
        <v>1768</v>
      </c>
    </row>
    <row r="1340" spans="2:65" s="11" customFormat="1" ht="13.5">
      <c r="B1340" s="208"/>
      <c r="C1340" s="209"/>
      <c r="D1340" s="205" t="s">
        <v>191</v>
      </c>
      <c r="E1340" s="210" t="s">
        <v>34</v>
      </c>
      <c r="F1340" s="211" t="s">
        <v>1732</v>
      </c>
      <c r="G1340" s="209"/>
      <c r="H1340" s="210" t="s">
        <v>34</v>
      </c>
      <c r="I1340" s="212"/>
      <c r="J1340" s="209"/>
      <c r="K1340" s="209"/>
      <c r="L1340" s="213"/>
      <c r="M1340" s="214"/>
      <c r="N1340" s="215"/>
      <c r="O1340" s="215"/>
      <c r="P1340" s="215"/>
      <c r="Q1340" s="215"/>
      <c r="R1340" s="215"/>
      <c r="S1340" s="215"/>
      <c r="T1340" s="216"/>
      <c r="AT1340" s="217" t="s">
        <v>191</v>
      </c>
      <c r="AU1340" s="217" t="s">
        <v>88</v>
      </c>
      <c r="AV1340" s="11" t="s">
        <v>86</v>
      </c>
      <c r="AW1340" s="11" t="s">
        <v>41</v>
      </c>
      <c r="AX1340" s="11" t="s">
        <v>78</v>
      </c>
      <c r="AY1340" s="217" t="s">
        <v>179</v>
      </c>
    </row>
    <row r="1341" spans="2:65" s="12" customFormat="1" ht="13.5">
      <c r="B1341" s="218"/>
      <c r="C1341" s="219"/>
      <c r="D1341" s="205" t="s">
        <v>191</v>
      </c>
      <c r="E1341" s="220" t="s">
        <v>34</v>
      </c>
      <c r="F1341" s="221" t="s">
        <v>1769</v>
      </c>
      <c r="G1341" s="219"/>
      <c r="H1341" s="222">
        <v>2184.9299999999998</v>
      </c>
      <c r="I1341" s="223"/>
      <c r="J1341" s="219"/>
      <c r="K1341" s="219"/>
      <c r="L1341" s="224"/>
      <c r="M1341" s="225"/>
      <c r="N1341" s="226"/>
      <c r="O1341" s="226"/>
      <c r="P1341" s="226"/>
      <c r="Q1341" s="226"/>
      <c r="R1341" s="226"/>
      <c r="S1341" s="226"/>
      <c r="T1341" s="227"/>
      <c r="AT1341" s="228" t="s">
        <v>191</v>
      </c>
      <c r="AU1341" s="228" t="s">
        <v>88</v>
      </c>
      <c r="AV1341" s="12" t="s">
        <v>88</v>
      </c>
      <c r="AW1341" s="12" t="s">
        <v>41</v>
      </c>
      <c r="AX1341" s="12" t="s">
        <v>86</v>
      </c>
      <c r="AY1341" s="228" t="s">
        <v>179</v>
      </c>
    </row>
    <row r="1342" spans="2:65" s="12" customFormat="1" ht="13.5">
      <c r="B1342" s="218"/>
      <c r="C1342" s="219"/>
      <c r="D1342" s="205" t="s">
        <v>191</v>
      </c>
      <c r="E1342" s="219"/>
      <c r="F1342" s="221" t="s">
        <v>1770</v>
      </c>
      <c r="G1342" s="219"/>
      <c r="H1342" s="222">
        <v>2294.1770000000001</v>
      </c>
      <c r="I1342" s="223"/>
      <c r="J1342" s="219"/>
      <c r="K1342" s="219"/>
      <c r="L1342" s="224"/>
      <c r="M1342" s="225"/>
      <c r="N1342" s="226"/>
      <c r="O1342" s="226"/>
      <c r="P1342" s="226"/>
      <c r="Q1342" s="226"/>
      <c r="R1342" s="226"/>
      <c r="S1342" s="226"/>
      <c r="T1342" s="227"/>
      <c r="AT1342" s="228" t="s">
        <v>191</v>
      </c>
      <c r="AU1342" s="228" t="s">
        <v>88</v>
      </c>
      <c r="AV1342" s="12" t="s">
        <v>88</v>
      </c>
      <c r="AW1342" s="12" t="s">
        <v>6</v>
      </c>
      <c r="AX1342" s="12" t="s">
        <v>86</v>
      </c>
      <c r="AY1342" s="228" t="s">
        <v>179</v>
      </c>
    </row>
    <row r="1343" spans="2:65" s="1" customFormat="1" ht="14.45" customHeight="1">
      <c r="B1343" s="42"/>
      <c r="C1343" s="193" t="s">
        <v>1771</v>
      </c>
      <c r="D1343" s="193" t="s">
        <v>182</v>
      </c>
      <c r="E1343" s="194" t="s">
        <v>1772</v>
      </c>
      <c r="F1343" s="195" t="s">
        <v>1773</v>
      </c>
      <c r="G1343" s="196" t="s">
        <v>250</v>
      </c>
      <c r="H1343" s="197">
        <v>991.89</v>
      </c>
      <c r="I1343" s="198"/>
      <c r="J1343" s="199">
        <f>ROUND(I1343*H1343,2)</f>
        <v>0</v>
      </c>
      <c r="K1343" s="195" t="s">
        <v>186</v>
      </c>
      <c r="L1343" s="62"/>
      <c r="M1343" s="200" t="s">
        <v>34</v>
      </c>
      <c r="N1343" s="201" t="s">
        <v>49</v>
      </c>
      <c r="O1343" s="43"/>
      <c r="P1343" s="202">
        <f>O1343*H1343</f>
        <v>0</v>
      </c>
      <c r="Q1343" s="202">
        <v>1.995E-4</v>
      </c>
      <c r="R1343" s="202">
        <f>Q1343*H1343</f>
        <v>0.197882055</v>
      </c>
      <c r="S1343" s="202">
        <v>0</v>
      </c>
      <c r="T1343" s="203">
        <f>S1343*H1343</f>
        <v>0</v>
      </c>
      <c r="AR1343" s="24" t="s">
        <v>301</v>
      </c>
      <c r="AT1343" s="24" t="s">
        <v>182</v>
      </c>
      <c r="AU1343" s="24" t="s">
        <v>88</v>
      </c>
      <c r="AY1343" s="24" t="s">
        <v>179</v>
      </c>
      <c r="BE1343" s="204">
        <f>IF(N1343="základní",J1343,0)</f>
        <v>0</v>
      </c>
      <c r="BF1343" s="204">
        <f>IF(N1343="snížená",J1343,0)</f>
        <v>0</v>
      </c>
      <c r="BG1343" s="204">
        <f>IF(N1343="zákl. přenesená",J1343,0)</f>
        <v>0</v>
      </c>
      <c r="BH1343" s="204">
        <f>IF(N1343="sníž. přenesená",J1343,0)</f>
        <v>0</v>
      </c>
      <c r="BI1343" s="204">
        <f>IF(N1343="nulová",J1343,0)</f>
        <v>0</v>
      </c>
      <c r="BJ1343" s="24" t="s">
        <v>86</v>
      </c>
      <c r="BK1343" s="204">
        <f>ROUND(I1343*H1343,2)</f>
        <v>0</v>
      </c>
      <c r="BL1343" s="24" t="s">
        <v>301</v>
      </c>
      <c r="BM1343" s="24" t="s">
        <v>1774</v>
      </c>
    </row>
    <row r="1344" spans="2:65" s="1" customFormat="1" ht="67.5">
      <c r="B1344" s="42"/>
      <c r="C1344" s="64"/>
      <c r="D1344" s="205" t="s">
        <v>189</v>
      </c>
      <c r="E1344" s="64"/>
      <c r="F1344" s="206" t="s">
        <v>1673</v>
      </c>
      <c r="G1344" s="64"/>
      <c r="H1344" s="64"/>
      <c r="I1344" s="164"/>
      <c r="J1344" s="64"/>
      <c r="K1344" s="64"/>
      <c r="L1344" s="62"/>
      <c r="M1344" s="207"/>
      <c r="N1344" s="43"/>
      <c r="O1344" s="43"/>
      <c r="P1344" s="43"/>
      <c r="Q1344" s="43"/>
      <c r="R1344" s="43"/>
      <c r="S1344" s="43"/>
      <c r="T1344" s="79"/>
      <c r="AT1344" s="24" t="s">
        <v>189</v>
      </c>
      <c r="AU1344" s="24" t="s">
        <v>88</v>
      </c>
    </row>
    <row r="1345" spans="2:65" s="12" customFormat="1" ht="13.5">
      <c r="B1345" s="218"/>
      <c r="C1345" s="219"/>
      <c r="D1345" s="205" t="s">
        <v>191</v>
      </c>
      <c r="E1345" s="220" t="s">
        <v>34</v>
      </c>
      <c r="F1345" s="221" t="s">
        <v>1775</v>
      </c>
      <c r="G1345" s="219"/>
      <c r="H1345" s="222">
        <v>991.89</v>
      </c>
      <c r="I1345" s="223"/>
      <c r="J1345" s="219"/>
      <c r="K1345" s="219"/>
      <c r="L1345" s="224"/>
      <c r="M1345" s="225"/>
      <c r="N1345" s="226"/>
      <c r="O1345" s="226"/>
      <c r="P1345" s="226"/>
      <c r="Q1345" s="226"/>
      <c r="R1345" s="226"/>
      <c r="S1345" s="226"/>
      <c r="T1345" s="227"/>
      <c r="AT1345" s="228" t="s">
        <v>191</v>
      </c>
      <c r="AU1345" s="228" t="s">
        <v>88</v>
      </c>
      <c r="AV1345" s="12" t="s">
        <v>88</v>
      </c>
      <c r="AW1345" s="12" t="s">
        <v>41</v>
      </c>
      <c r="AX1345" s="12" t="s">
        <v>86</v>
      </c>
      <c r="AY1345" s="228" t="s">
        <v>179</v>
      </c>
    </row>
    <row r="1346" spans="2:65" s="1" customFormat="1" ht="22.9" customHeight="1">
      <c r="B1346" s="42"/>
      <c r="C1346" s="193" t="s">
        <v>1776</v>
      </c>
      <c r="D1346" s="193" t="s">
        <v>182</v>
      </c>
      <c r="E1346" s="194" t="s">
        <v>1777</v>
      </c>
      <c r="F1346" s="195" t="s">
        <v>1778</v>
      </c>
      <c r="G1346" s="196" t="s">
        <v>185</v>
      </c>
      <c r="H1346" s="197">
        <v>484.3</v>
      </c>
      <c r="I1346" s="198"/>
      <c r="J1346" s="199">
        <f>ROUND(I1346*H1346,2)</f>
        <v>0</v>
      </c>
      <c r="K1346" s="195" t="s">
        <v>186</v>
      </c>
      <c r="L1346" s="62"/>
      <c r="M1346" s="200" t="s">
        <v>34</v>
      </c>
      <c r="N1346" s="201" t="s">
        <v>49</v>
      </c>
      <c r="O1346" s="43"/>
      <c r="P1346" s="202">
        <f>O1346*H1346</f>
        <v>0</v>
      </c>
      <c r="Q1346" s="202">
        <v>0</v>
      </c>
      <c r="R1346" s="202">
        <f>Q1346*H1346</f>
        <v>0</v>
      </c>
      <c r="S1346" s="202">
        <v>2.0999999999999999E-3</v>
      </c>
      <c r="T1346" s="203">
        <f>S1346*H1346</f>
        <v>1.0170299999999999</v>
      </c>
      <c r="AR1346" s="24" t="s">
        <v>301</v>
      </c>
      <c r="AT1346" s="24" t="s">
        <v>182</v>
      </c>
      <c r="AU1346" s="24" t="s">
        <v>88</v>
      </c>
      <c r="AY1346" s="24" t="s">
        <v>179</v>
      </c>
      <c r="BE1346" s="204">
        <f>IF(N1346="základní",J1346,0)</f>
        <v>0</v>
      </c>
      <c r="BF1346" s="204">
        <f>IF(N1346="snížená",J1346,0)</f>
        <v>0</v>
      </c>
      <c r="BG1346" s="204">
        <f>IF(N1346="zákl. přenesená",J1346,0)</f>
        <v>0</v>
      </c>
      <c r="BH1346" s="204">
        <f>IF(N1346="sníž. přenesená",J1346,0)</f>
        <v>0</v>
      </c>
      <c r="BI1346" s="204">
        <f>IF(N1346="nulová",J1346,0)</f>
        <v>0</v>
      </c>
      <c r="BJ1346" s="24" t="s">
        <v>86</v>
      </c>
      <c r="BK1346" s="204">
        <f>ROUND(I1346*H1346,2)</f>
        <v>0</v>
      </c>
      <c r="BL1346" s="24" t="s">
        <v>301</v>
      </c>
      <c r="BM1346" s="24" t="s">
        <v>1779</v>
      </c>
    </row>
    <row r="1347" spans="2:65" s="1" customFormat="1" ht="40.5">
      <c r="B1347" s="42"/>
      <c r="C1347" s="64"/>
      <c r="D1347" s="205" t="s">
        <v>189</v>
      </c>
      <c r="E1347" s="64"/>
      <c r="F1347" s="206" t="s">
        <v>1780</v>
      </c>
      <c r="G1347" s="64"/>
      <c r="H1347" s="64"/>
      <c r="I1347" s="164"/>
      <c r="J1347" s="64"/>
      <c r="K1347" s="64"/>
      <c r="L1347" s="62"/>
      <c r="M1347" s="207"/>
      <c r="N1347" s="43"/>
      <c r="O1347" s="43"/>
      <c r="P1347" s="43"/>
      <c r="Q1347" s="43"/>
      <c r="R1347" s="43"/>
      <c r="S1347" s="43"/>
      <c r="T1347" s="79"/>
      <c r="AT1347" s="24" t="s">
        <v>189</v>
      </c>
      <c r="AU1347" s="24" t="s">
        <v>88</v>
      </c>
    </row>
    <row r="1348" spans="2:65" s="11" customFormat="1" ht="13.5">
      <c r="B1348" s="208"/>
      <c r="C1348" s="209"/>
      <c r="D1348" s="205" t="s">
        <v>191</v>
      </c>
      <c r="E1348" s="210" t="s">
        <v>34</v>
      </c>
      <c r="F1348" s="211" t="s">
        <v>1781</v>
      </c>
      <c r="G1348" s="209"/>
      <c r="H1348" s="210" t="s">
        <v>34</v>
      </c>
      <c r="I1348" s="212"/>
      <c r="J1348" s="209"/>
      <c r="K1348" s="209"/>
      <c r="L1348" s="213"/>
      <c r="M1348" s="214"/>
      <c r="N1348" s="215"/>
      <c r="O1348" s="215"/>
      <c r="P1348" s="215"/>
      <c r="Q1348" s="215"/>
      <c r="R1348" s="215"/>
      <c r="S1348" s="215"/>
      <c r="T1348" s="216"/>
      <c r="AT1348" s="217" t="s">
        <v>191</v>
      </c>
      <c r="AU1348" s="217" t="s">
        <v>88</v>
      </c>
      <c r="AV1348" s="11" t="s">
        <v>86</v>
      </c>
      <c r="AW1348" s="11" t="s">
        <v>41</v>
      </c>
      <c r="AX1348" s="11" t="s">
        <v>78</v>
      </c>
      <c r="AY1348" s="217" t="s">
        <v>179</v>
      </c>
    </row>
    <row r="1349" spans="2:65" s="12" customFormat="1" ht="13.5">
      <c r="B1349" s="218"/>
      <c r="C1349" s="219"/>
      <c r="D1349" s="205" t="s">
        <v>191</v>
      </c>
      <c r="E1349" s="220" t="s">
        <v>34</v>
      </c>
      <c r="F1349" s="221" t="s">
        <v>1690</v>
      </c>
      <c r="G1349" s="219"/>
      <c r="H1349" s="222">
        <v>200</v>
      </c>
      <c r="I1349" s="223"/>
      <c r="J1349" s="219"/>
      <c r="K1349" s="219"/>
      <c r="L1349" s="224"/>
      <c r="M1349" s="225"/>
      <c r="N1349" s="226"/>
      <c r="O1349" s="226"/>
      <c r="P1349" s="226"/>
      <c r="Q1349" s="226"/>
      <c r="R1349" s="226"/>
      <c r="S1349" s="226"/>
      <c r="T1349" s="227"/>
      <c r="AT1349" s="228" t="s">
        <v>191</v>
      </c>
      <c r="AU1349" s="228" t="s">
        <v>88</v>
      </c>
      <c r="AV1349" s="12" t="s">
        <v>88</v>
      </c>
      <c r="AW1349" s="12" t="s">
        <v>41</v>
      </c>
      <c r="AX1349" s="12" t="s">
        <v>78</v>
      </c>
      <c r="AY1349" s="228" t="s">
        <v>179</v>
      </c>
    </row>
    <row r="1350" spans="2:65" s="11" customFormat="1" ht="13.5">
      <c r="B1350" s="208"/>
      <c r="C1350" s="209"/>
      <c r="D1350" s="205" t="s">
        <v>191</v>
      </c>
      <c r="E1350" s="210" t="s">
        <v>34</v>
      </c>
      <c r="F1350" s="211" t="s">
        <v>1782</v>
      </c>
      <c r="G1350" s="209"/>
      <c r="H1350" s="210" t="s">
        <v>34</v>
      </c>
      <c r="I1350" s="212"/>
      <c r="J1350" s="209"/>
      <c r="K1350" s="209"/>
      <c r="L1350" s="213"/>
      <c r="M1350" s="214"/>
      <c r="N1350" s="215"/>
      <c r="O1350" s="215"/>
      <c r="P1350" s="215"/>
      <c r="Q1350" s="215"/>
      <c r="R1350" s="215"/>
      <c r="S1350" s="215"/>
      <c r="T1350" s="216"/>
      <c r="AT1350" s="217" t="s">
        <v>191</v>
      </c>
      <c r="AU1350" s="217" t="s">
        <v>88</v>
      </c>
      <c r="AV1350" s="11" t="s">
        <v>86</v>
      </c>
      <c r="AW1350" s="11" t="s">
        <v>41</v>
      </c>
      <c r="AX1350" s="11" t="s">
        <v>78</v>
      </c>
      <c r="AY1350" s="217" t="s">
        <v>179</v>
      </c>
    </row>
    <row r="1351" spans="2:65" s="12" customFormat="1" ht="13.5">
      <c r="B1351" s="218"/>
      <c r="C1351" s="219"/>
      <c r="D1351" s="205" t="s">
        <v>191</v>
      </c>
      <c r="E1351" s="220" t="s">
        <v>34</v>
      </c>
      <c r="F1351" s="221" t="s">
        <v>1783</v>
      </c>
      <c r="G1351" s="219"/>
      <c r="H1351" s="222">
        <v>281</v>
      </c>
      <c r="I1351" s="223"/>
      <c r="J1351" s="219"/>
      <c r="K1351" s="219"/>
      <c r="L1351" s="224"/>
      <c r="M1351" s="225"/>
      <c r="N1351" s="226"/>
      <c r="O1351" s="226"/>
      <c r="P1351" s="226"/>
      <c r="Q1351" s="226"/>
      <c r="R1351" s="226"/>
      <c r="S1351" s="226"/>
      <c r="T1351" s="227"/>
      <c r="AT1351" s="228" t="s">
        <v>191</v>
      </c>
      <c r="AU1351" s="228" t="s">
        <v>88</v>
      </c>
      <c r="AV1351" s="12" t="s">
        <v>88</v>
      </c>
      <c r="AW1351" s="12" t="s">
        <v>41</v>
      </c>
      <c r="AX1351" s="12" t="s">
        <v>78</v>
      </c>
      <c r="AY1351" s="228" t="s">
        <v>179</v>
      </c>
    </row>
    <row r="1352" spans="2:65" s="11" customFormat="1" ht="13.5">
      <c r="B1352" s="208"/>
      <c r="C1352" s="209"/>
      <c r="D1352" s="205" t="s">
        <v>191</v>
      </c>
      <c r="E1352" s="210" t="s">
        <v>34</v>
      </c>
      <c r="F1352" s="211" t="s">
        <v>287</v>
      </c>
      <c r="G1352" s="209"/>
      <c r="H1352" s="210" t="s">
        <v>34</v>
      </c>
      <c r="I1352" s="212"/>
      <c r="J1352" s="209"/>
      <c r="K1352" s="209"/>
      <c r="L1352" s="213"/>
      <c r="M1352" s="214"/>
      <c r="N1352" s="215"/>
      <c r="O1352" s="215"/>
      <c r="P1352" s="215"/>
      <c r="Q1352" s="215"/>
      <c r="R1352" s="215"/>
      <c r="S1352" s="215"/>
      <c r="T1352" s="216"/>
      <c r="AT1352" s="217" t="s">
        <v>191</v>
      </c>
      <c r="AU1352" s="217" t="s">
        <v>88</v>
      </c>
      <c r="AV1352" s="11" t="s">
        <v>86</v>
      </c>
      <c r="AW1352" s="11" t="s">
        <v>41</v>
      </c>
      <c r="AX1352" s="11" t="s">
        <v>78</v>
      </c>
      <c r="AY1352" s="217" t="s">
        <v>179</v>
      </c>
    </row>
    <row r="1353" spans="2:65" s="12" customFormat="1" ht="13.5">
      <c r="B1353" s="218"/>
      <c r="C1353" s="219"/>
      <c r="D1353" s="205" t="s">
        <v>191</v>
      </c>
      <c r="E1353" s="220" t="s">
        <v>34</v>
      </c>
      <c r="F1353" s="221" t="s">
        <v>1784</v>
      </c>
      <c r="G1353" s="219"/>
      <c r="H1353" s="222">
        <v>3.3</v>
      </c>
      <c r="I1353" s="223"/>
      <c r="J1353" s="219"/>
      <c r="K1353" s="219"/>
      <c r="L1353" s="224"/>
      <c r="M1353" s="225"/>
      <c r="N1353" s="226"/>
      <c r="O1353" s="226"/>
      <c r="P1353" s="226"/>
      <c r="Q1353" s="226"/>
      <c r="R1353" s="226"/>
      <c r="S1353" s="226"/>
      <c r="T1353" s="227"/>
      <c r="AT1353" s="228" t="s">
        <v>191</v>
      </c>
      <c r="AU1353" s="228" t="s">
        <v>88</v>
      </c>
      <c r="AV1353" s="12" t="s">
        <v>88</v>
      </c>
      <c r="AW1353" s="12" t="s">
        <v>41</v>
      </c>
      <c r="AX1353" s="12" t="s">
        <v>78</v>
      </c>
      <c r="AY1353" s="228" t="s">
        <v>179</v>
      </c>
    </row>
    <row r="1354" spans="2:65" s="13" customFormat="1" ht="13.5">
      <c r="B1354" s="229"/>
      <c r="C1354" s="230"/>
      <c r="D1354" s="205" t="s">
        <v>191</v>
      </c>
      <c r="E1354" s="231" t="s">
        <v>34</v>
      </c>
      <c r="F1354" s="232" t="s">
        <v>196</v>
      </c>
      <c r="G1354" s="230"/>
      <c r="H1354" s="233">
        <v>484.3</v>
      </c>
      <c r="I1354" s="234"/>
      <c r="J1354" s="230"/>
      <c r="K1354" s="230"/>
      <c r="L1354" s="235"/>
      <c r="M1354" s="236"/>
      <c r="N1354" s="237"/>
      <c r="O1354" s="237"/>
      <c r="P1354" s="237"/>
      <c r="Q1354" s="237"/>
      <c r="R1354" s="237"/>
      <c r="S1354" s="237"/>
      <c r="T1354" s="238"/>
      <c r="AT1354" s="239" t="s">
        <v>191</v>
      </c>
      <c r="AU1354" s="239" t="s">
        <v>88</v>
      </c>
      <c r="AV1354" s="13" t="s">
        <v>187</v>
      </c>
      <c r="AW1354" s="13" t="s">
        <v>41</v>
      </c>
      <c r="AX1354" s="13" t="s">
        <v>86</v>
      </c>
      <c r="AY1354" s="239" t="s">
        <v>179</v>
      </c>
    </row>
    <row r="1355" spans="2:65" s="1" customFormat="1" ht="34.15" customHeight="1">
      <c r="B1355" s="42"/>
      <c r="C1355" s="193" t="s">
        <v>1785</v>
      </c>
      <c r="D1355" s="193" t="s">
        <v>182</v>
      </c>
      <c r="E1355" s="194" t="s">
        <v>1786</v>
      </c>
      <c r="F1355" s="195" t="s">
        <v>1787</v>
      </c>
      <c r="G1355" s="196" t="s">
        <v>207</v>
      </c>
      <c r="H1355" s="197">
        <v>1.667</v>
      </c>
      <c r="I1355" s="198"/>
      <c r="J1355" s="199">
        <f>ROUND(I1355*H1355,2)</f>
        <v>0</v>
      </c>
      <c r="K1355" s="195" t="s">
        <v>186</v>
      </c>
      <c r="L1355" s="62"/>
      <c r="M1355" s="200" t="s">
        <v>34</v>
      </c>
      <c r="N1355" s="201" t="s">
        <v>49</v>
      </c>
      <c r="O1355" s="43"/>
      <c r="P1355" s="202">
        <f>O1355*H1355</f>
        <v>0</v>
      </c>
      <c r="Q1355" s="202">
        <v>0</v>
      </c>
      <c r="R1355" s="202">
        <f>Q1355*H1355</f>
        <v>0</v>
      </c>
      <c r="S1355" s="202">
        <v>0</v>
      </c>
      <c r="T1355" s="203">
        <f>S1355*H1355</f>
        <v>0</v>
      </c>
      <c r="AR1355" s="24" t="s">
        <v>301</v>
      </c>
      <c r="AT1355" s="24" t="s">
        <v>182</v>
      </c>
      <c r="AU1355" s="24" t="s">
        <v>88</v>
      </c>
      <c r="AY1355" s="24" t="s">
        <v>179</v>
      </c>
      <c r="BE1355" s="204">
        <f>IF(N1355="základní",J1355,0)</f>
        <v>0</v>
      </c>
      <c r="BF1355" s="204">
        <f>IF(N1355="snížená",J1355,0)</f>
        <v>0</v>
      </c>
      <c r="BG1355" s="204">
        <f>IF(N1355="zákl. přenesená",J1355,0)</f>
        <v>0</v>
      </c>
      <c r="BH1355" s="204">
        <f>IF(N1355="sníž. přenesená",J1355,0)</f>
        <v>0</v>
      </c>
      <c r="BI1355" s="204">
        <f>IF(N1355="nulová",J1355,0)</f>
        <v>0</v>
      </c>
      <c r="BJ1355" s="24" t="s">
        <v>86</v>
      </c>
      <c r="BK1355" s="204">
        <f>ROUND(I1355*H1355,2)</f>
        <v>0</v>
      </c>
      <c r="BL1355" s="24" t="s">
        <v>301</v>
      </c>
      <c r="BM1355" s="24" t="s">
        <v>1788</v>
      </c>
    </row>
    <row r="1356" spans="2:65" s="1" customFormat="1" ht="148.5">
      <c r="B1356" s="42"/>
      <c r="C1356" s="64"/>
      <c r="D1356" s="205" t="s">
        <v>189</v>
      </c>
      <c r="E1356" s="64"/>
      <c r="F1356" s="206" t="s">
        <v>1789</v>
      </c>
      <c r="G1356" s="64"/>
      <c r="H1356" s="64"/>
      <c r="I1356" s="164"/>
      <c r="J1356" s="64"/>
      <c r="K1356" s="64"/>
      <c r="L1356" s="62"/>
      <c r="M1356" s="207"/>
      <c r="N1356" s="43"/>
      <c r="O1356" s="43"/>
      <c r="P1356" s="43"/>
      <c r="Q1356" s="43"/>
      <c r="R1356" s="43"/>
      <c r="S1356" s="43"/>
      <c r="T1356" s="79"/>
      <c r="AT1356" s="24" t="s">
        <v>189</v>
      </c>
      <c r="AU1356" s="24" t="s">
        <v>88</v>
      </c>
    </row>
    <row r="1357" spans="2:65" s="10" customFormat="1" ht="29.85" customHeight="1">
      <c r="B1357" s="177"/>
      <c r="C1357" s="178"/>
      <c r="D1357" s="179" t="s">
        <v>77</v>
      </c>
      <c r="E1357" s="191" t="s">
        <v>1790</v>
      </c>
      <c r="F1357" s="191" t="s">
        <v>1791</v>
      </c>
      <c r="G1357" s="178"/>
      <c r="H1357" s="178"/>
      <c r="I1357" s="181"/>
      <c r="J1357" s="192">
        <f>BK1357</f>
        <v>0</v>
      </c>
      <c r="K1357" s="178"/>
      <c r="L1357" s="183"/>
      <c r="M1357" s="184"/>
      <c r="N1357" s="185"/>
      <c r="O1357" s="185"/>
      <c r="P1357" s="186">
        <f>SUM(P1358:P1394)</f>
        <v>0</v>
      </c>
      <c r="Q1357" s="185"/>
      <c r="R1357" s="186">
        <f>SUM(R1358:R1394)</f>
        <v>1.113534128</v>
      </c>
      <c r="S1357" s="185"/>
      <c r="T1357" s="187">
        <f>SUM(T1358:T1394)</f>
        <v>0.35908000000000001</v>
      </c>
      <c r="AR1357" s="188" t="s">
        <v>88</v>
      </c>
      <c r="AT1357" s="189" t="s">
        <v>77</v>
      </c>
      <c r="AU1357" s="189" t="s">
        <v>86</v>
      </c>
      <c r="AY1357" s="188" t="s">
        <v>179</v>
      </c>
      <c r="BK1357" s="190">
        <f>SUM(BK1358:BK1394)</f>
        <v>0</v>
      </c>
    </row>
    <row r="1358" spans="2:65" s="1" customFormat="1" ht="22.9" customHeight="1">
      <c r="B1358" s="42"/>
      <c r="C1358" s="193" t="s">
        <v>1792</v>
      </c>
      <c r="D1358" s="193" t="s">
        <v>182</v>
      </c>
      <c r="E1358" s="194" t="s">
        <v>1793</v>
      </c>
      <c r="F1358" s="195" t="s">
        <v>1794</v>
      </c>
      <c r="G1358" s="196" t="s">
        <v>250</v>
      </c>
      <c r="H1358" s="197">
        <v>188</v>
      </c>
      <c r="I1358" s="198"/>
      <c r="J1358" s="199">
        <f>ROUND(I1358*H1358,2)</f>
        <v>0</v>
      </c>
      <c r="K1358" s="195" t="s">
        <v>186</v>
      </c>
      <c r="L1358" s="62"/>
      <c r="M1358" s="200" t="s">
        <v>34</v>
      </c>
      <c r="N1358" s="201" t="s">
        <v>49</v>
      </c>
      <c r="O1358" s="43"/>
      <c r="P1358" s="202">
        <f>O1358*H1358</f>
        <v>0</v>
      </c>
      <c r="Q1358" s="202">
        <v>0</v>
      </c>
      <c r="R1358" s="202">
        <f>Q1358*H1358</f>
        <v>0</v>
      </c>
      <c r="S1358" s="202">
        <v>1.91E-3</v>
      </c>
      <c r="T1358" s="203">
        <f>S1358*H1358</f>
        <v>0.35908000000000001</v>
      </c>
      <c r="AR1358" s="24" t="s">
        <v>301</v>
      </c>
      <c r="AT1358" s="24" t="s">
        <v>182</v>
      </c>
      <c r="AU1358" s="24" t="s">
        <v>88</v>
      </c>
      <c r="AY1358" s="24" t="s">
        <v>179</v>
      </c>
      <c r="BE1358" s="204">
        <f>IF(N1358="základní",J1358,0)</f>
        <v>0</v>
      </c>
      <c r="BF1358" s="204">
        <f>IF(N1358="snížená",J1358,0)</f>
        <v>0</v>
      </c>
      <c r="BG1358" s="204">
        <f>IF(N1358="zákl. přenesená",J1358,0)</f>
        <v>0</v>
      </c>
      <c r="BH1358" s="204">
        <f>IF(N1358="sníž. přenesená",J1358,0)</f>
        <v>0</v>
      </c>
      <c r="BI1358" s="204">
        <f>IF(N1358="nulová",J1358,0)</f>
        <v>0</v>
      </c>
      <c r="BJ1358" s="24" t="s">
        <v>86</v>
      </c>
      <c r="BK1358" s="204">
        <f>ROUND(I1358*H1358,2)</f>
        <v>0</v>
      </c>
      <c r="BL1358" s="24" t="s">
        <v>301</v>
      </c>
      <c r="BM1358" s="24" t="s">
        <v>1795</v>
      </c>
    </row>
    <row r="1359" spans="2:65" s="12" customFormat="1" ht="13.5">
      <c r="B1359" s="218"/>
      <c r="C1359" s="219"/>
      <c r="D1359" s="205" t="s">
        <v>191</v>
      </c>
      <c r="E1359" s="220" t="s">
        <v>34</v>
      </c>
      <c r="F1359" s="221" t="s">
        <v>1796</v>
      </c>
      <c r="G1359" s="219"/>
      <c r="H1359" s="222">
        <v>188</v>
      </c>
      <c r="I1359" s="223"/>
      <c r="J1359" s="219"/>
      <c r="K1359" s="219"/>
      <c r="L1359" s="224"/>
      <c r="M1359" s="225"/>
      <c r="N1359" s="226"/>
      <c r="O1359" s="226"/>
      <c r="P1359" s="226"/>
      <c r="Q1359" s="226"/>
      <c r="R1359" s="226"/>
      <c r="S1359" s="226"/>
      <c r="T1359" s="227"/>
      <c r="AT1359" s="228" t="s">
        <v>191</v>
      </c>
      <c r="AU1359" s="228" t="s">
        <v>88</v>
      </c>
      <c r="AV1359" s="12" t="s">
        <v>88</v>
      </c>
      <c r="AW1359" s="12" t="s">
        <v>41</v>
      </c>
      <c r="AX1359" s="12" t="s">
        <v>86</v>
      </c>
      <c r="AY1359" s="228" t="s">
        <v>179</v>
      </c>
    </row>
    <row r="1360" spans="2:65" s="1" customFormat="1" ht="22.9" customHeight="1">
      <c r="B1360" s="42"/>
      <c r="C1360" s="193" t="s">
        <v>1797</v>
      </c>
      <c r="D1360" s="193" t="s">
        <v>182</v>
      </c>
      <c r="E1360" s="194" t="s">
        <v>1798</v>
      </c>
      <c r="F1360" s="195" t="s">
        <v>1799</v>
      </c>
      <c r="G1360" s="196" t="s">
        <v>250</v>
      </c>
      <c r="H1360" s="197">
        <v>10.8</v>
      </c>
      <c r="I1360" s="198"/>
      <c r="J1360" s="199">
        <f>ROUND(I1360*H1360,2)</f>
        <v>0</v>
      </c>
      <c r="K1360" s="195" t="s">
        <v>186</v>
      </c>
      <c r="L1360" s="62"/>
      <c r="M1360" s="200" t="s">
        <v>34</v>
      </c>
      <c r="N1360" s="201" t="s">
        <v>49</v>
      </c>
      <c r="O1360" s="43"/>
      <c r="P1360" s="202">
        <f>O1360*H1360</f>
        <v>0</v>
      </c>
      <c r="Q1360" s="202">
        <v>2.3953999999999998E-3</v>
      </c>
      <c r="R1360" s="202">
        <f>Q1360*H1360</f>
        <v>2.5870319999999999E-2</v>
      </c>
      <c r="S1360" s="202">
        <v>0</v>
      </c>
      <c r="T1360" s="203">
        <f>S1360*H1360</f>
        <v>0</v>
      </c>
      <c r="AR1360" s="24" t="s">
        <v>301</v>
      </c>
      <c r="AT1360" s="24" t="s">
        <v>182</v>
      </c>
      <c r="AU1360" s="24" t="s">
        <v>88</v>
      </c>
      <c r="AY1360" s="24" t="s">
        <v>179</v>
      </c>
      <c r="BE1360" s="204">
        <f>IF(N1360="základní",J1360,0)</f>
        <v>0</v>
      </c>
      <c r="BF1360" s="204">
        <f>IF(N1360="snížená",J1360,0)</f>
        <v>0</v>
      </c>
      <c r="BG1360" s="204">
        <f>IF(N1360="zákl. přenesená",J1360,0)</f>
        <v>0</v>
      </c>
      <c r="BH1360" s="204">
        <f>IF(N1360="sníž. přenesená",J1360,0)</f>
        <v>0</v>
      </c>
      <c r="BI1360" s="204">
        <f>IF(N1360="nulová",J1360,0)</f>
        <v>0</v>
      </c>
      <c r="BJ1360" s="24" t="s">
        <v>86</v>
      </c>
      <c r="BK1360" s="204">
        <f>ROUND(I1360*H1360,2)</f>
        <v>0</v>
      </c>
      <c r="BL1360" s="24" t="s">
        <v>301</v>
      </c>
      <c r="BM1360" s="24" t="s">
        <v>1800</v>
      </c>
    </row>
    <row r="1361" spans="2:65" s="1" customFormat="1" ht="54">
      <c r="B1361" s="42"/>
      <c r="C1361" s="64"/>
      <c r="D1361" s="205" t="s">
        <v>189</v>
      </c>
      <c r="E1361" s="64"/>
      <c r="F1361" s="206" t="s">
        <v>1801</v>
      </c>
      <c r="G1361" s="64"/>
      <c r="H1361" s="64"/>
      <c r="I1361" s="164"/>
      <c r="J1361" s="64"/>
      <c r="K1361" s="64"/>
      <c r="L1361" s="62"/>
      <c r="M1361" s="207"/>
      <c r="N1361" s="43"/>
      <c r="O1361" s="43"/>
      <c r="P1361" s="43"/>
      <c r="Q1361" s="43"/>
      <c r="R1361" s="43"/>
      <c r="S1361" s="43"/>
      <c r="T1361" s="79"/>
      <c r="AT1361" s="24" t="s">
        <v>189</v>
      </c>
      <c r="AU1361" s="24" t="s">
        <v>88</v>
      </c>
    </row>
    <row r="1362" spans="2:65" s="11" customFormat="1" ht="13.5">
      <c r="B1362" s="208"/>
      <c r="C1362" s="209"/>
      <c r="D1362" s="205" t="s">
        <v>191</v>
      </c>
      <c r="E1362" s="210" t="s">
        <v>34</v>
      </c>
      <c r="F1362" s="211" t="s">
        <v>1802</v>
      </c>
      <c r="G1362" s="209"/>
      <c r="H1362" s="210" t="s">
        <v>34</v>
      </c>
      <c r="I1362" s="212"/>
      <c r="J1362" s="209"/>
      <c r="K1362" s="209"/>
      <c r="L1362" s="213"/>
      <c r="M1362" s="214"/>
      <c r="N1362" s="215"/>
      <c r="O1362" s="215"/>
      <c r="P1362" s="215"/>
      <c r="Q1362" s="215"/>
      <c r="R1362" s="215"/>
      <c r="S1362" s="215"/>
      <c r="T1362" s="216"/>
      <c r="AT1362" s="217" t="s">
        <v>191</v>
      </c>
      <c r="AU1362" s="217" t="s">
        <v>88</v>
      </c>
      <c r="AV1362" s="11" t="s">
        <v>86</v>
      </c>
      <c r="AW1362" s="11" t="s">
        <v>41</v>
      </c>
      <c r="AX1362" s="11" t="s">
        <v>78</v>
      </c>
      <c r="AY1362" s="217" t="s">
        <v>179</v>
      </c>
    </row>
    <row r="1363" spans="2:65" s="12" customFormat="1" ht="13.5">
      <c r="B1363" s="218"/>
      <c r="C1363" s="219"/>
      <c r="D1363" s="205" t="s">
        <v>191</v>
      </c>
      <c r="E1363" s="220" t="s">
        <v>34</v>
      </c>
      <c r="F1363" s="221" t="s">
        <v>1803</v>
      </c>
      <c r="G1363" s="219"/>
      <c r="H1363" s="222">
        <v>10.8</v>
      </c>
      <c r="I1363" s="223"/>
      <c r="J1363" s="219"/>
      <c r="K1363" s="219"/>
      <c r="L1363" s="224"/>
      <c r="M1363" s="225"/>
      <c r="N1363" s="226"/>
      <c r="O1363" s="226"/>
      <c r="P1363" s="226"/>
      <c r="Q1363" s="226"/>
      <c r="R1363" s="226"/>
      <c r="S1363" s="226"/>
      <c r="T1363" s="227"/>
      <c r="AT1363" s="228" t="s">
        <v>191</v>
      </c>
      <c r="AU1363" s="228" t="s">
        <v>88</v>
      </c>
      <c r="AV1363" s="12" t="s">
        <v>88</v>
      </c>
      <c r="AW1363" s="12" t="s">
        <v>41</v>
      </c>
      <c r="AX1363" s="12" t="s">
        <v>86</v>
      </c>
      <c r="AY1363" s="228" t="s">
        <v>179</v>
      </c>
    </row>
    <row r="1364" spans="2:65" s="1" customFormat="1" ht="34.15" customHeight="1">
      <c r="B1364" s="42"/>
      <c r="C1364" s="193" t="s">
        <v>1804</v>
      </c>
      <c r="D1364" s="193" t="s">
        <v>182</v>
      </c>
      <c r="E1364" s="194" t="s">
        <v>1805</v>
      </c>
      <c r="F1364" s="195" t="s">
        <v>1806</v>
      </c>
      <c r="G1364" s="196" t="s">
        <v>250</v>
      </c>
      <c r="H1364" s="197">
        <v>31</v>
      </c>
      <c r="I1364" s="198"/>
      <c r="J1364" s="199">
        <f>ROUND(I1364*H1364,2)</f>
        <v>0</v>
      </c>
      <c r="K1364" s="195" t="s">
        <v>186</v>
      </c>
      <c r="L1364" s="62"/>
      <c r="M1364" s="200" t="s">
        <v>34</v>
      </c>
      <c r="N1364" s="201" t="s">
        <v>49</v>
      </c>
      <c r="O1364" s="43"/>
      <c r="P1364" s="202">
        <f>O1364*H1364</f>
        <v>0</v>
      </c>
      <c r="Q1364" s="202">
        <v>3.0029599999999998E-3</v>
      </c>
      <c r="R1364" s="202">
        <f>Q1364*H1364</f>
        <v>9.3091759999999996E-2</v>
      </c>
      <c r="S1364" s="202">
        <v>0</v>
      </c>
      <c r="T1364" s="203">
        <f>S1364*H1364</f>
        <v>0</v>
      </c>
      <c r="AR1364" s="24" t="s">
        <v>301</v>
      </c>
      <c r="AT1364" s="24" t="s">
        <v>182</v>
      </c>
      <c r="AU1364" s="24" t="s">
        <v>88</v>
      </c>
      <c r="AY1364" s="24" t="s">
        <v>179</v>
      </c>
      <c r="BE1364" s="204">
        <f>IF(N1364="základní",J1364,0)</f>
        <v>0</v>
      </c>
      <c r="BF1364" s="204">
        <f>IF(N1364="snížená",J1364,0)</f>
        <v>0</v>
      </c>
      <c r="BG1364" s="204">
        <f>IF(N1364="zákl. přenesená",J1364,0)</f>
        <v>0</v>
      </c>
      <c r="BH1364" s="204">
        <f>IF(N1364="sníž. přenesená",J1364,0)</f>
        <v>0</v>
      </c>
      <c r="BI1364" s="204">
        <f>IF(N1364="nulová",J1364,0)</f>
        <v>0</v>
      </c>
      <c r="BJ1364" s="24" t="s">
        <v>86</v>
      </c>
      <c r="BK1364" s="204">
        <f>ROUND(I1364*H1364,2)</f>
        <v>0</v>
      </c>
      <c r="BL1364" s="24" t="s">
        <v>301</v>
      </c>
      <c r="BM1364" s="24" t="s">
        <v>1807</v>
      </c>
    </row>
    <row r="1365" spans="2:65" s="11" customFormat="1" ht="13.5">
      <c r="B1365" s="208"/>
      <c r="C1365" s="209"/>
      <c r="D1365" s="205" t="s">
        <v>191</v>
      </c>
      <c r="E1365" s="210" t="s">
        <v>34</v>
      </c>
      <c r="F1365" s="211" t="s">
        <v>1808</v>
      </c>
      <c r="G1365" s="209"/>
      <c r="H1365" s="210" t="s">
        <v>34</v>
      </c>
      <c r="I1365" s="212"/>
      <c r="J1365" s="209"/>
      <c r="K1365" s="209"/>
      <c r="L1365" s="213"/>
      <c r="M1365" s="214"/>
      <c r="N1365" s="215"/>
      <c r="O1365" s="215"/>
      <c r="P1365" s="215"/>
      <c r="Q1365" s="215"/>
      <c r="R1365" s="215"/>
      <c r="S1365" s="215"/>
      <c r="T1365" s="216"/>
      <c r="AT1365" s="217" t="s">
        <v>191</v>
      </c>
      <c r="AU1365" s="217" t="s">
        <v>88</v>
      </c>
      <c r="AV1365" s="11" t="s">
        <v>86</v>
      </c>
      <c r="AW1365" s="11" t="s">
        <v>41</v>
      </c>
      <c r="AX1365" s="11" t="s">
        <v>78</v>
      </c>
      <c r="AY1365" s="217" t="s">
        <v>179</v>
      </c>
    </row>
    <row r="1366" spans="2:65" s="12" customFormat="1" ht="13.5">
      <c r="B1366" s="218"/>
      <c r="C1366" s="219"/>
      <c r="D1366" s="205" t="s">
        <v>191</v>
      </c>
      <c r="E1366" s="220" t="s">
        <v>34</v>
      </c>
      <c r="F1366" s="221" t="s">
        <v>1809</v>
      </c>
      <c r="G1366" s="219"/>
      <c r="H1366" s="222">
        <v>31</v>
      </c>
      <c r="I1366" s="223"/>
      <c r="J1366" s="219"/>
      <c r="K1366" s="219"/>
      <c r="L1366" s="224"/>
      <c r="M1366" s="225"/>
      <c r="N1366" s="226"/>
      <c r="O1366" s="226"/>
      <c r="P1366" s="226"/>
      <c r="Q1366" s="226"/>
      <c r="R1366" s="226"/>
      <c r="S1366" s="226"/>
      <c r="T1366" s="227"/>
      <c r="AT1366" s="228" t="s">
        <v>191</v>
      </c>
      <c r="AU1366" s="228" t="s">
        <v>88</v>
      </c>
      <c r="AV1366" s="12" t="s">
        <v>88</v>
      </c>
      <c r="AW1366" s="12" t="s">
        <v>41</v>
      </c>
      <c r="AX1366" s="12" t="s">
        <v>86</v>
      </c>
      <c r="AY1366" s="228" t="s">
        <v>179</v>
      </c>
    </row>
    <row r="1367" spans="2:65" s="1" customFormat="1" ht="34.15" customHeight="1">
      <c r="B1367" s="42"/>
      <c r="C1367" s="193" t="s">
        <v>1810</v>
      </c>
      <c r="D1367" s="193" t="s">
        <v>182</v>
      </c>
      <c r="E1367" s="194" t="s">
        <v>1811</v>
      </c>
      <c r="F1367" s="195" t="s">
        <v>1812</v>
      </c>
      <c r="G1367" s="196" t="s">
        <v>250</v>
      </c>
      <c r="H1367" s="197">
        <v>225</v>
      </c>
      <c r="I1367" s="198"/>
      <c r="J1367" s="199">
        <f>ROUND(I1367*H1367,2)</f>
        <v>0</v>
      </c>
      <c r="K1367" s="195" t="s">
        <v>186</v>
      </c>
      <c r="L1367" s="62"/>
      <c r="M1367" s="200" t="s">
        <v>34</v>
      </c>
      <c r="N1367" s="201" t="s">
        <v>49</v>
      </c>
      <c r="O1367" s="43"/>
      <c r="P1367" s="202">
        <f>O1367*H1367</f>
        <v>0</v>
      </c>
      <c r="Q1367" s="202">
        <v>4.0108000000000001E-3</v>
      </c>
      <c r="R1367" s="202">
        <f>Q1367*H1367</f>
        <v>0.90243000000000007</v>
      </c>
      <c r="S1367" s="202">
        <v>0</v>
      </c>
      <c r="T1367" s="203">
        <f>S1367*H1367</f>
        <v>0</v>
      </c>
      <c r="AR1367" s="24" t="s">
        <v>301</v>
      </c>
      <c r="AT1367" s="24" t="s">
        <v>182</v>
      </c>
      <c r="AU1367" s="24" t="s">
        <v>88</v>
      </c>
      <c r="AY1367" s="24" t="s">
        <v>179</v>
      </c>
      <c r="BE1367" s="204">
        <f>IF(N1367="základní",J1367,0)</f>
        <v>0</v>
      </c>
      <c r="BF1367" s="204">
        <f>IF(N1367="snížená",J1367,0)</f>
        <v>0</v>
      </c>
      <c r="BG1367" s="204">
        <f>IF(N1367="zákl. přenesená",J1367,0)</f>
        <v>0</v>
      </c>
      <c r="BH1367" s="204">
        <f>IF(N1367="sníž. přenesená",J1367,0)</f>
        <v>0</v>
      </c>
      <c r="BI1367" s="204">
        <f>IF(N1367="nulová",J1367,0)</f>
        <v>0</v>
      </c>
      <c r="BJ1367" s="24" t="s">
        <v>86</v>
      </c>
      <c r="BK1367" s="204">
        <f>ROUND(I1367*H1367,2)</f>
        <v>0</v>
      </c>
      <c r="BL1367" s="24" t="s">
        <v>301</v>
      </c>
      <c r="BM1367" s="24" t="s">
        <v>1813</v>
      </c>
    </row>
    <row r="1368" spans="2:65" s="11" customFormat="1" ht="13.5">
      <c r="B1368" s="208"/>
      <c r="C1368" s="209"/>
      <c r="D1368" s="205" t="s">
        <v>191</v>
      </c>
      <c r="E1368" s="210" t="s">
        <v>34</v>
      </c>
      <c r="F1368" s="211" t="s">
        <v>1814</v>
      </c>
      <c r="G1368" s="209"/>
      <c r="H1368" s="210" t="s">
        <v>34</v>
      </c>
      <c r="I1368" s="212"/>
      <c r="J1368" s="209"/>
      <c r="K1368" s="209"/>
      <c r="L1368" s="213"/>
      <c r="M1368" s="214"/>
      <c r="N1368" s="215"/>
      <c r="O1368" s="215"/>
      <c r="P1368" s="215"/>
      <c r="Q1368" s="215"/>
      <c r="R1368" s="215"/>
      <c r="S1368" s="215"/>
      <c r="T1368" s="216"/>
      <c r="AT1368" s="217" t="s">
        <v>191</v>
      </c>
      <c r="AU1368" s="217" t="s">
        <v>88</v>
      </c>
      <c r="AV1368" s="11" t="s">
        <v>86</v>
      </c>
      <c r="AW1368" s="11" t="s">
        <v>41</v>
      </c>
      <c r="AX1368" s="11" t="s">
        <v>78</v>
      </c>
      <c r="AY1368" s="217" t="s">
        <v>179</v>
      </c>
    </row>
    <row r="1369" spans="2:65" s="12" customFormat="1" ht="13.5">
      <c r="B1369" s="218"/>
      <c r="C1369" s="219"/>
      <c r="D1369" s="205" t="s">
        <v>191</v>
      </c>
      <c r="E1369" s="220" t="s">
        <v>34</v>
      </c>
      <c r="F1369" s="221" t="s">
        <v>1815</v>
      </c>
      <c r="G1369" s="219"/>
      <c r="H1369" s="222">
        <v>178</v>
      </c>
      <c r="I1369" s="223"/>
      <c r="J1369" s="219"/>
      <c r="K1369" s="219"/>
      <c r="L1369" s="224"/>
      <c r="M1369" s="225"/>
      <c r="N1369" s="226"/>
      <c r="O1369" s="226"/>
      <c r="P1369" s="226"/>
      <c r="Q1369" s="226"/>
      <c r="R1369" s="226"/>
      <c r="S1369" s="226"/>
      <c r="T1369" s="227"/>
      <c r="AT1369" s="228" t="s">
        <v>191</v>
      </c>
      <c r="AU1369" s="228" t="s">
        <v>88</v>
      </c>
      <c r="AV1369" s="12" t="s">
        <v>88</v>
      </c>
      <c r="AW1369" s="12" t="s">
        <v>41</v>
      </c>
      <c r="AX1369" s="12" t="s">
        <v>78</v>
      </c>
      <c r="AY1369" s="228" t="s">
        <v>179</v>
      </c>
    </row>
    <row r="1370" spans="2:65" s="11" customFormat="1" ht="13.5">
      <c r="B1370" s="208"/>
      <c r="C1370" s="209"/>
      <c r="D1370" s="205" t="s">
        <v>191</v>
      </c>
      <c r="E1370" s="210" t="s">
        <v>34</v>
      </c>
      <c r="F1370" s="211" t="s">
        <v>1816</v>
      </c>
      <c r="G1370" s="209"/>
      <c r="H1370" s="210" t="s">
        <v>34</v>
      </c>
      <c r="I1370" s="212"/>
      <c r="J1370" s="209"/>
      <c r="K1370" s="209"/>
      <c r="L1370" s="213"/>
      <c r="M1370" s="214"/>
      <c r="N1370" s="215"/>
      <c r="O1370" s="215"/>
      <c r="P1370" s="215"/>
      <c r="Q1370" s="215"/>
      <c r="R1370" s="215"/>
      <c r="S1370" s="215"/>
      <c r="T1370" s="216"/>
      <c r="AT1370" s="217" t="s">
        <v>191</v>
      </c>
      <c r="AU1370" s="217" t="s">
        <v>88</v>
      </c>
      <c r="AV1370" s="11" t="s">
        <v>86</v>
      </c>
      <c r="AW1370" s="11" t="s">
        <v>41</v>
      </c>
      <c r="AX1370" s="11" t="s">
        <v>78</v>
      </c>
      <c r="AY1370" s="217" t="s">
        <v>179</v>
      </c>
    </row>
    <row r="1371" spans="2:65" s="12" customFormat="1" ht="13.5">
      <c r="B1371" s="218"/>
      <c r="C1371" s="219"/>
      <c r="D1371" s="205" t="s">
        <v>191</v>
      </c>
      <c r="E1371" s="220" t="s">
        <v>34</v>
      </c>
      <c r="F1371" s="221" t="s">
        <v>1817</v>
      </c>
      <c r="G1371" s="219"/>
      <c r="H1371" s="222">
        <v>47</v>
      </c>
      <c r="I1371" s="223"/>
      <c r="J1371" s="219"/>
      <c r="K1371" s="219"/>
      <c r="L1371" s="224"/>
      <c r="M1371" s="225"/>
      <c r="N1371" s="226"/>
      <c r="O1371" s="226"/>
      <c r="P1371" s="226"/>
      <c r="Q1371" s="226"/>
      <c r="R1371" s="226"/>
      <c r="S1371" s="226"/>
      <c r="T1371" s="227"/>
      <c r="AT1371" s="228" t="s">
        <v>191</v>
      </c>
      <c r="AU1371" s="228" t="s">
        <v>88</v>
      </c>
      <c r="AV1371" s="12" t="s">
        <v>88</v>
      </c>
      <c r="AW1371" s="12" t="s">
        <v>41</v>
      </c>
      <c r="AX1371" s="12" t="s">
        <v>78</v>
      </c>
      <c r="AY1371" s="228" t="s">
        <v>179</v>
      </c>
    </row>
    <row r="1372" spans="2:65" s="13" customFormat="1" ht="13.5">
      <c r="B1372" s="229"/>
      <c r="C1372" s="230"/>
      <c r="D1372" s="205" t="s">
        <v>191</v>
      </c>
      <c r="E1372" s="231" t="s">
        <v>34</v>
      </c>
      <c r="F1372" s="232" t="s">
        <v>196</v>
      </c>
      <c r="G1372" s="230"/>
      <c r="H1372" s="233">
        <v>225</v>
      </c>
      <c r="I1372" s="234"/>
      <c r="J1372" s="230"/>
      <c r="K1372" s="230"/>
      <c r="L1372" s="235"/>
      <c r="M1372" s="236"/>
      <c r="N1372" s="237"/>
      <c r="O1372" s="237"/>
      <c r="P1372" s="237"/>
      <c r="Q1372" s="237"/>
      <c r="R1372" s="237"/>
      <c r="S1372" s="237"/>
      <c r="T1372" s="238"/>
      <c r="AT1372" s="239" t="s">
        <v>191</v>
      </c>
      <c r="AU1372" s="239" t="s">
        <v>88</v>
      </c>
      <c r="AV1372" s="13" t="s">
        <v>187</v>
      </c>
      <c r="AW1372" s="13" t="s">
        <v>41</v>
      </c>
      <c r="AX1372" s="13" t="s">
        <v>86</v>
      </c>
      <c r="AY1372" s="239" t="s">
        <v>179</v>
      </c>
    </row>
    <row r="1373" spans="2:65" s="1" customFormat="1" ht="34.15" customHeight="1">
      <c r="B1373" s="42"/>
      <c r="C1373" s="193" t="s">
        <v>1818</v>
      </c>
      <c r="D1373" s="193" t="s">
        <v>182</v>
      </c>
      <c r="E1373" s="194" t="s">
        <v>1819</v>
      </c>
      <c r="F1373" s="195" t="s">
        <v>1820</v>
      </c>
      <c r="G1373" s="196" t="s">
        <v>185</v>
      </c>
      <c r="H1373" s="197">
        <v>10</v>
      </c>
      <c r="I1373" s="198"/>
      <c r="J1373" s="199">
        <f>ROUND(I1373*H1373,2)</f>
        <v>0</v>
      </c>
      <c r="K1373" s="195" t="s">
        <v>186</v>
      </c>
      <c r="L1373" s="62"/>
      <c r="M1373" s="200" t="s">
        <v>34</v>
      </c>
      <c r="N1373" s="201" t="s">
        <v>49</v>
      </c>
      <c r="O1373" s="43"/>
      <c r="P1373" s="202">
        <f>O1373*H1373</f>
        <v>0</v>
      </c>
      <c r="Q1373" s="202">
        <v>5.3713600000000004E-3</v>
      </c>
      <c r="R1373" s="202">
        <f>Q1373*H1373</f>
        <v>5.37136E-2</v>
      </c>
      <c r="S1373" s="202">
        <v>0</v>
      </c>
      <c r="T1373" s="203">
        <f>S1373*H1373</f>
        <v>0</v>
      </c>
      <c r="AR1373" s="24" t="s">
        <v>301</v>
      </c>
      <c r="AT1373" s="24" t="s">
        <v>182</v>
      </c>
      <c r="AU1373" s="24" t="s">
        <v>88</v>
      </c>
      <c r="AY1373" s="24" t="s">
        <v>179</v>
      </c>
      <c r="BE1373" s="204">
        <f>IF(N1373="základní",J1373,0)</f>
        <v>0</v>
      </c>
      <c r="BF1373" s="204">
        <f>IF(N1373="snížená",J1373,0)</f>
        <v>0</v>
      </c>
      <c r="BG1373" s="204">
        <f>IF(N1373="zákl. přenesená",J1373,0)</f>
        <v>0</v>
      </c>
      <c r="BH1373" s="204">
        <f>IF(N1373="sníž. přenesená",J1373,0)</f>
        <v>0</v>
      </c>
      <c r="BI1373" s="204">
        <f>IF(N1373="nulová",J1373,0)</f>
        <v>0</v>
      </c>
      <c r="BJ1373" s="24" t="s">
        <v>86</v>
      </c>
      <c r="BK1373" s="204">
        <f>ROUND(I1373*H1373,2)</f>
        <v>0</v>
      </c>
      <c r="BL1373" s="24" t="s">
        <v>301</v>
      </c>
      <c r="BM1373" s="24" t="s">
        <v>1821</v>
      </c>
    </row>
    <row r="1374" spans="2:65" s="11" customFormat="1" ht="13.5">
      <c r="B1374" s="208"/>
      <c r="C1374" s="209"/>
      <c r="D1374" s="205" t="s">
        <v>191</v>
      </c>
      <c r="E1374" s="210" t="s">
        <v>34</v>
      </c>
      <c r="F1374" s="211" t="s">
        <v>1822</v>
      </c>
      <c r="G1374" s="209"/>
      <c r="H1374" s="210" t="s">
        <v>34</v>
      </c>
      <c r="I1374" s="212"/>
      <c r="J1374" s="209"/>
      <c r="K1374" s="209"/>
      <c r="L1374" s="213"/>
      <c r="M1374" s="214"/>
      <c r="N1374" s="215"/>
      <c r="O1374" s="215"/>
      <c r="P1374" s="215"/>
      <c r="Q1374" s="215"/>
      <c r="R1374" s="215"/>
      <c r="S1374" s="215"/>
      <c r="T1374" s="216"/>
      <c r="AT1374" s="217" t="s">
        <v>191</v>
      </c>
      <c r="AU1374" s="217" t="s">
        <v>88</v>
      </c>
      <c r="AV1374" s="11" t="s">
        <v>86</v>
      </c>
      <c r="AW1374" s="11" t="s">
        <v>41</v>
      </c>
      <c r="AX1374" s="11" t="s">
        <v>78</v>
      </c>
      <c r="AY1374" s="217" t="s">
        <v>179</v>
      </c>
    </row>
    <row r="1375" spans="2:65" s="12" customFormat="1" ht="13.5">
      <c r="B1375" s="218"/>
      <c r="C1375" s="219"/>
      <c r="D1375" s="205" t="s">
        <v>191</v>
      </c>
      <c r="E1375" s="220" t="s">
        <v>34</v>
      </c>
      <c r="F1375" s="221" t="s">
        <v>1823</v>
      </c>
      <c r="G1375" s="219"/>
      <c r="H1375" s="222">
        <v>10</v>
      </c>
      <c r="I1375" s="223"/>
      <c r="J1375" s="219"/>
      <c r="K1375" s="219"/>
      <c r="L1375" s="224"/>
      <c r="M1375" s="225"/>
      <c r="N1375" s="226"/>
      <c r="O1375" s="226"/>
      <c r="P1375" s="226"/>
      <c r="Q1375" s="226"/>
      <c r="R1375" s="226"/>
      <c r="S1375" s="226"/>
      <c r="T1375" s="227"/>
      <c r="AT1375" s="228" t="s">
        <v>191</v>
      </c>
      <c r="AU1375" s="228" t="s">
        <v>88</v>
      </c>
      <c r="AV1375" s="12" t="s">
        <v>88</v>
      </c>
      <c r="AW1375" s="12" t="s">
        <v>41</v>
      </c>
      <c r="AX1375" s="12" t="s">
        <v>86</v>
      </c>
      <c r="AY1375" s="228" t="s">
        <v>179</v>
      </c>
    </row>
    <row r="1376" spans="2:65" s="1" customFormat="1" ht="45.6" customHeight="1">
      <c r="B1376" s="42"/>
      <c r="C1376" s="193" t="s">
        <v>1824</v>
      </c>
      <c r="D1376" s="193" t="s">
        <v>182</v>
      </c>
      <c r="E1376" s="194" t="s">
        <v>1825</v>
      </c>
      <c r="F1376" s="195" t="s">
        <v>1826</v>
      </c>
      <c r="G1376" s="196" t="s">
        <v>769</v>
      </c>
      <c r="H1376" s="197">
        <v>33</v>
      </c>
      <c r="I1376" s="198"/>
      <c r="J1376" s="199">
        <f>ROUND(I1376*H1376,2)</f>
        <v>0</v>
      </c>
      <c r="K1376" s="195" t="s">
        <v>186</v>
      </c>
      <c r="L1376" s="62"/>
      <c r="M1376" s="200" t="s">
        <v>34</v>
      </c>
      <c r="N1376" s="201" t="s">
        <v>49</v>
      </c>
      <c r="O1376" s="43"/>
      <c r="P1376" s="202">
        <f>O1376*H1376</f>
        <v>0</v>
      </c>
      <c r="Q1376" s="202">
        <v>0</v>
      </c>
      <c r="R1376" s="202">
        <f>Q1376*H1376</f>
        <v>0</v>
      </c>
      <c r="S1376" s="202">
        <v>0</v>
      </c>
      <c r="T1376" s="203">
        <f>S1376*H1376</f>
        <v>0</v>
      </c>
      <c r="AR1376" s="24" t="s">
        <v>301</v>
      </c>
      <c r="AT1376" s="24" t="s">
        <v>182</v>
      </c>
      <c r="AU1376" s="24" t="s">
        <v>88</v>
      </c>
      <c r="AY1376" s="24" t="s">
        <v>179</v>
      </c>
      <c r="BE1376" s="204">
        <f>IF(N1376="základní",J1376,0)</f>
        <v>0</v>
      </c>
      <c r="BF1376" s="204">
        <f>IF(N1376="snížená",J1376,0)</f>
        <v>0</v>
      </c>
      <c r="BG1376" s="204">
        <f>IF(N1376="zákl. přenesená",J1376,0)</f>
        <v>0</v>
      </c>
      <c r="BH1376" s="204">
        <f>IF(N1376="sníž. přenesená",J1376,0)</f>
        <v>0</v>
      </c>
      <c r="BI1376" s="204">
        <f>IF(N1376="nulová",J1376,0)</f>
        <v>0</v>
      </c>
      <c r="BJ1376" s="24" t="s">
        <v>86</v>
      </c>
      <c r="BK1376" s="204">
        <f>ROUND(I1376*H1376,2)</f>
        <v>0</v>
      </c>
      <c r="BL1376" s="24" t="s">
        <v>301</v>
      </c>
      <c r="BM1376" s="24" t="s">
        <v>1827</v>
      </c>
    </row>
    <row r="1377" spans="2:65" s="1" customFormat="1" ht="22.9" customHeight="1">
      <c r="B1377" s="42"/>
      <c r="C1377" s="193" t="s">
        <v>1828</v>
      </c>
      <c r="D1377" s="193" t="s">
        <v>182</v>
      </c>
      <c r="E1377" s="194" t="s">
        <v>1829</v>
      </c>
      <c r="F1377" s="195" t="s">
        <v>1830</v>
      </c>
      <c r="G1377" s="196" t="s">
        <v>250</v>
      </c>
      <c r="H1377" s="197">
        <v>10.8</v>
      </c>
      <c r="I1377" s="198"/>
      <c r="J1377" s="199">
        <f>ROUND(I1377*H1377,2)</f>
        <v>0</v>
      </c>
      <c r="K1377" s="195" t="s">
        <v>186</v>
      </c>
      <c r="L1377" s="62"/>
      <c r="M1377" s="200" t="s">
        <v>34</v>
      </c>
      <c r="N1377" s="201" t="s">
        <v>49</v>
      </c>
      <c r="O1377" s="43"/>
      <c r="P1377" s="202">
        <f>O1377*H1377</f>
        <v>0</v>
      </c>
      <c r="Q1377" s="202">
        <v>2.8628099999999999E-3</v>
      </c>
      <c r="R1377" s="202">
        <f>Q1377*H1377</f>
        <v>3.0918348000000002E-2</v>
      </c>
      <c r="S1377" s="202">
        <v>0</v>
      </c>
      <c r="T1377" s="203">
        <f>S1377*H1377</f>
        <v>0</v>
      </c>
      <c r="AR1377" s="24" t="s">
        <v>301</v>
      </c>
      <c r="AT1377" s="24" t="s">
        <v>182</v>
      </c>
      <c r="AU1377" s="24" t="s">
        <v>88</v>
      </c>
      <c r="AY1377" s="24" t="s">
        <v>179</v>
      </c>
      <c r="BE1377" s="204">
        <f>IF(N1377="základní",J1377,0)</f>
        <v>0</v>
      </c>
      <c r="BF1377" s="204">
        <f>IF(N1377="snížená",J1377,0)</f>
        <v>0</v>
      </c>
      <c r="BG1377" s="204">
        <f>IF(N1377="zákl. přenesená",J1377,0)</f>
        <v>0</v>
      </c>
      <c r="BH1377" s="204">
        <f>IF(N1377="sníž. přenesená",J1377,0)</f>
        <v>0</v>
      </c>
      <c r="BI1377" s="204">
        <f>IF(N1377="nulová",J1377,0)</f>
        <v>0</v>
      </c>
      <c r="BJ1377" s="24" t="s">
        <v>86</v>
      </c>
      <c r="BK1377" s="204">
        <f>ROUND(I1377*H1377,2)</f>
        <v>0</v>
      </c>
      <c r="BL1377" s="24" t="s">
        <v>301</v>
      </c>
      <c r="BM1377" s="24" t="s">
        <v>1831</v>
      </c>
    </row>
    <row r="1378" spans="2:65" s="11" customFormat="1" ht="13.5">
      <c r="B1378" s="208"/>
      <c r="C1378" s="209"/>
      <c r="D1378" s="205" t="s">
        <v>191</v>
      </c>
      <c r="E1378" s="210" t="s">
        <v>34</v>
      </c>
      <c r="F1378" s="211" t="s">
        <v>1832</v>
      </c>
      <c r="G1378" s="209"/>
      <c r="H1378" s="210" t="s">
        <v>34</v>
      </c>
      <c r="I1378" s="212"/>
      <c r="J1378" s="209"/>
      <c r="K1378" s="209"/>
      <c r="L1378" s="213"/>
      <c r="M1378" s="214"/>
      <c r="N1378" s="215"/>
      <c r="O1378" s="215"/>
      <c r="P1378" s="215"/>
      <c r="Q1378" s="215"/>
      <c r="R1378" s="215"/>
      <c r="S1378" s="215"/>
      <c r="T1378" s="216"/>
      <c r="AT1378" s="217" t="s">
        <v>191</v>
      </c>
      <c r="AU1378" s="217" t="s">
        <v>88</v>
      </c>
      <c r="AV1378" s="11" t="s">
        <v>86</v>
      </c>
      <c r="AW1378" s="11" t="s">
        <v>41</v>
      </c>
      <c r="AX1378" s="11" t="s">
        <v>78</v>
      </c>
      <c r="AY1378" s="217" t="s">
        <v>179</v>
      </c>
    </row>
    <row r="1379" spans="2:65" s="12" customFormat="1" ht="13.5">
      <c r="B1379" s="218"/>
      <c r="C1379" s="219"/>
      <c r="D1379" s="205" t="s">
        <v>191</v>
      </c>
      <c r="E1379" s="220" t="s">
        <v>34</v>
      </c>
      <c r="F1379" s="221" t="s">
        <v>1803</v>
      </c>
      <c r="G1379" s="219"/>
      <c r="H1379" s="222">
        <v>10.8</v>
      </c>
      <c r="I1379" s="223"/>
      <c r="J1379" s="219"/>
      <c r="K1379" s="219"/>
      <c r="L1379" s="224"/>
      <c r="M1379" s="225"/>
      <c r="N1379" s="226"/>
      <c r="O1379" s="226"/>
      <c r="P1379" s="226"/>
      <c r="Q1379" s="226"/>
      <c r="R1379" s="226"/>
      <c r="S1379" s="226"/>
      <c r="T1379" s="227"/>
      <c r="AT1379" s="228" t="s">
        <v>191</v>
      </c>
      <c r="AU1379" s="228" t="s">
        <v>88</v>
      </c>
      <c r="AV1379" s="12" t="s">
        <v>88</v>
      </c>
      <c r="AW1379" s="12" t="s">
        <v>41</v>
      </c>
      <c r="AX1379" s="12" t="s">
        <v>86</v>
      </c>
      <c r="AY1379" s="228" t="s">
        <v>179</v>
      </c>
    </row>
    <row r="1380" spans="2:65" s="1" customFormat="1" ht="22.9" customHeight="1">
      <c r="B1380" s="42"/>
      <c r="C1380" s="193" t="s">
        <v>1833</v>
      </c>
      <c r="D1380" s="193" t="s">
        <v>182</v>
      </c>
      <c r="E1380" s="194" t="s">
        <v>1834</v>
      </c>
      <c r="F1380" s="195" t="s">
        <v>1835</v>
      </c>
      <c r="G1380" s="196" t="s">
        <v>250</v>
      </c>
      <c r="H1380" s="197">
        <v>2.6</v>
      </c>
      <c r="I1380" s="198"/>
      <c r="J1380" s="199">
        <f>ROUND(I1380*H1380,2)</f>
        <v>0</v>
      </c>
      <c r="K1380" s="195" t="s">
        <v>186</v>
      </c>
      <c r="L1380" s="62"/>
      <c r="M1380" s="200" t="s">
        <v>34</v>
      </c>
      <c r="N1380" s="201" t="s">
        <v>49</v>
      </c>
      <c r="O1380" s="43"/>
      <c r="P1380" s="202">
        <f>O1380*H1380</f>
        <v>0</v>
      </c>
      <c r="Q1380" s="202">
        <v>2.8885E-3</v>
      </c>
      <c r="R1380" s="202">
        <f>Q1380*H1380</f>
        <v>7.5101000000000005E-3</v>
      </c>
      <c r="S1380" s="202">
        <v>0</v>
      </c>
      <c r="T1380" s="203">
        <f>S1380*H1380</f>
        <v>0</v>
      </c>
      <c r="AR1380" s="24" t="s">
        <v>301</v>
      </c>
      <c r="AT1380" s="24" t="s">
        <v>182</v>
      </c>
      <c r="AU1380" s="24" t="s">
        <v>88</v>
      </c>
      <c r="AY1380" s="24" t="s">
        <v>179</v>
      </c>
      <c r="BE1380" s="204">
        <f>IF(N1380="základní",J1380,0)</f>
        <v>0</v>
      </c>
      <c r="BF1380" s="204">
        <f>IF(N1380="snížená",J1380,0)</f>
        <v>0</v>
      </c>
      <c r="BG1380" s="204">
        <f>IF(N1380="zákl. přenesená",J1380,0)</f>
        <v>0</v>
      </c>
      <c r="BH1380" s="204">
        <f>IF(N1380="sníž. přenesená",J1380,0)</f>
        <v>0</v>
      </c>
      <c r="BI1380" s="204">
        <f>IF(N1380="nulová",J1380,0)</f>
        <v>0</v>
      </c>
      <c r="BJ1380" s="24" t="s">
        <v>86</v>
      </c>
      <c r="BK1380" s="204">
        <f>ROUND(I1380*H1380,2)</f>
        <v>0</v>
      </c>
      <c r="BL1380" s="24" t="s">
        <v>301</v>
      </c>
      <c r="BM1380" s="24" t="s">
        <v>1836</v>
      </c>
    </row>
    <row r="1381" spans="2:65" s="11" customFormat="1" ht="13.5">
      <c r="B1381" s="208"/>
      <c r="C1381" s="209"/>
      <c r="D1381" s="205" t="s">
        <v>191</v>
      </c>
      <c r="E1381" s="210" t="s">
        <v>34</v>
      </c>
      <c r="F1381" s="211" t="s">
        <v>1837</v>
      </c>
      <c r="G1381" s="209"/>
      <c r="H1381" s="210" t="s">
        <v>34</v>
      </c>
      <c r="I1381" s="212"/>
      <c r="J1381" s="209"/>
      <c r="K1381" s="209"/>
      <c r="L1381" s="213"/>
      <c r="M1381" s="214"/>
      <c r="N1381" s="215"/>
      <c r="O1381" s="215"/>
      <c r="P1381" s="215"/>
      <c r="Q1381" s="215"/>
      <c r="R1381" s="215"/>
      <c r="S1381" s="215"/>
      <c r="T1381" s="216"/>
      <c r="AT1381" s="217" t="s">
        <v>191</v>
      </c>
      <c r="AU1381" s="217" t="s">
        <v>88</v>
      </c>
      <c r="AV1381" s="11" t="s">
        <v>86</v>
      </c>
      <c r="AW1381" s="11" t="s">
        <v>41</v>
      </c>
      <c r="AX1381" s="11" t="s">
        <v>78</v>
      </c>
      <c r="AY1381" s="217" t="s">
        <v>179</v>
      </c>
    </row>
    <row r="1382" spans="2:65" s="12" customFormat="1" ht="13.5">
      <c r="B1382" s="218"/>
      <c r="C1382" s="219"/>
      <c r="D1382" s="205" t="s">
        <v>191</v>
      </c>
      <c r="E1382" s="220" t="s">
        <v>34</v>
      </c>
      <c r="F1382" s="221" t="s">
        <v>1838</v>
      </c>
      <c r="G1382" s="219"/>
      <c r="H1382" s="222">
        <v>2.6</v>
      </c>
      <c r="I1382" s="223"/>
      <c r="J1382" s="219"/>
      <c r="K1382" s="219"/>
      <c r="L1382" s="224"/>
      <c r="M1382" s="225"/>
      <c r="N1382" s="226"/>
      <c r="O1382" s="226"/>
      <c r="P1382" s="226"/>
      <c r="Q1382" s="226"/>
      <c r="R1382" s="226"/>
      <c r="S1382" s="226"/>
      <c r="T1382" s="227"/>
      <c r="AT1382" s="228" t="s">
        <v>191</v>
      </c>
      <c r="AU1382" s="228" t="s">
        <v>88</v>
      </c>
      <c r="AV1382" s="12" t="s">
        <v>88</v>
      </c>
      <c r="AW1382" s="12" t="s">
        <v>41</v>
      </c>
      <c r="AX1382" s="12" t="s">
        <v>86</v>
      </c>
      <c r="AY1382" s="228" t="s">
        <v>179</v>
      </c>
    </row>
    <row r="1383" spans="2:65" s="1" customFormat="1" ht="22.9" customHeight="1">
      <c r="B1383" s="42"/>
      <c r="C1383" s="193" t="s">
        <v>1839</v>
      </c>
      <c r="D1383" s="193" t="s">
        <v>182</v>
      </c>
      <c r="E1383" s="194" t="s">
        <v>1840</v>
      </c>
      <c r="F1383" s="195" t="s">
        <v>1841</v>
      </c>
      <c r="G1383" s="196" t="s">
        <v>769</v>
      </c>
      <c r="H1383" s="197">
        <v>7</v>
      </c>
      <c r="I1383" s="198"/>
      <c r="J1383" s="199">
        <f>ROUND(I1383*H1383,2)</f>
        <v>0</v>
      </c>
      <c r="K1383" s="195" t="s">
        <v>233</v>
      </c>
      <c r="L1383" s="62"/>
      <c r="M1383" s="200" t="s">
        <v>34</v>
      </c>
      <c r="N1383" s="201" t="s">
        <v>49</v>
      </c>
      <c r="O1383" s="43"/>
      <c r="P1383" s="202">
        <f>O1383*H1383</f>
        <v>0</v>
      </c>
      <c r="Q1383" s="202">
        <v>0</v>
      </c>
      <c r="R1383" s="202">
        <f>Q1383*H1383</f>
        <v>0</v>
      </c>
      <c r="S1383" s="202">
        <v>0</v>
      </c>
      <c r="T1383" s="203">
        <f>S1383*H1383</f>
        <v>0</v>
      </c>
      <c r="AR1383" s="24" t="s">
        <v>301</v>
      </c>
      <c r="AT1383" s="24" t="s">
        <v>182</v>
      </c>
      <c r="AU1383" s="24" t="s">
        <v>88</v>
      </c>
      <c r="AY1383" s="24" t="s">
        <v>179</v>
      </c>
      <c r="BE1383" s="204">
        <f>IF(N1383="základní",J1383,0)</f>
        <v>0</v>
      </c>
      <c r="BF1383" s="204">
        <f>IF(N1383="snížená",J1383,0)</f>
        <v>0</v>
      </c>
      <c r="BG1383" s="204">
        <f>IF(N1383="zákl. přenesená",J1383,0)</f>
        <v>0</v>
      </c>
      <c r="BH1383" s="204">
        <f>IF(N1383="sníž. přenesená",J1383,0)</f>
        <v>0</v>
      </c>
      <c r="BI1383" s="204">
        <f>IF(N1383="nulová",J1383,0)</f>
        <v>0</v>
      </c>
      <c r="BJ1383" s="24" t="s">
        <v>86</v>
      </c>
      <c r="BK1383" s="204">
        <f>ROUND(I1383*H1383,2)</f>
        <v>0</v>
      </c>
      <c r="BL1383" s="24" t="s">
        <v>301</v>
      </c>
      <c r="BM1383" s="24" t="s">
        <v>1842</v>
      </c>
    </row>
    <row r="1384" spans="2:65" s="11" customFormat="1" ht="13.5">
      <c r="B1384" s="208"/>
      <c r="C1384" s="209"/>
      <c r="D1384" s="205" t="s">
        <v>191</v>
      </c>
      <c r="E1384" s="210" t="s">
        <v>34</v>
      </c>
      <c r="F1384" s="211" t="s">
        <v>1843</v>
      </c>
      <c r="G1384" s="209"/>
      <c r="H1384" s="210" t="s">
        <v>34</v>
      </c>
      <c r="I1384" s="212"/>
      <c r="J1384" s="209"/>
      <c r="K1384" s="209"/>
      <c r="L1384" s="213"/>
      <c r="M1384" s="214"/>
      <c r="N1384" s="215"/>
      <c r="O1384" s="215"/>
      <c r="P1384" s="215"/>
      <c r="Q1384" s="215"/>
      <c r="R1384" s="215"/>
      <c r="S1384" s="215"/>
      <c r="T1384" s="216"/>
      <c r="AT1384" s="217" t="s">
        <v>191</v>
      </c>
      <c r="AU1384" s="217" t="s">
        <v>88</v>
      </c>
      <c r="AV1384" s="11" t="s">
        <v>86</v>
      </c>
      <c r="AW1384" s="11" t="s">
        <v>41</v>
      </c>
      <c r="AX1384" s="11" t="s">
        <v>78</v>
      </c>
      <c r="AY1384" s="217" t="s">
        <v>179</v>
      </c>
    </row>
    <row r="1385" spans="2:65" s="12" customFormat="1" ht="13.5">
      <c r="B1385" s="218"/>
      <c r="C1385" s="219"/>
      <c r="D1385" s="205" t="s">
        <v>191</v>
      </c>
      <c r="E1385" s="220" t="s">
        <v>34</v>
      </c>
      <c r="F1385" s="221" t="s">
        <v>1844</v>
      </c>
      <c r="G1385" s="219"/>
      <c r="H1385" s="222">
        <v>7</v>
      </c>
      <c r="I1385" s="223"/>
      <c r="J1385" s="219"/>
      <c r="K1385" s="219"/>
      <c r="L1385" s="224"/>
      <c r="M1385" s="225"/>
      <c r="N1385" s="226"/>
      <c r="O1385" s="226"/>
      <c r="P1385" s="226"/>
      <c r="Q1385" s="226"/>
      <c r="R1385" s="226"/>
      <c r="S1385" s="226"/>
      <c r="T1385" s="227"/>
      <c r="AT1385" s="228" t="s">
        <v>191</v>
      </c>
      <c r="AU1385" s="228" t="s">
        <v>88</v>
      </c>
      <c r="AV1385" s="12" t="s">
        <v>88</v>
      </c>
      <c r="AW1385" s="12" t="s">
        <v>41</v>
      </c>
      <c r="AX1385" s="12" t="s">
        <v>86</v>
      </c>
      <c r="AY1385" s="228" t="s">
        <v>179</v>
      </c>
    </row>
    <row r="1386" spans="2:65" s="1" customFormat="1" ht="22.9" customHeight="1">
      <c r="B1386" s="42"/>
      <c r="C1386" s="193" t="s">
        <v>1845</v>
      </c>
      <c r="D1386" s="193" t="s">
        <v>182</v>
      </c>
      <c r="E1386" s="194" t="s">
        <v>1846</v>
      </c>
      <c r="F1386" s="195" t="s">
        <v>1847</v>
      </c>
      <c r="G1386" s="196" t="s">
        <v>769</v>
      </c>
      <c r="H1386" s="197">
        <v>3</v>
      </c>
      <c r="I1386" s="198"/>
      <c r="J1386" s="199">
        <f>ROUND(I1386*H1386,2)</f>
        <v>0</v>
      </c>
      <c r="K1386" s="195" t="s">
        <v>233</v>
      </c>
      <c r="L1386" s="62"/>
      <c r="M1386" s="200" t="s">
        <v>34</v>
      </c>
      <c r="N1386" s="201" t="s">
        <v>49</v>
      </c>
      <c r="O1386" s="43"/>
      <c r="P1386" s="202">
        <f>O1386*H1386</f>
        <v>0</v>
      </c>
      <c r="Q1386" s="202">
        <v>0</v>
      </c>
      <c r="R1386" s="202">
        <f>Q1386*H1386</f>
        <v>0</v>
      </c>
      <c r="S1386" s="202">
        <v>0</v>
      </c>
      <c r="T1386" s="203">
        <f>S1386*H1386</f>
        <v>0</v>
      </c>
      <c r="AR1386" s="24" t="s">
        <v>301</v>
      </c>
      <c r="AT1386" s="24" t="s">
        <v>182</v>
      </c>
      <c r="AU1386" s="24" t="s">
        <v>88</v>
      </c>
      <c r="AY1386" s="24" t="s">
        <v>179</v>
      </c>
      <c r="BE1386" s="204">
        <f>IF(N1386="základní",J1386,0)</f>
        <v>0</v>
      </c>
      <c r="BF1386" s="204">
        <f>IF(N1386="snížená",J1386,0)</f>
        <v>0</v>
      </c>
      <c r="BG1386" s="204">
        <f>IF(N1386="zákl. přenesená",J1386,0)</f>
        <v>0</v>
      </c>
      <c r="BH1386" s="204">
        <f>IF(N1386="sníž. přenesená",J1386,0)</f>
        <v>0</v>
      </c>
      <c r="BI1386" s="204">
        <f>IF(N1386="nulová",J1386,0)</f>
        <v>0</v>
      </c>
      <c r="BJ1386" s="24" t="s">
        <v>86</v>
      </c>
      <c r="BK1386" s="204">
        <f>ROUND(I1386*H1386,2)</f>
        <v>0</v>
      </c>
      <c r="BL1386" s="24" t="s">
        <v>301</v>
      </c>
      <c r="BM1386" s="24" t="s">
        <v>1848</v>
      </c>
    </row>
    <row r="1387" spans="2:65" s="11" customFormat="1" ht="13.5">
      <c r="B1387" s="208"/>
      <c r="C1387" s="209"/>
      <c r="D1387" s="205" t="s">
        <v>191</v>
      </c>
      <c r="E1387" s="210" t="s">
        <v>34</v>
      </c>
      <c r="F1387" s="211" t="s">
        <v>1849</v>
      </c>
      <c r="G1387" s="209"/>
      <c r="H1387" s="210" t="s">
        <v>34</v>
      </c>
      <c r="I1387" s="212"/>
      <c r="J1387" s="209"/>
      <c r="K1387" s="209"/>
      <c r="L1387" s="213"/>
      <c r="M1387" s="214"/>
      <c r="N1387" s="215"/>
      <c r="O1387" s="215"/>
      <c r="P1387" s="215"/>
      <c r="Q1387" s="215"/>
      <c r="R1387" s="215"/>
      <c r="S1387" s="215"/>
      <c r="T1387" s="216"/>
      <c r="AT1387" s="217" t="s">
        <v>191</v>
      </c>
      <c r="AU1387" s="217" t="s">
        <v>88</v>
      </c>
      <c r="AV1387" s="11" t="s">
        <v>86</v>
      </c>
      <c r="AW1387" s="11" t="s">
        <v>41</v>
      </c>
      <c r="AX1387" s="11" t="s">
        <v>78</v>
      </c>
      <c r="AY1387" s="217" t="s">
        <v>179</v>
      </c>
    </row>
    <row r="1388" spans="2:65" s="12" customFormat="1" ht="13.5">
      <c r="B1388" s="218"/>
      <c r="C1388" s="219"/>
      <c r="D1388" s="205" t="s">
        <v>191</v>
      </c>
      <c r="E1388" s="220" t="s">
        <v>34</v>
      </c>
      <c r="F1388" s="221" t="s">
        <v>1850</v>
      </c>
      <c r="G1388" s="219"/>
      <c r="H1388" s="222">
        <v>3</v>
      </c>
      <c r="I1388" s="223"/>
      <c r="J1388" s="219"/>
      <c r="K1388" s="219"/>
      <c r="L1388" s="224"/>
      <c r="M1388" s="225"/>
      <c r="N1388" s="226"/>
      <c r="O1388" s="226"/>
      <c r="P1388" s="226"/>
      <c r="Q1388" s="226"/>
      <c r="R1388" s="226"/>
      <c r="S1388" s="226"/>
      <c r="T1388" s="227"/>
      <c r="AT1388" s="228" t="s">
        <v>191</v>
      </c>
      <c r="AU1388" s="228" t="s">
        <v>88</v>
      </c>
      <c r="AV1388" s="12" t="s">
        <v>88</v>
      </c>
      <c r="AW1388" s="12" t="s">
        <v>41</v>
      </c>
      <c r="AX1388" s="12" t="s">
        <v>86</v>
      </c>
      <c r="AY1388" s="228" t="s">
        <v>179</v>
      </c>
    </row>
    <row r="1389" spans="2:65" s="1" customFormat="1" ht="22.9" customHeight="1">
      <c r="B1389" s="42"/>
      <c r="C1389" s="193" t="s">
        <v>1851</v>
      </c>
      <c r="D1389" s="193" t="s">
        <v>182</v>
      </c>
      <c r="E1389" s="194" t="s">
        <v>1852</v>
      </c>
      <c r="F1389" s="195" t="s">
        <v>1853</v>
      </c>
      <c r="G1389" s="196" t="s">
        <v>250</v>
      </c>
      <c r="H1389" s="197">
        <v>4</v>
      </c>
      <c r="I1389" s="198"/>
      <c r="J1389" s="199">
        <f>ROUND(I1389*H1389,2)</f>
        <v>0</v>
      </c>
      <c r="K1389" s="195" t="s">
        <v>233</v>
      </c>
      <c r="L1389" s="62"/>
      <c r="M1389" s="200" t="s">
        <v>34</v>
      </c>
      <c r="N1389" s="201" t="s">
        <v>49</v>
      </c>
      <c r="O1389" s="43"/>
      <c r="P1389" s="202">
        <f>O1389*H1389</f>
        <v>0</v>
      </c>
      <c r="Q1389" s="202">
        <v>0</v>
      </c>
      <c r="R1389" s="202">
        <f>Q1389*H1389</f>
        <v>0</v>
      </c>
      <c r="S1389" s="202">
        <v>0</v>
      </c>
      <c r="T1389" s="203">
        <f>S1389*H1389</f>
        <v>0</v>
      </c>
      <c r="AR1389" s="24" t="s">
        <v>301</v>
      </c>
      <c r="AT1389" s="24" t="s">
        <v>182</v>
      </c>
      <c r="AU1389" s="24" t="s">
        <v>88</v>
      </c>
      <c r="AY1389" s="24" t="s">
        <v>179</v>
      </c>
      <c r="BE1389" s="204">
        <f>IF(N1389="základní",J1389,0)</f>
        <v>0</v>
      </c>
      <c r="BF1389" s="204">
        <f>IF(N1389="snížená",J1389,0)</f>
        <v>0</v>
      </c>
      <c r="BG1389" s="204">
        <f>IF(N1389="zákl. přenesená",J1389,0)</f>
        <v>0</v>
      </c>
      <c r="BH1389" s="204">
        <f>IF(N1389="sníž. přenesená",J1389,0)</f>
        <v>0</v>
      </c>
      <c r="BI1389" s="204">
        <f>IF(N1389="nulová",J1389,0)</f>
        <v>0</v>
      </c>
      <c r="BJ1389" s="24" t="s">
        <v>86</v>
      </c>
      <c r="BK1389" s="204">
        <f>ROUND(I1389*H1389,2)</f>
        <v>0</v>
      </c>
      <c r="BL1389" s="24" t="s">
        <v>301</v>
      </c>
      <c r="BM1389" s="24" t="s">
        <v>1854</v>
      </c>
    </row>
    <row r="1390" spans="2:65" s="11" customFormat="1" ht="13.5">
      <c r="B1390" s="208"/>
      <c r="C1390" s="209"/>
      <c r="D1390" s="205" t="s">
        <v>191</v>
      </c>
      <c r="E1390" s="210" t="s">
        <v>34</v>
      </c>
      <c r="F1390" s="211" t="s">
        <v>1855</v>
      </c>
      <c r="G1390" s="209"/>
      <c r="H1390" s="210" t="s">
        <v>34</v>
      </c>
      <c r="I1390" s="212"/>
      <c r="J1390" s="209"/>
      <c r="K1390" s="209"/>
      <c r="L1390" s="213"/>
      <c r="M1390" s="214"/>
      <c r="N1390" s="215"/>
      <c r="O1390" s="215"/>
      <c r="P1390" s="215"/>
      <c r="Q1390" s="215"/>
      <c r="R1390" s="215"/>
      <c r="S1390" s="215"/>
      <c r="T1390" s="216"/>
      <c r="AT1390" s="217" t="s">
        <v>191</v>
      </c>
      <c r="AU1390" s="217" t="s">
        <v>88</v>
      </c>
      <c r="AV1390" s="11" t="s">
        <v>86</v>
      </c>
      <c r="AW1390" s="11" t="s">
        <v>41</v>
      </c>
      <c r="AX1390" s="11" t="s">
        <v>78</v>
      </c>
      <c r="AY1390" s="217" t="s">
        <v>179</v>
      </c>
    </row>
    <row r="1391" spans="2:65" s="12" customFormat="1" ht="13.5">
      <c r="B1391" s="218"/>
      <c r="C1391" s="219"/>
      <c r="D1391" s="205" t="s">
        <v>191</v>
      </c>
      <c r="E1391" s="220" t="s">
        <v>34</v>
      </c>
      <c r="F1391" s="221" t="s">
        <v>1856</v>
      </c>
      <c r="G1391" s="219"/>
      <c r="H1391" s="222">
        <v>4</v>
      </c>
      <c r="I1391" s="223"/>
      <c r="J1391" s="219"/>
      <c r="K1391" s="219"/>
      <c r="L1391" s="224"/>
      <c r="M1391" s="225"/>
      <c r="N1391" s="226"/>
      <c r="O1391" s="226"/>
      <c r="P1391" s="226"/>
      <c r="Q1391" s="226"/>
      <c r="R1391" s="226"/>
      <c r="S1391" s="226"/>
      <c r="T1391" s="227"/>
      <c r="AT1391" s="228" t="s">
        <v>191</v>
      </c>
      <c r="AU1391" s="228" t="s">
        <v>88</v>
      </c>
      <c r="AV1391" s="12" t="s">
        <v>88</v>
      </c>
      <c r="AW1391" s="12" t="s">
        <v>41</v>
      </c>
      <c r="AX1391" s="12" t="s">
        <v>86</v>
      </c>
      <c r="AY1391" s="228" t="s">
        <v>179</v>
      </c>
    </row>
    <row r="1392" spans="2:65" s="1" customFormat="1" ht="22.9" customHeight="1">
      <c r="B1392" s="42"/>
      <c r="C1392" s="193" t="s">
        <v>1857</v>
      </c>
      <c r="D1392" s="193" t="s">
        <v>182</v>
      </c>
      <c r="E1392" s="194" t="s">
        <v>1858</v>
      </c>
      <c r="F1392" s="195" t="s">
        <v>1859</v>
      </c>
      <c r="G1392" s="196" t="s">
        <v>454</v>
      </c>
      <c r="H1392" s="197">
        <v>1</v>
      </c>
      <c r="I1392" s="198"/>
      <c r="J1392" s="199">
        <f>ROUND(I1392*H1392,2)</f>
        <v>0</v>
      </c>
      <c r="K1392" s="195" t="s">
        <v>233</v>
      </c>
      <c r="L1392" s="62"/>
      <c r="M1392" s="200" t="s">
        <v>34</v>
      </c>
      <c r="N1392" s="201" t="s">
        <v>49</v>
      </c>
      <c r="O1392" s="43"/>
      <c r="P1392" s="202">
        <f>O1392*H1392</f>
        <v>0</v>
      </c>
      <c r="Q1392" s="202">
        <v>0</v>
      </c>
      <c r="R1392" s="202">
        <f>Q1392*H1392</f>
        <v>0</v>
      </c>
      <c r="S1392" s="202">
        <v>0</v>
      </c>
      <c r="T1392" s="203">
        <f>S1392*H1392</f>
        <v>0</v>
      </c>
      <c r="AR1392" s="24" t="s">
        <v>301</v>
      </c>
      <c r="AT1392" s="24" t="s">
        <v>182</v>
      </c>
      <c r="AU1392" s="24" t="s">
        <v>88</v>
      </c>
      <c r="AY1392" s="24" t="s">
        <v>179</v>
      </c>
      <c r="BE1392" s="204">
        <f>IF(N1392="základní",J1392,0)</f>
        <v>0</v>
      </c>
      <c r="BF1392" s="204">
        <f>IF(N1392="snížená",J1392,0)</f>
        <v>0</v>
      </c>
      <c r="BG1392" s="204">
        <f>IF(N1392="zákl. přenesená",J1392,0)</f>
        <v>0</v>
      </c>
      <c r="BH1392" s="204">
        <f>IF(N1392="sníž. přenesená",J1392,0)</f>
        <v>0</v>
      </c>
      <c r="BI1392" s="204">
        <f>IF(N1392="nulová",J1392,0)</f>
        <v>0</v>
      </c>
      <c r="BJ1392" s="24" t="s">
        <v>86</v>
      </c>
      <c r="BK1392" s="204">
        <f>ROUND(I1392*H1392,2)</f>
        <v>0</v>
      </c>
      <c r="BL1392" s="24" t="s">
        <v>301</v>
      </c>
      <c r="BM1392" s="24" t="s">
        <v>1860</v>
      </c>
    </row>
    <row r="1393" spans="2:65" s="1" customFormat="1" ht="34.15" customHeight="1">
      <c r="B1393" s="42"/>
      <c r="C1393" s="193" t="s">
        <v>1861</v>
      </c>
      <c r="D1393" s="193" t="s">
        <v>182</v>
      </c>
      <c r="E1393" s="194" t="s">
        <v>1862</v>
      </c>
      <c r="F1393" s="195" t="s">
        <v>1863</v>
      </c>
      <c r="G1393" s="196" t="s">
        <v>207</v>
      </c>
      <c r="H1393" s="197">
        <v>1.1140000000000001</v>
      </c>
      <c r="I1393" s="198"/>
      <c r="J1393" s="199">
        <f>ROUND(I1393*H1393,2)</f>
        <v>0</v>
      </c>
      <c r="K1393" s="195" t="s">
        <v>186</v>
      </c>
      <c r="L1393" s="62"/>
      <c r="M1393" s="200" t="s">
        <v>34</v>
      </c>
      <c r="N1393" s="201" t="s">
        <v>49</v>
      </c>
      <c r="O1393" s="43"/>
      <c r="P1393" s="202">
        <f>O1393*H1393</f>
        <v>0</v>
      </c>
      <c r="Q1393" s="202">
        <v>0</v>
      </c>
      <c r="R1393" s="202">
        <f>Q1393*H1393</f>
        <v>0</v>
      </c>
      <c r="S1393" s="202">
        <v>0</v>
      </c>
      <c r="T1393" s="203">
        <f>S1393*H1393</f>
        <v>0</v>
      </c>
      <c r="AR1393" s="24" t="s">
        <v>301</v>
      </c>
      <c r="AT1393" s="24" t="s">
        <v>182</v>
      </c>
      <c r="AU1393" s="24" t="s">
        <v>88</v>
      </c>
      <c r="AY1393" s="24" t="s">
        <v>179</v>
      </c>
      <c r="BE1393" s="204">
        <f>IF(N1393="základní",J1393,0)</f>
        <v>0</v>
      </c>
      <c r="BF1393" s="204">
        <f>IF(N1393="snížená",J1393,0)</f>
        <v>0</v>
      </c>
      <c r="BG1393" s="204">
        <f>IF(N1393="zákl. přenesená",J1393,0)</f>
        <v>0</v>
      </c>
      <c r="BH1393" s="204">
        <f>IF(N1393="sníž. přenesená",J1393,0)</f>
        <v>0</v>
      </c>
      <c r="BI1393" s="204">
        <f>IF(N1393="nulová",J1393,0)</f>
        <v>0</v>
      </c>
      <c r="BJ1393" s="24" t="s">
        <v>86</v>
      </c>
      <c r="BK1393" s="204">
        <f>ROUND(I1393*H1393,2)</f>
        <v>0</v>
      </c>
      <c r="BL1393" s="24" t="s">
        <v>301</v>
      </c>
      <c r="BM1393" s="24" t="s">
        <v>1864</v>
      </c>
    </row>
    <row r="1394" spans="2:65" s="1" customFormat="1" ht="135">
      <c r="B1394" s="42"/>
      <c r="C1394" s="64"/>
      <c r="D1394" s="205" t="s">
        <v>189</v>
      </c>
      <c r="E1394" s="64"/>
      <c r="F1394" s="206" t="s">
        <v>1865</v>
      </c>
      <c r="G1394" s="64"/>
      <c r="H1394" s="64"/>
      <c r="I1394" s="164"/>
      <c r="J1394" s="64"/>
      <c r="K1394" s="64"/>
      <c r="L1394" s="62"/>
      <c r="M1394" s="207"/>
      <c r="N1394" s="43"/>
      <c r="O1394" s="43"/>
      <c r="P1394" s="43"/>
      <c r="Q1394" s="43"/>
      <c r="R1394" s="43"/>
      <c r="S1394" s="43"/>
      <c r="T1394" s="79"/>
      <c r="AT1394" s="24" t="s">
        <v>189</v>
      </c>
      <c r="AU1394" s="24" t="s">
        <v>88</v>
      </c>
    </row>
    <row r="1395" spans="2:65" s="10" customFormat="1" ht="29.85" customHeight="1">
      <c r="B1395" s="177"/>
      <c r="C1395" s="178"/>
      <c r="D1395" s="179" t="s">
        <v>77</v>
      </c>
      <c r="E1395" s="191" t="s">
        <v>1866</v>
      </c>
      <c r="F1395" s="191" t="s">
        <v>1867</v>
      </c>
      <c r="G1395" s="178"/>
      <c r="H1395" s="178"/>
      <c r="I1395" s="181"/>
      <c r="J1395" s="192">
        <f>BK1395</f>
        <v>0</v>
      </c>
      <c r="K1395" s="178"/>
      <c r="L1395" s="183"/>
      <c r="M1395" s="184"/>
      <c r="N1395" s="185"/>
      <c r="O1395" s="185"/>
      <c r="P1395" s="186">
        <f>SUM(P1396:P1404)</f>
        <v>0</v>
      </c>
      <c r="Q1395" s="185"/>
      <c r="R1395" s="186">
        <f>SUM(R1396:R1404)</f>
        <v>0</v>
      </c>
      <c r="S1395" s="185"/>
      <c r="T1395" s="187">
        <f>SUM(T1396:T1404)</f>
        <v>81.459508</v>
      </c>
      <c r="AR1395" s="188" t="s">
        <v>88</v>
      </c>
      <c r="AT1395" s="189" t="s">
        <v>77</v>
      </c>
      <c r="AU1395" s="189" t="s">
        <v>86</v>
      </c>
      <c r="AY1395" s="188" t="s">
        <v>179</v>
      </c>
      <c r="BK1395" s="190">
        <f>SUM(BK1396:BK1404)</f>
        <v>0</v>
      </c>
    </row>
    <row r="1396" spans="2:65" s="1" customFormat="1" ht="14.45" customHeight="1">
      <c r="B1396" s="42"/>
      <c r="C1396" s="193" t="s">
        <v>1868</v>
      </c>
      <c r="D1396" s="193" t="s">
        <v>182</v>
      </c>
      <c r="E1396" s="194" t="s">
        <v>1869</v>
      </c>
      <c r="F1396" s="195" t="s">
        <v>1870</v>
      </c>
      <c r="G1396" s="196" t="s">
        <v>185</v>
      </c>
      <c r="H1396" s="197">
        <v>1566.529</v>
      </c>
      <c r="I1396" s="198"/>
      <c r="J1396" s="199">
        <f>ROUND(I1396*H1396,2)</f>
        <v>0</v>
      </c>
      <c r="K1396" s="195" t="s">
        <v>34</v>
      </c>
      <c r="L1396" s="62"/>
      <c r="M1396" s="200" t="s">
        <v>34</v>
      </c>
      <c r="N1396" s="201" t="s">
        <v>49</v>
      </c>
      <c r="O1396" s="43"/>
      <c r="P1396" s="202">
        <f>O1396*H1396</f>
        <v>0</v>
      </c>
      <c r="Q1396" s="202">
        <v>0</v>
      </c>
      <c r="R1396" s="202">
        <f>Q1396*H1396</f>
        <v>0</v>
      </c>
      <c r="S1396" s="202">
        <v>5.1999999999999998E-2</v>
      </c>
      <c r="T1396" s="203">
        <f>S1396*H1396</f>
        <v>81.459508</v>
      </c>
      <c r="AR1396" s="24" t="s">
        <v>301</v>
      </c>
      <c r="AT1396" s="24" t="s">
        <v>182</v>
      </c>
      <c r="AU1396" s="24" t="s">
        <v>88</v>
      </c>
      <c r="AY1396" s="24" t="s">
        <v>179</v>
      </c>
      <c r="BE1396" s="204">
        <f>IF(N1396="základní",J1396,0)</f>
        <v>0</v>
      </c>
      <c r="BF1396" s="204">
        <f>IF(N1396="snížená",J1396,0)</f>
        <v>0</v>
      </c>
      <c r="BG1396" s="204">
        <f>IF(N1396="zákl. přenesená",J1396,0)</f>
        <v>0</v>
      </c>
      <c r="BH1396" s="204">
        <f>IF(N1396="sníž. přenesená",J1396,0)</f>
        <v>0</v>
      </c>
      <c r="BI1396" s="204">
        <f>IF(N1396="nulová",J1396,0)</f>
        <v>0</v>
      </c>
      <c r="BJ1396" s="24" t="s">
        <v>86</v>
      </c>
      <c r="BK1396" s="204">
        <f>ROUND(I1396*H1396,2)</f>
        <v>0</v>
      </c>
      <c r="BL1396" s="24" t="s">
        <v>301</v>
      </c>
      <c r="BM1396" s="24" t="s">
        <v>1871</v>
      </c>
    </row>
    <row r="1397" spans="2:65" s="1" customFormat="1" ht="22.9" customHeight="1">
      <c r="B1397" s="42"/>
      <c r="C1397" s="193" t="s">
        <v>1872</v>
      </c>
      <c r="D1397" s="193" t="s">
        <v>182</v>
      </c>
      <c r="E1397" s="194" t="s">
        <v>1873</v>
      </c>
      <c r="F1397" s="195" t="s">
        <v>1874</v>
      </c>
      <c r="G1397" s="196" t="s">
        <v>185</v>
      </c>
      <c r="H1397" s="197">
        <v>1566.529</v>
      </c>
      <c r="I1397" s="198"/>
      <c r="J1397" s="199">
        <f>ROUND(I1397*H1397,2)</f>
        <v>0</v>
      </c>
      <c r="K1397" s="195" t="s">
        <v>34</v>
      </c>
      <c r="L1397" s="62"/>
      <c r="M1397" s="200" t="s">
        <v>34</v>
      </c>
      <c r="N1397" s="201" t="s">
        <v>49</v>
      </c>
      <c r="O1397" s="43"/>
      <c r="P1397" s="202">
        <f>O1397*H1397</f>
        <v>0</v>
      </c>
      <c r="Q1397" s="202">
        <v>0</v>
      </c>
      <c r="R1397" s="202">
        <f>Q1397*H1397</f>
        <v>0</v>
      </c>
      <c r="S1397" s="202">
        <v>0</v>
      </c>
      <c r="T1397" s="203">
        <f>S1397*H1397</f>
        <v>0</v>
      </c>
      <c r="AR1397" s="24" t="s">
        <v>301</v>
      </c>
      <c r="AT1397" s="24" t="s">
        <v>182</v>
      </c>
      <c r="AU1397" s="24" t="s">
        <v>88</v>
      </c>
      <c r="AY1397" s="24" t="s">
        <v>179</v>
      </c>
      <c r="BE1397" s="204">
        <f>IF(N1397="základní",J1397,0)</f>
        <v>0</v>
      </c>
      <c r="BF1397" s="204">
        <f>IF(N1397="snížená",J1397,0)</f>
        <v>0</v>
      </c>
      <c r="BG1397" s="204">
        <f>IF(N1397="zákl. přenesená",J1397,0)</f>
        <v>0</v>
      </c>
      <c r="BH1397" s="204">
        <f>IF(N1397="sníž. přenesená",J1397,0)</f>
        <v>0</v>
      </c>
      <c r="BI1397" s="204">
        <f>IF(N1397="nulová",J1397,0)</f>
        <v>0</v>
      </c>
      <c r="BJ1397" s="24" t="s">
        <v>86</v>
      </c>
      <c r="BK1397" s="204">
        <f>ROUND(I1397*H1397,2)</f>
        <v>0</v>
      </c>
      <c r="BL1397" s="24" t="s">
        <v>301</v>
      </c>
      <c r="BM1397" s="24" t="s">
        <v>1875</v>
      </c>
    </row>
    <row r="1398" spans="2:65" s="11" customFormat="1" ht="27">
      <c r="B1398" s="208"/>
      <c r="C1398" s="209"/>
      <c r="D1398" s="205" t="s">
        <v>191</v>
      </c>
      <c r="E1398" s="210" t="s">
        <v>34</v>
      </c>
      <c r="F1398" s="211" t="s">
        <v>1876</v>
      </c>
      <c r="G1398" s="209"/>
      <c r="H1398" s="210" t="s">
        <v>34</v>
      </c>
      <c r="I1398" s="212"/>
      <c r="J1398" s="209"/>
      <c r="K1398" s="209"/>
      <c r="L1398" s="213"/>
      <c r="M1398" s="214"/>
      <c r="N1398" s="215"/>
      <c r="O1398" s="215"/>
      <c r="P1398" s="215"/>
      <c r="Q1398" s="215"/>
      <c r="R1398" s="215"/>
      <c r="S1398" s="215"/>
      <c r="T1398" s="216"/>
      <c r="AT1398" s="217" t="s">
        <v>191</v>
      </c>
      <c r="AU1398" s="217" t="s">
        <v>88</v>
      </c>
      <c r="AV1398" s="11" t="s">
        <v>86</v>
      </c>
      <c r="AW1398" s="11" t="s">
        <v>41</v>
      </c>
      <c r="AX1398" s="11" t="s">
        <v>78</v>
      </c>
      <c r="AY1398" s="217" t="s">
        <v>179</v>
      </c>
    </row>
    <row r="1399" spans="2:65" s="11" customFormat="1" ht="27">
      <c r="B1399" s="208"/>
      <c r="C1399" s="209"/>
      <c r="D1399" s="205" t="s">
        <v>191</v>
      </c>
      <c r="E1399" s="210" t="s">
        <v>34</v>
      </c>
      <c r="F1399" s="211" t="s">
        <v>1877</v>
      </c>
      <c r="G1399" s="209"/>
      <c r="H1399" s="210" t="s">
        <v>34</v>
      </c>
      <c r="I1399" s="212"/>
      <c r="J1399" s="209"/>
      <c r="K1399" s="209"/>
      <c r="L1399" s="213"/>
      <c r="M1399" s="214"/>
      <c r="N1399" s="215"/>
      <c r="O1399" s="215"/>
      <c r="P1399" s="215"/>
      <c r="Q1399" s="215"/>
      <c r="R1399" s="215"/>
      <c r="S1399" s="215"/>
      <c r="T1399" s="216"/>
      <c r="AT1399" s="217" t="s">
        <v>191</v>
      </c>
      <c r="AU1399" s="217" t="s">
        <v>88</v>
      </c>
      <c r="AV1399" s="11" t="s">
        <v>86</v>
      </c>
      <c r="AW1399" s="11" t="s">
        <v>41</v>
      </c>
      <c r="AX1399" s="11" t="s">
        <v>78</v>
      </c>
      <c r="AY1399" s="217" t="s">
        <v>179</v>
      </c>
    </row>
    <row r="1400" spans="2:65" s="11" customFormat="1" ht="27">
      <c r="B1400" s="208"/>
      <c r="C1400" s="209"/>
      <c r="D1400" s="205" t="s">
        <v>191</v>
      </c>
      <c r="E1400" s="210" t="s">
        <v>34</v>
      </c>
      <c r="F1400" s="211" t="s">
        <v>1878</v>
      </c>
      <c r="G1400" s="209"/>
      <c r="H1400" s="210" t="s">
        <v>34</v>
      </c>
      <c r="I1400" s="212"/>
      <c r="J1400" s="209"/>
      <c r="K1400" s="209"/>
      <c r="L1400" s="213"/>
      <c r="M1400" s="214"/>
      <c r="N1400" s="215"/>
      <c r="O1400" s="215"/>
      <c r="P1400" s="215"/>
      <c r="Q1400" s="215"/>
      <c r="R1400" s="215"/>
      <c r="S1400" s="215"/>
      <c r="T1400" s="216"/>
      <c r="AT1400" s="217" t="s">
        <v>191</v>
      </c>
      <c r="AU1400" s="217" t="s">
        <v>88</v>
      </c>
      <c r="AV1400" s="11" t="s">
        <v>86</v>
      </c>
      <c r="AW1400" s="11" t="s">
        <v>41</v>
      </c>
      <c r="AX1400" s="11" t="s">
        <v>78</v>
      </c>
      <c r="AY1400" s="217" t="s">
        <v>179</v>
      </c>
    </row>
    <row r="1401" spans="2:65" s="11" customFormat="1" ht="13.5">
      <c r="B1401" s="208"/>
      <c r="C1401" s="209"/>
      <c r="D1401" s="205" t="s">
        <v>191</v>
      </c>
      <c r="E1401" s="210" t="s">
        <v>34</v>
      </c>
      <c r="F1401" s="211" t="s">
        <v>1879</v>
      </c>
      <c r="G1401" s="209"/>
      <c r="H1401" s="210" t="s">
        <v>34</v>
      </c>
      <c r="I1401" s="212"/>
      <c r="J1401" s="209"/>
      <c r="K1401" s="209"/>
      <c r="L1401" s="213"/>
      <c r="M1401" s="214"/>
      <c r="N1401" s="215"/>
      <c r="O1401" s="215"/>
      <c r="P1401" s="215"/>
      <c r="Q1401" s="215"/>
      <c r="R1401" s="215"/>
      <c r="S1401" s="215"/>
      <c r="T1401" s="216"/>
      <c r="AT1401" s="217" t="s">
        <v>191</v>
      </c>
      <c r="AU1401" s="217" t="s">
        <v>88</v>
      </c>
      <c r="AV1401" s="11" t="s">
        <v>86</v>
      </c>
      <c r="AW1401" s="11" t="s">
        <v>41</v>
      </c>
      <c r="AX1401" s="11" t="s">
        <v>78</v>
      </c>
      <c r="AY1401" s="217" t="s">
        <v>179</v>
      </c>
    </row>
    <row r="1402" spans="2:65" s="11" customFormat="1" ht="13.5">
      <c r="B1402" s="208"/>
      <c r="C1402" s="209"/>
      <c r="D1402" s="205" t="s">
        <v>191</v>
      </c>
      <c r="E1402" s="210" t="s">
        <v>34</v>
      </c>
      <c r="F1402" s="211" t="s">
        <v>1880</v>
      </c>
      <c r="G1402" s="209"/>
      <c r="H1402" s="210" t="s">
        <v>34</v>
      </c>
      <c r="I1402" s="212"/>
      <c r="J1402" s="209"/>
      <c r="K1402" s="209"/>
      <c r="L1402" s="213"/>
      <c r="M1402" s="214"/>
      <c r="N1402" s="215"/>
      <c r="O1402" s="215"/>
      <c r="P1402" s="215"/>
      <c r="Q1402" s="215"/>
      <c r="R1402" s="215"/>
      <c r="S1402" s="215"/>
      <c r="T1402" s="216"/>
      <c r="AT1402" s="217" t="s">
        <v>191</v>
      </c>
      <c r="AU1402" s="217" t="s">
        <v>88</v>
      </c>
      <c r="AV1402" s="11" t="s">
        <v>86</v>
      </c>
      <c r="AW1402" s="11" t="s">
        <v>41</v>
      </c>
      <c r="AX1402" s="11" t="s">
        <v>78</v>
      </c>
      <c r="AY1402" s="217" t="s">
        <v>179</v>
      </c>
    </row>
    <row r="1403" spans="2:65" s="11" customFormat="1" ht="13.5">
      <c r="B1403" s="208"/>
      <c r="C1403" s="209"/>
      <c r="D1403" s="205" t="s">
        <v>191</v>
      </c>
      <c r="E1403" s="210" t="s">
        <v>34</v>
      </c>
      <c r="F1403" s="211" t="s">
        <v>1881</v>
      </c>
      <c r="G1403" s="209"/>
      <c r="H1403" s="210" t="s">
        <v>34</v>
      </c>
      <c r="I1403" s="212"/>
      <c r="J1403" s="209"/>
      <c r="K1403" s="209"/>
      <c r="L1403" s="213"/>
      <c r="M1403" s="214"/>
      <c r="N1403" s="215"/>
      <c r="O1403" s="215"/>
      <c r="P1403" s="215"/>
      <c r="Q1403" s="215"/>
      <c r="R1403" s="215"/>
      <c r="S1403" s="215"/>
      <c r="T1403" s="216"/>
      <c r="AT1403" s="217" t="s">
        <v>191</v>
      </c>
      <c r="AU1403" s="217" t="s">
        <v>88</v>
      </c>
      <c r="AV1403" s="11" t="s">
        <v>86</v>
      </c>
      <c r="AW1403" s="11" t="s">
        <v>41</v>
      </c>
      <c r="AX1403" s="11" t="s">
        <v>78</v>
      </c>
      <c r="AY1403" s="217" t="s">
        <v>179</v>
      </c>
    </row>
    <row r="1404" spans="2:65" s="12" customFormat="1" ht="13.5">
      <c r="B1404" s="218"/>
      <c r="C1404" s="219"/>
      <c r="D1404" s="205" t="s">
        <v>191</v>
      </c>
      <c r="E1404" s="220" t="s">
        <v>34</v>
      </c>
      <c r="F1404" s="221" t="s">
        <v>1882</v>
      </c>
      <c r="G1404" s="219"/>
      <c r="H1404" s="222">
        <v>1566.529</v>
      </c>
      <c r="I1404" s="223"/>
      <c r="J1404" s="219"/>
      <c r="K1404" s="219"/>
      <c r="L1404" s="224"/>
      <c r="M1404" s="225"/>
      <c r="N1404" s="226"/>
      <c r="O1404" s="226"/>
      <c r="P1404" s="226"/>
      <c r="Q1404" s="226"/>
      <c r="R1404" s="226"/>
      <c r="S1404" s="226"/>
      <c r="T1404" s="227"/>
      <c r="AT1404" s="228" t="s">
        <v>191</v>
      </c>
      <c r="AU1404" s="228" t="s">
        <v>88</v>
      </c>
      <c r="AV1404" s="12" t="s">
        <v>88</v>
      </c>
      <c r="AW1404" s="12" t="s">
        <v>41</v>
      </c>
      <c r="AX1404" s="12" t="s">
        <v>86</v>
      </c>
      <c r="AY1404" s="228" t="s">
        <v>179</v>
      </c>
    </row>
    <row r="1405" spans="2:65" s="10" customFormat="1" ht="29.85" customHeight="1">
      <c r="B1405" s="177"/>
      <c r="C1405" s="178"/>
      <c r="D1405" s="179" t="s">
        <v>77</v>
      </c>
      <c r="E1405" s="191" t="s">
        <v>1883</v>
      </c>
      <c r="F1405" s="191" t="s">
        <v>1884</v>
      </c>
      <c r="G1405" s="178"/>
      <c r="H1405" s="178"/>
      <c r="I1405" s="181"/>
      <c r="J1405" s="192">
        <f>BK1405</f>
        <v>0</v>
      </c>
      <c r="K1405" s="178"/>
      <c r="L1405" s="183"/>
      <c r="M1405" s="184"/>
      <c r="N1405" s="185"/>
      <c r="O1405" s="185"/>
      <c r="P1405" s="186">
        <f>SUM(P1406:P1540)</f>
        <v>0</v>
      </c>
      <c r="Q1405" s="185"/>
      <c r="R1405" s="186">
        <f>SUM(R1406:R1540)</f>
        <v>1.721599016724001</v>
      </c>
      <c r="S1405" s="185"/>
      <c r="T1405" s="187">
        <f>SUM(T1406:T1540)</f>
        <v>10.343524950000003</v>
      </c>
      <c r="AR1405" s="188" t="s">
        <v>88</v>
      </c>
      <c r="AT1405" s="189" t="s">
        <v>77</v>
      </c>
      <c r="AU1405" s="189" t="s">
        <v>86</v>
      </c>
      <c r="AY1405" s="188" t="s">
        <v>179</v>
      </c>
      <c r="BK1405" s="190">
        <f>SUM(BK1406:BK1540)</f>
        <v>0</v>
      </c>
    </row>
    <row r="1406" spans="2:65" s="1" customFormat="1" ht="14.45" customHeight="1">
      <c r="B1406" s="42"/>
      <c r="C1406" s="193" t="s">
        <v>1885</v>
      </c>
      <c r="D1406" s="193" t="s">
        <v>182</v>
      </c>
      <c r="E1406" s="194" t="s">
        <v>1886</v>
      </c>
      <c r="F1406" s="195" t="s">
        <v>1887</v>
      </c>
      <c r="G1406" s="196" t="s">
        <v>185</v>
      </c>
      <c r="H1406" s="197">
        <v>56.64</v>
      </c>
      <c r="I1406" s="198"/>
      <c r="J1406" s="199">
        <f>ROUND(I1406*H1406,2)</f>
        <v>0</v>
      </c>
      <c r="K1406" s="195" t="s">
        <v>186</v>
      </c>
      <c r="L1406" s="62"/>
      <c r="M1406" s="200" t="s">
        <v>34</v>
      </c>
      <c r="N1406" s="201" t="s">
        <v>49</v>
      </c>
      <c r="O1406" s="43"/>
      <c r="P1406" s="202">
        <f>O1406*H1406</f>
        <v>0</v>
      </c>
      <c r="Q1406" s="202">
        <v>0</v>
      </c>
      <c r="R1406" s="202">
        <f>Q1406*H1406</f>
        <v>0</v>
      </c>
      <c r="S1406" s="202">
        <v>1.695E-2</v>
      </c>
      <c r="T1406" s="203">
        <f>S1406*H1406</f>
        <v>0.96004800000000001</v>
      </c>
      <c r="AR1406" s="24" t="s">
        <v>301</v>
      </c>
      <c r="AT1406" s="24" t="s">
        <v>182</v>
      </c>
      <c r="AU1406" s="24" t="s">
        <v>88</v>
      </c>
      <c r="AY1406" s="24" t="s">
        <v>179</v>
      </c>
      <c r="BE1406" s="204">
        <f>IF(N1406="základní",J1406,0)</f>
        <v>0</v>
      </c>
      <c r="BF1406" s="204">
        <f>IF(N1406="snížená",J1406,0)</f>
        <v>0</v>
      </c>
      <c r="BG1406" s="204">
        <f>IF(N1406="zákl. přenesená",J1406,0)</f>
        <v>0</v>
      </c>
      <c r="BH1406" s="204">
        <f>IF(N1406="sníž. přenesená",J1406,0)</f>
        <v>0</v>
      </c>
      <c r="BI1406" s="204">
        <f>IF(N1406="nulová",J1406,0)</f>
        <v>0</v>
      </c>
      <c r="BJ1406" s="24" t="s">
        <v>86</v>
      </c>
      <c r="BK1406" s="204">
        <f>ROUND(I1406*H1406,2)</f>
        <v>0</v>
      </c>
      <c r="BL1406" s="24" t="s">
        <v>301</v>
      </c>
      <c r="BM1406" s="24" t="s">
        <v>1888</v>
      </c>
    </row>
    <row r="1407" spans="2:65" s="1" customFormat="1" ht="40.5">
      <c r="B1407" s="42"/>
      <c r="C1407" s="64"/>
      <c r="D1407" s="205" t="s">
        <v>189</v>
      </c>
      <c r="E1407" s="64"/>
      <c r="F1407" s="206" t="s">
        <v>1889</v>
      </c>
      <c r="G1407" s="64"/>
      <c r="H1407" s="64"/>
      <c r="I1407" s="164"/>
      <c r="J1407" s="64"/>
      <c r="K1407" s="64"/>
      <c r="L1407" s="62"/>
      <c r="M1407" s="207"/>
      <c r="N1407" s="43"/>
      <c r="O1407" s="43"/>
      <c r="P1407" s="43"/>
      <c r="Q1407" s="43"/>
      <c r="R1407" s="43"/>
      <c r="S1407" s="43"/>
      <c r="T1407" s="79"/>
      <c r="AT1407" s="24" t="s">
        <v>189</v>
      </c>
      <c r="AU1407" s="24" t="s">
        <v>88</v>
      </c>
    </row>
    <row r="1408" spans="2:65" s="11" customFormat="1" ht="13.5">
      <c r="B1408" s="208"/>
      <c r="C1408" s="209"/>
      <c r="D1408" s="205" t="s">
        <v>191</v>
      </c>
      <c r="E1408" s="210" t="s">
        <v>34</v>
      </c>
      <c r="F1408" s="211" t="s">
        <v>1890</v>
      </c>
      <c r="G1408" s="209"/>
      <c r="H1408" s="210" t="s">
        <v>34</v>
      </c>
      <c r="I1408" s="212"/>
      <c r="J1408" s="209"/>
      <c r="K1408" s="209"/>
      <c r="L1408" s="213"/>
      <c r="M1408" s="214"/>
      <c r="N1408" s="215"/>
      <c r="O1408" s="215"/>
      <c r="P1408" s="215"/>
      <c r="Q1408" s="215"/>
      <c r="R1408" s="215"/>
      <c r="S1408" s="215"/>
      <c r="T1408" s="216"/>
      <c r="AT1408" s="217" t="s">
        <v>191</v>
      </c>
      <c r="AU1408" s="217" t="s">
        <v>88</v>
      </c>
      <c r="AV1408" s="11" t="s">
        <v>86</v>
      </c>
      <c r="AW1408" s="11" t="s">
        <v>41</v>
      </c>
      <c r="AX1408" s="11" t="s">
        <v>78</v>
      </c>
      <c r="AY1408" s="217" t="s">
        <v>179</v>
      </c>
    </row>
    <row r="1409" spans="2:65" s="12" customFormat="1" ht="13.5">
      <c r="B1409" s="218"/>
      <c r="C1409" s="219"/>
      <c r="D1409" s="205" t="s">
        <v>191</v>
      </c>
      <c r="E1409" s="220" t="s">
        <v>34</v>
      </c>
      <c r="F1409" s="221" t="s">
        <v>1891</v>
      </c>
      <c r="G1409" s="219"/>
      <c r="H1409" s="222">
        <v>22.715</v>
      </c>
      <c r="I1409" s="223"/>
      <c r="J1409" s="219"/>
      <c r="K1409" s="219"/>
      <c r="L1409" s="224"/>
      <c r="M1409" s="225"/>
      <c r="N1409" s="226"/>
      <c r="O1409" s="226"/>
      <c r="P1409" s="226"/>
      <c r="Q1409" s="226"/>
      <c r="R1409" s="226"/>
      <c r="S1409" s="226"/>
      <c r="T1409" s="227"/>
      <c r="AT1409" s="228" t="s">
        <v>191</v>
      </c>
      <c r="AU1409" s="228" t="s">
        <v>88</v>
      </c>
      <c r="AV1409" s="12" t="s">
        <v>88</v>
      </c>
      <c r="AW1409" s="12" t="s">
        <v>41</v>
      </c>
      <c r="AX1409" s="12" t="s">
        <v>78</v>
      </c>
      <c r="AY1409" s="228" t="s">
        <v>179</v>
      </c>
    </row>
    <row r="1410" spans="2:65" s="12" customFormat="1" ht="13.5">
      <c r="B1410" s="218"/>
      <c r="C1410" s="219"/>
      <c r="D1410" s="205" t="s">
        <v>191</v>
      </c>
      <c r="E1410" s="220" t="s">
        <v>34</v>
      </c>
      <c r="F1410" s="221" t="s">
        <v>1892</v>
      </c>
      <c r="G1410" s="219"/>
      <c r="H1410" s="222">
        <v>33.924999999999997</v>
      </c>
      <c r="I1410" s="223"/>
      <c r="J1410" s="219"/>
      <c r="K1410" s="219"/>
      <c r="L1410" s="224"/>
      <c r="M1410" s="225"/>
      <c r="N1410" s="226"/>
      <c r="O1410" s="226"/>
      <c r="P1410" s="226"/>
      <c r="Q1410" s="226"/>
      <c r="R1410" s="226"/>
      <c r="S1410" s="226"/>
      <c r="T1410" s="227"/>
      <c r="AT1410" s="228" t="s">
        <v>191</v>
      </c>
      <c r="AU1410" s="228" t="s">
        <v>88</v>
      </c>
      <c r="AV1410" s="12" t="s">
        <v>88</v>
      </c>
      <c r="AW1410" s="12" t="s">
        <v>41</v>
      </c>
      <c r="AX1410" s="12" t="s">
        <v>78</v>
      </c>
      <c r="AY1410" s="228" t="s">
        <v>179</v>
      </c>
    </row>
    <row r="1411" spans="2:65" s="13" customFormat="1" ht="13.5">
      <c r="B1411" s="229"/>
      <c r="C1411" s="230"/>
      <c r="D1411" s="205" t="s">
        <v>191</v>
      </c>
      <c r="E1411" s="231" t="s">
        <v>34</v>
      </c>
      <c r="F1411" s="232" t="s">
        <v>196</v>
      </c>
      <c r="G1411" s="230"/>
      <c r="H1411" s="233">
        <v>56.64</v>
      </c>
      <c r="I1411" s="234"/>
      <c r="J1411" s="230"/>
      <c r="K1411" s="230"/>
      <c r="L1411" s="235"/>
      <c r="M1411" s="236"/>
      <c r="N1411" s="237"/>
      <c r="O1411" s="237"/>
      <c r="P1411" s="237"/>
      <c r="Q1411" s="237"/>
      <c r="R1411" s="237"/>
      <c r="S1411" s="237"/>
      <c r="T1411" s="238"/>
      <c r="AT1411" s="239" t="s">
        <v>191</v>
      </c>
      <c r="AU1411" s="239" t="s">
        <v>88</v>
      </c>
      <c r="AV1411" s="13" t="s">
        <v>187</v>
      </c>
      <c r="AW1411" s="13" t="s">
        <v>41</v>
      </c>
      <c r="AX1411" s="13" t="s">
        <v>86</v>
      </c>
      <c r="AY1411" s="239" t="s">
        <v>179</v>
      </c>
    </row>
    <row r="1412" spans="2:65" s="1" customFormat="1" ht="14.45" customHeight="1">
      <c r="B1412" s="42"/>
      <c r="C1412" s="193" t="s">
        <v>1893</v>
      </c>
      <c r="D1412" s="193" t="s">
        <v>182</v>
      </c>
      <c r="E1412" s="194" t="s">
        <v>1894</v>
      </c>
      <c r="F1412" s="195" t="s">
        <v>1895</v>
      </c>
      <c r="G1412" s="196" t="s">
        <v>185</v>
      </c>
      <c r="H1412" s="197">
        <v>194.863</v>
      </c>
      <c r="I1412" s="198"/>
      <c r="J1412" s="199">
        <f>ROUND(I1412*H1412,2)</f>
        <v>0</v>
      </c>
      <c r="K1412" s="195" t="s">
        <v>186</v>
      </c>
      <c r="L1412" s="62"/>
      <c r="M1412" s="200" t="s">
        <v>34</v>
      </c>
      <c r="N1412" s="201" t="s">
        <v>49</v>
      </c>
      <c r="O1412" s="43"/>
      <c r="P1412" s="202">
        <f>O1412*H1412</f>
        <v>0</v>
      </c>
      <c r="Q1412" s="202">
        <v>0</v>
      </c>
      <c r="R1412" s="202">
        <f>Q1412*H1412</f>
        <v>0</v>
      </c>
      <c r="S1412" s="202">
        <v>2.4649999999999998E-2</v>
      </c>
      <c r="T1412" s="203">
        <f>S1412*H1412</f>
        <v>4.80337295</v>
      </c>
      <c r="AR1412" s="24" t="s">
        <v>301</v>
      </c>
      <c r="AT1412" s="24" t="s">
        <v>182</v>
      </c>
      <c r="AU1412" s="24" t="s">
        <v>88</v>
      </c>
      <c r="AY1412" s="24" t="s">
        <v>179</v>
      </c>
      <c r="BE1412" s="204">
        <f>IF(N1412="základní",J1412,0)</f>
        <v>0</v>
      </c>
      <c r="BF1412" s="204">
        <f>IF(N1412="snížená",J1412,0)</f>
        <v>0</v>
      </c>
      <c r="BG1412" s="204">
        <f>IF(N1412="zákl. přenesená",J1412,0)</f>
        <v>0</v>
      </c>
      <c r="BH1412" s="204">
        <f>IF(N1412="sníž. přenesená",J1412,0)</f>
        <v>0</v>
      </c>
      <c r="BI1412" s="204">
        <f>IF(N1412="nulová",J1412,0)</f>
        <v>0</v>
      </c>
      <c r="BJ1412" s="24" t="s">
        <v>86</v>
      </c>
      <c r="BK1412" s="204">
        <f>ROUND(I1412*H1412,2)</f>
        <v>0</v>
      </c>
      <c r="BL1412" s="24" t="s">
        <v>301</v>
      </c>
      <c r="BM1412" s="24" t="s">
        <v>1896</v>
      </c>
    </row>
    <row r="1413" spans="2:65" s="1" customFormat="1" ht="40.5">
      <c r="B1413" s="42"/>
      <c r="C1413" s="64"/>
      <c r="D1413" s="205" t="s">
        <v>189</v>
      </c>
      <c r="E1413" s="64"/>
      <c r="F1413" s="206" t="s">
        <v>1897</v>
      </c>
      <c r="G1413" s="64"/>
      <c r="H1413" s="64"/>
      <c r="I1413" s="164"/>
      <c r="J1413" s="64"/>
      <c r="K1413" s="64"/>
      <c r="L1413" s="62"/>
      <c r="M1413" s="207"/>
      <c r="N1413" s="43"/>
      <c r="O1413" s="43"/>
      <c r="P1413" s="43"/>
      <c r="Q1413" s="43"/>
      <c r="R1413" s="43"/>
      <c r="S1413" s="43"/>
      <c r="T1413" s="79"/>
      <c r="AT1413" s="24" t="s">
        <v>189</v>
      </c>
      <c r="AU1413" s="24" t="s">
        <v>88</v>
      </c>
    </row>
    <row r="1414" spans="2:65" s="11" customFormat="1" ht="13.5">
      <c r="B1414" s="208"/>
      <c r="C1414" s="209"/>
      <c r="D1414" s="205" t="s">
        <v>191</v>
      </c>
      <c r="E1414" s="210" t="s">
        <v>34</v>
      </c>
      <c r="F1414" s="211" t="s">
        <v>1898</v>
      </c>
      <c r="G1414" s="209"/>
      <c r="H1414" s="210" t="s">
        <v>34</v>
      </c>
      <c r="I1414" s="212"/>
      <c r="J1414" s="209"/>
      <c r="K1414" s="209"/>
      <c r="L1414" s="213"/>
      <c r="M1414" s="214"/>
      <c r="N1414" s="215"/>
      <c r="O1414" s="215"/>
      <c r="P1414" s="215"/>
      <c r="Q1414" s="215"/>
      <c r="R1414" s="215"/>
      <c r="S1414" s="215"/>
      <c r="T1414" s="216"/>
      <c r="AT1414" s="217" t="s">
        <v>191</v>
      </c>
      <c r="AU1414" s="217" t="s">
        <v>88</v>
      </c>
      <c r="AV1414" s="11" t="s">
        <v>86</v>
      </c>
      <c r="AW1414" s="11" t="s">
        <v>41</v>
      </c>
      <c r="AX1414" s="11" t="s">
        <v>78</v>
      </c>
      <c r="AY1414" s="217" t="s">
        <v>179</v>
      </c>
    </row>
    <row r="1415" spans="2:65" s="12" customFormat="1" ht="13.5">
      <c r="B1415" s="218"/>
      <c r="C1415" s="219"/>
      <c r="D1415" s="205" t="s">
        <v>191</v>
      </c>
      <c r="E1415" s="220" t="s">
        <v>34</v>
      </c>
      <c r="F1415" s="221" t="s">
        <v>1899</v>
      </c>
      <c r="G1415" s="219"/>
      <c r="H1415" s="222">
        <v>50.445</v>
      </c>
      <c r="I1415" s="223"/>
      <c r="J1415" s="219"/>
      <c r="K1415" s="219"/>
      <c r="L1415" s="224"/>
      <c r="M1415" s="225"/>
      <c r="N1415" s="226"/>
      <c r="O1415" s="226"/>
      <c r="P1415" s="226"/>
      <c r="Q1415" s="226"/>
      <c r="R1415" s="226"/>
      <c r="S1415" s="226"/>
      <c r="T1415" s="227"/>
      <c r="AT1415" s="228" t="s">
        <v>191</v>
      </c>
      <c r="AU1415" s="228" t="s">
        <v>88</v>
      </c>
      <c r="AV1415" s="12" t="s">
        <v>88</v>
      </c>
      <c r="AW1415" s="12" t="s">
        <v>41</v>
      </c>
      <c r="AX1415" s="12" t="s">
        <v>78</v>
      </c>
      <c r="AY1415" s="228" t="s">
        <v>179</v>
      </c>
    </row>
    <row r="1416" spans="2:65" s="12" customFormat="1" ht="13.5">
      <c r="B1416" s="218"/>
      <c r="C1416" s="219"/>
      <c r="D1416" s="205" t="s">
        <v>191</v>
      </c>
      <c r="E1416" s="220" t="s">
        <v>34</v>
      </c>
      <c r="F1416" s="221" t="s">
        <v>1900</v>
      </c>
      <c r="G1416" s="219"/>
      <c r="H1416" s="222">
        <v>43.66</v>
      </c>
      <c r="I1416" s="223"/>
      <c r="J1416" s="219"/>
      <c r="K1416" s="219"/>
      <c r="L1416" s="224"/>
      <c r="M1416" s="225"/>
      <c r="N1416" s="226"/>
      <c r="O1416" s="226"/>
      <c r="P1416" s="226"/>
      <c r="Q1416" s="226"/>
      <c r="R1416" s="226"/>
      <c r="S1416" s="226"/>
      <c r="T1416" s="227"/>
      <c r="AT1416" s="228" t="s">
        <v>191</v>
      </c>
      <c r="AU1416" s="228" t="s">
        <v>88</v>
      </c>
      <c r="AV1416" s="12" t="s">
        <v>88</v>
      </c>
      <c r="AW1416" s="12" t="s">
        <v>41</v>
      </c>
      <c r="AX1416" s="12" t="s">
        <v>78</v>
      </c>
      <c r="AY1416" s="228" t="s">
        <v>179</v>
      </c>
    </row>
    <row r="1417" spans="2:65" s="12" customFormat="1" ht="13.5">
      <c r="B1417" s="218"/>
      <c r="C1417" s="219"/>
      <c r="D1417" s="205" t="s">
        <v>191</v>
      </c>
      <c r="E1417" s="220" t="s">
        <v>34</v>
      </c>
      <c r="F1417" s="221" t="s">
        <v>1901</v>
      </c>
      <c r="G1417" s="219"/>
      <c r="H1417" s="222">
        <v>18.88</v>
      </c>
      <c r="I1417" s="223"/>
      <c r="J1417" s="219"/>
      <c r="K1417" s="219"/>
      <c r="L1417" s="224"/>
      <c r="M1417" s="225"/>
      <c r="N1417" s="226"/>
      <c r="O1417" s="226"/>
      <c r="P1417" s="226"/>
      <c r="Q1417" s="226"/>
      <c r="R1417" s="226"/>
      <c r="S1417" s="226"/>
      <c r="T1417" s="227"/>
      <c r="AT1417" s="228" t="s">
        <v>191</v>
      </c>
      <c r="AU1417" s="228" t="s">
        <v>88</v>
      </c>
      <c r="AV1417" s="12" t="s">
        <v>88</v>
      </c>
      <c r="AW1417" s="12" t="s">
        <v>41</v>
      </c>
      <c r="AX1417" s="12" t="s">
        <v>78</v>
      </c>
      <c r="AY1417" s="228" t="s">
        <v>179</v>
      </c>
    </row>
    <row r="1418" spans="2:65" s="12" customFormat="1" ht="13.5">
      <c r="B1418" s="218"/>
      <c r="C1418" s="219"/>
      <c r="D1418" s="205" t="s">
        <v>191</v>
      </c>
      <c r="E1418" s="220" t="s">
        <v>34</v>
      </c>
      <c r="F1418" s="221" t="s">
        <v>1902</v>
      </c>
      <c r="G1418" s="219"/>
      <c r="H1418" s="222">
        <v>33.055</v>
      </c>
      <c r="I1418" s="223"/>
      <c r="J1418" s="219"/>
      <c r="K1418" s="219"/>
      <c r="L1418" s="224"/>
      <c r="M1418" s="225"/>
      <c r="N1418" s="226"/>
      <c r="O1418" s="226"/>
      <c r="P1418" s="226"/>
      <c r="Q1418" s="226"/>
      <c r="R1418" s="226"/>
      <c r="S1418" s="226"/>
      <c r="T1418" s="227"/>
      <c r="AT1418" s="228" t="s">
        <v>191</v>
      </c>
      <c r="AU1418" s="228" t="s">
        <v>88</v>
      </c>
      <c r="AV1418" s="12" t="s">
        <v>88</v>
      </c>
      <c r="AW1418" s="12" t="s">
        <v>41</v>
      </c>
      <c r="AX1418" s="12" t="s">
        <v>78</v>
      </c>
      <c r="AY1418" s="228" t="s">
        <v>179</v>
      </c>
    </row>
    <row r="1419" spans="2:65" s="11" customFormat="1" ht="13.5">
      <c r="B1419" s="208"/>
      <c r="C1419" s="209"/>
      <c r="D1419" s="205" t="s">
        <v>191</v>
      </c>
      <c r="E1419" s="210" t="s">
        <v>34</v>
      </c>
      <c r="F1419" s="211" t="s">
        <v>1903</v>
      </c>
      <c r="G1419" s="209"/>
      <c r="H1419" s="210" t="s">
        <v>34</v>
      </c>
      <c r="I1419" s="212"/>
      <c r="J1419" s="209"/>
      <c r="K1419" s="209"/>
      <c r="L1419" s="213"/>
      <c r="M1419" s="214"/>
      <c r="N1419" s="215"/>
      <c r="O1419" s="215"/>
      <c r="P1419" s="215"/>
      <c r="Q1419" s="215"/>
      <c r="R1419" s="215"/>
      <c r="S1419" s="215"/>
      <c r="T1419" s="216"/>
      <c r="AT1419" s="217" t="s">
        <v>191</v>
      </c>
      <c r="AU1419" s="217" t="s">
        <v>88</v>
      </c>
      <c r="AV1419" s="11" t="s">
        <v>86</v>
      </c>
      <c r="AW1419" s="11" t="s">
        <v>41</v>
      </c>
      <c r="AX1419" s="11" t="s">
        <v>78</v>
      </c>
      <c r="AY1419" s="217" t="s">
        <v>179</v>
      </c>
    </row>
    <row r="1420" spans="2:65" s="12" customFormat="1" ht="13.5">
      <c r="B1420" s="218"/>
      <c r="C1420" s="219"/>
      <c r="D1420" s="205" t="s">
        <v>191</v>
      </c>
      <c r="E1420" s="220" t="s">
        <v>34</v>
      </c>
      <c r="F1420" s="221" t="s">
        <v>1904</v>
      </c>
      <c r="G1420" s="219"/>
      <c r="H1420" s="222">
        <v>48.823</v>
      </c>
      <c r="I1420" s="223"/>
      <c r="J1420" s="219"/>
      <c r="K1420" s="219"/>
      <c r="L1420" s="224"/>
      <c r="M1420" s="225"/>
      <c r="N1420" s="226"/>
      <c r="O1420" s="226"/>
      <c r="P1420" s="226"/>
      <c r="Q1420" s="226"/>
      <c r="R1420" s="226"/>
      <c r="S1420" s="226"/>
      <c r="T1420" s="227"/>
      <c r="AT1420" s="228" t="s">
        <v>191</v>
      </c>
      <c r="AU1420" s="228" t="s">
        <v>88</v>
      </c>
      <c r="AV1420" s="12" t="s">
        <v>88</v>
      </c>
      <c r="AW1420" s="12" t="s">
        <v>41</v>
      </c>
      <c r="AX1420" s="12" t="s">
        <v>78</v>
      </c>
      <c r="AY1420" s="228" t="s">
        <v>179</v>
      </c>
    </row>
    <row r="1421" spans="2:65" s="13" customFormat="1" ht="13.5">
      <c r="B1421" s="229"/>
      <c r="C1421" s="230"/>
      <c r="D1421" s="205" t="s">
        <v>191</v>
      </c>
      <c r="E1421" s="231" t="s">
        <v>34</v>
      </c>
      <c r="F1421" s="232" t="s">
        <v>196</v>
      </c>
      <c r="G1421" s="230"/>
      <c r="H1421" s="233">
        <v>194.863</v>
      </c>
      <c r="I1421" s="234"/>
      <c r="J1421" s="230"/>
      <c r="K1421" s="230"/>
      <c r="L1421" s="235"/>
      <c r="M1421" s="236"/>
      <c r="N1421" s="237"/>
      <c r="O1421" s="237"/>
      <c r="P1421" s="237"/>
      <c r="Q1421" s="237"/>
      <c r="R1421" s="237"/>
      <c r="S1421" s="237"/>
      <c r="T1421" s="238"/>
      <c r="AT1421" s="239" t="s">
        <v>191</v>
      </c>
      <c r="AU1421" s="239" t="s">
        <v>88</v>
      </c>
      <c r="AV1421" s="13" t="s">
        <v>187</v>
      </c>
      <c r="AW1421" s="13" t="s">
        <v>41</v>
      </c>
      <c r="AX1421" s="13" t="s">
        <v>86</v>
      </c>
      <c r="AY1421" s="239" t="s">
        <v>179</v>
      </c>
    </row>
    <row r="1422" spans="2:65" s="1" customFormat="1" ht="14.45" customHeight="1">
      <c r="B1422" s="42"/>
      <c r="C1422" s="193" t="s">
        <v>1905</v>
      </c>
      <c r="D1422" s="193" t="s">
        <v>182</v>
      </c>
      <c r="E1422" s="194" t="s">
        <v>1906</v>
      </c>
      <c r="F1422" s="195" t="s">
        <v>1907</v>
      </c>
      <c r="G1422" s="196" t="s">
        <v>185</v>
      </c>
      <c r="H1422" s="197">
        <v>194.863</v>
      </c>
      <c r="I1422" s="198"/>
      <c r="J1422" s="199">
        <f>ROUND(I1422*H1422,2)</f>
        <v>0</v>
      </c>
      <c r="K1422" s="195" t="s">
        <v>186</v>
      </c>
      <c r="L1422" s="62"/>
      <c r="M1422" s="200" t="s">
        <v>34</v>
      </c>
      <c r="N1422" s="201" t="s">
        <v>49</v>
      </c>
      <c r="O1422" s="43"/>
      <c r="P1422" s="202">
        <f>O1422*H1422</f>
        <v>0</v>
      </c>
      <c r="Q1422" s="202">
        <v>0</v>
      </c>
      <c r="R1422" s="202">
        <f>Q1422*H1422</f>
        <v>0</v>
      </c>
      <c r="S1422" s="202">
        <v>8.0000000000000002E-3</v>
      </c>
      <c r="T1422" s="203">
        <f>S1422*H1422</f>
        <v>1.5589040000000001</v>
      </c>
      <c r="AR1422" s="24" t="s">
        <v>301</v>
      </c>
      <c r="AT1422" s="24" t="s">
        <v>182</v>
      </c>
      <c r="AU1422" s="24" t="s">
        <v>88</v>
      </c>
      <c r="AY1422" s="24" t="s">
        <v>179</v>
      </c>
      <c r="BE1422" s="204">
        <f>IF(N1422="základní",J1422,0)</f>
        <v>0</v>
      </c>
      <c r="BF1422" s="204">
        <f>IF(N1422="snížená",J1422,0)</f>
        <v>0</v>
      </c>
      <c r="BG1422" s="204">
        <f>IF(N1422="zákl. přenesená",J1422,0)</f>
        <v>0</v>
      </c>
      <c r="BH1422" s="204">
        <f>IF(N1422="sníž. přenesená",J1422,0)</f>
        <v>0</v>
      </c>
      <c r="BI1422" s="204">
        <f>IF(N1422="nulová",J1422,0)</f>
        <v>0</v>
      </c>
      <c r="BJ1422" s="24" t="s">
        <v>86</v>
      </c>
      <c r="BK1422" s="204">
        <f>ROUND(I1422*H1422,2)</f>
        <v>0</v>
      </c>
      <c r="BL1422" s="24" t="s">
        <v>301</v>
      </c>
      <c r="BM1422" s="24" t="s">
        <v>1908</v>
      </c>
    </row>
    <row r="1423" spans="2:65" s="1" customFormat="1" ht="40.5">
      <c r="B1423" s="42"/>
      <c r="C1423" s="64"/>
      <c r="D1423" s="205" t="s">
        <v>189</v>
      </c>
      <c r="E1423" s="64"/>
      <c r="F1423" s="206" t="s">
        <v>1897</v>
      </c>
      <c r="G1423" s="64"/>
      <c r="H1423" s="64"/>
      <c r="I1423" s="164"/>
      <c r="J1423" s="64"/>
      <c r="K1423" s="64"/>
      <c r="L1423" s="62"/>
      <c r="M1423" s="207"/>
      <c r="N1423" s="43"/>
      <c r="O1423" s="43"/>
      <c r="P1423" s="43"/>
      <c r="Q1423" s="43"/>
      <c r="R1423" s="43"/>
      <c r="S1423" s="43"/>
      <c r="T1423" s="79"/>
      <c r="AT1423" s="24" t="s">
        <v>189</v>
      </c>
      <c r="AU1423" s="24" t="s">
        <v>88</v>
      </c>
    </row>
    <row r="1424" spans="2:65" s="1" customFormat="1" ht="22.9" customHeight="1">
      <c r="B1424" s="42"/>
      <c r="C1424" s="193" t="s">
        <v>1909</v>
      </c>
      <c r="D1424" s="193" t="s">
        <v>182</v>
      </c>
      <c r="E1424" s="194" t="s">
        <v>1910</v>
      </c>
      <c r="F1424" s="195" t="s">
        <v>1911</v>
      </c>
      <c r="G1424" s="196" t="s">
        <v>769</v>
      </c>
      <c r="H1424" s="197">
        <v>2</v>
      </c>
      <c r="I1424" s="198"/>
      <c r="J1424" s="199">
        <f>ROUND(I1424*H1424,2)</f>
        <v>0</v>
      </c>
      <c r="K1424" s="195" t="s">
        <v>186</v>
      </c>
      <c r="L1424" s="62"/>
      <c r="M1424" s="200" t="s">
        <v>34</v>
      </c>
      <c r="N1424" s="201" t="s">
        <v>49</v>
      </c>
      <c r="O1424" s="43"/>
      <c r="P1424" s="202">
        <f>O1424*H1424</f>
        <v>0</v>
      </c>
      <c r="Q1424" s="202">
        <v>0</v>
      </c>
      <c r="R1424" s="202">
        <f>Q1424*H1424</f>
        <v>0</v>
      </c>
      <c r="S1424" s="202">
        <v>5.0000000000000001E-3</v>
      </c>
      <c r="T1424" s="203">
        <f>S1424*H1424</f>
        <v>0.01</v>
      </c>
      <c r="AR1424" s="24" t="s">
        <v>301</v>
      </c>
      <c r="AT1424" s="24" t="s">
        <v>182</v>
      </c>
      <c r="AU1424" s="24" t="s">
        <v>88</v>
      </c>
      <c r="AY1424" s="24" t="s">
        <v>179</v>
      </c>
      <c r="BE1424" s="204">
        <f>IF(N1424="základní",J1424,0)</f>
        <v>0</v>
      </c>
      <c r="BF1424" s="204">
        <f>IF(N1424="snížená",J1424,0)</f>
        <v>0</v>
      </c>
      <c r="BG1424" s="204">
        <f>IF(N1424="zákl. přenesená",J1424,0)</f>
        <v>0</v>
      </c>
      <c r="BH1424" s="204">
        <f>IF(N1424="sníž. přenesená",J1424,0)</f>
        <v>0</v>
      </c>
      <c r="BI1424" s="204">
        <f>IF(N1424="nulová",J1424,0)</f>
        <v>0</v>
      </c>
      <c r="BJ1424" s="24" t="s">
        <v>86</v>
      </c>
      <c r="BK1424" s="204">
        <f>ROUND(I1424*H1424,2)</f>
        <v>0</v>
      </c>
      <c r="BL1424" s="24" t="s">
        <v>301</v>
      </c>
      <c r="BM1424" s="24" t="s">
        <v>1912</v>
      </c>
    </row>
    <row r="1425" spans="2:65" s="1" customFormat="1" ht="34.15" customHeight="1">
      <c r="B1425" s="42"/>
      <c r="C1425" s="193" t="s">
        <v>1913</v>
      </c>
      <c r="D1425" s="193" t="s">
        <v>182</v>
      </c>
      <c r="E1425" s="194" t="s">
        <v>1914</v>
      </c>
      <c r="F1425" s="195" t="s">
        <v>1915</v>
      </c>
      <c r="G1425" s="196" t="s">
        <v>185</v>
      </c>
      <c r="H1425" s="197">
        <v>3.24</v>
      </c>
      <c r="I1425" s="198"/>
      <c r="J1425" s="199">
        <f>ROUND(I1425*H1425,2)</f>
        <v>0</v>
      </c>
      <c r="K1425" s="195" t="s">
        <v>186</v>
      </c>
      <c r="L1425" s="62"/>
      <c r="M1425" s="200" t="s">
        <v>34</v>
      </c>
      <c r="N1425" s="201" t="s">
        <v>49</v>
      </c>
      <c r="O1425" s="43"/>
      <c r="P1425" s="202">
        <f>O1425*H1425</f>
        <v>0</v>
      </c>
      <c r="Q1425" s="202">
        <v>2.4661010000000001E-4</v>
      </c>
      <c r="R1425" s="202">
        <f>Q1425*H1425</f>
        <v>7.9901672400000008E-4</v>
      </c>
      <c r="S1425" s="202">
        <v>0</v>
      </c>
      <c r="T1425" s="203">
        <f>S1425*H1425</f>
        <v>0</v>
      </c>
      <c r="AR1425" s="24" t="s">
        <v>301</v>
      </c>
      <c r="AT1425" s="24" t="s">
        <v>182</v>
      </c>
      <c r="AU1425" s="24" t="s">
        <v>88</v>
      </c>
      <c r="AY1425" s="24" t="s">
        <v>179</v>
      </c>
      <c r="BE1425" s="204">
        <f>IF(N1425="základní",J1425,0)</f>
        <v>0</v>
      </c>
      <c r="BF1425" s="204">
        <f>IF(N1425="snížená",J1425,0)</f>
        <v>0</v>
      </c>
      <c r="BG1425" s="204">
        <f>IF(N1425="zákl. přenesená",J1425,0)</f>
        <v>0</v>
      </c>
      <c r="BH1425" s="204">
        <f>IF(N1425="sníž. přenesená",J1425,0)</f>
        <v>0</v>
      </c>
      <c r="BI1425" s="204">
        <f>IF(N1425="nulová",J1425,0)</f>
        <v>0</v>
      </c>
      <c r="BJ1425" s="24" t="s">
        <v>86</v>
      </c>
      <c r="BK1425" s="204">
        <f>ROUND(I1425*H1425,2)</f>
        <v>0</v>
      </c>
      <c r="BL1425" s="24" t="s">
        <v>301</v>
      </c>
      <c r="BM1425" s="24" t="s">
        <v>1916</v>
      </c>
    </row>
    <row r="1426" spans="2:65" s="1" customFormat="1" ht="108">
      <c r="B1426" s="42"/>
      <c r="C1426" s="64"/>
      <c r="D1426" s="205" t="s">
        <v>189</v>
      </c>
      <c r="E1426" s="64"/>
      <c r="F1426" s="206" t="s">
        <v>1917</v>
      </c>
      <c r="G1426" s="64"/>
      <c r="H1426" s="64"/>
      <c r="I1426" s="164"/>
      <c r="J1426" s="64"/>
      <c r="K1426" s="64"/>
      <c r="L1426" s="62"/>
      <c r="M1426" s="207"/>
      <c r="N1426" s="43"/>
      <c r="O1426" s="43"/>
      <c r="P1426" s="43"/>
      <c r="Q1426" s="43"/>
      <c r="R1426" s="43"/>
      <c r="S1426" s="43"/>
      <c r="T1426" s="79"/>
      <c r="AT1426" s="24" t="s">
        <v>189</v>
      </c>
      <c r="AU1426" s="24" t="s">
        <v>88</v>
      </c>
    </row>
    <row r="1427" spans="2:65" s="12" customFormat="1" ht="13.5">
      <c r="B1427" s="218"/>
      <c r="C1427" s="219"/>
      <c r="D1427" s="205" t="s">
        <v>191</v>
      </c>
      <c r="E1427" s="220" t="s">
        <v>34</v>
      </c>
      <c r="F1427" s="221" t="s">
        <v>263</v>
      </c>
      <c r="G1427" s="219"/>
      <c r="H1427" s="222">
        <v>3.24</v>
      </c>
      <c r="I1427" s="223"/>
      <c r="J1427" s="219"/>
      <c r="K1427" s="219"/>
      <c r="L1427" s="224"/>
      <c r="M1427" s="225"/>
      <c r="N1427" s="226"/>
      <c r="O1427" s="226"/>
      <c r="P1427" s="226"/>
      <c r="Q1427" s="226"/>
      <c r="R1427" s="226"/>
      <c r="S1427" s="226"/>
      <c r="T1427" s="227"/>
      <c r="AT1427" s="228" t="s">
        <v>191</v>
      </c>
      <c r="AU1427" s="228" t="s">
        <v>88</v>
      </c>
      <c r="AV1427" s="12" t="s">
        <v>88</v>
      </c>
      <c r="AW1427" s="12" t="s">
        <v>41</v>
      </c>
      <c r="AX1427" s="12" t="s">
        <v>86</v>
      </c>
      <c r="AY1427" s="228" t="s">
        <v>179</v>
      </c>
    </row>
    <row r="1428" spans="2:65" s="1" customFormat="1" ht="34.15" customHeight="1">
      <c r="B1428" s="42"/>
      <c r="C1428" s="240" t="s">
        <v>1918</v>
      </c>
      <c r="D1428" s="240" t="s">
        <v>222</v>
      </c>
      <c r="E1428" s="241" t="s">
        <v>1919</v>
      </c>
      <c r="F1428" s="242" t="s">
        <v>1920</v>
      </c>
      <c r="G1428" s="243" t="s">
        <v>454</v>
      </c>
      <c r="H1428" s="244">
        <v>2</v>
      </c>
      <c r="I1428" s="245"/>
      <c r="J1428" s="246">
        <f>ROUND(I1428*H1428,2)</f>
        <v>0</v>
      </c>
      <c r="K1428" s="242" t="s">
        <v>233</v>
      </c>
      <c r="L1428" s="247"/>
      <c r="M1428" s="248" t="s">
        <v>34</v>
      </c>
      <c r="N1428" s="249" t="s">
        <v>49</v>
      </c>
      <c r="O1428" s="43"/>
      <c r="P1428" s="202">
        <f>O1428*H1428</f>
        <v>0</v>
      </c>
      <c r="Q1428" s="202">
        <v>0.08</v>
      </c>
      <c r="R1428" s="202">
        <f>Q1428*H1428</f>
        <v>0.16</v>
      </c>
      <c r="S1428" s="202">
        <v>0</v>
      </c>
      <c r="T1428" s="203">
        <f>S1428*H1428</f>
        <v>0</v>
      </c>
      <c r="AR1428" s="24" t="s">
        <v>473</v>
      </c>
      <c r="AT1428" s="24" t="s">
        <v>222</v>
      </c>
      <c r="AU1428" s="24" t="s">
        <v>88</v>
      </c>
      <c r="AY1428" s="24" t="s">
        <v>179</v>
      </c>
      <c r="BE1428" s="204">
        <f>IF(N1428="základní",J1428,0)</f>
        <v>0</v>
      </c>
      <c r="BF1428" s="204">
        <f>IF(N1428="snížená",J1428,0)</f>
        <v>0</v>
      </c>
      <c r="BG1428" s="204">
        <f>IF(N1428="zákl. přenesená",J1428,0)</f>
        <v>0</v>
      </c>
      <c r="BH1428" s="204">
        <f>IF(N1428="sníž. přenesená",J1428,0)</f>
        <v>0</v>
      </c>
      <c r="BI1428" s="204">
        <f>IF(N1428="nulová",J1428,0)</f>
        <v>0</v>
      </c>
      <c r="BJ1428" s="24" t="s">
        <v>86</v>
      </c>
      <c r="BK1428" s="204">
        <f>ROUND(I1428*H1428,2)</f>
        <v>0</v>
      </c>
      <c r="BL1428" s="24" t="s">
        <v>301</v>
      </c>
      <c r="BM1428" s="24" t="s">
        <v>1921</v>
      </c>
    </row>
    <row r="1429" spans="2:65" s="1" customFormat="1" ht="14.45" customHeight="1">
      <c r="B1429" s="42"/>
      <c r="C1429" s="240" t="s">
        <v>1922</v>
      </c>
      <c r="D1429" s="240" t="s">
        <v>222</v>
      </c>
      <c r="E1429" s="241" t="s">
        <v>1923</v>
      </c>
      <c r="F1429" s="242" t="s">
        <v>1924</v>
      </c>
      <c r="G1429" s="243" t="s">
        <v>250</v>
      </c>
      <c r="H1429" s="244">
        <v>1.8</v>
      </c>
      <c r="I1429" s="245"/>
      <c r="J1429" s="246">
        <f>ROUND(I1429*H1429,2)</f>
        <v>0</v>
      </c>
      <c r="K1429" s="242" t="s">
        <v>233</v>
      </c>
      <c r="L1429" s="247"/>
      <c r="M1429" s="248" t="s">
        <v>34</v>
      </c>
      <c r="N1429" s="249" t="s">
        <v>49</v>
      </c>
      <c r="O1429" s="43"/>
      <c r="P1429" s="202">
        <f>O1429*H1429</f>
        <v>0</v>
      </c>
      <c r="Q1429" s="202">
        <v>3.0000000000000001E-3</v>
      </c>
      <c r="R1429" s="202">
        <f>Q1429*H1429</f>
        <v>5.4000000000000003E-3</v>
      </c>
      <c r="S1429" s="202">
        <v>0</v>
      </c>
      <c r="T1429" s="203">
        <f>S1429*H1429</f>
        <v>0</v>
      </c>
      <c r="AR1429" s="24" t="s">
        <v>225</v>
      </c>
      <c r="AT1429" s="24" t="s">
        <v>222</v>
      </c>
      <c r="AU1429" s="24" t="s">
        <v>88</v>
      </c>
      <c r="AY1429" s="24" t="s">
        <v>179</v>
      </c>
      <c r="BE1429" s="204">
        <f>IF(N1429="základní",J1429,0)</f>
        <v>0</v>
      </c>
      <c r="BF1429" s="204">
        <f>IF(N1429="snížená",J1429,0)</f>
        <v>0</v>
      </c>
      <c r="BG1429" s="204">
        <f>IF(N1429="zákl. přenesená",J1429,0)</f>
        <v>0</v>
      </c>
      <c r="BH1429" s="204">
        <f>IF(N1429="sníž. přenesená",J1429,0)</f>
        <v>0</v>
      </c>
      <c r="BI1429" s="204">
        <f>IF(N1429="nulová",J1429,0)</f>
        <v>0</v>
      </c>
      <c r="BJ1429" s="24" t="s">
        <v>86</v>
      </c>
      <c r="BK1429" s="204">
        <f>ROUND(I1429*H1429,2)</f>
        <v>0</v>
      </c>
      <c r="BL1429" s="24" t="s">
        <v>187</v>
      </c>
      <c r="BM1429" s="24" t="s">
        <v>1925</v>
      </c>
    </row>
    <row r="1430" spans="2:65" s="11" customFormat="1" ht="13.5">
      <c r="B1430" s="208"/>
      <c r="C1430" s="209"/>
      <c r="D1430" s="205" t="s">
        <v>191</v>
      </c>
      <c r="E1430" s="210" t="s">
        <v>34</v>
      </c>
      <c r="F1430" s="211" t="s">
        <v>1926</v>
      </c>
      <c r="G1430" s="209"/>
      <c r="H1430" s="210" t="s">
        <v>34</v>
      </c>
      <c r="I1430" s="212"/>
      <c r="J1430" s="209"/>
      <c r="K1430" s="209"/>
      <c r="L1430" s="213"/>
      <c r="M1430" s="214"/>
      <c r="N1430" s="215"/>
      <c r="O1430" s="215"/>
      <c r="P1430" s="215"/>
      <c r="Q1430" s="215"/>
      <c r="R1430" s="215"/>
      <c r="S1430" s="215"/>
      <c r="T1430" s="216"/>
      <c r="AT1430" s="217" t="s">
        <v>191</v>
      </c>
      <c r="AU1430" s="217" t="s">
        <v>88</v>
      </c>
      <c r="AV1430" s="11" t="s">
        <v>86</v>
      </c>
      <c r="AW1430" s="11" t="s">
        <v>41</v>
      </c>
      <c r="AX1430" s="11" t="s">
        <v>78</v>
      </c>
      <c r="AY1430" s="217" t="s">
        <v>179</v>
      </c>
    </row>
    <row r="1431" spans="2:65" s="12" customFormat="1" ht="13.5">
      <c r="B1431" s="218"/>
      <c r="C1431" s="219"/>
      <c r="D1431" s="205" t="s">
        <v>191</v>
      </c>
      <c r="E1431" s="220" t="s">
        <v>34</v>
      </c>
      <c r="F1431" s="221" t="s">
        <v>1927</v>
      </c>
      <c r="G1431" s="219"/>
      <c r="H1431" s="222">
        <v>1.8</v>
      </c>
      <c r="I1431" s="223"/>
      <c r="J1431" s="219"/>
      <c r="K1431" s="219"/>
      <c r="L1431" s="224"/>
      <c r="M1431" s="225"/>
      <c r="N1431" s="226"/>
      <c r="O1431" s="226"/>
      <c r="P1431" s="226"/>
      <c r="Q1431" s="226"/>
      <c r="R1431" s="226"/>
      <c r="S1431" s="226"/>
      <c r="T1431" s="227"/>
      <c r="AT1431" s="228" t="s">
        <v>191</v>
      </c>
      <c r="AU1431" s="228" t="s">
        <v>88</v>
      </c>
      <c r="AV1431" s="12" t="s">
        <v>88</v>
      </c>
      <c r="AW1431" s="12" t="s">
        <v>41</v>
      </c>
      <c r="AX1431" s="12" t="s">
        <v>86</v>
      </c>
      <c r="AY1431" s="228" t="s">
        <v>179</v>
      </c>
    </row>
    <row r="1432" spans="2:65" s="1" customFormat="1" ht="14.45" customHeight="1">
      <c r="B1432" s="42"/>
      <c r="C1432" s="240" t="s">
        <v>1928</v>
      </c>
      <c r="D1432" s="240" t="s">
        <v>222</v>
      </c>
      <c r="E1432" s="241" t="s">
        <v>1929</v>
      </c>
      <c r="F1432" s="242" t="s">
        <v>1930</v>
      </c>
      <c r="G1432" s="243" t="s">
        <v>250</v>
      </c>
      <c r="H1432" s="244">
        <v>10.8</v>
      </c>
      <c r="I1432" s="245"/>
      <c r="J1432" s="246">
        <f>ROUND(I1432*H1432,2)</f>
        <v>0</v>
      </c>
      <c r="K1432" s="242" t="s">
        <v>233</v>
      </c>
      <c r="L1432" s="247"/>
      <c r="M1432" s="248" t="s">
        <v>34</v>
      </c>
      <c r="N1432" s="249" t="s">
        <v>49</v>
      </c>
      <c r="O1432" s="43"/>
      <c r="P1432" s="202">
        <f>O1432*H1432</f>
        <v>0</v>
      </c>
      <c r="Q1432" s="202">
        <v>0</v>
      </c>
      <c r="R1432" s="202">
        <f>Q1432*H1432</f>
        <v>0</v>
      </c>
      <c r="S1432" s="202">
        <v>0</v>
      </c>
      <c r="T1432" s="203">
        <f>S1432*H1432</f>
        <v>0</v>
      </c>
      <c r="AR1432" s="24" t="s">
        <v>225</v>
      </c>
      <c r="AT1432" s="24" t="s">
        <v>222</v>
      </c>
      <c r="AU1432" s="24" t="s">
        <v>88</v>
      </c>
      <c r="AY1432" s="24" t="s">
        <v>179</v>
      </c>
      <c r="BE1432" s="204">
        <f>IF(N1432="základní",J1432,0)</f>
        <v>0</v>
      </c>
      <c r="BF1432" s="204">
        <f>IF(N1432="snížená",J1432,0)</f>
        <v>0</v>
      </c>
      <c r="BG1432" s="204">
        <f>IF(N1432="zákl. přenesená",J1432,0)</f>
        <v>0</v>
      </c>
      <c r="BH1432" s="204">
        <f>IF(N1432="sníž. přenesená",J1432,0)</f>
        <v>0</v>
      </c>
      <c r="BI1432" s="204">
        <f>IF(N1432="nulová",J1432,0)</f>
        <v>0</v>
      </c>
      <c r="BJ1432" s="24" t="s">
        <v>86</v>
      </c>
      <c r="BK1432" s="204">
        <f>ROUND(I1432*H1432,2)</f>
        <v>0</v>
      </c>
      <c r="BL1432" s="24" t="s">
        <v>187</v>
      </c>
      <c r="BM1432" s="24" t="s">
        <v>1931</v>
      </c>
    </row>
    <row r="1433" spans="2:65" s="12" customFormat="1" ht="13.5">
      <c r="B1433" s="218"/>
      <c r="C1433" s="219"/>
      <c r="D1433" s="205" t="s">
        <v>191</v>
      </c>
      <c r="E1433" s="220" t="s">
        <v>34</v>
      </c>
      <c r="F1433" s="221" t="s">
        <v>1932</v>
      </c>
      <c r="G1433" s="219"/>
      <c r="H1433" s="222">
        <v>10.8</v>
      </c>
      <c r="I1433" s="223"/>
      <c r="J1433" s="219"/>
      <c r="K1433" s="219"/>
      <c r="L1433" s="224"/>
      <c r="M1433" s="225"/>
      <c r="N1433" s="226"/>
      <c r="O1433" s="226"/>
      <c r="P1433" s="226"/>
      <c r="Q1433" s="226"/>
      <c r="R1433" s="226"/>
      <c r="S1433" s="226"/>
      <c r="T1433" s="227"/>
      <c r="AT1433" s="228" t="s">
        <v>191</v>
      </c>
      <c r="AU1433" s="228" t="s">
        <v>88</v>
      </c>
      <c r="AV1433" s="12" t="s">
        <v>88</v>
      </c>
      <c r="AW1433" s="12" t="s">
        <v>41</v>
      </c>
      <c r="AX1433" s="12" t="s">
        <v>86</v>
      </c>
      <c r="AY1433" s="228" t="s">
        <v>179</v>
      </c>
    </row>
    <row r="1434" spans="2:65" s="1" customFormat="1" ht="14.45" customHeight="1">
      <c r="B1434" s="42"/>
      <c r="C1434" s="240" t="s">
        <v>1933</v>
      </c>
      <c r="D1434" s="240" t="s">
        <v>222</v>
      </c>
      <c r="E1434" s="241" t="s">
        <v>1934</v>
      </c>
      <c r="F1434" s="242" t="s">
        <v>1935</v>
      </c>
      <c r="G1434" s="243" t="s">
        <v>250</v>
      </c>
      <c r="H1434" s="244">
        <v>10.8</v>
      </c>
      <c r="I1434" s="245"/>
      <c r="J1434" s="246">
        <f>ROUND(I1434*H1434,2)</f>
        <v>0</v>
      </c>
      <c r="K1434" s="242" t="s">
        <v>233</v>
      </c>
      <c r="L1434" s="247"/>
      <c r="M1434" s="248" t="s">
        <v>34</v>
      </c>
      <c r="N1434" s="249" t="s">
        <v>49</v>
      </c>
      <c r="O1434" s="43"/>
      <c r="P1434" s="202">
        <f>O1434*H1434</f>
        <v>0</v>
      </c>
      <c r="Q1434" s="202">
        <v>0</v>
      </c>
      <c r="R1434" s="202">
        <f>Q1434*H1434</f>
        <v>0</v>
      </c>
      <c r="S1434" s="202">
        <v>0</v>
      </c>
      <c r="T1434" s="203">
        <f>S1434*H1434</f>
        <v>0</v>
      </c>
      <c r="AR1434" s="24" t="s">
        <v>225</v>
      </c>
      <c r="AT1434" s="24" t="s">
        <v>222</v>
      </c>
      <c r="AU1434" s="24" t="s">
        <v>88</v>
      </c>
      <c r="AY1434" s="24" t="s">
        <v>179</v>
      </c>
      <c r="BE1434" s="204">
        <f>IF(N1434="základní",J1434,0)</f>
        <v>0</v>
      </c>
      <c r="BF1434" s="204">
        <f>IF(N1434="snížená",J1434,0)</f>
        <v>0</v>
      </c>
      <c r="BG1434" s="204">
        <f>IF(N1434="zákl. přenesená",J1434,0)</f>
        <v>0</v>
      </c>
      <c r="BH1434" s="204">
        <f>IF(N1434="sníž. přenesená",J1434,0)</f>
        <v>0</v>
      </c>
      <c r="BI1434" s="204">
        <f>IF(N1434="nulová",J1434,0)</f>
        <v>0</v>
      </c>
      <c r="BJ1434" s="24" t="s">
        <v>86</v>
      </c>
      <c r="BK1434" s="204">
        <f>ROUND(I1434*H1434,2)</f>
        <v>0</v>
      </c>
      <c r="BL1434" s="24" t="s">
        <v>187</v>
      </c>
      <c r="BM1434" s="24" t="s">
        <v>1936</v>
      </c>
    </row>
    <row r="1435" spans="2:65" s="1" customFormat="1" ht="14.45" customHeight="1">
      <c r="B1435" s="42"/>
      <c r="C1435" s="240" t="s">
        <v>1937</v>
      </c>
      <c r="D1435" s="240" t="s">
        <v>222</v>
      </c>
      <c r="E1435" s="241" t="s">
        <v>1938</v>
      </c>
      <c r="F1435" s="242" t="s">
        <v>1939</v>
      </c>
      <c r="G1435" s="243" t="s">
        <v>250</v>
      </c>
      <c r="H1435" s="244">
        <v>10.8</v>
      </c>
      <c r="I1435" s="245"/>
      <c r="J1435" s="246">
        <f>ROUND(I1435*H1435,2)</f>
        <v>0</v>
      </c>
      <c r="K1435" s="242" t="s">
        <v>233</v>
      </c>
      <c r="L1435" s="247"/>
      <c r="M1435" s="248" t="s">
        <v>34</v>
      </c>
      <c r="N1435" s="249" t="s">
        <v>49</v>
      </c>
      <c r="O1435" s="43"/>
      <c r="P1435" s="202">
        <f>O1435*H1435</f>
        <v>0</v>
      </c>
      <c r="Q1435" s="202">
        <v>0</v>
      </c>
      <c r="R1435" s="202">
        <f>Q1435*H1435</f>
        <v>0</v>
      </c>
      <c r="S1435" s="202">
        <v>0</v>
      </c>
      <c r="T1435" s="203">
        <f>S1435*H1435</f>
        <v>0</v>
      </c>
      <c r="AR1435" s="24" t="s">
        <v>225</v>
      </c>
      <c r="AT1435" s="24" t="s">
        <v>222</v>
      </c>
      <c r="AU1435" s="24" t="s">
        <v>88</v>
      </c>
      <c r="AY1435" s="24" t="s">
        <v>179</v>
      </c>
      <c r="BE1435" s="204">
        <f>IF(N1435="základní",J1435,0)</f>
        <v>0</v>
      </c>
      <c r="BF1435" s="204">
        <f>IF(N1435="snížená",J1435,0)</f>
        <v>0</v>
      </c>
      <c r="BG1435" s="204">
        <f>IF(N1435="zákl. přenesená",J1435,0)</f>
        <v>0</v>
      </c>
      <c r="BH1435" s="204">
        <f>IF(N1435="sníž. přenesená",J1435,0)</f>
        <v>0</v>
      </c>
      <c r="BI1435" s="204">
        <f>IF(N1435="nulová",J1435,0)</f>
        <v>0</v>
      </c>
      <c r="BJ1435" s="24" t="s">
        <v>86</v>
      </c>
      <c r="BK1435" s="204">
        <f>ROUND(I1435*H1435,2)</f>
        <v>0</v>
      </c>
      <c r="BL1435" s="24" t="s">
        <v>187</v>
      </c>
      <c r="BM1435" s="24" t="s">
        <v>1940</v>
      </c>
    </row>
    <row r="1436" spans="2:65" s="1" customFormat="1" ht="14.45" customHeight="1">
      <c r="B1436" s="42"/>
      <c r="C1436" s="240" t="s">
        <v>1941</v>
      </c>
      <c r="D1436" s="240" t="s">
        <v>222</v>
      </c>
      <c r="E1436" s="241" t="s">
        <v>1942</v>
      </c>
      <c r="F1436" s="242" t="s">
        <v>1943</v>
      </c>
      <c r="G1436" s="243" t="s">
        <v>250</v>
      </c>
      <c r="H1436" s="244">
        <v>10.8</v>
      </c>
      <c r="I1436" s="245"/>
      <c r="J1436" s="246">
        <f>ROUND(I1436*H1436,2)</f>
        <v>0</v>
      </c>
      <c r="K1436" s="242" t="s">
        <v>233</v>
      </c>
      <c r="L1436" s="247"/>
      <c r="M1436" s="248" t="s">
        <v>34</v>
      </c>
      <c r="N1436" s="249" t="s">
        <v>49</v>
      </c>
      <c r="O1436" s="43"/>
      <c r="P1436" s="202">
        <f>O1436*H1436</f>
        <v>0</v>
      </c>
      <c r="Q1436" s="202">
        <v>0</v>
      </c>
      <c r="R1436" s="202">
        <f>Q1436*H1436</f>
        <v>0</v>
      </c>
      <c r="S1436" s="202">
        <v>0</v>
      </c>
      <c r="T1436" s="203">
        <f>S1436*H1436</f>
        <v>0</v>
      </c>
      <c r="AR1436" s="24" t="s">
        <v>225</v>
      </c>
      <c r="AT1436" s="24" t="s">
        <v>222</v>
      </c>
      <c r="AU1436" s="24" t="s">
        <v>88</v>
      </c>
      <c r="AY1436" s="24" t="s">
        <v>179</v>
      </c>
      <c r="BE1436" s="204">
        <f>IF(N1436="základní",J1436,0)</f>
        <v>0</v>
      </c>
      <c r="BF1436" s="204">
        <f>IF(N1436="snížená",J1436,0)</f>
        <v>0</v>
      </c>
      <c r="BG1436" s="204">
        <f>IF(N1436="zákl. přenesená",J1436,0)</f>
        <v>0</v>
      </c>
      <c r="BH1436" s="204">
        <f>IF(N1436="sníž. přenesená",J1436,0)</f>
        <v>0</v>
      </c>
      <c r="BI1436" s="204">
        <f>IF(N1436="nulová",J1436,0)</f>
        <v>0</v>
      </c>
      <c r="BJ1436" s="24" t="s">
        <v>86</v>
      </c>
      <c r="BK1436" s="204">
        <f>ROUND(I1436*H1436,2)</f>
        <v>0</v>
      </c>
      <c r="BL1436" s="24" t="s">
        <v>187</v>
      </c>
      <c r="BM1436" s="24" t="s">
        <v>1944</v>
      </c>
    </row>
    <row r="1437" spans="2:65" s="1" customFormat="1" ht="14.45" customHeight="1">
      <c r="B1437" s="42"/>
      <c r="C1437" s="240" t="s">
        <v>1945</v>
      </c>
      <c r="D1437" s="240" t="s">
        <v>222</v>
      </c>
      <c r="E1437" s="241" t="s">
        <v>1946</v>
      </c>
      <c r="F1437" s="242" t="s">
        <v>1947</v>
      </c>
      <c r="G1437" s="243" t="s">
        <v>250</v>
      </c>
      <c r="H1437" s="244">
        <v>10.8</v>
      </c>
      <c r="I1437" s="245"/>
      <c r="J1437" s="246">
        <f>ROUND(I1437*H1437,2)</f>
        <v>0</v>
      </c>
      <c r="K1437" s="242" t="s">
        <v>233</v>
      </c>
      <c r="L1437" s="247"/>
      <c r="M1437" s="248" t="s">
        <v>34</v>
      </c>
      <c r="N1437" s="249" t="s">
        <v>49</v>
      </c>
      <c r="O1437" s="43"/>
      <c r="P1437" s="202">
        <f>O1437*H1437</f>
        <v>0</v>
      </c>
      <c r="Q1437" s="202">
        <v>0</v>
      </c>
      <c r="R1437" s="202">
        <f>Q1437*H1437</f>
        <v>0</v>
      </c>
      <c r="S1437" s="202">
        <v>0</v>
      </c>
      <c r="T1437" s="203">
        <f>S1437*H1437</f>
        <v>0</v>
      </c>
      <c r="AR1437" s="24" t="s">
        <v>225</v>
      </c>
      <c r="AT1437" s="24" t="s">
        <v>222</v>
      </c>
      <c r="AU1437" s="24" t="s">
        <v>88</v>
      </c>
      <c r="AY1437" s="24" t="s">
        <v>179</v>
      </c>
      <c r="BE1437" s="204">
        <f>IF(N1437="základní",J1437,0)</f>
        <v>0</v>
      </c>
      <c r="BF1437" s="204">
        <f>IF(N1437="snížená",J1437,0)</f>
        <v>0</v>
      </c>
      <c r="BG1437" s="204">
        <f>IF(N1437="zákl. přenesená",J1437,0)</f>
        <v>0</v>
      </c>
      <c r="BH1437" s="204">
        <f>IF(N1437="sníž. přenesená",J1437,0)</f>
        <v>0</v>
      </c>
      <c r="BI1437" s="204">
        <f>IF(N1437="nulová",J1437,0)</f>
        <v>0</v>
      </c>
      <c r="BJ1437" s="24" t="s">
        <v>86</v>
      </c>
      <c r="BK1437" s="204">
        <f>ROUND(I1437*H1437,2)</f>
        <v>0</v>
      </c>
      <c r="BL1437" s="24" t="s">
        <v>187</v>
      </c>
      <c r="BM1437" s="24" t="s">
        <v>1948</v>
      </c>
    </row>
    <row r="1438" spans="2:65" s="1" customFormat="1" ht="34.15" customHeight="1">
      <c r="B1438" s="42"/>
      <c r="C1438" s="193" t="s">
        <v>1949</v>
      </c>
      <c r="D1438" s="193" t="s">
        <v>182</v>
      </c>
      <c r="E1438" s="194" t="s">
        <v>1950</v>
      </c>
      <c r="F1438" s="195" t="s">
        <v>1951</v>
      </c>
      <c r="G1438" s="196" t="s">
        <v>769</v>
      </c>
      <c r="H1438" s="197">
        <v>15</v>
      </c>
      <c r="I1438" s="198"/>
      <c r="J1438" s="199">
        <f>ROUND(I1438*H1438,2)</f>
        <v>0</v>
      </c>
      <c r="K1438" s="195" t="s">
        <v>186</v>
      </c>
      <c r="L1438" s="62"/>
      <c r="M1438" s="200" t="s">
        <v>34</v>
      </c>
      <c r="N1438" s="201" t="s">
        <v>49</v>
      </c>
      <c r="O1438" s="43"/>
      <c r="P1438" s="202">
        <f>O1438*H1438</f>
        <v>0</v>
      </c>
      <c r="Q1438" s="202">
        <v>0</v>
      </c>
      <c r="R1438" s="202">
        <f>Q1438*H1438</f>
        <v>0</v>
      </c>
      <c r="S1438" s="202">
        <v>0</v>
      </c>
      <c r="T1438" s="203">
        <f>S1438*H1438</f>
        <v>0</v>
      </c>
      <c r="AR1438" s="24" t="s">
        <v>301</v>
      </c>
      <c r="AT1438" s="24" t="s">
        <v>182</v>
      </c>
      <c r="AU1438" s="24" t="s">
        <v>88</v>
      </c>
      <c r="AY1438" s="24" t="s">
        <v>179</v>
      </c>
      <c r="BE1438" s="204">
        <f>IF(N1438="základní",J1438,0)</f>
        <v>0</v>
      </c>
      <c r="BF1438" s="204">
        <f>IF(N1438="snížená",J1438,0)</f>
        <v>0</v>
      </c>
      <c r="BG1438" s="204">
        <f>IF(N1438="zákl. přenesená",J1438,0)</f>
        <v>0</v>
      </c>
      <c r="BH1438" s="204">
        <f>IF(N1438="sníž. přenesená",J1438,0)</f>
        <v>0</v>
      </c>
      <c r="BI1438" s="204">
        <f>IF(N1438="nulová",J1438,0)</f>
        <v>0</v>
      </c>
      <c r="BJ1438" s="24" t="s">
        <v>86</v>
      </c>
      <c r="BK1438" s="204">
        <f>ROUND(I1438*H1438,2)</f>
        <v>0</v>
      </c>
      <c r="BL1438" s="24" t="s">
        <v>301</v>
      </c>
      <c r="BM1438" s="24" t="s">
        <v>1952</v>
      </c>
    </row>
    <row r="1439" spans="2:65" s="1" customFormat="1" ht="148.5">
      <c r="B1439" s="42"/>
      <c r="C1439" s="64"/>
      <c r="D1439" s="205" t="s">
        <v>189</v>
      </c>
      <c r="E1439" s="64"/>
      <c r="F1439" s="206" t="s">
        <v>1953</v>
      </c>
      <c r="G1439" s="64"/>
      <c r="H1439" s="64"/>
      <c r="I1439" s="164"/>
      <c r="J1439" s="64"/>
      <c r="K1439" s="64"/>
      <c r="L1439" s="62"/>
      <c r="M1439" s="207"/>
      <c r="N1439" s="43"/>
      <c r="O1439" s="43"/>
      <c r="P1439" s="43"/>
      <c r="Q1439" s="43"/>
      <c r="R1439" s="43"/>
      <c r="S1439" s="43"/>
      <c r="T1439" s="79"/>
      <c r="AT1439" s="24" t="s">
        <v>189</v>
      </c>
      <c r="AU1439" s="24" t="s">
        <v>88</v>
      </c>
    </row>
    <row r="1440" spans="2:65" s="11" customFormat="1" ht="13.5">
      <c r="B1440" s="208"/>
      <c r="C1440" s="209"/>
      <c r="D1440" s="205" t="s">
        <v>191</v>
      </c>
      <c r="E1440" s="210" t="s">
        <v>34</v>
      </c>
      <c r="F1440" s="211" t="s">
        <v>1954</v>
      </c>
      <c r="G1440" s="209"/>
      <c r="H1440" s="210" t="s">
        <v>34</v>
      </c>
      <c r="I1440" s="212"/>
      <c r="J1440" s="209"/>
      <c r="K1440" s="209"/>
      <c r="L1440" s="213"/>
      <c r="M1440" s="214"/>
      <c r="N1440" s="215"/>
      <c r="O1440" s="215"/>
      <c r="P1440" s="215"/>
      <c r="Q1440" s="215"/>
      <c r="R1440" s="215"/>
      <c r="S1440" s="215"/>
      <c r="T1440" s="216"/>
      <c r="AT1440" s="217" t="s">
        <v>191</v>
      </c>
      <c r="AU1440" s="217" t="s">
        <v>88</v>
      </c>
      <c r="AV1440" s="11" t="s">
        <v>86</v>
      </c>
      <c r="AW1440" s="11" t="s">
        <v>41</v>
      </c>
      <c r="AX1440" s="11" t="s">
        <v>78</v>
      </c>
      <c r="AY1440" s="217" t="s">
        <v>179</v>
      </c>
    </row>
    <row r="1441" spans="2:65" s="12" customFormat="1" ht="13.5">
      <c r="B1441" s="218"/>
      <c r="C1441" s="219"/>
      <c r="D1441" s="205" t="s">
        <v>191</v>
      </c>
      <c r="E1441" s="220" t="s">
        <v>34</v>
      </c>
      <c r="F1441" s="221" t="s">
        <v>1955</v>
      </c>
      <c r="G1441" s="219"/>
      <c r="H1441" s="222">
        <v>15</v>
      </c>
      <c r="I1441" s="223"/>
      <c r="J1441" s="219"/>
      <c r="K1441" s="219"/>
      <c r="L1441" s="224"/>
      <c r="M1441" s="225"/>
      <c r="N1441" s="226"/>
      <c r="O1441" s="226"/>
      <c r="P1441" s="226"/>
      <c r="Q1441" s="226"/>
      <c r="R1441" s="226"/>
      <c r="S1441" s="226"/>
      <c r="T1441" s="227"/>
      <c r="AT1441" s="228" t="s">
        <v>191</v>
      </c>
      <c r="AU1441" s="228" t="s">
        <v>88</v>
      </c>
      <c r="AV1441" s="12" t="s">
        <v>88</v>
      </c>
      <c r="AW1441" s="12" t="s">
        <v>41</v>
      </c>
      <c r="AX1441" s="12" t="s">
        <v>86</v>
      </c>
      <c r="AY1441" s="228" t="s">
        <v>179</v>
      </c>
    </row>
    <row r="1442" spans="2:65" s="1" customFormat="1" ht="22.9" customHeight="1">
      <c r="B1442" s="42"/>
      <c r="C1442" s="240" t="s">
        <v>1956</v>
      </c>
      <c r="D1442" s="240" t="s">
        <v>222</v>
      </c>
      <c r="E1442" s="241" t="s">
        <v>1957</v>
      </c>
      <c r="F1442" s="242" t="s">
        <v>1958</v>
      </c>
      <c r="G1442" s="243" t="s">
        <v>769</v>
      </c>
      <c r="H1442" s="244">
        <v>2</v>
      </c>
      <c r="I1442" s="245"/>
      <c r="J1442" s="246">
        <f t="shared" ref="J1442:J1451" si="0">ROUND(I1442*H1442,2)</f>
        <v>0</v>
      </c>
      <c r="K1442" s="242" t="s">
        <v>233</v>
      </c>
      <c r="L1442" s="247"/>
      <c r="M1442" s="248" t="s">
        <v>34</v>
      </c>
      <c r="N1442" s="249" t="s">
        <v>49</v>
      </c>
      <c r="O1442" s="43"/>
      <c r="P1442" s="202">
        <f t="shared" ref="P1442:P1451" si="1">O1442*H1442</f>
        <v>0</v>
      </c>
      <c r="Q1442" s="202">
        <v>0.02</v>
      </c>
      <c r="R1442" s="202">
        <f t="shared" ref="R1442:R1451" si="2">Q1442*H1442</f>
        <v>0.04</v>
      </c>
      <c r="S1442" s="202">
        <v>0</v>
      </c>
      <c r="T1442" s="203">
        <f t="shared" ref="T1442:T1451" si="3">S1442*H1442</f>
        <v>0</v>
      </c>
      <c r="AR1442" s="24" t="s">
        <v>473</v>
      </c>
      <c r="AT1442" s="24" t="s">
        <v>222</v>
      </c>
      <c r="AU1442" s="24" t="s">
        <v>88</v>
      </c>
      <c r="AY1442" s="24" t="s">
        <v>179</v>
      </c>
      <c r="BE1442" s="204">
        <f t="shared" ref="BE1442:BE1451" si="4">IF(N1442="základní",J1442,0)</f>
        <v>0</v>
      </c>
      <c r="BF1442" s="204">
        <f t="shared" ref="BF1442:BF1451" si="5">IF(N1442="snížená",J1442,0)</f>
        <v>0</v>
      </c>
      <c r="BG1442" s="204">
        <f t="shared" ref="BG1442:BG1451" si="6">IF(N1442="zákl. přenesená",J1442,0)</f>
        <v>0</v>
      </c>
      <c r="BH1442" s="204">
        <f t="shared" ref="BH1442:BH1451" si="7">IF(N1442="sníž. přenesená",J1442,0)</f>
        <v>0</v>
      </c>
      <c r="BI1442" s="204">
        <f t="shared" ref="BI1442:BI1451" si="8">IF(N1442="nulová",J1442,0)</f>
        <v>0</v>
      </c>
      <c r="BJ1442" s="24" t="s">
        <v>86</v>
      </c>
      <c r="BK1442" s="204">
        <f t="shared" ref="BK1442:BK1451" si="9">ROUND(I1442*H1442,2)</f>
        <v>0</v>
      </c>
      <c r="BL1442" s="24" t="s">
        <v>301</v>
      </c>
      <c r="BM1442" s="24" t="s">
        <v>1959</v>
      </c>
    </row>
    <row r="1443" spans="2:65" s="1" customFormat="1" ht="22.9" customHeight="1">
      <c r="B1443" s="42"/>
      <c r="C1443" s="240" t="s">
        <v>1960</v>
      </c>
      <c r="D1443" s="240" t="s">
        <v>222</v>
      </c>
      <c r="E1443" s="241" t="s">
        <v>1961</v>
      </c>
      <c r="F1443" s="242" t="s">
        <v>1958</v>
      </c>
      <c r="G1443" s="243" t="s">
        <v>769</v>
      </c>
      <c r="H1443" s="244">
        <v>2</v>
      </c>
      <c r="I1443" s="245"/>
      <c r="J1443" s="246">
        <f t="shared" si="0"/>
        <v>0</v>
      </c>
      <c r="K1443" s="242" t="s">
        <v>233</v>
      </c>
      <c r="L1443" s="247"/>
      <c r="M1443" s="248" t="s">
        <v>34</v>
      </c>
      <c r="N1443" s="249" t="s">
        <v>49</v>
      </c>
      <c r="O1443" s="43"/>
      <c r="P1443" s="202">
        <f t="shared" si="1"/>
        <v>0</v>
      </c>
      <c r="Q1443" s="202">
        <v>0.02</v>
      </c>
      <c r="R1443" s="202">
        <f t="shared" si="2"/>
        <v>0.04</v>
      </c>
      <c r="S1443" s="202">
        <v>0</v>
      </c>
      <c r="T1443" s="203">
        <f t="shared" si="3"/>
        <v>0</v>
      </c>
      <c r="AR1443" s="24" t="s">
        <v>473</v>
      </c>
      <c r="AT1443" s="24" t="s">
        <v>222</v>
      </c>
      <c r="AU1443" s="24" t="s">
        <v>88</v>
      </c>
      <c r="AY1443" s="24" t="s">
        <v>179</v>
      </c>
      <c r="BE1443" s="204">
        <f t="shared" si="4"/>
        <v>0</v>
      </c>
      <c r="BF1443" s="204">
        <f t="shared" si="5"/>
        <v>0</v>
      </c>
      <c r="BG1443" s="204">
        <f t="shared" si="6"/>
        <v>0</v>
      </c>
      <c r="BH1443" s="204">
        <f t="shared" si="7"/>
        <v>0</v>
      </c>
      <c r="BI1443" s="204">
        <f t="shared" si="8"/>
        <v>0</v>
      </c>
      <c r="BJ1443" s="24" t="s">
        <v>86</v>
      </c>
      <c r="BK1443" s="204">
        <f t="shared" si="9"/>
        <v>0</v>
      </c>
      <c r="BL1443" s="24" t="s">
        <v>301</v>
      </c>
      <c r="BM1443" s="24" t="s">
        <v>1962</v>
      </c>
    </row>
    <row r="1444" spans="2:65" s="1" customFormat="1" ht="22.9" customHeight="1">
      <c r="B1444" s="42"/>
      <c r="C1444" s="240" t="s">
        <v>1963</v>
      </c>
      <c r="D1444" s="240" t="s">
        <v>222</v>
      </c>
      <c r="E1444" s="241" t="s">
        <v>1964</v>
      </c>
      <c r="F1444" s="242" t="s">
        <v>1958</v>
      </c>
      <c r="G1444" s="243" t="s">
        <v>769</v>
      </c>
      <c r="H1444" s="244">
        <v>1</v>
      </c>
      <c r="I1444" s="245"/>
      <c r="J1444" s="246">
        <f t="shared" si="0"/>
        <v>0</v>
      </c>
      <c r="K1444" s="242" t="s">
        <v>233</v>
      </c>
      <c r="L1444" s="247"/>
      <c r="M1444" s="248" t="s">
        <v>34</v>
      </c>
      <c r="N1444" s="249" t="s">
        <v>49</v>
      </c>
      <c r="O1444" s="43"/>
      <c r="P1444" s="202">
        <f t="shared" si="1"/>
        <v>0</v>
      </c>
      <c r="Q1444" s="202">
        <v>0.02</v>
      </c>
      <c r="R1444" s="202">
        <f t="shared" si="2"/>
        <v>0.02</v>
      </c>
      <c r="S1444" s="202">
        <v>0</v>
      </c>
      <c r="T1444" s="203">
        <f t="shared" si="3"/>
        <v>0</v>
      </c>
      <c r="AR1444" s="24" t="s">
        <v>473</v>
      </c>
      <c r="AT1444" s="24" t="s">
        <v>222</v>
      </c>
      <c r="AU1444" s="24" t="s">
        <v>88</v>
      </c>
      <c r="AY1444" s="24" t="s">
        <v>179</v>
      </c>
      <c r="BE1444" s="204">
        <f t="shared" si="4"/>
        <v>0</v>
      </c>
      <c r="BF1444" s="204">
        <f t="shared" si="5"/>
        <v>0</v>
      </c>
      <c r="BG1444" s="204">
        <f t="shared" si="6"/>
        <v>0</v>
      </c>
      <c r="BH1444" s="204">
        <f t="shared" si="7"/>
        <v>0</v>
      </c>
      <c r="BI1444" s="204">
        <f t="shared" si="8"/>
        <v>0</v>
      </c>
      <c r="BJ1444" s="24" t="s">
        <v>86</v>
      </c>
      <c r="BK1444" s="204">
        <f t="shared" si="9"/>
        <v>0</v>
      </c>
      <c r="BL1444" s="24" t="s">
        <v>301</v>
      </c>
      <c r="BM1444" s="24" t="s">
        <v>1965</v>
      </c>
    </row>
    <row r="1445" spans="2:65" s="1" customFormat="1" ht="22.9" customHeight="1">
      <c r="B1445" s="42"/>
      <c r="C1445" s="240" t="s">
        <v>1966</v>
      </c>
      <c r="D1445" s="240" t="s">
        <v>222</v>
      </c>
      <c r="E1445" s="241" t="s">
        <v>1967</v>
      </c>
      <c r="F1445" s="242" t="s">
        <v>1968</v>
      </c>
      <c r="G1445" s="243" t="s">
        <v>769</v>
      </c>
      <c r="H1445" s="244">
        <v>3</v>
      </c>
      <c r="I1445" s="245"/>
      <c r="J1445" s="246">
        <f t="shared" si="0"/>
        <v>0</v>
      </c>
      <c r="K1445" s="242" t="s">
        <v>233</v>
      </c>
      <c r="L1445" s="247"/>
      <c r="M1445" s="248" t="s">
        <v>34</v>
      </c>
      <c r="N1445" s="249" t="s">
        <v>49</v>
      </c>
      <c r="O1445" s="43"/>
      <c r="P1445" s="202">
        <f t="shared" si="1"/>
        <v>0</v>
      </c>
      <c r="Q1445" s="202">
        <v>0.02</v>
      </c>
      <c r="R1445" s="202">
        <f t="shared" si="2"/>
        <v>0.06</v>
      </c>
      <c r="S1445" s="202">
        <v>0</v>
      </c>
      <c r="T1445" s="203">
        <f t="shared" si="3"/>
        <v>0</v>
      </c>
      <c r="AR1445" s="24" t="s">
        <v>473</v>
      </c>
      <c r="AT1445" s="24" t="s">
        <v>222</v>
      </c>
      <c r="AU1445" s="24" t="s">
        <v>88</v>
      </c>
      <c r="AY1445" s="24" t="s">
        <v>179</v>
      </c>
      <c r="BE1445" s="204">
        <f t="shared" si="4"/>
        <v>0</v>
      </c>
      <c r="BF1445" s="204">
        <f t="shared" si="5"/>
        <v>0</v>
      </c>
      <c r="BG1445" s="204">
        <f t="shared" si="6"/>
        <v>0</v>
      </c>
      <c r="BH1445" s="204">
        <f t="shared" si="7"/>
        <v>0</v>
      </c>
      <c r="BI1445" s="204">
        <f t="shared" si="8"/>
        <v>0</v>
      </c>
      <c r="BJ1445" s="24" t="s">
        <v>86</v>
      </c>
      <c r="BK1445" s="204">
        <f t="shared" si="9"/>
        <v>0</v>
      </c>
      <c r="BL1445" s="24" t="s">
        <v>301</v>
      </c>
      <c r="BM1445" s="24" t="s">
        <v>1969</v>
      </c>
    </row>
    <row r="1446" spans="2:65" s="1" customFormat="1" ht="22.9" customHeight="1">
      <c r="B1446" s="42"/>
      <c r="C1446" s="240" t="s">
        <v>1970</v>
      </c>
      <c r="D1446" s="240" t="s">
        <v>222</v>
      </c>
      <c r="E1446" s="241" t="s">
        <v>1971</v>
      </c>
      <c r="F1446" s="242" t="s">
        <v>1968</v>
      </c>
      <c r="G1446" s="243" t="s">
        <v>769</v>
      </c>
      <c r="H1446" s="244">
        <v>3</v>
      </c>
      <c r="I1446" s="245"/>
      <c r="J1446" s="246">
        <f t="shared" si="0"/>
        <v>0</v>
      </c>
      <c r="K1446" s="242" t="s">
        <v>233</v>
      </c>
      <c r="L1446" s="247"/>
      <c r="M1446" s="248" t="s">
        <v>34</v>
      </c>
      <c r="N1446" s="249" t="s">
        <v>49</v>
      </c>
      <c r="O1446" s="43"/>
      <c r="P1446" s="202">
        <f t="shared" si="1"/>
        <v>0</v>
      </c>
      <c r="Q1446" s="202">
        <v>0.02</v>
      </c>
      <c r="R1446" s="202">
        <f t="shared" si="2"/>
        <v>0.06</v>
      </c>
      <c r="S1446" s="202">
        <v>0</v>
      </c>
      <c r="T1446" s="203">
        <f t="shared" si="3"/>
        <v>0</v>
      </c>
      <c r="AR1446" s="24" t="s">
        <v>473</v>
      </c>
      <c r="AT1446" s="24" t="s">
        <v>222</v>
      </c>
      <c r="AU1446" s="24" t="s">
        <v>88</v>
      </c>
      <c r="AY1446" s="24" t="s">
        <v>179</v>
      </c>
      <c r="BE1446" s="204">
        <f t="shared" si="4"/>
        <v>0</v>
      </c>
      <c r="BF1446" s="204">
        <f t="shared" si="5"/>
        <v>0</v>
      </c>
      <c r="BG1446" s="204">
        <f t="shared" si="6"/>
        <v>0</v>
      </c>
      <c r="BH1446" s="204">
        <f t="shared" si="7"/>
        <v>0</v>
      </c>
      <c r="BI1446" s="204">
        <f t="shared" si="8"/>
        <v>0</v>
      </c>
      <c r="BJ1446" s="24" t="s">
        <v>86</v>
      </c>
      <c r="BK1446" s="204">
        <f t="shared" si="9"/>
        <v>0</v>
      </c>
      <c r="BL1446" s="24" t="s">
        <v>301</v>
      </c>
      <c r="BM1446" s="24" t="s">
        <v>1972</v>
      </c>
    </row>
    <row r="1447" spans="2:65" s="1" customFormat="1" ht="22.9" customHeight="1">
      <c r="B1447" s="42"/>
      <c r="C1447" s="240" t="s">
        <v>1973</v>
      </c>
      <c r="D1447" s="240" t="s">
        <v>222</v>
      </c>
      <c r="E1447" s="241" t="s">
        <v>1974</v>
      </c>
      <c r="F1447" s="242" t="s">
        <v>1968</v>
      </c>
      <c r="G1447" s="243" t="s">
        <v>769</v>
      </c>
      <c r="H1447" s="244">
        <v>1</v>
      </c>
      <c r="I1447" s="245"/>
      <c r="J1447" s="246">
        <f t="shared" si="0"/>
        <v>0</v>
      </c>
      <c r="K1447" s="242" t="s">
        <v>233</v>
      </c>
      <c r="L1447" s="247"/>
      <c r="M1447" s="248" t="s">
        <v>34</v>
      </c>
      <c r="N1447" s="249" t="s">
        <v>49</v>
      </c>
      <c r="O1447" s="43"/>
      <c r="P1447" s="202">
        <f t="shared" si="1"/>
        <v>0</v>
      </c>
      <c r="Q1447" s="202">
        <v>0.02</v>
      </c>
      <c r="R1447" s="202">
        <f t="shared" si="2"/>
        <v>0.02</v>
      </c>
      <c r="S1447" s="202">
        <v>0</v>
      </c>
      <c r="T1447" s="203">
        <f t="shared" si="3"/>
        <v>0</v>
      </c>
      <c r="AR1447" s="24" t="s">
        <v>473</v>
      </c>
      <c r="AT1447" s="24" t="s">
        <v>222</v>
      </c>
      <c r="AU1447" s="24" t="s">
        <v>88</v>
      </c>
      <c r="AY1447" s="24" t="s">
        <v>179</v>
      </c>
      <c r="BE1447" s="204">
        <f t="shared" si="4"/>
        <v>0</v>
      </c>
      <c r="BF1447" s="204">
        <f t="shared" si="5"/>
        <v>0</v>
      </c>
      <c r="BG1447" s="204">
        <f t="shared" si="6"/>
        <v>0</v>
      </c>
      <c r="BH1447" s="204">
        <f t="shared" si="7"/>
        <v>0</v>
      </c>
      <c r="BI1447" s="204">
        <f t="shared" si="8"/>
        <v>0</v>
      </c>
      <c r="BJ1447" s="24" t="s">
        <v>86</v>
      </c>
      <c r="BK1447" s="204">
        <f t="shared" si="9"/>
        <v>0</v>
      </c>
      <c r="BL1447" s="24" t="s">
        <v>301</v>
      </c>
      <c r="BM1447" s="24" t="s">
        <v>1975</v>
      </c>
    </row>
    <row r="1448" spans="2:65" s="1" customFormat="1" ht="22.9" customHeight="1">
      <c r="B1448" s="42"/>
      <c r="C1448" s="240" t="s">
        <v>1976</v>
      </c>
      <c r="D1448" s="240" t="s">
        <v>222</v>
      </c>
      <c r="E1448" s="241" t="s">
        <v>1977</v>
      </c>
      <c r="F1448" s="242" t="s">
        <v>1968</v>
      </c>
      <c r="G1448" s="243" t="s">
        <v>769</v>
      </c>
      <c r="H1448" s="244">
        <v>1</v>
      </c>
      <c r="I1448" s="245"/>
      <c r="J1448" s="246">
        <f t="shared" si="0"/>
        <v>0</v>
      </c>
      <c r="K1448" s="242" t="s">
        <v>233</v>
      </c>
      <c r="L1448" s="247"/>
      <c r="M1448" s="248" t="s">
        <v>34</v>
      </c>
      <c r="N1448" s="249" t="s">
        <v>49</v>
      </c>
      <c r="O1448" s="43"/>
      <c r="P1448" s="202">
        <f t="shared" si="1"/>
        <v>0</v>
      </c>
      <c r="Q1448" s="202">
        <v>0.02</v>
      </c>
      <c r="R1448" s="202">
        <f t="shared" si="2"/>
        <v>0.02</v>
      </c>
      <c r="S1448" s="202">
        <v>0</v>
      </c>
      <c r="T1448" s="203">
        <f t="shared" si="3"/>
        <v>0</v>
      </c>
      <c r="AR1448" s="24" t="s">
        <v>473</v>
      </c>
      <c r="AT1448" s="24" t="s">
        <v>222</v>
      </c>
      <c r="AU1448" s="24" t="s">
        <v>88</v>
      </c>
      <c r="AY1448" s="24" t="s">
        <v>179</v>
      </c>
      <c r="BE1448" s="204">
        <f t="shared" si="4"/>
        <v>0</v>
      </c>
      <c r="BF1448" s="204">
        <f t="shared" si="5"/>
        <v>0</v>
      </c>
      <c r="BG1448" s="204">
        <f t="shared" si="6"/>
        <v>0</v>
      </c>
      <c r="BH1448" s="204">
        <f t="shared" si="7"/>
        <v>0</v>
      </c>
      <c r="BI1448" s="204">
        <f t="shared" si="8"/>
        <v>0</v>
      </c>
      <c r="BJ1448" s="24" t="s">
        <v>86</v>
      </c>
      <c r="BK1448" s="204">
        <f t="shared" si="9"/>
        <v>0</v>
      </c>
      <c r="BL1448" s="24" t="s">
        <v>301</v>
      </c>
      <c r="BM1448" s="24" t="s">
        <v>1978</v>
      </c>
    </row>
    <row r="1449" spans="2:65" s="1" customFormat="1" ht="22.9" customHeight="1">
      <c r="B1449" s="42"/>
      <c r="C1449" s="240" t="s">
        <v>1979</v>
      </c>
      <c r="D1449" s="240" t="s">
        <v>222</v>
      </c>
      <c r="E1449" s="241" t="s">
        <v>1980</v>
      </c>
      <c r="F1449" s="242" t="s">
        <v>1958</v>
      </c>
      <c r="G1449" s="243" t="s">
        <v>769</v>
      </c>
      <c r="H1449" s="244">
        <v>1</v>
      </c>
      <c r="I1449" s="245"/>
      <c r="J1449" s="246">
        <f t="shared" si="0"/>
        <v>0</v>
      </c>
      <c r="K1449" s="242" t="s">
        <v>233</v>
      </c>
      <c r="L1449" s="247"/>
      <c r="M1449" s="248" t="s">
        <v>34</v>
      </c>
      <c r="N1449" s="249" t="s">
        <v>49</v>
      </c>
      <c r="O1449" s="43"/>
      <c r="P1449" s="202">
        <f t="shared" si="1"/>
        <v>0</v>
      </c>
      <c r="Q1449" s="202">
        <v>0.02</v>
      </c>
      <c r="R1449" s="202">
        <f t="shared" si="2"/>
        <v>0.02</v>
      </c>
      <c r="S1449" s="202">
        <v>0</v>
      </c>
      <c r="T1449" s="203">
        <f t="shared" si="3"/>
        <v>0</v>
      </c>
      <c r="AR1449" s="24" t="s">
        <v>473</v>
      </c>
      <c r="AT1449" s="24" t="s">
        <v>222</v>
      </c>
      <c r="AU1449" s="24" t="s">
        <v>88</v>
      </c>
      <c r="AY1449" s="24" t="s">
        <v>179</v>
      </c>
      <c r="BE1449" s="204">
        <f t="shared" si="4"/>
        <v>0</v>
      </c>
      <c r="BF1449" s="204">
        <f t="shared" si="5"/>
        <v>0</v>
      </c>
      <c r="BG1449" s="204">
        <f t="shared" si="6"/>
        <v>0</v>
      </c>
      <c r="BH1449" s="204">
        <f t="shared" si="7"/>
        <v>0</v>
      </c>
      <c r="BI1449" s="204">
        <f t="shared" si="8"/>
        <v>0</v>
      </c>
      <c r="BJ1449" s="24" t="s">
        <v>86</v>
      </c>
      <c r="BK1449" s="204">
        <f t="shared" si="9"/>
        <v>0</v>
      </c>
      <c r="BL1449" s="24" t="s">
        <v>301</v>
      </c>
      <c r="BM1449" s="24" t="s">
        <v>1981</v>
      </c>
    </row>
    <row r="1450" spans="2:65" s="1" customFormat="1" ht="22.9" customHeight="1">
      <c r="B1450" s="42"/>
      <c r="C1450" s="240" t="s">
        <v>1982</v>
      </c>
      <c r="D1450" s="240" t="s">
        <v>222</v>
      </c>
      <c r="E1450" s="241" t="s">
        <v>1983</v>
      </c>
      <c r="F1450" s="242" t="s">
        <v>1958</v>
      </c>
      <c r="G1450" s="243" t="s">
        <v>769</v>
      </c>
      <c r="H1450" s="244">
        <v>1</v>
      </c>
      <c r="I1450" s="245"/>
      <c r="J1450" s="246">
        <f t="shared" si="0"/>
        <v>0</v>
      </c>
      <c r="K1450" s="242" t="s">
        <v>233</v>
      </c>
      <c r="L1450" s="247"/>
      <c r="M1450" s="248" t="s">
        <v>34</v>
      </c>
      <c r="N1450" s="249" t="s">
        <v>49</v>
      </c>
      <c r="O1450" s="43"/>
      <c r="P1450" s="202">
        <f t="shared" si="1"/>
        <v>0</v>
      </c>
      <c r="Q1450" s="202">
        <v>0.02</v>
      </c>
      <c r="R1450" s="202">
        <f t="shared" si="2"/>
        <v>0.02</v>
      </c>
      <c r="S1450" s="202">
        <v>0</v>
      </c>
      <c r="T1450" s="203">
        <f t="shared" si="3"/>
        <v>0</v>
      </c>
      <c r="AR1450" s="24" t="s">
        <v>473</v>
      </c>
      <c r="AT1450" s="24" t="s">
        <v>222</v>
      </c>
      <c r="AU1450" s="24" t="s">
        <v>88</v>
      </c>
      <c r="AY1450" s="24" t="s">
        <v>179</v>
      </c>
      <c r="BE1450" s="204">
        <f t="shared" si="4"/>
        <v>0</v>
      </c>
      <c r="BF1450" s="204">
        <f t="shared" si="5"/>
        <v>0</v>
      </c>
      <c r="BG1450" s="204">
        <f t="shared" si="6"/>
        <v>0</v>
      </c>
      <c r="BH1450" s="204">
        <f t="shared" si="7"/>
        <v>0</v>
      </c>
      <c r="BI1450" s="204">
        <f t="shared" si="8"/>
        <v>0</v>
      </c>
      <c r="BJ1450" s="24" t="s">
        <v>86</v>
      </c>
      <c r="BK1450" s="204">
        <f t="shared" si="9"/>
        <v>0</v>
      </c>
      <c r="BL1450" s="24" t="s">
        <v>301</v>
      </c>
      <c r="BM1450" s="24" t="s">
        <v>1984</v>
      </c>
    </row>
    <row r="1451" spans="2:65" s="1" customFormat="1" ht="34.15" customHeight="1">
      <c r="B1451" s="42"/>
      <c r="C1451" s="193" t="s">
        <v>1985</v>
      </c>
      <c r="D1451" s="193" t="s">
        <v>182</v>
      </c>
      <c r="E1451" s="194" t="s">
        <v>1986</v>
      </c>
      <c r="F1451" s="195" t="s">
        <v>1987</v>
      </c>
      <c r="G1451" s="196" t="s">
        <v>769</v>
      </c>
      <c r="H1451" s="197">
        <v>11</v>
      </c>
      <c r="I1451" s="198"/>
      <c r="J1451" s="199">
        <f t="shared" si="0"/>
        <v>0</v>
      </c>
      <c r="K1451" s="195" t="s">
        <v>186</v>
      </c>
      <c r="L1451" s="62"/>
      <c r="M1451" s="200" t="s">
        <v>34</v>
      </c>
      <c r="N1451" s="201" t="s">
        <v>49</v>
      </c>
      <c r="O1451" s="43"/>
      <c r="P1451" s="202">
        <f t="shared" si="1"/>
        <v>0</v>
      </c>
      <c r="Q1451" s="202">
        <v>0</v>
      </c>
      <c r="R1451" s="202">
        <f t="shared" si="2"/>
        <v>0</v>
      </c>
      <c r="S1451" s="202">
        <v>0</v>
      </c>
      <c r="T1451" s="203">
        <f t="shared" si="3"/>
        <v>0</v>
      </c>
      <c r="AR1451" s="24" t="s">
        <v>301</v>
      </c>
      <c r="AT1451" s="24" t="s">
        <v>182</v>
      </c>
      <c r="AU1451" s="24" t="s">
        <v>88</v>
      </c>
      <c r="AY1451" s="24" t="s">
        <v>179</v>
      </c>
      <c r="BE1451" s="204">
        <f t="shared" si="4"/>
        <v>0</v>
      </c>
      <c r="BF1451" s="204">
        <f t="shared" si="5"/>
        <v>0</v>
      </c>
      <c r="BG1451" s="204">
        <f t="shared" si="6"/>
        <v>0</v>
      </c>
      <c r="BH1451" s="204">
        <f t="shared" si="7"/>
        <v>0</v>
      </c>
      <c r="BI1451" s="204">
        <f t="shared" si="8"/>
        <v>0</v>
      </c>
      <c r="BJ1451" s="24" t="s">
        <v>86</v>
      </c>
      <c r="BK1451" s="204">
        <f t="shared" si="9"/>
        <v>0</v>
      </c>
      <c r="BL1451" s="24" t="s">
        <v>301</v>
      </c>
      <c r="BM1451" s="24" t="s">
        <v>1988</v>
      </c>
    </row>
    <row r="1452" spans="2:65" s="1" customFormat="1" ht="148.5">
      <c r="B1452" s="42"/>
      <c r="C1452" s="64"/>
      <c r="D1452" s="205" t="s">
        <v>189</v>
      </c>
      <c r="E1452" s="64"/>
      <c r="F1452" s="206" t="s">
        <v>1953</v>
      </c>
      <c r="G1452" s="64"/>
      <c r="H1452" s="64"/>
      <c r="I1452" s="164"/>
      <c r="J1452" s="64"/>
      <c r="K1452" s="64"/>
      <c r="L1452" s="62"/>
      <c r="M1452" s="207"/>
      <c r="N1452" s="43"/>
      <c r="O1452" s="43"/>
      <c r="P1452" s="43"/>
      <c r="Q1452" s="43"/>
      <c r="R1452" s="43"/>
      <c r="S1452" s="43"/>
      <c r="T1452" s="79"/>
      <c r="AT1452" s="24" t="s">
        <v>189</v>
      </c>
      <c r="AU1452" s="24" t="s">
        <v>88</v>
      </c>
    </row>
    <row r="1453" spans="2:65" s="12" customFormat="1" ht="13.5">
      <c r="B1453" s="218"/>
      <c r="C1453" s="219"/>
      <c r="D1453" s="205" t="s">
        <v>191</v>
      </c>
      <c r="E1453" s="220" t="s">
        <v>34</v>
      </c>
      <c r="F1453" s="221" t="s">
        <v>1989</v>
      </c>
      <c r="G1453" s="219"/>
      <c r="H1453" s="222">
        <v>1</v>
      </c>
      <c r="I1453" s="223"/>
      <c r="J1453" s="219"/>
      <c r="K1453" s="219"/>
      <c r="L1453" s="224"/>
      <c r="M1453" s="225"/>
      <c r="N1453" s="226"/>
      <c r="O1453" s="226"/>
      <c r="P1453" s="226"/>
      <c r="Q1453" s="226"/>
      <c r="R1453" s="226"/>
      <c r="S1453" s="226"/>
      <c r="T1453" s="227"/>
      <c r="AT1453" s="228" t="s">
        <v>191</v>
      </c>
      <c r="AU1453" s="228" t="s">
        <v>88</v>
      </c>
      <c r="AV1453" s="12" t="s">
        <v>88</v>
      </c>
      <c r="AW1453" s="12" t="s">
        <v>41</v>
      </c>
      <c r="AX1453" s="12" t="s">
        <v>78</v>
      </c>
      <c r="AY1453" s="228" t="s">
        <v>179</v>
      </c>
    </row>
    <row r="1454" spans="2:65" s="12" customFormat="1" ht="13.5">
      <c r="B1454" s="218"/>
      <c r="C1454" s="219"/>
      <c r="D1454" s="205" t="s">
        <v>191</v>
      </c>
      <c r="E1454" s="220" t="s">
        <v>34</v>
      </c>
      <c r="F1454" s="221" t="s">
        <v>773</v>
      </c>
      <c r="G1454" s="219"/>
      <c r="H1454" s="222">
        <v>2</v>
      </c>
      <c r="I1454" s="223"/>
      <c r="J1454" s="219"/>
      <c r="K1454" s="219"/>
      <c r="L1454" s="224"/>
      <c r="M1454" s="225"/>
      <c r="N1454" s="226"/>
      <c r="O1454" s="226"/>
      <c r="P1454" s="226"/>
      <c r="Q1454" s="226"/>
      <c r="R1454" s="226"/>
      <c r="S1454" s="226"/>
      <c r="T1454" s="227"/>
      <c r="AT1454" s="228" t="s">
        <v>191</v>
      </c>
      <c r="AU1454" s="228" t="s">
        <v>88</v>
      </c>
      <c r="AV1454" s="12" t="s">
        <v>88</v>
      </c>
      <c r="AW1454" s="12" t="s">
        <v>41</v>
      </c>
      <c r="AX1454" s="12" t="s">
        <v>78</v>
      </c>
      <c r="AY1454" s="228" t="s">
        <v>179</v>
      </c>
    </row>
    <row r="1455" spans="2:65" s="12" customFormat="1" ht="13.5">
      <c r="B1455" s="218"/>
      <c r="C1455" s="219"/>
      <c r="D1455" s="205" t="s">
        <v>191</v>
      </c>
      <c r="E1455" s="220" t="s">
        <v>34</v>
      </c>
      <c r="F1455" s="221" t="s">
        <v>774</v>
      </c>
      <c r="G1455" s="219"/>
      <c r="H1455" s="222">
        <v>4</v>
      </c>
      <c r="I1455" s="223"/>
      <c r="J1455" s="219"/>
      <c r="K1455" s="219"/>
      <c r="L1455" s="224"/>
      <c r="M1455" s="225"/>
      <c r="N1455" s="226"/>
      <c r="O1455" s="226"/>
      <c r="P1455" s="226"/>
      <c r="Q1455" s="226"/>
      <c r="R1455" s="226"/>
      <c r="S1455" s="226"/>
      <c r="T1455" s="227"/>
      <c r="AT1455" s="228" t="s">
        <v>191</v>
      </c>
      <c r="AU1455" s="228" t="s">
        <v>88</v>
      </c>
      <c r="AV1455" s="12" t="s">
        <v>88</v>
      </c>
      <c r="AW1455" s="12" t="s">
        <v>41</v>
      </c>
      <c r="AX1455" s="12" t="s">
        <v>78</v>
      </c>
      <c r="AY1455" s="228" t="s">
        <v>179</v>
      </c>
    </row>
    <row r="1456" spans="2:65" s="12" customFormat="1" ht="13.5">
      <c r="B1456" s="218"/>
      <c r="C1456" s="219"/>
      <c r="D1456" s="205" t="s">
        <v>191</v>
      </c>
      <c r="E1456" s="220" t="s">
        <v>34</v>
      </c>
      <c r="F1456" s="221" t="s">
        <v>1990</v>
      </c>
      <c r="G1456" s="219"/>
      <c r="H1456" s="222">
        <v>4</v>
      </c>
      <c r="I1456" s="223"/>
      <c r="J1456" s="219"/>
      <c r="K1456" s="219"/>
      <c r="L1456" s="224"/>
      <c r="M1456" s="225"/>
      <c r="N1456" s="226"/>
      <c r="O1456" s="226"/>
      <c r="P1456" s="226"/>
      <c r="Q1456" s="226"/>
      <c r="R1456" s="226"/>
      <c r="S1456" s="226"/>
      <c r="T1456" s="227"/>
      <c r="AT1456" s="228" t="s">
        <v>191</v>
      </c>
      <c r="AU1456" s="228" t="s">
        <v>88</v>
      </c>
      <c r="AV1456" s="12" t="s">
        <v>88</v>
      </c>
      <c r="AW1456" s="12" t="s">
        <v>41</v>
      </c>
      <c r="AX1456" s="12" t="s">
        <v>78</v>
      </c>
      <c r="AY1456" s="228" t="s">
        <v>179</v>
      </c>
    </row>
    <row r="1457" spans="2:65" s="13" customFormat="1" ht="13.5">
      <c r="B1457" s="229"/>
      <c r="C1457" s="230"/>
      <c r="D1457" s="205" t="s">
        <v>191</v>
      </c>
      <c r="E1457" s="231" t="s">
        <v>34</v>
      </c>
      <c r="F1457" s="232" t="s">
        <v>196</v>
      </c>
      <c r="G1457" s="230"/>
      <c r="H1457" s="233">
        <v>11</v>
      </c>
      <c r="I1457" s="234"/>
      <c r="J1457" s="230"/>
      <c r="K1457" s="230"/>
      <c r="L1457" s="235"/>
      <c r="M1457" s="236"/>
      <c r="N1457" s="237"/>
      <c r="O1457" s="237"/>
      <c r="P1457" s="237"/>
      <c r="Q1457" s="237"/>
      <c r="R1457" s="237"/>
      <c r="S1457" s="237"/>
      <c r="T1457" s="238"/>
      <c r="AT1457" s="239" t="s">
        <v>191</v>
      </c>
      <c r="AU1457" s="239" t="s">
        <v>88</v>
      </c>
      <c r="AV1457" s="13" t="s">
        <v>187</v>
      </c>
      <c r="AW1457" s="13" t="s">
        <v>41</v>
      </c>
      <c r="AX1457" s="13" t="s">
        <v>86</v>
      </c>
      <c r="AY1457" s="239" t="s">
        <v>179</v>
      </c>
    </row>
    <row r="1458" spans="2:65" s="1" customFormat="1" ht="22.9" customHeight="1">
      <c r="B1458" s="42"/>
      <c r="C1458" s="240" t="s">
        <v>1991</v>
      </c>
      <c r="D1458" s="240" t="s">
        <v>222</v>
      </c>
      <c r="E1458" s="241" t="s">
        <v>1992</v>
      </c>
      <c r="F1458" s="242" t="s">
        <v>1958</v>
      </c>
      <c r="G1458" s="243" t="s">
        <v>769</v>
      </c>
      <c r="H1458" s="244">
        <v>1</v>
      </c>
      <c r="I1458" s="245"/>
      <c r="J1458" s="246">
        <f t="shared" ref="J1458:J1465" si="10">ROUND(I1458*H1458,2)</f>
        <v>0</v>
      </c>
      <c r="K1458" s="242" t="s">
        <v>233</v>
      </c>
      <c r="L1458" s="247"/>
      <c r="M1458" s="248" t="s">
        <v>34</v>
      </c>
      <c r="N1458" s="249" t="s">
        <v>49</v>
      </c>
      <c r="O1458" s="43"/>
      <c r="P1458" s="202">
        <f t="shared" ref="P1458:P1465" si="11">O1458*H1458</f>
        <v>0</v>
      </c>
      <c r="Q1458" s="202">
        <v>0.02</v>
      </c>
      <c r="R1458" s="202">
        <f t="shared" ref="R1458:R1465" si="12">Q1458*H1458</f>
        <v>0.02</v>
      </c>
      <c r="S1458" s="202">
        <v>0</v>
      </c>
      <c r="T1458" s="203">
        <f t="shared" ref="T1458:T1465" si="13">S1458*H1458</f>
        <v>0</v>
      </c>
      <c r="AR1458" s="24" t="s">
        <v>473</v>
      </c>
      <c r="AT1458" s="24" t="s">
        <v>222</v>
      </c>
      <c r="AU1458" s="24" t="s">
        <v>88</v>
      </c>
      <c r="AY1458" s="24" t="s">
        <v>179</v>
      </c>
      <c r="BE1458" s="204">
        <f t="shared" ref="BE1458:BE1465" si="14">IF(N1458="základní",J1458,0)</f>
        <v>0</v>
      </c>
      <c r="BF1458" s="204">
        <f t="shared" ref="BF1458:BF1465" si="15">IF(N1458="snížená",J1458,0)</f>
        <v>0</v>
      </c>
      <c r="BG1458" s="204">
        <f t="shared" ref="BG1458:BG1465" si="16">IF(N1458="zákl. přenesená",J1458,0)</f>
        <v>0</v>
      </c>
      <c r="BH1458" s="204">
        <f t="shared" ref="BH1458:BH1465" si="17">IF(N1458="sníž. přenesená",J1458,0)</f>
        <v>0</v>
      </c>
      <c r="BI1458" s="204">
        <f t="shared" ref="BI1458:BI1465" si="18">IF(N1458="nulová",J1458,0)</f>
        <v>0</v>
      </c>
      <c r="BJ1458" s="24" t="s">
        <v>86</v>
      </c>
      <c r="BK1458" s="204">
        <f t="shared" ref="BK1458:BK1465" si="19">ROUND(I1458*H1458,2)</f>
        <v>0</v>
      </c>
      <c r="BL1458" s="24" t="s">
        <v>301</v>
      </c>
      <c r="BM1458" s="24" t="s">
        <v>1993</v>
      </c>
    </row>
    <row r="1459" spans="2:65" s="1" customFormat="1" ht="22.9" customHeight="1">
      <c r="B1459" s="42"/>
      <c r="C1459" s="240" t="s">
        <v>1994</v>
      </c>
      <c r="D1459" s="240" t="s">
        <v>222</v>
      </c>
      <c r="E1459" s="241" t="s">
        <v>1995</v>
      </c>
      <c r="F1459" s="242" t="s">
        <v>1996</v>
      </c>
      <c r="G1459" s="243" t="s">
        <v>769</v>
      </c>
      <c r="H1459" s="244">
        <v>1</v>
      </c>
      <c r="I1459" s="245"/>
      <c r="J1459" s="246">
        <f t="shared" si="10"/>
        <v>0</v>
      </c>
      <c r="K1459" s="242" t="s">
        <v>233</v>
      </c>
      <c r="L1459" s="247"/>
      <c r="M1459" s="248" t="s">
        <v>34</v>
      </c>
      <c r="N1459" s="249" t="s">
        <v>49</v>
      </c>
      <c r="O1459" s="43"/>
      <c r="P1459" s="202">
        <f t="shared" si="11"/>
        <v>0</v>
      </c>
      <c r="Q1459" s="202">
        <v>0.02</v>
      </c>
      <c r="R1459" s="202">
        <f t="shared" si="12"/>
        <v>0.02</v>
      </c>
      <c r="S1459" s="202">
        <v>0</v>
      </c>
      <c r="T1459" s="203">
        <f t="shared" si="13"/>
        <v>0</v>
      </c>
      <c r="AR1459" s="24" t="s">
        <v>473</v>
      </c>
      <c r="AT1459" s="24" t="s">
        <v>222</v>
      </c>
      <c r="AU1459" s="24" t="s">
        <v>88</v>
      </c>
      <c r="AY1459" s="24" t="s">
        <v>179</v>
      </c>
      <c r="BE1459" s="204">
        <f t="shared" si="14"/>
        <v>0</v>
      </c>
      <c r="BF1459" s="204">
        <f t="shared" si="15"/>
        <v>0</v>
      </c>
      <c r="BG1459" s="204">
        <f t="shared" si="16"/>
        <v>0</v>
      </c>
      <c r="BH1459" s="204">
        <f t="shared" si="17"/>
        <v>0</v>
      </c>
      <c r="BI1459" s="204">
        <f t="shared" si="18"/>
        <v>0</v>
      </c>
      <c r="BJ1459" s="24" t="s">
        <v>86</v>
      </c>
      <c r="BK1459" s="204">
        <f t="shared" si="19"/>
        <v>0</v>
      </c>
      <c r="BL1459" s="24" t="s">
        <v>301</v>
      </c>
      <c r="BM1459" s="24" t="s">
        <v>1997</v>
      </c>
    </row>
    <row r="1460" spans="2:65" s="1" customFormat="1" ht="22.9" customHeight="1">
      <c r="B1460" s="42"/>
      <c r="C1460" s="240" t="s">
        <v>1998</v>
      </c>
      <c r="D1460" s="240" t="s">
        <v>222</v>
      </c>
      <c r="E1460" s="241" t="s">
        <v>1999</v>
      </c>
      <c r="F1460" s="242" t="s">
        <v>1996</v>
      </c>
      <c r="G1460" s="243" t="s">
        <v>769</v>
      </c>
      <c r="H1460" s="244">
        <v>1</v>
      </c>
      <c r="I1460" s="245"/>
      <c r="J1460" s="246">
        <f t="shared" si="10"/>
        <v>0</v>
      </c>
      <c r="K1460" s="242" t="s">
        <v>233</v>
      </c>
      <c r="L1460" s="247"/>
      <c r="M1460" s="248" t="s">
        <v>34</v>
      </c>
      <c r="N1460" s="249" t="s">
        <v>49</v>
      </c>
      <c r="O1460" s="43"/>
      <c r="P1460" s="202">
        <f t="shared" si="11"/>
        <v>0</v>
      </c>
      <c r="Q1460" s="202">
        <v>0.02</v>
      </c>
      <c r="R1460" s="202">
        <f t="shared" si="12"/>
        <v>0.02</v>
      </c>
      <c r="S1460" s="202">
        <v>0</v>
      </c>
      <c r="T1460" s="203">
        <f t="shared" si="13"/>
        <v>0</v>
      </c>
      <c r="AR1460" s="24" t="s">
        <v>473</v>
      </c>
      <c r="AT1460" s="24" t="s">
        <v>222</v>
      </c>
      <c r="AU1460" s="24" t="s">
        <v>88</v>
      </c>
      <c r="AY1460" s="24" t="s">
        <v>179</v>
      </c>
      <c r="BE1460" s="204">
        <f t="shared" si="14"/>
        <v>0</v>
      </c>
      <c r="BF1460" s="204">
        <f t="shared" si="15"/>
        <v>0</v>
      </c>
      <c r="BG1460" s="204">
        <f t="shared" si="16"/>
        <v>0</v>
      </c>
      <c r="BH1460" s="204">
        <f t="shared" si="17"/>
        <v>0</v>
      </c>
      <c r="BI1460" s="204">
        <f t="shared" si="18"/>
        <v>0</v>
      </c>
      <c r="BJ1460" s="24" t="s">
        <v>86</v>
      </c>
      <c r="BK1460" s="204">
        <f t="shared" si="19"/>
        <v>0</v>
      </c>
      <c r="BL1460" s="24" t="s">
        <v>301</v>
      </c>
      <c r="BM1460" s="24" t="s">
        <v>2000</v>
      </c>
    </row>
    <row r="1461" spans="2:65" s="1" customFormat="1" ht="22.9" customHeight="1">
      <c r="B1461" s="42"/>
      <c r="C1461" s="240" t="s">
        <v>2001</v>
      </c>
      <c r="D1461" s="240" t="s">
        <v>222</v>
      </c>
      <c r="E1461" s="241" t="s">
        <v>2002</v>
      </c>
      <c r="F1461" s="242" t="s">
        <v>1996</v>
      </c>
      <c r="G1461" s="243" t="s">
        <v>769</v>
      </c>
      <c r="H1461" s="244">
        <v>2</v>
      </c>
      <c r="I1461" s="245"/>
      <c r="J1461" s="246">
        <f t="shared" si="10"/>
        <v>0</v>
      </c>
      <c r="K1461" s="242" t="s">
        <v>233</v>
      </c>
      <c r="L1461" s="247"/>
      <c r="M1461" s="248" t="s">
        <v>34</v>
      </c>
      <c r="N1461" s="249" t="s">
        <v>49</v>
      </c>
      <c r="O1461" s="43"/>
      <c r="P1461" s="202">
        <f t="shared" si="11"/>
        <v>0</v>
      </c>
      <c r="Q1461" s="202">
        <v>0.02</v>
      </c>
      <c r="R1461" s="202">
        <f t="shared" si="12"/>
        <v>0.04</v>
      </c>
      <c r="S1461" s="202">
        <v>0</v>
      </c>
      <c r="T1461" s="203">
        <f t="shared" si="13"/>
        <v>0</v>
      </c>
      <c r="AR1461" s="24" t="s">
        <v>473</v>
      </c>
      <c r="AT1461" s="24" t="s">
        <v>222</v>
      </c>
      <c r="AU1461" s="24" t="s">
        <v>88</v>
      </c>
      <c r="AY1461" s="24" t="s">
        <v>179</v>
      </c>
      <c r="BE1461" s="204">
        <f t="shared" si="14"/>
        <v>0</v>
      </c>
      <c r="BF1461" s="204">
        <f t="shared" si="15"/>
        <v>0</v>
      </c>
      <c r="BG1461" s="204">
        <f t="shared" si="16"/>
        <v>0</v>
      </c>
      <c r="BH1461" s="204">
        <f t="shared" si="17"/>
        <v>0</v>
      </c>
      <c r="BI1461" s="204">
        <f t="shared" si="18"/>
        <v>0</v>
      </c>
      <c r="BJ1461" s="24" t="s">
        <v>86</v>
      </c>
      <c r="BK1461" s="204">
        <f t="shared" si="19"/>
        <v>0</v>
      </c>
      <c r="BL1461" s="24" t="s">
        <v>301</v>
      </c>
      <c r="BM1461" s="24" t="s">
        <v>2003</v>
      </c>
    </row>
    <row r="1462" spans="2:65" s="1" customFormat="1" ht="22.9" customHeight="1">
      <c r="B1462" s="42"/>
      <c r="C1462" s="240" t="s">
        <v>2004</v>
      </c>
      <c r="D1462" s="240" t="s">
        <v>222</v>
      </c>
      <c r="E1462" s="241" t="s">
        <v>2005</v>
      </c>
      <c r="F1462" s="242" t="s">
        <v>1996</v>
      </c>
      <c r="G1462" s="243" t="s">
        <v>769</v>
      </c>
      <c r="H1462" s="244">
        <v>2</v>
      </c>
      <c r="I1462" s="245"/>
      <c r="J1462" s="246">
        <f t="shared" si="10"/>
        <v>0</v>
      </c>
      <c r="K1462" s="242" t="s">
        <v>233</v>
      </c>
      <c r="L1462" s="247"/>
      <c r="M1462" s="248" t="s">
        <v>34</v>
      </c>
      <c r="N1462" s="249" t="s">
        <v>49</v>
      </c>
      <c r="O1462" s="43"/>
      <c r="P1462" s="202">
        <f t="shared" si="11"/>
        <v>0</v>
      </c>
      <c r="Q1462" s="202">
        <v>0.02</v>
      </c>
      <c r="R1462" s="202">
        <f t="shared" si="12"/>
        <v>0.04</v>
      </c>
      <c r="S1462" s="202">
        <v>0</v>
      </c>
      <c r="T1462" s="203">
        <f t="shared" si="13"/>
        <v>0</v>
      </c>
      <c r="AR1462" s="24" t="s">
        <v>473</v>
      </c>
      <c r="AT1462" s="24" t="s">
        <v>222</v>
      </c>
      <c r="AU1462" s="24" t="s">
        <v>88</v>
      </c>
      <c r="AY1462" s="24" t="s">
        <v>179</v>
      </c>
      <c r="BE1462" s="204">
        <f t="shared" si="14"/>
        <v>0</v>
      </c>
      <c r="BF1462" s="204">
        <f t="shared" si="15"/>
        <v>0</v>
      </c>
      <c r="BG1462" s="204">
        <f t="shared" si="16"/>
        <v>0</v>
      </c>
      <c r="BH1462" s="204">
        <f t="shared" si="17"/>
        <v>0</v>
      </c>
      <c r="BI1462" s="204">
        <f t="shared" si="18"/>
        <v>0</v>
      </c>
      <c r="BJ1462" s="24" t="s">
        <v>86</v>
      </c>
      <c r="BK1462" s="204">
        <f t="shared" si="19"/>
        <v>0</v>
      </c>
      <c r="BL1462" s="24" t="s">
        <v>301</v>
      </c>
      <c r="BM1462" s="24" t="s">
        <v>2006</v>
      </c>
    </row>
    <row r="1463" spans="2:65" s="1" customFormat="1" ht="22.9" customHeight="1">
      <c r="B1463" s="42"/>
      <c r="C1463" s="240" t="s">
        <v>2007</v>
      </c>
      <c r="D1463" s="240" t="s">
        <v>222</v>
      </c>
      <c r="E1463" s="241" t="s">
        <v>2008</v>
      </c>
      <c r="F1463" s="242" t="s">
        <v>1996</v>
      </c>
      <c r="G1463" s="243" t="s">
        <v>769</v>
      </c>
      <c r="H1463" s="244">
        <v>1</v>
      </c>
      <c r="I1463" s="245"/>
      <c r="J1463" s="246">
        <f t="shared" si="10"/>
        <v>0</v>
      </c>
      <c r="K1463" s="242" t="s">
        <v>233</v>
      </c>
      <c r="L1463" s="247"/>
      <c r="M1463" s="248" t="s">
        <v>34</v>
      </c>
      <c r="N1463" s="249" t="s">
        <v>49</v>
      </c>
      <c r="O1463" s="43"/>
      <c r="P1463" s="202">
        <f t="shared" si="11"/>
        <v>0</v>
      </c>
      <c r="Q1463" s="202">
        <v>0.02</v>
      </c>
      <c r="R1463" s="202">
        <f t="shared" si="12"/>
        <v>0.02</v>
      </c>
      <c r="S1463" s="202">
        <v>0</v>
      </c>
      <c r="T1463" s="203">
        <f t="shared" si="13"/>
        <v>0</v>
      </c>
      <c r="AR1463" s="24" t="s">
        <v>473</v>
      </c>
      <c r="AT1463" s="24" t="s">
        <v>222</v>
      </c>
      <c r="AU1463" s="24" t="s">
        <v>88</v>
      </c>
      <c r="AY1463" s="24" t="s">
        <v>179</v>
      </c>
      <c r="BE1463" s="204">
        <f t="shared" si="14"/>
        <v>0</v>
      </c>
      <c r="BF1463" s="204">
        <f t="shared" si="15"/>
        <v>0</v>
      </c>
      <c r="BG1463" s="204">
        <f t="shared" si="16"/>
        <v>0</v>
      </c>
      <c r="BH1463" s="204">
        <f t="shared" si="17"/>
        <v>0</v>
      </c>
      <c r="BI1463" s="204">
        <f t="shared" si="18"/>
        <v>0</v>
      </c>
      <c r="BJ1463" s="24" t="s">
        <v>86</v>
      </c>
      <c r="BK1463" s="204">
        <f t="shared" si="19"/>
        <v>0</v>
      </c>
      <c r="BL1463" s="24" t="s">
        <v>301</v>
      </c>
      <c r="BM1463" s="24" t="s">
        <v>2009</v>
      </c>
    </row>
    <row r="1464" spans="2:65" s="1" customFormat="1" ht="22.9" customHeight="1">
      <c r="B1464" s="42"/>
      <c r="C1464" s="240" t="s">
        <v>2010</v>
      </c>
      <c r="D1464" s="240" t="s">
        <v>222</v>
      </c>
      <c r="E1464" s="241" t="s">
        <v>2011</v>
      </c>
      <c r="F1464" s="242" t="s">
        <v>1996</v>
      </c>
      <c r="G1464" s="243" t="s">
        <v>769</v>
      </c>
      <c r="H1464" s="244">
        <v>3</v>
      </c>
      <c r="I1464" s="245"/>
      <c r="J1464" s="246">
        <f t="shared" si="10"/>
        <v>0</v>
      </c>
      <c r="K1464" s="242" t="s">
        <v>233</v>
      </c>
      <c r="L1464" s="247"/>
      <c r="M1464" s="248" t="s">
        <v>34</v>
      </c>
      <c r="N1464" s="249" t="s">
        <v>49</v>
      </c>
      <c r="O1464" s="43"/>
      <c r="P1464" s="202">
        <f t="shared" si="11"/>
        <v>0</v>
      </c>
      <c r="Q1464" s="202">
        <v>0.02</v>
      </c>
      <c r="R1464" s="202">
        <f t="shared" si="12"/>
        <v>0.06</v>
      </c>
      <c r="S1464" s="202">
        <v>0</v>
      </c>
      <c r="T1464" s="203">
        <f t="shared" si="13"/>
        <v>0</v>
      </c>
      <c r="AR1464" s="24" t="s">
        <v>473</v>
      </c>
      <c r="AT1464" s="24" t="s">
        <v>222</v>
      </c>
      <c r="AU1464" s="24" t="s">
        <v>88</v>
      </c>
      <c r="AY1464" s="24" t="s">
        <v>179</v>
      </c>
      <c r="BE1464" s="204">
        <f t="shared" si="14"/>
        <v>0</v>
      </c>
      <c r="BF1464" s="204">
        <f t="shared" si="15"/>
        <v>0</v>
      </c>
      <c r="BG1464" s="204">
        <f t="shared" si="16"/>
        <v>0</v>
      </c>
      <c r="BH1464" s="204">
        <f t="shared" si="17"/>
        <v>0</v>
      </c>
      <c r="BI1464" s="204">
        <f t="shared" si="18"/>
        <v>0</v>
      </c>
      <c r="BJ1464" s="24" t="s">
        <v>86</v>
      </c>
      <c r="BK1464" s="204">
        <f t="shared" si="19"/>
        <v>0</v>
      </c>
      <c r="BL1464" s="24" t="s">
        <v>301</v>
      </c>
      <c r="BM1464" s="24" t="s">
        <v>2012</v>
      </c>
    </row>
    <row r="1465" spans="2:65" s="1" customFormat="1" ht="34.15" customHeight="1">
      <c r="B1465" s="42"/>
      <c r="C1465" s="193" t="s">
        <v>2013</v>
      </c>
      <c r="D1465" s="193" t="s">
        <v>182</v>
      </c>
      <c r="E1465" s="194" t="s">
        <v>2014</v>
      </c>
      <c r="F1465" s="195" t="s">
        <v>2015</v>
      </c>
      <c r="G1465" s="196" t="s">
        <v>769</v>
      </c>
      <c r="H1465" s="197">
        <v>2</v>
      </c>
      <c r="I1465" s="198"/>
      <c r="J1465" s="199">
        <f t="shared" si="10"/>
        <v>0</v>
      </c>
      <c r="K1465" s="195" t="s">
        <v>186</v>
      </c>
      <c r="L1465" s="62"/>
      <c r="M1465" s="200" t="s">
        <v>34</v>
      </c>
      <c r="N1465" s="201" t="s">
        <v>49</v>
      </c>
      <c r="O1465" s="43"/>
      <c r="P1465" s="202">
        <f t="shared" si="11"/>
        <v>0</v>
      </c>
      <c r="Q1465" s="202">
        <v>0</v>
      </c>
      <c r="R1465" s="202">
        <f t="shared" si="12"/>
        <v>0</v>
      </c>
      <c r="S1465" s="202">
        <v>0</v>
      </c>
      <c r="T1465" s="203">
        <f t="shared" si="13"/>
        <v>0</v>
      </c>
      <c r="AR1465" s="24" t="s">
        <v>301</v>
      </c>
      <c r="AT1465" s="24" t="s">
        <v>182</v>
      </c>
      <c r="AU1465" s="24" t="s">
        <v>88</v>
      </c>
      <c r="AY1465" s="24" t="s">
        <v>179</v>
      </c>
      <c r="BE1465" s="204">
        <f t="shared" si="14"/>
        <v>0</v>
      </c>
      <c r="BF1465" s="204">
        <f t="shared" si="15"/>
        <v>0</v>
      </c>
      <c r="BG1465" s="204">
        <f t="shared" si="16"/>
        <v>0</v>
      </c>
      <c r="BH1465" s="204">
        <f t="shared" si="17"/>
        <v>0</v>
      </c>
      <c r="BI1465" s="204">
        <f t="shared" si="18"/>
        <v>0</v>
      </c>
      <c r="BJ1465" s="24" t="s">
        <v>86</v>
      </c>
      <c r="BK1465" s="204">
        <f t="shared" si="19"/>
        <v>0</v>
      </c>
      <c r="BL1465" s="24" t="s">
        <v>301</v>
      </c>
      <c r="BM1465" s="24" t="s">
        <v>2016</v>
      </c>
    </row>
    <row r="1466" spans="2:65" s="1" customFormat="1" ht="148.5">
      <c r="B1466" s="42"/>
      <c r="C1466" s="64"/>
      <c r="D1466" s="205" t="s">
        <v>189</v>
      </c>
      <c r="E1466" s="64"/>
      <c r="F1466" s="206" t="s">
        <v>1953</v>
      </c>
      <c r="G1466" s="64"/>
      <c r="H1466" s="64"/>
      <c r="I1466" s="164"/>
      <c r="J1466" s="64"/>
      <c r="K1466" s="64"/>
      <c r="L1466" s="62"/>
      <c r="M1466" s="207"/>
      <c r="N1466" s="43"/>
      <c r="O1466" s="43"/>
      <c r="P1466" s="43"/>
      <c r="Q1466" s="43"/>
      <c r="R1466" s="43"/>
      <c r="S1466" s="43"/>
      <c r="T1466" s="79"/>
      <c r="AT1466" s="24" t="s">
        <v>189</v>
      </c>
      <c r="AU1466" s="24" t="s">
        <v>88</v>
      </c>
    </row>
    <row r="1467" spans="2:65" s="1" customFormat="1" ht="22.9" customHeight="1">
      <c r="B1467" s="42"/>
      <c r="C1467" s="240" t="s">
        <v>2017</v>
      </c>
      <c r="D1467" s="240" t="s">
        <v>222</v>
      </c>
      <c r="E1467" s="241" t="s">
        <v>2018</v>
      </c>
      <c r="F1467" s="242" t="s">
        <v>2019</v>
      </c>
      <c r="G1467" s="243" t="s">
        <v>769</v>
      </c>
      <c r="H1467" s="244">
        <v>1</v>
      </c>
      <c r="I1467" s="245"/>
      <c r="J1467" s="246">
        <f>ROUND(I1467*H1467,2)</f>
        <v>0</v>
      </c>
      <c r="K1467" s="242" t="s">
        <v>233</v>
      </c>
      <c r="L1467" s="247"/>
      <c r="M1467" s="248" t="s">
        <v>34</v>
      </c>
      <c r="N1467" s="249" t="s">
        <v>49</v>
      </c>
      <c r="O1467" s="43"/>
      <c r="P1467" s="202">
        <f>O1467*H1467</f>
        <v>0</v>
      </c>
      <c r="Q1467" s="202">
        <v>0.03</v>
      </c>
      <c r="R1467" s="202">
        <f>Q1467*H1467</f>
        <v>0.03</v>
      </c>
      <c r="S1467" s="202">
        <v>0</v>
      </c>
      <c r="T1467" s="203">
        <f>S1467*H1467</f>
        <v>0</v>
      </c>
      <c r="AR1467" s="24" t="s">
        <v>473</v>
      </c>
      <c r="AT1467" s="24" t="s">
        <v>222</v>
      </c>
      <c r="AU1467" s="24" t="s">
        <v>88</v>
      </c>
      <c r="AY1467" s="24" t="s">
        <v>179</v>
      </c>
      <c r="BE1467" s="204">
        <f>IF(N1467="základní",J1467,0)</f>
        <v>0</v>
      </c>
      <c r="BF1467" s="204">
        <f>IF(N1467="snížená",J1467,0)</f>
        <v>0</v>
      </c>
      <c r="BG1467" s="204">
        <f>IF(N1467="zákl. přenesená",J1467,0)</f>
        <v>0</v>
      </c>
      <c r="BH1467" s="204">
        <f>IF(N1467="sníž. přenesená",J1467,0)</f>
        <v>0</v>
      </c>
      <c r="BI1467" s="204">
        <f>IF(N1467="nulová",J1467,0)</f>
        <v>0</v>
      </c>
      <c r="BJ1467" s="24" t="s">
        <v>86</v>
      </c>
      <c r="BK1467" s="204">
        <f>ROUND(I1467*H1467,2)</f>
        <v>0</v>
      </c>
      <c r="BL1467" s="24" t="s">
        <v>301</v>
      </c>
      <c r="BM1467" s="24" t="s">
        <v>2020</v>
      </c>
    </row>
    <row r="1468" spans="2:65" s="1" customFormat="1" ht="22.9" customHeight="1">
      <c r="B1468" s="42"/>
      <c r="C1468" s="240" t="s">
        <v>2021</v>
      </c>
      <c r="D1468" s="240" t="s">
        <v>222</v>
      </c>
      <c r="E1468" s="241" t="s">
        <v>2022</v>
      </c>
      <c r="F1468" s="242" t="s">
        <v>2019</v>
      </c>
      <c r="G1468" s="243" t="s">
        <v>769</v>
      </c>
      <c r="H1468" s="244">
        <v>1</v>
      </c>
      <c r="I1468" s="245"/>
      <c r="J1468" s="246">
        <f>ROUND(I1468*H1468,2)</f>
        <v>0</v>
      </c>
      <c r="K1468" s="242" t="s">
        <v>233</v>
      </c>
      <c r="L1468" s="247"/>
      <c r="M1468" s="248" t="s">
        <v>34</v>
      </c>
      <c r="N1468" s="249" t="s">
        <v>49</v>
      </c>
      <c r="O1468" s="43"/>
      <c r="P1468" s="202">
        <f>O1468*H1468</f>
        <v>0</v>
      </c>
      <c r="Q1468" s="202">
        <v>0.03</v>
      </c>
      <c r="R1468" s="202">
        <f>Q1468*H1468</f>
        <v>0.03</v>
      </c>
      <c r="S1468" s="202">
        <v>0</v>
      </c>
      <c r="T1468" s="203">
        <f>S1468*H1468</f>
        <v>0</v>
      </c>
      <c r="AR1468" s="24" t="s">
        <v>473</v>
      </c>
      <c r="AT1468" s="24" t="s">
        <v>222</v>
      </c>
      <c r="AU1468" s="24" t="s">
        <v>88</v>
      </c>
      <c r="AY1468" s="24" t="s">
        <v>179</v>
      </c>
      <c r="BE1468" s="204">
        <f>IF(N1468="základní",J1468,0)</f>
        <v>0</v>
      </c>
      <c r="BF1468" s="204">
        <f>IF(N1468="snížená",J1468,0)</f>
        <v>0</v>
      </c>
      <c r="BG1468" s="204">
        <f>IF(N1468="zákl. přenesená",J1468,0)</f>
        <v>0</v>
      </c>
      <c r="BH1468" s="204">
        <f>IF(N1468="sníž. přenesená",J1468,0)</f>
        <v>0</v>
      </c>
      <c r="BI1468" s="204">
        <f>IF(N1468="nulová",J1468,0)</f>
        <v>0</v>
      </c>
      <c r="BJ1468" s="24" t="s">
        <v>86</v>
      </c>
      <c r="BK1468" s="204">
        <f>ROUND(I1468*H1468,2)</f>
        <v>0</v>
      </c>
      <c r="BL1468" s="24" t="s">
        <v>301</v>
      </c>
      <c r="BM1468" s="24" t="s">
        <v>2023</v>
      </c>
    </row>
    <row r="1469" spans="2:65" s="1" customFormat="1" ht="22.9" customHeight="1">
      <c r="B1469" s="42"/>
      <c r="C1469" s="193" t="s">
        <v>2024</v>
      </c>
      <c r="D1469" s="193" t="s">
        <v>182</v>
      </c>
      <c r="E1469" s="194" t="s">
        <v>2025</v>
      </c>
      <c r="F1469" s="195" t="s">
        <v>2026</v>
      </c>
      <c r="G1469" s="196" t="s">
        <v>769</v>
      </c>
      <c r="H1469" s="197">
        <v>3</v>
      </c>
      <c r="I1469" s="198"/>
      <c r="J1469" s="199">
        <f>ROUND(I1469*H1469,2)</f>
        <v>0</v>
      </c>
      <c r="K1469" s="195" t="s">
        <v>186</v>
      </c>
      <c r="L1469" s="62"/>
      <c r="M1469" s="200" t="s">
        <v>34</v>
      </c>
      <c r="N1469" s="201" t="s">
        <v>49</v>
      </c>
      <c r="O1469" s="43"/>
      <c r="P1469" s="202">
        <f>O1469*H1469</f>
        <v>0</v>
      </c>
      <c r="Q1469" s="202">
        <v>0</v>
      </c>
      <c r="R1469" s="202">
        <f>Q1469*H1469</f>
        <v>0</v>
      </c>
      <c r="S1469" s="202">
        <v>0</v>
      </c>
      <c r="T1469" s="203">
        <f>S1469*H1469</f>
        <v>0</v>
      </c>
      <c r="AR1469" s="24" t="s">
        <v>301</v>
      </c>
      <c r="AT1469" s="24" t="s">
        <v>182</v>
      </c>
      <c r="AU1469" s="24" t="s">
        <v>88</v>
      </c>
      <c r="AY1469" s="24" t="s">
        <v>179</v>
      </c>
      <c r="BE1469" s="204">
        <f>IF(N1469="základní",J1469,0)</f>
        <v>0</v>
      </c>
      <c r="BF1469" s="204">
        <f>IF(N1469="snížená",J1469,0)</f>
        <v>0</v>
      </c>
      <c r="BG1469" s="204">
        <f>IF(N1469="zákl. přenesená",J1469,0)</f>
        <v>0</v>
      </c>
      <c r="BH1469" s="204">
        <f>IF(N1469="sníž. přenesená",J1469,0)</f>
        <v>0</v>
      </c>
      <c r="BI1469" s="204">
        <f>IF(N1469="nulová",J1469,0)</f>
        <v>0</v>
      </c>
      <c r="BJ1469" s="24" t="s">
        <v>86</v>
      </c>
      <c r="BK1469" s="204">
        <f>ROUND(I1469*H1469,2)</f>
        <v>0</v>
      </c>
      <c r="BL1469" s="24" t="s">
        <v>301</v>
      </c>
      <c r="BM1469" s="24" t="s">
        <v>2027</v>
      </c>
    </row>
    <row r="1470" spans="2:65" s="1" customFormat="1" ht="148.5">
      <c r="B1470" s="42"/>
      <c r="C1470" s="64"/>
      <c r="D1470" s="205" t="s">
        <v>189</v>
      </c>
      <c r="E1470" s="64"/>
      <c r="F1470" s="206" t="s">
        <v>1953</v>
      </c>
      <c r="G1470" s="64"/>
      <c r="H1470" s="64"/>
      <c r="I1470" s="164"/>
      <c r="J1470" s="64"/>
      <c r="K1470" s="64"/>
      <c r="L1470" s="62"/>
      <c r="M1470" s="207"/>
      <c r="N1470" s="43"/>
      <c r="O1470" s="43"/>
      <c r="P1470" s="43"/>
      <c r="Q1470" s="43"/>
      <c r="R1470" s="43"/>
      <c r="S1470" s="43"/>
      <c r="T1470" s="79"/>
      <c r="AT1470" s="24" t="s">
        <v>189</v>
      </c>
      <c r="AU1470" s="24" t="s">
        <v>88</v>
      </c>
    </row>
    <row r="1471" spans="2:65" s="1" customFormat="1" ht="22.9" customHeight="1">
      <c r="B1471" s="42"/>
      <c r="C1471" s="240" t="s">
        <v>2028</v>
      </c>
      <c r="D1471" s="240" t="s">
        <v>222</v>
      </c>
      <c r="E1471" s="241" t="s">
        <v>2029</v>
      </c>
      <c r="F1471" s="242" t="s">
        <v>2030</v>
      </c>
      <c r="G1471" s="243" t="s">
        <v>769</v>
      </c>
      <c r="H1471" s="244">
        <v>1</v>
      </c>
      <c r="I1471" s="245"/>
      <c r="J1471" s="246">
        <f>ROUND(I1471*H1471,2)</f>
        <v>0</v>
      </c>
      <c r="K1471" s="242" t="s">
        <v>233</v>
      </c>
      <c r="L1471" s="247"/>
      <c r="M1471" s="248" t="s">
        <v>34</v>
      </c>
      <c r="N1471" s="249" t="s">
        <v>49</v>
      </c>
      <c r="O1471" s="43"/>
      <c r="P1471" s="202">
        <f>O1471*H1471</f>
        <v>0</v>
      </c>
      <c r="Q1471" s="202">
        <v>0.03</v>
      </c>
      <c r="R1471" s="202">
        <f>Q1471*H1471</f>
        <v>0.03</v>
      </c>
      <c r="S1471" s="202">
        <v>0</v>
      </c>
      <c r="T1471" s="203">
        <f>S1471*H1471</f>
        <v>0</v>
      </c>
      <c r="AR1471" s="24" t="s">
        <v>473</v>
      </c>
      <c r="AT1471" s="24" t="s">
        <v>222</v>
      </c>
      <c r="AU1471" s="24" t="s">
        <v>88</v>
      </c>
      <c r="AY1471" s="24" t="s">
        <v>179</v>
      </c>
      <c r="BE1471" s="204">
        <f>IF(N1471="základní",J1471,0)</f>
        <v>0</v>
      </c>
      <c r="BF1471" s="204">
        <f>IF(N1471="snížená",J1471,0)</f>
        <v>0</v>
      </c>
      <c r="BG1471" s="204">
        <f>IF(N1471="zákl. přenesená",J1471,0)</f>
        <v>0</v>
      </c>
      <c r="BH1471" s="204">
        <f>IF(N1471="sníž. přenesená",J1471,0)</f>
        <v>0</v>
      </c>
      <c r="BI1471" s="204">
        <f>IF(N1471="nulová",J1471,0)</f>
        <v>0</v>
      </c>
      <c r="BJ1471" s="24" t="s">
        <v>86</v>
      </c>
      <c r="BK1471" s="204">
        <f>ROUND(I1471*H1471,2)</f>
        <v>0</v>
      </c>
      <c r="BL1471" s="24" t="s">
        <v>301</v>
      </c>
      <c r="BM1471" s="24" t="s">
        <v>2031</v>
      </c>
    </row>
    <row r="1472" spans="2:65" s="1" customFormat="1" ht="22.9" customHeight="1">
      <c r="B1472" s="42"/>
      <c r="C1472" s="240" t="s">
        <v>2032</v>
      </c>
      <c r="D1472" s="240" t="s">
        <v>222</v>
      </c>
      <c r="E1472" s="241" t="s">
        <v>2033</v>
      </c>
      <c r="F1472" s="242" t="s">
        <v>2030</v>
      </c>
      <c r="G1472" s="243" t="s">
        <v>769</v>
      </c>
      <c r="H1472" s="244">
        <v>1</v>
      </c>
      <c r="I1472" s="245"/>
      <c r="J1472" s="246">
        <f>ROUND(I1472*H1472,2)</f>
        <v>0</v>
      </c>
      <c r="K1472" s="242" t="s">
        <v>233</v>
      </c>
      <c r="L1472" s="247"/>
      <c r="M1472" s="248" t="s">
        <v>34</v>
      </c>
      <c r="N1472" s="249" t="s">
        <v>49</v>
      </c>
      <c r="O1472" s="43"/>
      <c r="P1472" s="202">
        <f>O1472*H1472</f>
        <v>0</v>
      </c>
      <c r="Q1472" s="202">
        <v>0.03</v>
      </c>
      <c r="R1472" s="202">
        <f>Q1472*H1472</f>
        <v>0.03</v>
      </c>
      <c r="S1472" s="202">
        <v>0</v>
      </c>
      <c r="T1472" s="203">
        <f>S1472*H1472</f>
        <v>0</v>
      </c>
      <c r="AR1472" s="24" t="s">
        <v>473</v>
      </c>
      <c r="AT1472" s="24" t="s">
        <v>222</v>
      </c>
      <c r="AU1472" s="24" t="s">
        <v>88</v>
      </c>
      <c r="AY1472" s="24" t="s">
        <v>179</v>
      </c>
      <c r="BE1472" s="204">
        <f>IF(N1472="základní",J1472,0)</f>
        <v>0</v>
      </c>
      <c r="BF1472" s="204">
        <f>IF(N1472="snížená",J1472,0)</f>
        <v>0</v>
      </c>
      <c r="BG1472" s="204">
        <f>IF(N1472="zákl. přenesená",J1472,0)</f>
        <v>0</v>
      </c>
      <c r="BH1472" s="204">
        <f>IF(N1472="sníž. přenesená",J1472,0)</f>
        <v>0</v>
      </c>
      <c r="BI1472" s="204">
        <f>IF(N1472="nulová",J1472,0)</f>
        <v>0</v>
      </c>
      <c r="BJ1472" s="24" t="s">
        <v>86</v>
      </c>
      <c r="BK1472" s="204">
        <f>ROUND(I1472*H1472,2)</f>
        <v>0</v>
      </c>
      <c r="BL1472" s="24" t="s">
        <v>301</v>
      </c>
      <c r="BM1472" s="24" t="s">
        <v>2034</v>
      </c>
    </row>
    <row r="1473" spans="2:65" s="1" customFormat="1" ht="22.9" customHeight="1">
      <c r="B1473" s="42"/>
      <c r="C1473" s="240" t="s">
        <v>2035</v>
      </c>
      <c r="D1473" s="240" t="s">
        <v>222</v>
      </c>
      <c r="E1473" s="241" t="s">
        <v>2036</v>
      </c>
      <c r="F1473" s="242" t="s">
        <v>2030</v>
      </c>
      <c r="G1473" s="243" t="s">
        <v>769</v>
      </c>
      <c r="H1473" s="244">
        <v>1</v>
      </c>
      <c r="I1473" s="245"/>
      <c r="J1473" s="246">
        <f>ROUND(I1473*H1473,2)</f>
        <v>0</v>
      </c>
      <c r="K1473" s="242" t="s">
        <v>233</v>
      </c>
      <c r="L1473" s="247"/>
      <c r="M1473" s="248" t="s">
        <v>34</v>
      </c>
      <c r="N1473" s="249" t="s">
        <v>49</v>
      </c>
      <c r="O1473" s="43"/>
      <c r="P1473" s="202">
        <f>O1473*H1473</f>
        <v>0</v>
      </c>
      <c r="Q1473" s="202">
        <v>0.03</v>
      </c>
      <c r="R1473" s="202">
        <f>Q1473*H1473</f>
        <v>0.03</v>
      </c>
      <c r="S1473" s="202">
        <v>0</v>
      </c>
      <c r="T1473" s="203">
        <f>S1473*H1473</f>
        <v>0</v>
      </c>
      <c r="AR1473" s="24" t="s">
        <v>473</v>
      </c>
      <c r="AT1473" s="24" t="s">
        <v>222</v>
      </c>
      <c r="AU1473" s="24" t="s">
        <v>88</v>
      </c>
      <c r="AY1473" s="24" t="s">
        <v>179</v>
      </c>
      <c r="BE1473" s="204">
        <f>IF(N1473="základní",J1473,0)</f>
        <v>0</v>
      </c>
      <c r="BF1473" s="204">
        <f>IF(N1473="snížená",J1473,0)</f>
        <v>0</v>
      </c>
      <c r="BG1473" s="204">
        <f>IF(N1473="zákl. přenesená",J1473,0)</f>
        <v>0</v>
      </c>
      <c r="BH1473" s="204">
        <f>IF(N1473="sníž. přenesená",J1473,0)</f>
        <v>0</v>
      </c>
      <c r="BI1473" s="204">
        <f>IF(N1473="nulová",J1473,0)</f>
        <v>0</v>
      </c>
      <c r="BJ1473" s="24" t="s">
        <v>86</v>
      </c>
      <c r="BK1473" s="204">
        <f>ROUND(I1473*H1473,2)</f>
        <v>0</v>
      </c>
      <c r="BL1473" s="24" t="s">
        <v>301</v>
      </c>
      <c r="BM1473" s="24" t="s">
        <v>2037</v>
      </c>
    </row>
    <row r="1474" spans="2:65" s="1" customFormat="1" ht="34.15" customHeight="1">
      <c r="B1474" s="42"/>
      <c r="C1474" s="193" t="s">
        <v>2038</v>
      </c>
      <c r="D1474" s="193" t="s">
        <v>182</v>
      </c>
      <c r="E1474" s="194" t="s">
        <v>2039</v>
      </c>
      <c r="F1474" s="195" t="s">
        <v>2040</v>
      </c>
      <c r="G1474" s="196" t="s">
        <v>769</v>
      </c>
      <c r="H1474" s="197">
        <v>5</v>
      </c>
      <c r="I1474" s="198"/>
      <c r="J1474" s="199">
        <f>ROUND(I1474*H1474,2)</f>
        <v>0</v>
      </c>
      <c r="K1474" s="195" t="s">
        <v>186</v>
      </c>
      <c r="L1474" s="62"/>
      <c r="M1474" s="200" t="s">
        <v>34</v>
      </c>
      <c r="N1474" s="201" t="s">
        <v>49</v>
      </c>
      <c r="O1474" s="43"/>
      <c r="P1474" s="202">
        <f>O1474*H1474</f>
        <v>0</v>
      </c>
      <c r="Q1474" s="202">
        <v>0</v>
      </c>
      <c r="R1474" s="202">
        <f>Q1474*H1474</f>
        <v>0</v>
      </c>
      <c r="S1474" s="202">
        <v>0</v>
      </c>
      <c r="T1474" s="203">
        <f>S1474*H1474</f>
        <v>0</v>
      </c>
      <c r="AR1474" s="24" t="s">
        <v>301</v>
      </c>
      <c r="AT1474" s="24" t="s">
        <v>182</v>
      </c>
      <c r="AU1474" s="24" t="s">
        <v>88</v>
      </c>
      <c r="AY1474" s="24" t="s">
        <v>179</v>
      </c>
      <c r="BE1474" s="204">
        <f>IF(N1474="základní",J1474,0)</f>
        <v>0</v>
      </c>
      <c r="BF1474" s="204">
        <f>IF(N1474="snížená",J1474,0)</f>
        <v>0</v>
      </c>
      <c r="BG1474" s="204">
        <f>IF(N1474="zákl. přenesená",J1474,0)</f>
        <v>0</v>
      </c>
      <c r="BH1474" s="204">
        <f>IF(N1474="sníž. přenesená",J1474,0)</f>
        <v>0</v>
      </c>
      <c r="BI1474" s="204">
        <f>IF(N1474="nulová",J1474,0)</f>
        <v>0</v>
      </c>
      <c r="BJ1474" s="24" t="s">
        <v>86</v>
      </c>
      <c r="BK1474" s="204">
        <f>ROUND(I1474*H1474,2)</f>
        <v>0</v>
      </c>
      <c r="BL1474" s="24" t="s">
        <v>301</v>
      </c>
      <c r="BM1474" s="24" t="s">
        <v>2041</v>
      </c>
    </row>
    <row r="1475" spans="2:65" s="1" customFormat="1" ht="148.5">
      <c r="B1475" s="42"/>
      <c r="C1475" s="64"/>
      <c r="D1475" s="205" t="s">
        <v>189</v>
      </c>
      <c r="E1475" s="64"/>
      <c r="F1475" s="206" t="s">
        <v>1953</v>
      </c>
      <c r="G1475" s="64"/>
      <c r="H1475" s="64"/>
      <c r="I1475" s="164"/>
      <c r="J1475" s="64"/>
      <c r="K1475" s="64"/>
      <c r="L1475" s="62"/>
      <c r="M1475" s="207"/>
      <c r="N1475" s="43"/>
      <c r="O1475" s="43"/>
      <c r="P1475" s="43"/>
      <c r="Q1475" s="43"/>
      <c r="R1475" s="43"/>
      <c r="S1475" s="43"/>
      <c r="T1475" s="79"/>
      <c r="AT1475" s="24" t="s">
        <v>189</v>
      </c>
      <c r="AU1475" s="24" t="s">
        <v>88</v>
      </c>
    </row>
    <row r="1476" spans="2:65" s="12" customFormat="1" ht="13.5">
      <c r="B1476" s="218"/>
      <c r="C1476" s="219"/>
      <c r="D1476" s="205" t="s">
        <v>191</v>
      </c>
      <c r="E1476" s="220" t="s">
        <v>34</v>
      </c>
      <c r="F1476" s="221" t="s">
        <v>817</v>
      </c>
      <c r="G1476" s="219"/>
      <c r="H1476" s="222">
        <v>1</v>
      </c>
      <c r="I1476" s="223"/>
      <c r="J1476" s="219"/>
      <c r="K1476" s="219"/>
      <c r="L1476" s="224"/>
      <c r="M1476" s="225"/>
      <c r="N1476" s="226"/>
      <c r="O1476" s="226"/>
      <c r="P1476" s="226"/>
      <c r="Q1476" s="226"/>
      <c r="R1476" s="226"/>
      <c r="S1476" s="226"/>
      <c r="T1476" s="227"/>
      <c r="AT1476" s="228" t="s">
        <v>191</v>
      </c>
      <c r="AU1476" s="228" t="s">
        <v>88</v>
      </c>
      <c r="AV1476" s="12" t="s">
        <v>88</v>
      </c>
      <c r="AW1476" s="12" t="s">
        <v>41</v>
      </c>
      <c r="AX1476" s="12" t="s">
        <v>78</v>
      </c>
      <c r="AY1476" s="228" t="s">
        <v>179</v>
      </c>
    </row>
    <row r="1477" spans="2:65" s="12" customFormat="1" ht="13.5">
      <c r="B1477" s="218"/>
      <c r="C1477" s="219"/>
      <c r="D1477" s="205" t="s">
        <v>191</v>
      </c>
      <c r="E1477" s="220" t="s">
        <v>34</v>
      </c>
      <c r="F1477" s="221" t="s">
        <v>819</v>
      </c>
      <c r="G1477" s="219"/>
      <c r="H1477" s="222">
        <v>1</v>
      </c>
      <c r="I1477" s="223"/>
      <c r="J1477" s="219"/>
      <c r="K1477" s="219"/>
      <c r="L1477" s="224"/>
      <c r="M1477" s="225"/>
      <c r="N1477" s="226"/>
      <c r="O1477" s="226"/>
      <c r="P1477" s="226"/>
      <c r="Q1477" s="226"/>
      <c r="R1477" s="226"/>
      <c r="S1477" s="226"/>
      <c r="T1477" s="227"/>
      <c r="AT1477" s="228" t="s">
        <v>191</v>
      </c>
      <c r="AU1477" s="228" t="s">
        <v>88</v>
      </c>
      <c r="AV1477" s="12" t="s">
        <v>88</v>
      </c>
      <c r="AW1477" s="12" t="s">
        <v>41</v>
      </c>
      <c r="AX1477" s="12" t="s">
        <v>78</v>
      </c>
      <c r="AY1477" s="228" t="s">
        <v>179</v>
      </c>
    </row>
    <row r="1478" spans="2:65" s="12" customFormat="1" ht="13.5">
      <c r="B1478" s="218"/>
      <c r="C1478" s="219"/>
      <c r="D1478" s="205" t="s">
        <v>191</v>
      </c>
      <c r="E1478" s="220" t="s">
        <v>34</v>
      </c>
      <c r="F1478" s="221" t="s">
        <v>820</v>
      </c>
      <c r="G1478" s="219"/>
      <c r="H1478" s="222">
        <v>1</v>
      </c>
      <c r="I1478" s="223"/>
      <c r="J1478" s="219"/>
      <c r="K1478" s="219"/>
      <c r="L1478" s="224"/>
      <c r="M1478" s="225"/>
      <c r="N1478" s="226"/>
      <c r="O1478" s="226"/>
      <c r="P1478" s="226"/>
      <c r="Q1478" s="226"/>
      <c r="R1478" s="226"/>
      <c r="S1478" s="226"/>
      <c r="T1478" s="227"/>
      <c r="AT1478" s="228" t="s">
        <v>191</v>
      </c>
      <c r="AU1478" s="228" t="s">
        <v>88</v>
      </c>
      <c r="AV1478" s="12" t="s">
        <v>88</v>
      </c>
      <c r="AW1478" s="12" t="s">
        <v>41</v>
      </c>
      <c r="AX1478" s="12" t="s">
        <v>78</v>
      </c>
      <c r="AY1478" s="228" t="s">
        <v>179</v>
      </c>
    </row>
    <row r="1479" spans="2:65" s="12" customFormat="1" ht="13.5">
      <c r="B1479" s="218"/>
      <c r="C1479" s="219"/>
      <c r="D1479" s="205" t="s">
        <v>191</v>
      </c>
      <c r="E1479" s="220" t="s">
        <v>34</v>
      </c>
      <c r="F1479" s="221" t="s">
        <v>821</v>
      </c>
      <c r="G1479" s="219"/>
      <c r="H1479" s="222">
        <v>2</v>
      </c>
      <c r="I1479" s="223"/>
      <c r="J1479" s="219"/>
      <c r="K1479" s="219"/>
      <c r="L1479" s="224"/>
      <c r="M1479" s="225"/>
      <c r="N1479" s="226"/>
      <c r="O1479" s="226"/>
      <c r="P1479" s="226"/>
      <c r="Q1479" s="226"/>
      <c r="R1479" s="226"/>
      <c r="S1479" s="226"/>
      <c r="T1479" s="227"/>
      <c r="AT1479" s="228" t="s">
        <v>191</v>
      </c>
      <c r="AU1479" s="228" t="s">
        <v>88</v>
      </c>
      <c r="AV1479" s="12" t="s">
        <v>88</v>
      </c>
      <c r="AW1479" s="12" t="s">
        <v>41</v>
      </c>
      <c r="AX1479" s="12" t="s">
        <v>78</v>
      </c>
      <c r="AY1479" s="228" t="s">
        <v>179</v>
      </c>
    </row>
    <row r="1480" spans="2:65" s="13" customFormat="1" ht="13.5">
      <c r="B1480" s="229"/>
      <c r="C1480" s="230"/>
      <c r="D1480" s="205" t="s">
        <v>191</v>
      </c>
      <c r="E1480" s="231" t="s">
        <v>34</v>
      </c>
      <c r="F1480" s="232" t="s">
        <v>196</v>
      </c>
      <c r="G1480" s="230"/>
      <c r="H1480" s="233">
        <v>5</v>
      </c>
      <c r="I1480" s="234"/>
      <c r="J1480" s="230"/>
      <c r="K1480" s="230"/>
      <c r="L1480" s="235"/>
      <c r="M1480" s="236"/>
      <c r="N1480" s="237"/>
      <c r="O1480" s="237"/>
      <c r="P1480" s="237"/>
      <c r="Q1480" s="237"/>
      <c r="R1480" s="237"/>
      <c r="S1480" s="237"/>
      <c r="T1480" s="238"/>
      <c r="AT1480" s="239" t="s">
        <v>191</v>
      </c>
      <c r="AU1480" s="239" t="s">
        <v>88</v>
      </c>
      <c r="AV1480" s="13" t="s">
        <v>187</v>
      </c>
      <c r="AW1480" s="13" t="s">
        <v>41</v>
      </c>
      <c r="AX1480" s="13" t="s">
        <v>86</v>
      </c>
      <c r="AY1480" s="239" t="s">
        <v>179</v>
      </c>
    </row>
    <row r="1481" spans="2:65" s="1" customFormat="1" ht="22.9" customHeight="1">
      <c r="B1481" s="42"/>
      <c r="C1481" s="240" t="s">
        <v>2042</v>
      </c>
      <c r="D1481" s="240" t="s">
        <v>222</v>
      </c>
      <c r="E1481" s="241" t="s">
        <v>2043</v>
      </c>
      <c r="F1481" s="242" t="s">
        <v>2044</v>
      </c>
      <c r="G1481" s="243" t="s">
        <v>769</v>
      </c>
      <c r="H1481" s="244">
        <v>1</v>
      </c>
      <c r="I1481" s="245"/>
      <c r="J1481" s="246">
        <f t="shared" ref="J1481:J1486" si="20">ROUND(I1481*H1481,2)</f>
        <v>0</v>
      </c>
      <c r="K1481" s="242" t="s">
        <v>233</v>
      </c>
      <c r="L1481" s="247"/>
      <c r="M1481" s="248" t="s">
        <v>34</v>
      </c>
      <c r="N1481" s="249" t="s">
        <v>49</v>
      </c>
      <c r="O1481" s="43"/>
      <c r="P1481" s="202">
        <f t="shared" ref="P1481:P1486" si="21">O1481*H1481</f>
        <v>0</v>
      </c>
      <c r="Q1481" s="202">
        <v>0.02</v>
      </c>
      <c r="R1481" s="202">
        <f t="shared" ref="R1481:R1486" si="22">Q1481*H1481</f>
        <v>0.02</v>
      </c>
      <c r="S1481" s="202">
        <v>0</v>
      </c>
      <c r="T1481" s="203">
        <f t="shared" ref="T1481:T1486" si="23">S1481*H1481</f>
        <v>0</v>
      </c>
      <c r="AR1481" s="24" t="s">
        <v>473</v>
      </c>
      <c r="AT1481" s="24" t="s">
        <v>222</v>
      </c>
      <c r="AU1481" s="24" t="s">
        <v>88</v>
      </c>
      <c r="AY1481" s="24" t="s">
        <v>179</v>
      </c>
      <c r="BE1481" s="204">
        <f t="shared" ref="BE1481:BE1486" si="24">IF(N1481="základní",J1481,0)</f>
        <v>0</v>
      </c>
      <c r="BF1481" s="204">
        <f t="shared" ref="BF1481:BF1486" si="25">IF(N1481="snížená",J1481,0)</f>
        <v>0</v>
      </c>
      <c r="BG1481" s="204">
        <f t="shared" ref="BG1481:BG1486" si="26">IF(N1481="zákl. přenesená",J1481,0)</f>
        <v>0</v>
      </c>
      <c r="BH1481" s="204">
        <f t="shared" ref="BH1481:BH1486" si="27">IF(N1481="sníž. přenesená",J1481,0)</f>
        <v>0</v>
      </c>
      <c r="BI1481" s="204">
        <f t="shared" ref="BI1481:BI1486" si="28">IF(N1481="nulová",J1481,0)</f>
        <v>0</v>
      </c>
      <c r="BJ1481" s="24" t="s">
        <v>86</v>
      </c>
      <c r="BK1481" s="204">
        <f t="shared" ref="BK1481:BK1486" si="29">ROUND(I1481*H1481,2)</f>
        <v>0</v>
      </c>
      <c r="BL1481" s="24" t="s">
        <v>301</v>
      </c>
      <c r="BM1481" s="24" t="s">
        <v>2045</v>
      </c>
    </row>
    <row r="1482" spans="2:65" s="1" customFormat="1" ht="22.9" customHeight="1">
      <c r="B1482" s="42"/>
      <c r="C1482" s="240" t="s">
        <v>2046</v>
      </c>
      <c r="D1482" s="240" t="s">
        <v>222</v>
      </c>
      <c r="E1482" s="241" t="s">
        <v>2047</v>
      </c>
      <c r="F1482" s="242" t="s">
        <v>2048</v>
      </c>
      <c r="G1482" s="243" t="s">
        <v>769</v>
      </c>
      <c r="H1482" s="244">
        <v>1</v>
      </c>
      <c r="I1482" s="245"/>
      <c r="J1482" s="246">
        <f t="shared" si="20"/>
        <v>0</v>
      </c>
      <c r="K1482" s="242" t="s">
        <v>233</v>
      </c>
      <c r="L1482" s="247"/>
      <c r="M1482" s="248" t="s">
        <v>34</v>
      </c>
      <c r="N1482" s="249" t="s">
        <v>49</v>
      </c>
      <c r="O1482" s="43"/>
      <c r="P1482" s="202">
        <f t="shared" si="21"/>
        <v>0</v>
      </c>
      <c r="Q1482" s="202">
        <v>0.02</v>
      </c>
      <c r="R1482" s="202">
        <f t="shared" si="22"/>
        <v>0.02</v>
      </c>
      <c r="S1482" s="202">
        <v>0</v>
      </c>
      <c r="T1482" s="203">
        <f t="shared" si="23"/>
        <v>0</v>
      </c>
      <c r="AR1482" s="24" t="s">
        <v>473</v>
      </c>
      <c r="AT1482" s="24" t="s">
        <v>222</v>
      </c>
      <c r="AU1482" s="24" t="s">
        <v>88</v>
      </c>
      <c r="AY1482" s="24" t="s">
        <v>179</v>
      </c>
      <c r="BE1482" s="204">
        <f t="shared" si="24"/>
        <v>0</v>
      </c>
      <c r="BF1482" s="204">
        <f t="shared" si="25"/>
        <v>0</v>
      </c>
      <c r="BG1482" s="204">
        <f t="shared" si="26"/>
        <v>0</v>
      </c>
      <c r="BH1482" s="204">
        <f t="shared" si="27"/>
        <v>0</v>
      </c>
      <c r="BI1482" s="204">
        <f t="shared" si="28"/>
        <v>0</v>
      </c>
      <c r="BJ1482" s="24" t="s">
        <v>86</v>
      </c>
      <c r="BK1482" s="204">
        <f t="shared" si="29"/>
        <v>0</v>
      </c>
      <c r="BL1482" s="24" t="s">
        <v>301</v>
      </c>
      <c r="BM1482" s="24" t="s">
        <v>2049</v>
      </c>
    </row>
    <row r="1483" spans="2:65" s="1" customFormat="1" ht="22.9" customHeight="1">
      <c r="B1483" s="42"/>
      <c r="C1483" s="240" t="s">
        <v>2050</v>
      </c>
      <c r="D1483" s="240" t="s">
        <v>222</v>
      </c>
      <c r="E1483" s="241" t="s">
        <v>2051</v>
      </c>
      <c r="F1483" s="242" t="s">
        <v>2052</v>
      </c>
      <c r="G1483" s="243" t="s">
        <v>769</v>
      </c>
      <c r="H1483" s="244">
        <v>1</v>
      </c>
      <c r="I1483" s="245"/>
      <c r="J1483" s="246">
        <f t="shared" si="20"/>
        <v>0</v>
      </c>
      <c r="K1483" s="242" t="s">
        <v>233</v>
      </c>
      <c r="L1483" s="247"/>
      <c r="M1483" s="248" t="s">
        <v>34</v>
      </c>
      <c r="N1483" s="249" t="s">
        <v>49</v>
      </c>
      <c r="O1483" s="43"/>
      <c r="P1483" s="202">
        <f t="shared" si="21"/>
        <v>0</v>
      </c>
      <c r="Q1483" s="202">
        <v>0.02</v>
      </c>
      <c r="R1483" s="202">
        <f t="shared" si="22"/>
        <v>0.02</v>
      </c>
      <c r="S1483" s="202">
        <v>0</v>
      </c>
      <c r="T1483" s="203">
        <f t="shared" si="23"/>
        <v>0</v>
      </c>
      <c r="AR1483" s="24" t="s">
        <v>473</v>
      </c>
      <c r="AT1483" s="24" t="s">
        <v>222</v>
      </c>
      <c r="AU1483" s="24" t="s">
        <v>88</v>
      </c>
      <c r="AY1483" s="24" t="s">
        <v>179</v>
      </c>
      <c r="BE1483" s="204">
        <f t="shared" si="24"/>
        <v>0</v>
      </c>
      <c r="BF1483" s="204">
        <f t="shared" si="25"/>
        <v>0</v>
      </c>
      <c r="BG1483" s="204">
        <f t="shared" si="26"/>
        <v>0</v>
      </c>
      <c r="BH1483" s="204">
        <f t="shared" si="27"/>
        <v>0</v>
      </c>
      <c r="BI1483" s="204">
        <f t="shared" si="28"/>
        <v>0</v>
      </c>
      <c r="BJ1483" s="24" t="s">
        <v>86</v>
      </c>
      <c r="BK1483" s="204">
        <f t="shared" si="29"/>
        <v>0</v>
      </c>
      <c r="BL1483" s="24" t="s">
        <v>301</v>
      </c>
      <c r="BM1483" s="24" t="s">
        <v>2053</v>
      </c>
    </row>
    <row r="1484" spans="2:65" s="1" customFormat="1" ht="22.9" customHeight="1">
      <c r="B1484" s="42"/>
      <c r="C1484" s="240" t="s">
        <v>2054</v>
      </c>
      <c r="D1484" s="240" t="s">
        <v>222</v>
      </c>
      <c r="E1484" s="241" t="s">
        <v>2055</v>
      </c>
      <c r="F1484" s="242" t="s">
        <v>2056</v>
      </c>
      <c r="G1484" s="243" t="s">
        <v>769</v>
      </c>
      <c r="H1484" s="244">
        <v>1</v>
      </c>
      <c r="I1484" s="245"/>
      <c r="J1484" s="246">
        <f t="shared" si="20"/>
        <v>0</v>
      </c>
      <c r="K1484" s="242" t="s">
        <v>233</v>
      </c>
      <c r="L1484" s="247"/>
      <c r="M1484" s="248" t="s">
        <v>34</v>
      </c>
      <c r="N1484" s="249" t="s">
        <v>49</v>
      </c>
      <c r="O1484" s="43"/>
      <c r="P1484" s="202">
        <f t="shared" si="21"/>
        <v>0</v>
      </c>
      <c r="Q1484" s="202">
        <v>0.02</v>
      </c>
      <c r="R1484" s="202">
        <f t="shared" si="22"/>
        <v>0.02</v>
      </c>
      <c r="S1484" s="202">
        <v>0</v>
      </c>
      <c r="T1484" s="203">
        <f t="shared" si="23"/>
        <v>0</v>
      </c>
      <c r="AR1484" s="24" t="s">
        <v>473</v>
      </c>
      <c r="AT1484" s="24" t="s">
        <v>222</v>
      </c>
      <c r="AU1484" s="24" t="s">
        <v>88</v>
      </c>
      <c r="AY1484" s="24" t="s">
        <v>179</v>
      </c>
      <c r="BE1484" s="204">
        <f t="shared" si="24"/>
        <v>0</v>
      </c>
      <c r="BF1484" s="204">
        <f t="shared" si="25"/>
        <v>0</v>
      </c>
      <c r="BG1484" s="204">
        <f t="shared" si="26"/>
        <v>0</v>
      </c>
      <c r="BH1484" s="204">
        <f t="shared" si="27"/>
        <v>0</v>
      </c>
      <c r="BI1484" s="204">
        <f t="shared" si="28"/>
        <v>0</v>
      </c>
      <c r="BJ1484" s="24" t="s">
        <v>86</v>
      </c>
      <c r="BK1484" s="204">
        <f t="shared" si="29"/>
        <v>0</v>
      </c>
      <c r="BL1484" s="24" t="s">
        <v>301</v>
      </c>
      <c r="BM1484" s="24" t="s">
        <v>2057</v>
      </c>
    </row>
    <row r="1485" spans="2:65" s="1" customFormat="1" ht="22.9" customHeight="1">
      <c r="B1485" s="42"/>
      <c r="C1485" s="240" t="s">
        <v>2058</v>
      </c>
      <c r="D1485" s="240" t="s">
        <v>222</v>
      </c>
      <c r="E1485" s="241" t="s">
        <v>2059</v>
      </c>
      <c r="F1485" s="242" t="s">
        <v>2056</v>
      </c>
      <c r="G1485" s="243" t="s">
        <v>769</v>
      </c>
      <c r="H1485" s="244">
        <v>1</v>
      </c>
      <c r="I1485" s="245"/>
      <c r="J1485" s="246">
        <f t="shared" si="20"/>
        <v>0</v>
      </c>
      <c r="K1485" s="242" t="s">
        <v>233</v>
      </c>
      <c r="L1485" s="247"/>
      <c r="M1485" s="248" t="s">
        <v>34</v>
      </c>
      <c r="N1485" s="249" t="s">
        <v>49</v>
      </c>
      <c r="O1485" s="43"/>
      <c r="P1485" s="202">
        <f t="shared" si="21"/>
        <v>0</v>
      </c>
      <c r="Q1485" s="202">
        <v>0.02</v>
      </c>
      <c r="R1485" s="202">
        <f t="shared" si="22"/>
        <v>0.02</v>
      </c>
      <c r="S1485" s="202">
        <v>0</v>
      </c>
      <c r="T1485" s="203">
        <f t="shared" si="23"/>
        <v>0</v>
      </c>
      <c r="AR1485" s="24" t="s">
        <v>473</v>
      </c>
      <c r="AT1485" s="24" t="s">
        <v>222</v>
      </c>
      <c r="AU1485" s="24" t="s">
        <v>88</v>
      </c>
      <c r="AY1485" s="24" t="s">
        <v>179</v>
      </c>
      <c r="BE1485" s="204">
        <f t="shared" si="24"/>
        <v>0</v>
      </c>
      <c r="BF1485" s="204">
        <f t="shared" si="25"/>
        <v>0</v>
      </c>
      <c r="BG1485" s="204">
        <f t="shared" si="26"/>
        <v>0</v>
      </c>
      <c r="BH1485" s="204">
        <f t="shared" si="27"/>
        <v>0</v>
      </c>
      <c r="BI1485" s="204">
        <f t="shared" si="28"/>
        <v>0</v>
      </c>
      <c r="BJ1485" s="24" t="s">
        <v>86</v>
      </c>
      <c r="BK1485" s="204">
        <f t="shared" si="29"/>
        <v>0</v>
      </c>
      <c r="BL1485" s="24" t="s">
        <v>301</v>
      </c>
      <c r="BM1485" s="24" t="s">
        <v>2060</v>
      </c>
    </row>
    <row r="1486" spans="2:65" s="1" customFormat="1" ht="34.15" customHeight="1">
      <c r="B1486" s="42"/>
      <c r="C1486" s="193" t="s">
        <v>2061</v>
      </c>
      <c r="D1486" s="193" t="s">
        <v>182</v>
      </c>
      <c r="E1486" s="194" t="s">
        <v>2062</v>
      </c>
      <c r="F1486" s="195" t="s">
        <v>2063</v>
      </c>
      <c r="G1486" s="196" t="s">
        <v>769</v>
      </c>
      <c r="H1486" s="197">
        <v>12</v>
      </c>
      <c r="I1486" s="198"/>
      <c r="J1486" s="199">
        <f t="shared" si="20"/>
        <v>0</v>
      </c>
      <c r="K1486" s="195" t="s">
        <v>186</v>
      </c>
      <c r="L1486" s="62"/>
      <c r="M1486" s="200" t="s">
        <v>34</v>
      </c>
      <c r="N1486" s="201" t="s">
        <v>49</v>
      </c>
      <c r="O1486" s="43"/>
      <c r="P1486" s="202">
        <f t="shared" si="21"/>
        <v>0</v>
      </c>
      <c r="Q1486" s="202">
        <v>0</v>
      </c>
      <c r="R1486" s="202">
        <f t="shared" si="22"/>
        <v>0</v>
      </c>
      <c r="S1486" s="202">
        <v>0</v>
      </c>
      <c r="T1486" s="203">
        <f t="shared" si="23"/>
        <v>0</v>
      </c>
      <c r="AR1486" s="24" t="s">
        <v>301</v>
      </c>
      <c r="AT1486" s="24" t="s">
        <v>182</v>
      </c>
      <c r="AU1486" s="24" t="s">
        <v>88</v>
      </c>
      <c r="AY1486" s="24" t="s">
        <v>179</v>
      </c>
      <c r="BE1486" s="204">
        <f t="shared" si="24"/>
        <v>0</v>
      </c>
      <c r="BF1486" s="204">
        <f t="shared" si="25"/>
        <v>0</v>
      </c>
      <c r="BG1486" s="204">
        <f t="shared" si="26"/>
        <v>0</v>
      </c>
      <c r="BH1486" s="204">
        <f t="shared" si="27"/>
        <v>0</v>
      </c>
      <c r="BI1486" s="204">
        <f t="shared" si="28"/>
        <v>0</v>
      </c>
      <c r="BJ1486" s="24" t="s">
        <v>86</v>
      </c>
      <c r="BK1486" s="204">
        <f t="shared" si="29"/>
        <v>0</v>
      </c>
      <c r="BL1486" s="24" t="s">
        <v>301</v>
      </c>
      <c r="BM1486" s="24" t="s">
        <v>2064</v>
      </c>
    </row>
    <row r="1487" spans="2:65" s="1" customFormat="1" ht="148.5">
      <c r="B1487" s="42"/>
      <c r="C1487" s="64"/>
      <c r="D1487" s="205" t="s">
        <v>189</v>
      </c>
      <c r="E1487" s="64"/>
      <c r="F1487" s="206" t="s">
        <v>1953</v>
      </c>
      <c r="G1487" s="64"/>
      <c r="H1487" s="64"/>
      <c r="I1487" s="164"/>
      <c r="J1487" s="64"/>
      <c r="K1487" s="64"/>
      <c r="L1487" s="62"/>
      <c r="M1487" s="207"/>
      <c r="N1487" s="43"/>
      <c r="O1487" s="43"/>
      <c r="P1487" s="43"/>
      <c r="Q1487" s="43"/>
      <c r="R1487" s="43"/>
      <c r="S1487" s="43"/>
      <c r="T1487" s="79"/>
      <c r="AT1487" s="24" t="s">
        <v>189</v>
      </c>
      <c r="AU1487" s="24" t="s">
        <v>88</v>
      </c>
    </row>
    <row r="1488" spans="2:65" s="12" customFormat="1" ht="13.5">
      <c r="B1488" s="218"/>
      <c r="C1488" s="219"/>
      <c r="D1488" s="205" t="s">
        <v>191</v>
      </c>
      <c r="E1488" s="220" t="s">
        <v>34</v>
      </c>
      <c r="F1488" s="221" t="s">
        <v>876</v>
      </c>
      <c r="G1488" s="219"/>
      <c r="H1488" s="222">
        <v>2</v>
      </c>
      <c r="I1488" s="223"/>
      <c r="J1488" s="219"/>
      <c r="K1488" s="219"/>
      <c r="L1488" s="224"/>
      <c r="M1488" s="225"/>
      <c r="N1488" s="226"/>
      <c r="O1488" s="226"/>
      <c r="P1488" s="226"/>
      <c r="Q1488" s="226"/>
      <c r="R1488" s="226"/>
      <c r="S1488" s="226"/>
      <c r="T1488" s="227"/>
      <c r="AT1488" s="228" t="s">
        <v>191</v>
      </c>
      <c r="AU1488" s="228" t="s">
        <v>88</v>
      </c>
      <c r="AV1488" s="12" t="s">
        <v>88</v>
      </c>
      <c r="AW1488" s="12" t="s">
        <v>41</v>
      </c>
      <c r="AX1488" s="12" t="s">
        <v>78</v>
      </c>
      <c r="AY1488" s="228" t="s">
        <v>179</v>
      </c>
    </row>
    <row r="1489" spans="2:65" s="12" customFormat="1" ht="13.5">
      <c r="B1489" s="218"/>
      <c r="C1489" s="219"/>
      <c r="D1489" s="205" t="s">
        <v>191</v>
      </c>
      <c r="E1489" s="220" t="s">
        <v>34</v>
      </c>
      <c r="F1489" s="221" t="s">
        <v>877</v>
      </c>
      <c r="G1489" s="219"/>
      <c r="H1489" s="222">
        <v>6</v>
      </c>
      <c r="I1489" s="223"/>
      <c r="J1489" s="219"/>
      <c r="K1489" s="219"/>
      <c r="L1489" s="224"/>
      <c r="M1489" s="225"/>
      <c r="N1489" s="226"/>
      <c r="O1489" s="226"/>
      <c r="P1489" s="226"/>
      <c r="Q1489" s="226"/>
      <c r="R1489" s="226"/>
      <c r="S1489" s="226"/>
      <c r="T1489" s="227"/>
      <c r="AT1489" s="228" t="s">
        <v>191</v>
      </c>
      <c r="AU1489" s="228" t="s">
        <v>88</v>
      </c>
      <c r="AV1489" s="12" t="s">
        <v>88</v>
      </c>
      <c r="AW1489" s="12" t="s">
        <v>41</v>
      </c>
      <c r="AX1489" s="12" t="s">
        <v>78</v>
      </c>
      <c r="AY1489" s="228" t="s">
        <v>179</v>
      </c>
    </row>
    <row r="1490" spans="2:65" s="12" customFormat="1" ht="13.5">
      <c r="B1490" s="218"/>
      <c r="C1490" s="219"/>
      <c r="D1490" s="205" t="s">
        <v>191</v>
      </c>
      <c r="E1490" s="220" t="s">
        <v>34</v>
      </c>
      <c r="F1490" s="221" t="s">
        <v>882</v>
      </c>
      <c r="G1490" s="219"/>
      <c r="H1490" s="222">
        <v>4</v>
      </c>
      <c r="I1490" s="223"/>
      <c r="J1490" s="219"/>
      <c r="K1490" s="219"/>
      <c r="L1490" s="224"/>
      <c r="M1490" s="225"/>
      <c r="N1490" s="226"/>
      <c r="O1490" s="226"/>
      <c r="P1490" s="226"/>
      <c r="Q1490" s="226"/>
      <c r="R1490" s="226"/>
      <c r="S1490" s="226"/>
      <c r="T1490" s="227"/>
      <c r="AT1490" s="228" t="s">
        <v>191</v>
      </c>
      <c r="AU1490" s="228" t="s">
        <v>88</v>
      </c>
      <c r="AV1490" s="12" t="s">
        <v>88</v>
      </c>
      <c r="AW1490" s="12" t="s">
        <v>41</v>
      </c>
      <c r="AX1490" s="12" t="s">
        <v>78</v>
      </c>
      <c r="AY1490" s="228" t="s">
        <v>179</v>
      </c>
    </row>
    <row r="1491" spans="2:65" s="13" customFormat="1" ht="13.5">
      <c r="B1491" s="229"/>
      <c r="C1491" s="230"/>
      <c r="D1491" s="205" t="s">
        <v>191</v>
      </c>
      <c r="E1491" s="231" t="s">
        <v>34</v>
      </c>
      <c r="F1491" s="232" t="s">
        <v>196</v>
      </c>
      <c r="G1491" s="230"/>
      <c r="H1491" s="233">
        <v>12</v>
      </c>
      <c r="I1491" s="234"/>
      <c r="J1491" s="230"/>
      <c r="K1491" s="230"/>
      <c r="L1491" s="235"/>
      <c r="M1491" s="236"/>
      <c r="N1491" s="237"/>
      <c r="O1491" s="237"/>
      <c r="P1491" s="237"/>
      <c r="Q1491" s="237"/>
      <c r="R1491" s="237"/>
      <c r="S1491" s="237"/>
      <c r="T1491" s="238"/>
      <c r="AT1491" s="239" t="s">
        <v>191</v>
      </c>
      <c r="AU1491" s="239" t="s">
        <v>88</v>
      </c>
      <c r="AV1491" s="13" t="s">
        <v>187</v>
      </c>
      <c r="AW1491" s="13" t="s">
        <v>41</v>
      </c>
      <c r="AX1491" s="13" t="s">
        <v>86</v>
      </c>
      <c r="AY1491" s="239" t="s">
        <v>179</v>
      </c>
    </row>
    <row r="1492" spans="2:65" s="1" customFormat="1" ht="22.9" customHeight="1">
      <c r="B1492" s="42"/>
      <c r="C1492" s="240" t="s">
        <v>2065</v>
      </c>
      <c r="D1492" s="240" t="s">
        <v>222</v>
      </c>
      <c r="E1492" s="241" t="s">
        <v>2066</v>
      </c>
      <c r="F1492" s="242" t="s">
        <v>1958</v>
      </c>
      <c r="G1492" s="243" t="s">
        <v>769</v>
      </c>
      <c r="H1492" s="244">
        <v>2</v>
      </c>
      <c r="I1492" s="245"/>
      <c r="J1492" s="246">
        <f t="shared" ref="J1492:J1497" si="30">ROUND(I1492*H1492,2)</f>
        <v>0</v>
      </c>
      <c r="K1492" s="242" t="s">
        <v>233</v>
      </c>
      <c r="L1492" s="247"/>
      <c r="M1492" s="248" t="s">
        <v>34</v>
      </c>
      <c r="N1492" s="249" t="s">
        <v>49</v>
      </c>
      <c r="O1492" s="43"/>
      <c r="P1492" s="202">
        <f t="shared" ref="P1492:P1497" si="31">O1492*H1492</f>
        <v>0</v>
      </c>
      <c r="Q1492" s="202">
        <v>0.02</v>
      </c>
      <c r="R1492" s="202">
        <f t="shared" ref="R1492:R1497" si="32">Q1492*H1492</f>
        <v>0.04</v>
      </c>
      <c r="S1492" s="202">
        <v>0</v>
      </c>
      <c r="T1492" s="203">
        <f t="shared" ref="T1492:T1497" si="33">S1492*H1492</f>
        <v>0</v>
      </c>
      <c r="AR1492" s="24" t="s">
        <v>473</v>
      </c>
      <c r="AT1492" s="24" t="s">
        <v>222</v>
      </c>
      <c r="AU1492" s="24" t="s">
        <v>88</v>
      </c>
      <c r="AY1492" s="24" t="s">
        <v>179</v>
      </c>
      <c r="BE1492" s="204">
        <f t="shared" ref="BE1492:BE1497" si="34">IF(N1492="základní",J1492,0)</f>
        <v>0</v>
      </c>
      <c r="BF1492" s="204">
        <f t="shared" ref="BF1492:BF1497" si="35">IF(N1492="snížená",J1492,0)</f>
        <v>0</v>
      </c>
      <c r="BG1492" s="204">
        <f t="shared" ref="BG1492:BG1497" si="36">IF(N1492="zákl. přenesená",J1492,0)</f>
        <v>0</v>
      </c>
      <c r="BH1492" s="204">
        <f t="shared" ref="BH1492:BH1497" si="37">IF(N1492="sníž. přenesená",J1492,0)</f>
        <v>0</v>
      </c>
      <c r="BI1492" s="204">
        <f t="shared" ref="BI1492:BI1497" si="38">IF(N1492="nulová",J1492,0)</f>
        <v>0</v>
      </c>
      <c r="BJ1492" s="24" t="s">
        <v>86</v>
      </c>
      <c r="BK1492" s="204">
        <f t="shared" ref="BK1492:BK1497" si="39">ROUND(I1492*H1492,2)</f>
        <v>0</v>
      </c>
      <c r="BL1492" s="24" t="s">
        <v>301</v>
      </c>
      <c r="BM1492" s="24" t="s">
        <v>2067</v>
      </c>
    </row>
    <row r="1493" spans="2:65" s="1" customFormat="1" ht="22.9" customHeight="1">
      <c r="B1493" s="42"/>
      <c r="C1493" s="240" t="s">
        <v>2068</v>
      </c>
      <c r="D1493" s="240" t="s">
        <v>222</v>
      </c>
      <c r="E1493" s="241" t="s">
        <v>2069</v>
      </c>
      <c r="F1493" s="242" t="s">
        <v>1958</v>
      </c>
      <c r="G1493" s="243" t="s">
        <v>769</v>
      </c>
      <c r="H1493" s="244">
        <v>5</v>
      </c>
      <c r="I1493" s="245"/>
      <c r="J1493" s="246">
        <f t="shared" si="30"/>
        <v>0</v>
      </c>
      <c r="K1493" s="242" t="s">
        <v>233</v>
      </c>
      <c r="L1493" s="247"/>
      <c r="M1493" s="248" t="s">
        <v>34</v>
      </c>
      <c r="N1493" s="249" t="s">
        <v>49</v>
      </c>
      <c r="O1493" s="43"/>
      <c r="P1493" s="202">
        <f t="shared" si="31"/>
        <v>0</v>
      </c>
      <c r="Q1493" s="202">
        <v>0.02</v>
      </c>
      <c r="R1493" s="202">
        <f t="shared" si="32"/>
        <v>0.1</v>
      </c>
      <c r="S1493" s="202">
        <v>0</v>
      </c>
      <c r="T1493" s="203">
        <f t="shared" si="33"/>
        <v>0</v>
      </c>
      <c r="AR1493" s="24" t="s">
        <v>473</v>
      </c>
      <c r="AT1493" s="24" t="s">
        <v>222</v>
      </c>
      <c r="AU1493" s="24" t="s">
        <v>88</v>
      </c>
      <c r="AY1493" s="24" t="s">
        <v>179</v>
      </c>
      <c r="BE1493" s="204">
        <f t="shared" si="34"/>
        <v>0</v>
      </c>
      <c r="BF1493" s="204">
        <f t="shared" si="35"/>
        <v>0</v>
      </c>
      <c r="BG1493" s="204">
        <f t="shared" si="36"/>
        <v>0</v>
      </c>
      <c r="BH1493" s="204">
        <f t="shared" si="37"/>
        <v>0</v>
      </c>
      <c r="BI1493" s="204">
        <f t="shared" si="38"/>
        <v>0</v>
      </c>
      <c r="BJ1493" s="24" t="s">
        <v>86</v>
      </c>
      <c r="BK1493" s="204">
        <f t="shared" si="39"/>
        <v>0</v>
      </c>
      <c r="BL1493" s="24" t="s">
        <v>301</v>
      </c>
      <c r="BM1493" s="24" t="s">
        <v>2070</v>
      </c>
    </row>
    <row r="1494" spans="2:65" s="1" customFormat="1" ht="22.9" customHeight="1">
      <c r="B1494" s="42"/>
      <c r="C1494" s="240" t="s">
        <v>2071</v>
      </c>
      <c r="D1494" s="240" t="s">
        <v>222</v>
      </c>
      <c r="E1494" s="241" t="s">
        <v>2072</v>
      </c>
      <c r="F1494" s="242" t="s">
        <v>1958</v>
      </c>
      <c r="G1494" s="243" t="s">
        <v>769</v>
      </c>
      <c r="H1494" s="244">
        <v>1</v>
      </c>
      <c r="I1494" s="245"/>
      <c r="J1494" s="246">
        <f t="shared" si="30"/>
        <v>0</v>
      </c>
      <c r="K1494" s="242" t="s">
        <v>233</v>
      </c>
      <c r="L1494" s="247"/>
      <c r="M1494" s="248" t="s">
        <v>34</v>
      </c>
      <c r="N1494" s="249" t="s">
        <v>49</v>
      </c>
      <c r="O1494" s="43"/>
      <c r="P1494" s="202">
        <f t="shared" si="31"/>
        <v>0</v>
      </c>
      <c r="Q1494" s="202">
        <v>0.02</v>
      </c>
      <c r="R1494" s="202">
        <f t="shared" si="32"/>
        <v>0.02</v>
      </c>
      <c r="S1494" s="202">
        <v>0</v>
      </c>
      <c r="T1494" s="203">
        <f t="shared" si="33"/>
        <v>0</v>
      </c>
      <c r="AR1494" s="24" t="s">
        <v>473</v>
      </c>
      <c r="AT1494" s="24" t="s">
        <v>222</v>
      </c>
      <c r="AU1494" s="24" t="s">
        <v>88</v>
      </c>
      <c r="AY1494" s="24" t="s">
        <v>179</v>
      </c>
      <c r="BE1494" s="204">
        <f t="shared" si="34"/>
        <v>0</v>
      </c>
      <c r="BF1494" s="204">
        <f t="shared" si="35"/>
        <v>0</v>
      </c>
      <c r="BG1494" s="204">
        <f t="shared" si="36"/>
        <v>0</v>
      </c>
      <c r="BH1494" s="204">
        <f t="shared" si="37"/>
        <v>0</v>
      </c>
      <c r="BI1494" s="204">
        <f t="shared" si="38"/>
        <v>0</v>
      </c>
      <c r="BJ1494" s="24" t="s">
        <v>86</v>
      </c>
      <c r="BK1494" s="204">
        <f t="shared" si="39"/>
        <v>0</v>
      </c>
      <c r="BL1494" s="24" t="s">
        <v>301</v>
      </c>
      <c r="BM1494" s="24" t="s">
        <v>2073</v>
      </c>
    </row>
    <row r="1495" spans="2:65" s="1" customFormat="1" ht="22.9" customHeight="1">
      <c r="B1495" s="42"/>
      <c r="C1495" s="240" t="s">
        <v>2074</v>
      </c>
      <c r="D1495" s="240" t="s">
        <v>222</v>
      </c>
      <c r="E1495" s="241" t="s">
        <v>2075</v>
      </c>
      <c r="F1495" s="242" t="s">
        <v>1968</v>
      </c>
      <c r="G1495" s="243" t="s">
        <v>769</v>
      </c>
      <c r="H1495" s="244">
        <v>2</v>
      </c>
      <c r="I1495" s="245"/>
      <c r="J1495" s="246">
        <f t="shared" si="30"/>
        <v>0</v>
      </c>
      <c r="K1495" s="242" t="s">
        <v>233</v>
      </c>
      <c r="L1495" s="247"/>
      <c r="M1495" s="248" t="s">
        <v>34</v>
      </c>
      <c r="N1495" s="249" t="s">
        <v>49</v>
      </c>
      <c r="O1495" s="43"/>
      <c r="P1495" s="202">
        <f t="shared" si="31"/>
        <v>0</v>
      </c>
      <c r="Q1495" s="202">
        <v>0.02</v>
      </c>
      <c r="R1495" s="202">
        <f t="shared" si="32"/>
        <v>0.04</v>
      </c>
      <c r="S1495" s="202">
        <v>0</v>
      </c>
      <c r="T1495" s="203">
        <f t="shared" si="33"/>
        <v>0</v>
      </c>
      <c r="AR1495" s="24" t="s">
        <v>473</v>
      </c>
      <c r="AT1495" s="24" t="s">
        <v>222</v>
      </c>
      <c r="AU1495" s="24" t="s">
        <v>88</v>
      </c>
      <c r="AY1495" s="24" t="s">
        <v>179</v>
      </c>
      <c r="BE1495" s="204">
        <f t="shared" si="34"/>
        <v>0</v>
      </c>
      <c r="BF1495" s="204">
        <f t="shared" si="35"/>
        <v>0</v>
      </c>
      <c r="BG1495" s="204">
        <f t="shared" si="36"/>
        <v>0</v>
      </c>
      <c r="BH1495" s="204">
        <f t="shared" si="37"/>
        <v>0</v>
      </c>
      <c r="BI1495" s="204">
        <f t="shared" si="38"/>
        <v>0</v>
      </c>
      <c r="BJ1495" s="24" t="s">
        <v>86</v>
      </c>
      <c r="BK1495" s="204">
        <f t="shared" si="39"/>
        <v>0</v>
      </c>
      <c r="BL1495" s="24" t="s">
        <v>301</v>
      </c>
      <c r="BM1495" s="24" t="s">
        <v>2076</v>
      </c>
    </row>
    <row r="1496" spans="2:65" s="1" customFormat="1" ht="22.9" customHeight="1">
      <c r="B1496" s="42"/>
      <c r="C1496" s="240" t="s">
        <v>2077</v>
      </c>
      <c r="D1496" s="240" t="s">
        <v>222</v>
      </c>
      <c r="E1496" s="241" t="s">
        <v>2078</v>
      </c>
      <c r="F1496" s="242" t="s">
        <v>1968</v>
      </c>
      <c r="G1496" s="243" t="s">
        <v>769</v>
      </c>
      <c r="H1496" s="244">
        <v>2</v>
      </c>
      <c r="I1496" s="245"/>
      <c r="J1496" s="246">
        <f t="shared" si="30"/>
        <v>0</v>
      </c>
      <c r="K1496" s="242" t="s">
        <v>233</v>
      </c>
      <c r="L1496" s="247"/>
      <c r="M1496" s="248" t="s">
        <v>34</v>
      </c>
      <c r="N1496" s="249" t="s">
        <v>49</v>
      </c>
      <c r="O1496" s="43"/>
      <c r="P1496" s="202">
        <f t="shared" si="31"/>
        <v>0</v>
      </c>
      <c r="Q1496" s="202">
        <v>0.02</v>
      </c>
      <c r="R1496" s="202">
        <f t="shared" si="32"/>
        <v>0.04</v>
      </c>
      <c r="S1496" s="202">
        <v>0</v>
      </c>
      <c r="T1496" s="203">
        <f t="shared" si="33"/>
        <v>0</v>
      </c>
      <c r="AR1496" s="24" t="s">
        <v>473</v>
      </c>
      <c r="AT1496" s="24" t="s">
        <v>222</v>
      </c>
      <c r="AU1496" s="24" t="s">
        <v>88</v>
      </c>
      <c r="AY1496" s="24" t="s">
        <v>179</v>
      </c>
      <c r="BE1496" s="204">
        <f t="shared" si="34"/>
        <v>0</v>
      </c>
      <c r="BF1496" s="204">
        <f t="shared" si="35"/>
        <v>0</v>
      </c>
      <c r="BG1496" s="204">
        <f t="shared" si="36"/>
        <v>0</v>
      </c>
      <c r="BH1496" s="204">
        <f t="shared" si="37"/>
        <v>0</v>
      </c>
      <c r="BI1496" s="204">
        <f t="shared" si="38"/>
        <v>0</v>
      </c>
      <c r="BJ1496" s="24" t="s">
        <v>86</v>
      </c>
      <c r="BK1496" s="204">
        <f t="shared" si="39"/>
        <v>0</v>
      </c>
      <c r="BL1496" s="24" t="s">
        <v>301</v>
      </c>
      <c r="BM1496" s="24" t="s">
        <v>2079</v>
      </c>
    </row>
    <row r="1497" spans="2:65" s="1" customFormat="1" ht="34.15" customHeight="1">
      <c r="B1497" s="42"/>
      <c r="C1497" s="193" t="s">
        <v>1783</v>
      </c>
      <c r="D1497" s="193" t="s">
        <v>182</v>
      </c>
      <c r="E1497" s="194" t="s">
        <v>2080</v>
      </c>
      <c r="F1497" s="195" t="s">
        <v>2081</v>
      </c>
      <c r="G1497" s="196" t="s">
        <v>769</v>
      </c>
      <c r="H1497" s="197">
        <v>16</v>
      </c>
      <c r="I1497" s="198"/>
      <c r="J1497" s="199">
        <f t="shared" si="30"/>
        <v>0</v>
      </c>
      <c r="K1497" s="195" t="s">
        <v>186</v>
      </c>
      <c r="L1497" s="62"/>
      <c r="M1497" s="200" t="s">
        <v>34</v>
      </c>
      <c r="N1497" s="201" t="s">
        <v>49</v>
      </c>
      <c r="O1497" s="43"/>
      <c r="P1497" s="202">
        <f t="shared" si="31"/>
        <v>0</v>
      </c>
      <c r="Q1497" s="202">
        <v>0</v>
      </c>
      <c r="R1497" s="202">
        <f t="shared" si="32"/>
        <v>0</v>
      </c>
      <c r="S1497" s="202">
        <v>0</v>
      </c>
      <c r="T1497" s="203">
        <f t="shared" si="33"/>
        <v>0</v>
      </c>
      <c r="AR1497" s="24" t="s">
        <v>301</v>
      </c>
      <c r="AT1497" s="24" t="s">
        <v>182</v>
      </c>
      <c r="AU1497" s="24" t="s">
        <v>88</v>
      </c>
      <c r="AY1497" s="24" t="s">
        <v>179</v>
      </c>
      <c r="BE1497" s="204">
        <f t="shared" si="34"/>
        <v>0</v>
      </c>
      <c r="BF1497" s="204">
        <f t="shared" si="35"/>
        <v>0</v>
      </c>
      <c r="BG1497" s="204">
        <f t="shared" si="36"/>
        <v>0</v>
      </c>
      <c r="BH1497" s="204">
        <f t="shared" si="37"/>
        <v>0</v>
      </c>
      <c r="BI1497" s="204">
        <f t="shared" si="38"/>
        <v>0</v>
      </c>
      <c r="BJ1497" s="24" t="s">
        <v>86</v>
      </c>
      <c r="BK1497" s="204">
        <f t="shared" si="39"/>
        <v>0</v>
      </c>
      <c r="BL1497" s="24" t="s">
        <v>301</v>
      </c>
      <c r="BM1497" s="24" t="s">
        <v>2082</v>
      </c>
    </row>
    <row r="1498" spans="2:65" s="1" customFormat="1" ht="148.5">
      <c r="B1498" s="42"/>
      <c r="C1498" s="64"/>
      <c r="D1498" s="205" t="s">
        <v>189</v>
      </c>
      <c r="E1498" s="64"/>
      <c r="F1498" s="206" t="s">
        <v>1953</v>
      </c>
      <c r="G1498" s="64"/>
      <c r="H1498" s="64"/>
      <c r="I1498" s="164"/>
      <c r="J1498" s="64"/>
      <c r="K1498" s="64"/>
      <c r="L1498" s="62"/>
      <c r="M1498" s="207"/>
      <c r="N1498" s="43"/>
      <c r="O1498" s="43"/>
      <c r="P1498" s="43"/>
      <c r="Q1498" s="43"/>
      <c r="R1498" s="43"/>
      <c r="S1498" s="43"/>
      <c r="T1498" s="79"/>
      <c r="AT1498" s="24" t="s">
        <v>189</v>
      </c>
      <c r="AU1498" s="24" t="s">
        <v>88</v>
      </c>
    </row>
    <row r="1499" spans="2:65" s="12" customFormat="1" ht="13.5">
      <c r="B1499" s="218"/>
      <c r="C1499" s="219"/>
      <c r="D1499" s="205" t="s">
        <v>191</v>
      </c>
      <c r="E1499" s="220" t="s">
        <v>34</v>
      </c>
      <c r="F1499" s="221" t="s">
        <v>2083</v>
      </c>
      <c r="G1499" s="219"/>
      <c r="H1499" s="222">
        <v>3</v>
      </c>
      <c r="I1499" s="223"/>
      <c r="J1499" s="219"/>
      <c r="K1499" s="219"/>
      <c r="L1499" s="224"/>
      <c r="M1499" s="225"/>
      <c r="N1499" s="226"/>
      <c r="O1499" s="226"/>
      <c r="P1499" s="226"/>
      <c r="Q1499" s="226"/>
      <c r="R1499" s="226"/>
      <c r="S1499" s="226"/>
      <c r="T1499" s="227"/>
      <c r="AT1499" s="228" t="s">
        <v>191</v>
      </c>
      <c r="AU1499" s="228" t="s">
        <v>88</v>
      </c>
      <c r="AV1499" s="12" t="s">
        <v>88</v>
      </c>
      <c r="AW1499" s="12" t="s">
        <v>41</v>
      </c>
      <c r="AX1499" s="12" t="s">
        <v>78</v>
      </c>
      <c r="AY1499" s="228" t="s">
        <v>179</v>
      </c>
    </row>
    <row r="1500" spans="2:65" s="12" customFormat="1" ht="13.5">
      <c r="B1500" s="218"/>
      <c r="C1500" s="219"/>
      <c r="D1500" s="205" t="s">
        <v>191</v>
      </c>
      <c r="E1500" s="220" t="s">
        <v>34</v>
      </c>
      <c r="F1500" s="221" t="s">
        <v>892</v>
      </c>
      <c r="G1500" s="219"/>
      <c r="H1500" s="222">
        <v>4</v>
      </c>
      <c r="I1500" s="223"/>
      <c r="J1500" s="219"/>
      <c r="K1500" s="219"/>
      <c r="L1500" s="224"/>
      <c r="M1500" s="225"/>
      <c r="N1500" s="226"/>
      <c r="O1500" s="226"/>
      <c r="P1500" s="226"/>
      <c r="Q1500" s="226"/>
      <c r="R1500" s="226"/>
      <c r="S1500" s="226"/>
      <c r="T1500" s="227"/>
      <c r="AT1500" s="228" t="s">
        <v>191</v>
      </c>
      <c r="AU1500" s="228" t="s">
        <v>88</v>
      </c>
      <c r="AV1500" s="12" t="s">
        <v>88</v>
      </c>
      <c r="AW1500" s="12" t="s">
        <v>41</v>
      </c>
      <c r="AX1500" s="12" t="s">
        <v>78</v>
      </c>
      <c r="AY1500" s="228" t="s">
        <v>179</v>
      </c>
    </row>
    <row r="1501" spans="2:65" s="12" customFormat="1" ht="13.5">
      <c r="B1501" s="218"/>
      <c r="C1501" s="219"/>
      <c r="D1501" s="205" t="s">
        <v>191</v>
      </c>
      <c r="E1501" s="220" t="s">
        <v>34</v>
      </c>
      <c r="F1501" s="221" t="s">
        <v>2084</v>
      </c>
      <c r="G1501" s="219"/>
      <c r="H1501" s="222">
        <v>9</v>
      </c>
      <c r="I1501" s="223"/>
      <c r="J1501" s="219"/>
      <c r="K1501" s="219"/>
      <c r="L1501" s="224"/>
      <c r="M1501" s="225"/>
      <c r="N1501" s="226"/>
      <c r="O1501" s="226"/>
      <c r="P1501" s="226"/>
      <c r="Q1501" s="226"/>
      <c r="R1501" s="226"/>
      <c r="S1501" s="226"/>
      <c r="T1501" s="227"/>
      <c r="AT1501" s="228" t="s">
        <v>191</v>
      </c>
      <c r="AU1501" s="228" t="s">
        <v>88</v>
      </c>
      <c r="AV1501" s="12" t="s">
        <v>88</v>
      </c>
      <c r="AW1501" s="12" t="s">
        <v>41</v>
      </c>
      <c r="AX1501" s="12" t="s">
        <v>78</v>
      </c>
      <c r="AY1501" s="228" t="s">
        <v>179</v>
      </c>
    </row>
    <row r="1502" spans="2:65" s="13" customFormat="1" ht="13.5">
      <c r="B1502" s="229"/>
      <c r="C1502" s="230"/>
      <c r="D1502" s="205" t="s">
        <v>191</v>
      </c>
      <c r="E1502" s="231" t="s">
        <v>34</v>
      </c>
      <c r="F1502" s="232" t="s">
        <v>196</v>
      </c>
      <c r="G1502" s="230"/>
      <c r="H1502" s="233">
        <v>16</v>
      </c>
      <c r="I1502" s="234"/>
      <c r="J1502" s="230"/>
      <c r="K1502" s="230"/>
      <c r="L1502" s="235"/>
      <c r="M1502" s="236"/>
      <c r="N1502" s="237"/>
      <c r="O1502" s="237"/>
      <c r="P1502" s="237"/>
      <c r="Q1502" s="237"/>
      <c r="R1502" s="237"/>
      <c r="S1502" s="237"/>
      <c r="T1502" s="238"/>
      <c r="AT1502" s="239" t="s">
        <v>191</v>
      </c>
      <c r="AU1502" s="239" t="s">
        <v>88</v>
      </c>
      <c r="AV1502" s="13" t="s">
        <v>187</v>
      </c>
      <c r="AW1502" s="13" t="s">
        <v>41</v>
      </c>
      <c r="AX1502" s="13" t="s">
        <v>86</v>
      </c>
      <c r="AY1502" s="239" t="s">
        <v>179</v>
      </c>
    </row>
    <row r="1503" spans="2:65" s="1" customFormat="1" ht="22.9" customHeight="1">
      <c r="B1503" s="42"/>
      <c r="C1503" s="240" t="s">
        <v>2085</v>
      </c>
      <c r="D1503" s="240" t="s">
        <v>222</v>
      </c>
      <c r="E1503" s="241" t="s">
        <v>2086</v>
      </c>
      <c r="F1503" s="242" t="s">
        <v>2087</v>
      </c>
      <c r="G1503" s="243" t="s">
        <v>769</v>
      </c>
      <c r="H1503" s="244">
        <v>2</v>
      </c>
      <c r="I1503" s="245"/>
      <c r="J1503" s="246">
        <f t="shared" ref="J1503:J1509" si="40">ROUND(I1503*H1503,2)</f>
        <v>0</v>
      </c>
      <c r="K1503" s="242" t="s">
        <v>233</v>
      </c>
      <c r="L1503" s="247"/>
      <c r="M1503" s="248" t="s">
        <v>34</v>
      </c>
      <c r="N1503" s="249" t="s">
        <v>49</v>
      </c>
      <c r="O1503" s="43"/>
      <c r="P1503" s="202">
        <f t="shared" ref="P1503:P1509" si="41">O1503*H1503</f>
        <v>0</v>
      </c>
      <c r="Q1503" s="202">
        <v>0.03</v>
      </c>
      <c r="R1503" s="202">
        <f t="shared" ref="R1503:R1509" si="42">Q1503*H1503</f>
        <v>0.06</v>
      </c>
      <c r="S1503" s="202">
        <v>0</v>
      </c>
      <c r="T1503" s="203">
        <f t="shared" ref="T1503:T1509" si="43">S1503*H1503</f>
        <v>0</v>
      </c>
      <c r="AR1503" s="24" t="s">
        <v>473</v>
      </c>
      <c r="AT1503" s="24" t="s">
        <v>222</v>
      </c>
      <c r="AU1503" s="24" t="s">
        <v>88</v>
      </c>
      <c r="AY1503" s="24" t="s">
        <v>179</v>
      </c>
      <c r="BE1503" s="204">
        <f t="shared" ref="BE1503:BE1509" si="44">IF(N1503="základní",J1503,0)</f>
        <v>0</v>
      </c>
      <c r="BF1503" s="204">
        <f t="shared" ref="BF1503:BF1509" si="45">IF(N1503="snížená",J1503,0)</f>
        <v>0</v>
      </c>
      <c r="BG1503" s="204">
        <f t="shared" ref="BG1503:BG1509" si="46">IF(N1503="zákl. přenesená",J1503,0)</f>
        <v>0</v>
      </c>
      <c r="BH1503" s="204">
        <f t="shared" ref="BH1503:BH1509" si="47">IF(N1503="sníž. přenesená",J1503,0)</f>
        <v>0</v>
      </c>
      <c r="BI1503" s="204">
        <f t="shared" ref="BI1503:BI1509" si="48">IF(N1503="nulová",J1503,0)</f>
        <v>0</v>
      </c>
      <c r="BJ1503" s="24" t="s">
        <v>86</v>
      </c>
      <c r="BK1503" s="204">
        <f t="shared" ref="BK1503:BK1509" si="49">ROUND(I1503*H1503,2)</f>
        <v>0</v>
      </c>
      <c r="BL1503" s="24" t="s">
        <v>301</v>
      </c>
      <c r="BM1503" s="24" t="s">
        <v>2088</v>
      </c>
    </row>
    <row r="1504" spans="2:65" s="1" customFormat="1" ht="22.9" customHeight="1">
      <c r="B1504" s="42"/>
      <c r="C1504" s="240" t="s">
        <v>2089</v>
      </c>
      <c r="D1504" s="240" t="s">
        <v>222</v>
      </c>
      <c r="E1504" s="241" t="s">
        <v>2090</v>
      </c>
      <c r="F1504" s="242" t="s">
        <v>2087</v>
      </c>
      <c r="G1504" s="243" t="s">
        <v>769</v>
      </c>
      <c r="H1504" s="244">
        <v>1</v>
      </c>
      <c r="I1504" s="245"/>
      <c r="J1504" s="246">
        <f t="shared" si="40"/>
        <v>0</v>
      </c>
      <c r="K1504" s="242" t="s">
        <v>233</v>
      </c>
      <c r="L1504" s="247"/>
      <c r="M1504" s="248" t="s">
        <v>34</v>
      </c>
      <c r="N1504" s="249" t="s">
        <v>49</v>
      </c>
      <c r="O1504" s="43"/>
      <c r="P1504" s="202">
        <f t="shared" si="41"/>
        <v>0</v>
      </c>
      <c r="Q1504" s="202">
        <v>0.03</v>
      </c>
      <c r="R1504" s="202">
        <f t="shared" si="42"/>
        <v>0.03</v>
      </c>
      <c r="S1504" s="202">
        <v>0</v>
      </c>
      <c r="T1504" s="203">
        <f t="shared" si="43"/>
        <v>0</v>
      </c>
      <c r="AR1504" s="24" t="s">
        <v>473</v>
      </c>
      <c r="AT1504" s="24" t="s">
        <v>222</v>
      </c>
      <c r="AU1504" s="24" t="s">
        <v>88</v>
      </c>
      <c r="AY1504" s="24" t="s">
        <v>179</v>
      </c>
      <c r="BE1504" s="204">
        <f t="shared" si="44"/>
        <v>0</v>
      </c>
      <c r="BF1504" s="204">
        <f t="shared" si="45"/>
        <v>0</v>
      </c>
      <c r="BG1504" s="204">
        <f t="shared" si="46"/>
        <v>0</v>
      </c>
      <c r="BH1504" s="204">
        <f t="shared" si="47"/>
        <v>0</v>
      </c>
      <c r="BI1504" s="204">
        <f t="shared" si="48"/>
        <v>0</v>
      </c>
      <c r="BJ1504" s="24" t="s">
        <v>86</v>
      </c>
      <c r="BK1504" s="204">
        <f t="shared" si="49"/>
        <v>0</v>
      </c>
      <c r="BL1504" s="24" t="s">
        <v>301</v>
      </c>
      <c r="BM1504" s="24" t="s">
        <v>2091</v>
      </c>
    </row>
    <row r="1505" spans="2:65" s="1" customFormat="1" ht="22.9" customHeight="1">
      <c r="B1505" s="42"/>
      <c r="C1505" s="240" t="s">
        <v>2092</v>
      </c>
      <c r="D1505" s="240" t="s">
        <v>222</v>
      </c>
      <c r="E1505" s="241" t="s">
        <v>2093</v>
      </c>
      <c r="F1505" s="242" t="s">
        <v>2087</v>
      </c>
      <c r="G1505" s="243" t="s">
        <v>769</v>
      </c>
      <c r="H1505" s="244">
        <v>2</v>
      </c>
      <c r="I1505" s="245"/>
      <c r="J1505" s="246">
        <f t="shared" si="40"/>
        <v>0</v>
      </c>
      <c r="K1505" s="242" t="s">
        <v>233</v>
      </c>
      <c r="L1505" s="247"/>
      <c r="M1505" s="248" t="s">
        <v>34</v>
      </c>
      <c r="N1505" s="249" t="s">
        <v>49</v>
      </c>
      <c r="O1505" s="43"/>
      <c r="P1505" s="202">
        <f t="shared" si="41"/>
        <v>0</v>
      </c>
      <c r="Q1505" s="202">
        <v>0.03</v>
      </c>
      <c r="R1505" s="202">
        <f t="shared" si="42"/>
        <v>0.06</v>
      </c>
      <c r="S1505" s="202">
        <v>0</v>
      </c>
      <c r="T1505" s="203">
        <f t="shared" si="43"/>
        <v>0</v>
      </c>
      <c r="AR1505" s="24" t="s">
        <v>473</v>
      </c>
      <c r="AT1505" s="24" t="s">
        <v>222</v>
      </c>
      <c r="AU1505" s="24" t="s">
        <v>88</v>
      </c>
      <c r="AY1505" s="24" t="s">
        <v>179</v>
      </c>
      <c r="BE1505" s="204">
        <f t="shared" si="44"/>
        <v>0</v>
      </c>
      <c r="BF1505" s="204">
        <f t="shared" si="45"/>
        <v>0</v>
      </c>
      <c r="BG1505" s="204">
        <f t="shared" si="46"/>
        <v>0</v>
      </c>
      <c r="BH1505" s="204">
        <f t="shared" si="47"/>
        <v>0</v>
      </c>
      <c r="BI1505" s="204">
        <f t="shared" si="48"/>
        <v>0</v>
      </c>
      <c r="BJ1505" s="24" t="s">
        <v>86</v>
      </c>
      <c r="BK1505" s="204">
        <f t="shared" si="49"/>
        <v>0</v>
      </c>
      <c r="BL1505" s="24" t="s">
        <v>301</v>
      </c>
      <c r="BM1505" s="24" t="s">
        <v>2094</v>
      </c>
    </row>
    <row r="1506" spans="2:65" s="1" customFormat="1" ht="22.9" customHeight="1">
      <c r="B1506" s="42"/>
      <c r="C1506" s="240" t="s">
        <v>2095</v>
      </c>
      <c r="D1506" s="240" t="s">
        <v>222</v>
      </c>
      <c r="E1506" s="241" t="s">
        <v>2096</v>
      </c>
      <c r="F1506" s="242" t="s">
        <v>2087</v>
      </c>
      <c r="G1506" s="243" t="s">
        <v>769</v>
      </c>
      <c r="H1506" s="244">
        <v>2</v>
      </c>
      <c r="I1506" s="245"/>
      <c r="J1506" s="246">
        <f t="shared" si="40"/>
        <v>0</v>
      </c>
      <c r="K1506" s="242" t="s">
        <v>233</v>
      </c>
      <c r="L1506" s="247"/>
      <c r="M1506" s="248" t="s">
        <v>34</v>
      </c>
      <c r="N1506" s="249" t="s">
        <v>49</v>
      </c>
      <c r="O1506" s="43"/>
      <c r="P1506" s="202">
        <f t="shared" si="41"/>
        <v>0</v>
      </c>
      <c r="Q1506" s="202">
        <v>0.03</v>
      </c>
      <c r="R1506" s="202">
        <f t="shared" si="42"/>
        <v>0.06</v>
      </c>
      <c r="S1506" s="202">
        <v>0</v>
      </c>
      <c r="T1506" s="203">
        <f t="shared" si="43"/>
        <v>0</v>
      </c>
      <c r="AR1506" s="24" t="s">
        <v>473</v>
      </c>
      <c r="AT1506" s="24" t="s">
        <v>222</v>
      </c>
      <c r="AU1506" s="24" t="s">
        <v>88</v>
      </c>
      <c r="AY1506" s="24" t="s">
        <v>179</v>
      </c>
      <c r="BE1506" s="204">
        <f t="shared" si="44"/>
        <v>0</v>
      </c>
      <c r="BF1506" s="204">
        <f t="shared" si="45"/>
        <v>0</v>
      </c>
      <c r="BG1506" s="204">
        <f t="shared" si="46"/>
        <v>0</v>
      </c>
      <c r="BH1506" s="204">
        <f t="shared" si="47"/>
        <v>0</v>
      </c>
      <c r="BI1506" s="204">
        <f t="shared" si="48"/>
        <v>0</v>
      </c>
      <c r="BJ1506" s="24" t="s">
        <v>86</v>
      </c>
      <c r="BK1506" s="204">
        <f t="shared" si="49"/>
        <v>0</v>
      </c>
      <c r="BL1506" s="24" t="s">
        <v>301</v>
      </c>
      <c r="BM1506" s="24" t="s">
        <v>2097</v>
      </c>
    </row>
    <row r="1507" spans="2:65" s="1" customFormat="1" ht="22.9" customHeight="1">
      <c r="B1507" s="42"/>
      <c r="C1507" s="240" t="s">
        <v>2098</v>
      </c>
      <c r="D1507" s="240" t="s">
        <v>222</v>
      </c>
      <c r="E1507" s="241" t="s">
        <v>2099</v>
      </c>
      <c r="F1507" s="242" t="s">
        <v>2100</v>
      </c>
      <c r="G1507" s="243" t="s">
        <v>769</v>
      </c>
      <c r="H1507" s="244">
        <v>4</v>
      </c>
      <c r="I1507" s="245"/>
      <c r="J1507" s="246">
        <f t="shared" si="40"/>
        <v>0</v>
      </c>
      <c r="K1507" s="242" t="s">
        <v>233</v>
      </c>
      <c r="L1507" s="247"/>
      <c r="M1507" s="248" t="s">
        <v>34</v>
      </c>
      <c r="N1507" s="249" t="s">
        <v>49</v>
      </c>
      <c r="O1507" s="43"/>
      <c r="P1507" s="202">
        <f t="shared" si="41"/>
        <v>0</v>
      </c>
      <c r="Q1507" s="202">
        <v>0.03</v>
      </c>
      <c r="R1507" s="202">
        <f t="shared" si="42"/>
        <v>0.12</v>
      </c>
      <c r="S1507" s="202">
        <v>0</v>
      </c>
      <c r="T1507" s="203">
        <f t="shared" si="43"/>
        <v>0</v>
      </c>
      <c r="AR1507" s="24" t="s">
        <v>473</v>
      </c>
      <c r="AT1507" s="24" t="s">
        <v>222</v>
      </c>
      <c r="AU1507" s="24" t="s">
        <v>88</v>
      </c>
      <c r="AY1507" s="24" t="s">
        <v>179</v>
      </c>
      <c r="BE1507" s="204">
        <f t="shared" si="44"/>
        <v>0</v>
      </c>
      <c r="BF1507" s="204">
        <f t="shared" si="45"/>
        <v>0</v>
      </c>
      <c r="BG1507" s="204">
        <f t="shared" si="46"/>
        <v>0</v>
      </c>
      <c r="BH1507" s="204">
        <f t="shared" si="47"/>
        <v>0</v>
      </c>
      <c r="BI1507" s="204">
        <f t="shared" si="48"/>
        <v>0</v>
      </c>
      <c r="BJ1507" s="24" t="s">
        <v>86</v>
      </c>
      <c r="BK1507" s="204">
        <f t="shared" si="49"/>
        <v>0</v>
      </c>
      <c r="BL1507" s="24" t="s">
        <v>301</v>
      </c>
      <c r="BM1507" s="24" t="s">
        <v>2101</v>
      </c>
    </row>
    <row r="1508" spans="2:65" s="1" customFormat="1" ht="22.9" customHeight="1">
      <c r="B1508" s="42"/>
      <c r="C1508" s="240" t="s">
        <v>2102</v>
      </c>
      <c r="D1508" s="240" t="s">
        <v>222</v>
      </c>
      <c r="E1508" s="241" t="s">
        <v>2103</v>
      </c>
      <c r="F1508" s="242" t="s">
        <v>2100</v>
      </c>
      <c r="G1508" s="243" t="s">
        <v>769</v>
      </c>
      <c r="H1508" s="244">
        <v>5</v>
      </c>
      <c r="I1508" s="245"/>
      <c r="J1508" s="246">
        <f t="shared" si="40"/>
        <v>0</v>
      </c>
      <c r="K1508" s="242" t="s">
        <v>233</v>
      </c>
      <c r="L1508" s="247"/>
      <c r="M1508" s="248" t="s">
        <v>34</v>
      </c>
      <c r="N1508" s="249" t="s">
        <v>49</v>
      </c>
      <c r="O1508" s="43"/>
      <c r="P1508" s="202">
        <f t="shared" si="41"/>
        <v>0</v>
      </c>
      <c r="Q1508" s="202">
        <v>0.03</v>
      </c>
      <c r="R1508" s="202">
        <f t="shared" si="42"/>
        <v>0.15</v>
      </c>
      <c r="S1508" s="202">
        <v>0</v>
      </c>
      <c r="T1508" s="203">
        <f t="shared" si="43"/>
        <v>0</v>
      </c>
      <c r="AR1508" s="24" t="s">
        <v>473</v>
      </c>
      <c r="AT1508" s="24" t="s">
        <v>222</v>
      </c>
      <c r="AU1508" s="24" t="s">
        <v>88</v>
      </c>
      <c r="AY1508" s="24" t="s">
        <v>179</v>
      </c>
      <c r="BE1508" s="204">
        <f t="shared" si="44"/>
        <v>0</v>
      </c>
      <c r="BF1508" s="204">
        <f t="shared" si="45"/>
        <v>0</v>
      </c>
      <c r="BG1508" s="204">
        <f t="shared" si="46"/>
        <v>0</v>
      </c>
      <c r="BH1508" s="204">
        <f t="shared" si="47"/>
        <v>0</v>
      </c>
      <c r="BI1508" s="204">
        <f t="shared" si="48"/>
        <v>0</v>
      </c>
      <c r="BJ1508" s="24" t="s">
        <v>86</v>
      </c>
      <c r="BK1508" s="204">
        <f t="shared" si="49"/>
        <v>0</v>
      </c>
      <c r="BL1508" s="24" t="s">
        <v>301</v>
      </c>
      <c r="BM1508" s="24" t="s">
        <v>2104</v>
      </c>
    </row>
    <row r="1509" spans="2:65" s="1" customFormat="1" ht="34.15" customHeight="1">
      <c r="B1509" s="42"/>
      <c r="C1509" s="193" t="s">
        <v>2105</v>
      </c>
      <c r="D1509" s="193" t="s">
        <v>182</v>
      </c>
      <c r="E1509" s="194" t="s">
        <v>2106</v>
      </c>
      <c r="F1509" s="195" t="s">
        <v>2107</v>
      </c>
      <c r="G1509" s="196" t="s">
        <v>769</v>
      </c>
      <c r="H1509" s="197">
        <v>1</v>
      </c>
      <c r="I1509" s="198"/>
      <c r="J1509" s="199">
        <f t="shared" si="40"/>
        <v>0</v>
      </c>
      <c r="K1509" s="195" t="s">
        <v>186</v>
      </c>
      <c r="L1509" s="62"/>
      <c r="M1509" s="200" t="s">
        <v>34</v>
      </c>
      <c r="N1509" s="201" t="s">
        <v>49</v>
      </c>
      <c r="O1509" s="43"/>
      <c r="P1509" s="202">
        <f t="shared" si="41"/>
        <v>0</v>
      </c>
      <c r="Q1509" s="202">
        <v>0</v>
      </c>
      <c r="R1509" s="202">
        <f t="shared" si="42"/>
        <v>0</v>
      </c>
      <c r="S1509" s="202">
        <v>0</v>
      </c>
      <c r="T1509" s="203">
        <f t="shared" si="43"/>
        <v>0</v>
      </c>
      <c r="AR1509" s="24" t="s">
        <v>301</v>
      </c>
      <c r="AT1509" s="24" t="s">
        <v>182</v>
      </c>
      <c r="AU1509" s="24" t="s">
        <v>88</v>
      </c>
      <c r="AY1509" s="24" t="s">
        <v>179</v>
      </c>
      <c r="BE1509" s="204">
        <f t="shared" si="44"/>
        <v>0</v>
      </c>
      <c r="BF1509" s="204">
        <f t="shared" si="45"/>
        <v>0</v>
      </c>
      <c r="BG1509" s="204">
        <f t="shared" si="46"/>
        <v>0</v>
      </c>
      <c r="BH1509" s="204">
        <f t="shared" si="47"/>
        <v>0</v>
      </c>
      <c r="BI1509" s="204">
        <f t="shared" si="48"/>
        <v>0</v>
      </c>
      <c r="BJ1509" s="24" t="s">
        <v>86</v>
      </c>
      <c r="BK1509" s="204">
        <f t="shared" si="49"/>
        <v>0</v>
      </c>
      <c r="BL1509" s="24" t="s">
        <v>301</v>
      </c>
      <c r="BM1509" s="24" t="s">
        <v>2108</v>
      </c>
    </row>
    <row r="1510" spans="2:65" s="1" customFormat="1" ht="148.5">
      <c r="B1510" s="42"/>
      <c r="C1510" s="64"/>
      <c r="D1510" s="205" t="s">
        <v>189</v>
      </c>
      <c r="E1510" s="64"/>
      <c r="F1510" s="206" t="s">
        <v>1953</v>
      </c>
      <c r="G1510" s="64"/>
      <c r="H1510" s="64"/>
      <c r="I1510" s="164"/>
      <c r="J1510" s="64"/>
      <c r="K1510" s="64"/>
      <c r="L1510" s="62"/>
      <c r="M1510" s="207"/>
      <c r="N1510" s="43"/>
      <c r="O1510" s="43"/>
      <c r="P1510" s="43"/>
      <c r="Q1510" s="43"/>
      <c r="R1510" s="43"/>
      <c r="S1510" s="43"/>
      <c r="T1510" s="79"/>
      <c r="AT1510" s="24" t="s">
        <v>189</v>
      </c>
      <c r="AU1510" s="24" t="s">
        <v>88</v>
      </c>
    </row>
    <row r="1511" spans="2:65" s="1" customFormat="1" ht="22.9" customHeight="1">
      <c r="B1511" s="42"/>
      <c r="C1511" s="240" t="s">
        <v>2109</v>
      </c>
      <c r="D1511" s="240" t="s">
        <v>222</v>
      </c>
      <c r="E1511" s="241" t="s">
        <v>2110</v>
      </c>
      <c r="F1511" s="242" t="s">
        <v>2111</v>
      </c>
      <c r="G1511" s="243" t="s">
        <v>769</v>
      </c>
      <c r="H1511" s="244">
        <v>1</v>
      </c>
      <c r="I1511" s="245"/>
      <c r="J1511" s="246">
        <f>ROUND(I1511*H1511,2)</f>
        <v>0</v>
      </c>
      <c r="K1511" s="242" t="s">
        <v>233</v>
      </c>
      <c r="L1511" s="247"/>
      <c r="M1511" s="248" t="s">
        <v>34</v>
      </c>
      <c r="N1511" s="249" t="s">
        <v>49</v>
      </c>
      <c r="O1511" s="43"/>
      <c r="P1511" s="202">
        <f>O1511*H1511</f>
        <v>0</v>
      </c>
      <c r="Q1511" s="202">
        <v>0.06</v>
      </c>
      <c r="R1511" s="202">
        <f>Q1511*H1511</f>
        <v>0.06</v>
      </c>
      <c r="S1511" s="202">
        <v>0</v>
      </c>
      <c r="T1511" s="203">
        <f>S1511*H1511</f>
        <v>0</v>
      </c>
      <c r="AR1511" s="24" t="s">
        <v>473</v>
      </c>
      <c r="AT1511" s="24" t="s">
        <v>222</v>
      </c>
      <c r="AU1511" s="24" t="s">
        <v>88</v>
      </c>
      <c r="AY1511" s="24" t="s">
        <v>179</v>
      </c>
      <c r="BE1511" s="204">
        <f>IF(N1511="základní",J1511,0)</f>
        <v>0</v>
      </c>
      <c r="BF1511" s="204">
        <f>IF(N1511="snížená",J1511,0)</f>
        <v>0</v>
      </c>
      <c r="BG1511" s="204">
        <f>IF(N1511="zákl. přenesená",J1511,0)</f>
        <v>0</v>
      </c>
      <c r="BH1511" s="204">
        <f>IF(N1511="sníž. přenesená",J1511,0)</f>
        <v>0</v>
      </c>
      <c r="BI1511" s="204">
        <f>IF(N1511="nulová",J1511,0)</f>
        <v>0</v>
      </c>
      <c r="BJ1511" s="24" t="s">
        <v>86</v>
      </c>
      <c r="BK1511" s="204">
        <f>ROUND(I1511*H1511,2)</f>
        <v>0</v>
      </c>
      <c r="BL1511" s="24" t="s">
        <v>301</v>
      </c>
      <c r="BM1511" s="24" t="s">
        <v>2112</v>
      </c>
    </row>
    <row r="1512" spans="2:65" s="1" customFormat="1" ht="34.15" customHeight="1">
      <c r="B1512" s="42"/>
      <c r="C1512" s="193" t="s">
        <v>2113</v>
      </c>
      <c r="D1512" s="193" t="s">
        <v>182</v>
      </c>
      <c r="E1512" s="194" t="s">
        <v>2114</v>
      </c>
      <c r="F1512" s="195" t="s">
        <v>2115</v>
      </c>
      <c r="G1512" s="196" t="s">
        <v>769</v>
      </c>
      <c r="H1512" s="197">
        <v>48</v>
      </c>
      <c r="I1512" s="198"/>
      <c r="J1512" s="199">
        <f>ROUND(I1512*H1512,2)</f>
        <v>0</v>
      </c>
      <c r="K1512" s="195" t="s">
        <v>186</v>
      </c>
      <c r="L1512" s="62"/>
      <c r="M1512" s="200" t="s">
        <v>34</v>
      </c>
      <c r="N1512" s="201" t="s">
        <v>49</v>
      </c>
      <c r="O1512" s="43"/>
      <c r="P1512" s="202">
        <f>O1512*H1512</f>
        <v>0</v>
      </c>
      <c r="Q1512" s="202">
        <v>0</v>
      </c>
      <c r="R1512" s="202">
        <f>Q1512*H1512</f>
        <v>0</v>
      </c>
      <c r="S1512" s="202">
        <v>2.4E-2</v>
      </c>
      <c r="T1512" s="203">
        <f>S1512*H1512</f>
        <v>1.1520000000000001</v>
      </c>
      <c r="AR1512" s="24" t="s">
        <v>301</v>
      </c>
      <c r="AT1512" s="24" t="s">
        <v>182</v>
      </c>
      <c r="AU1512" s="24" t="s">
        <v>88</v>
      </c>
      <c r="AY1512" s="24" t="s">
        <v>179</v>
      </c>
      <c r="BE1512" s="204">
        <f>IF(N1512="základní",J1512,0)</f>
        <v>0</v>
      </c>
      <c r="BF1512" s="204">
        <f>IF(N1512="snížená",J1512,0)</f>
        <v>0</v>
      </c>
      <c r="BG1512" s="204">
        <f>IF(N1512="zákl. přenesená",J1512,0)</f>
        <v>0</v>
      </c>
      <c r="BH1512" s="204">
        <f>IF(N1512="sníž. přenesená",J1512,0)</f>
        <v>0</v>
      </c>
      <c r="BI1512" s="204">
        <f>IF(N1512="nulová",J1512,0)</f>
        <v>0</v>
      </c>
      <c r="BJ1512" s="24" t="s">
        <v>86</v>
      </c>
      <c r="BK1512" s="204">
        <f>ROUND(I1512*H1512,2)</f>
        <v>0</v>
      </c>
      <c r="BL1512" s="24" t="s">
        <v>301</v>
      </c>
      <c r="BM1512" s="24" t="s">
        <v>2116</v>
      </c>
    </row>
    <row r="1513" spans="2:65" s="1" customFormat="1" ht="27">
      <c r="B1513" s="42"/>
      <c r="C1513" s="64"/>
      <c r="D1513" s="205" t="s">
        <v>189</v>
      </c>
      <c r="E1513" s="64"/>
      <c r="F1513" s="206" t="s">
        <v>2117</v>
      </c>
      <c r="G1513" s="64"/>
      <c r="H1513" s="64"/>
      <c r="I1513" s="164"/>
      <c r="J1513" s="64"/>
      <c r="K1513" s="64"/>
      <c r="L1513" s="62"/>
      <c r="M1513" s="207"/>
      <c r="N1513" s="43"/>
      <c r="O1513" s="43"/>
      <c r="P1513" s="43"/>
      <c r="Q1513" s="43"/>
      <c r="R1513" s="43"/>
      <c r="S1513" s="43"/>
      <c r="T1513" s="79"/>
      <c r="AT1513" s="24" t="s">
        <v>189</v>
      </c>
      <c r="AU1513" s="24" t="s">
        <v>88</v>
      </c>
    </row>
    <row r="1514" spans="2:65" s="11" customFormat="1" ht="13.5">
      <c r="B1514" s="208"/>
      <c r="C1514" s="209"/>
      <c r="D1514" s="205" t="s">
        <v>191</v>
      </c>
      <c r="E1514" s="210" t="s">
        <v>34</v>
      </c>
      <c r="F1514" s="211" t="s">
        <v>399</v>
      </c>
      <c r="G1514" s="209"/>
      <c r="H1514" s="210" t="s">
        <v>34</v>
      </c>
      <c r="I1514" s="212"/>
      <c r="J1514" s="209"/>
      <c r="K1514" s="209"/>
      <c r="L1514" s="213"/>
      <c r="M1514" s="214"/>
      <c r="N1514" s="215"/>
      <c r="O1514" s="215"/>
      <c r="P1514" s="215"/>
      <c r="Q1514" s="215"/>
      <c r="R1514" s="215"/>
      <c r="S1514" s="215"/>
      <c r="T1514" s="216"/>
      <c r="AT1514" s="217" t="s">
        <v>191</v>
      </c>
      <c r="AU1514" s="217" t="s">
        <v>88</v>
      </c>
      <c r="AV1514" s="11" t="s">
        <v>86</v>
      </c>
      <c r="AW1514" s="11" t="s">
        <v>41</v>
      </c>
      <c r="AX1514" s="11" t="s">
        <v>78</v>
      </c>
      <c r="AY1514" s="217" t="s">
        <v>179</v>
      </c>
    </row>
    <row r="1515" spans="2:65" s="12" customFormat="1" ht="13.5">
      <c r="B1515" s="218"/>
      <c r="C1515" s="219"/>
      <c r="D1515" s="205" t="s">
        <v>191</v>
      </c>
      <c r="E1515" s="220" t="s">
        <v>34</v>
      </c>
      <c r="F1515" s="221" t="s">
        <v>2118</v>
      </c>
      <c r="G1515" s="219"/>
      <c r="H1515" s="222">
        <v>27</v>
      </c>
      <c r="I1515" s="223"/>
      <c r="J1515" s="219"/>
      <c r="K1515" s="219"/>
      <c r="L1515" s="224"/>
      <c r="M1515" s="225"/>
      <c r="N1515" s="226"/>
      <c r="O1515" s="226"/>
      <c r="P1515" s="226"/>
      <c r="Q1515" s="226"/>
      <c r="R1515" s="226"/>
      <c r="S1515" s="226"/>
      <c r="T1515" s="227"/>
      <c r="AT1515" s="228" t="s">
        <v>191</v>
      </c>
      <c r="AU1515" s="228" t="s">
        <v>88</v>
      </c>
      <c r="AV1515" s="12" t="s">
        <v>88</v>
      </c>
      <c r="AW1515" s="12" t="s">
        <v>41</v>
      </c>
      <c r="AX1515" s="12" t="s">
        <v>78</v>
      </c>
      <c r="AY1515" s="228" t="s">
        <v>179</v>
      </c>
    </row>
    <row r="1516" spans="2:65" s="11" customFormat="1" ht="13.5">
      <c r="B1516" s="208"/>
      <c r="C1516" s="209"/>
      <c r="D1516" s="205" t="s">
        <v>191</v>
      </c>
      <c r="E1516" s="210" t="s">
        <v>34</v>
      </c>
      <c r="F1516" s="211" t="s">
        <v>401</v>
      </c>
      <c r="G1516" s="209"/>
      <c r="H1516" s="210" t="s">
        <v>34</v>
      </c>
      <c r="I1516" s="212"/>
      <c r="J1516" s="209"/>
      <c r="K1516" s="209"/>
      <c r="L1516" s="213"/>
      <c r="M1516" s="214"/>
      <c r="N1516" s="215"/>
      <c r="O1516" s="215"/>
      <c r="P1516" s="215"/>
      <c r="Q1516" s="215"/>
      <c r="R1516" s="215"/>
      <c r="S1516" s="215"/>
      <c r="T1516" s="216"/>
      <c r="AT1516" s="217" t="s">
        <v>191</v>
      </c>
      <c r="AU1516" s="217" t="s">
        <v>88</v>
      </c>
      <c r="AV1516" s="11" t="s">
        <v>86</v>
      </c>
      <c r="AW1516" s="11" t="s">
        <v>41</v>
      </c>
      <c r="AX1516" s="11" t="s">
        <v>78</v>
      </c>
      <c r="AY1516" s="217" t="s">
        <v>179</v>
      </c>
    </row>
    <row r="1517" spans="2:65" s="12" customFormat="1" ht="13.5">
      <c r="B1517" s="218"/>
      <c r="C1517" s="219"/>
      <c r="D1517" s="205" t="s">
        <v>191</v>
      </c>
      <c r="E1517" s="220" t="s">
        <v>34</v>
      </c>
      <c r="F1517" s="221" t="s">
        <v>2119</v>
      </c>
      <c r="G1517" s="219"/>
      <c r="H1517" s="222">
        <v>21</v>
      </c>
      <c r="I1517" s="223"/>
      <c r="J1517" s="219"/>
      <c r="K1517" s="219"/>
      <c r="L1517" s="224"/>
      <c r="M1517" s="225"/>
      <c r="N1517" s="226"/>
      <c r="O1517" s="226"/>
      <c r="P1517" s="226"/>
      <c r="Q1517" s="226"/>
      <c r="R1517" s="226"/>
      <c r="S1517" s="226"/>
      <c r="T1517" s="227"/>
      <c r="AT1517" s="228" t="s">
        <v>191</v>
      </c>
      <c r="AU1517" s="228" t="s">
        <v>88</v>
      </c>
      <c r="AV1517" s="12" t="s">
        <v>88</v>
      </c>
      <c r="AW1517" s="12" t="s">
        <v>41</v>
      </c>
      <c r="AX1517" s="12" t="s">
        <v>78</v>
      </c>
      <c r="AY1517" s="228" t="s">
        <v>179</v>
      </c>
    </row>
    <row r="1518" spans="2:65" s="13" customFormat="1" ht="13.5">
      <c r="B1518" s="229"/>
      <c r="C1518" s="230"/>
      <c r="D1518" s="205" t="s">
        <v>191</v>
      </c>
      <c r="E1518" s="231" t="s">
        <v>34</v>
      </c>
      <c r="F1518" s="232" t="s">
        <v>196</v>
      </c>
      <c r="G1518" s="230"/>
      <c r="H1518" s="233">
        <v>48</v>
      </c>
      <c r="I1518" s="234"/>
      <c r="J1518" s="230"/>
      <c r="K1518" s="230"/>
      <c r="L1518" s="235"/>
      <c r="M1518" s="236"/>
      <c r="N1518" s="237"/>
      <c r="O1518" s="237"/>
      <c r="P1518" s="237"/>
      <c r="Q1518" s="237"/>
      <c r="R1518" s="237"/>
      <c r="S1518" s="237"/>
      <c r="T1518" s="238"/>
      <c r="AT1518" s="239" t="s">
        <v>191</v>
      </c>
      <c r="AU1518" s="239" t="s">
        <v>88</v>
      </c>
      <c r="AV1518" s="13" t="s">
        <v>187</v>
      </c>
      <c r="AW1518" s="13" t="s">
        <v>41</v>
      </c>
      <c r="AX1518" s="13" t="s">
        <v>86</v>
      </c>
      <c r="AY1518" s="239" t="s">
        <v>179</v>
      </c>
    </row>
    <row r="1519" spans="2:65" s="1" customFormat="1" ht="34.15" customHeight="1">
      <c r="B1519" s="42"/>
      <c r="C1519" s="193" t="s">
        <v>2120</v>
      </c>
      <c r="D1519" s="193" t="s">
        <v>182</v>
      </c>
      <c r="E1519" s="194" t="s">
        <v>2121</v>
      </c>
      <c r="F1519" s="195" t="s">
        <v>2122</v>
      </c>
      <c r="G1519" s="196" t="s">
        <v>769</v>
      </c>
      <c r="H1519" s="197">
        <v>46</v>
      </c>
      <c r="I1519" s="198"/>
      <c r="J1519" s="199">
        <f>ROUND(I1519*H1519,2)</f>
        <v>0</v>
      </c>
      <c r="K1519" s="195" t="s">
        <v>186</v>
      </c>
      <c r="L1519" s="62"/>
      <c r="M1519" s="200" t="s">
        <v>34</v>
      </c>
      <c r="N1519" s="201" t="s">
        <v>49</v>
      </c>
      <c r="O1519" s="43"/>
      <c r="P1519" s="202">
        <f>O1519*H1519</f>
        <v>0</v>
      </c>
      <c r="Q1519" s="202">
        <v>0</v>
      </c>
      <c r="R1519" s="202">
        <f>Q1519*H1519</f>
        <v>0</v>
      </c>
      <c r="S1519" s="202">
        <v>2.8000000000000001E-2</v>
      </c>
      <c r="T1519" s="203">
        <f>S1519*H1519</f>
        <v>1.288</v>
      </c>
      <c r="AR1519" s="24" t="s">
        <v>301</v>
      </c>
      <c r="AT1519" s="24" t="s">
        <v>182</v>
      </c>
      <c r="AU1519" s="24" t="s">
        <v>88</v>
      </c>
      <c r="AY1519" s="24" t="s">
        <v>179</v>
      </c>
      <c r="BE1519" s="204">
        <f>IF(N1519="základní",J1519,0)</f>
        <v>0</v>
      </c>
      <c r="BF1519" s="204">
        <f>IF(N1519="snížená",J1519,0)</f>
        <v>0</v>
      </c>
      <c r="BG1519" s="204">
        <f>IF(N1519="zákl. přenesená",J1519,0)</f>
        <v>0</v>
      </c>
      <c r="BH1519" s="204">
        <f>IF(N1519="sníž. přenesená",J1519,0)</f>
        <v>0</v>
      </c>
      <c r="BI1519" s="204">
        <f>IF(N1519="nulová",J1519,0)</f>
        <v>0</v>
      </c>
      <c r="BJ1519" s="24" t="s">
        <v>86</v>
      </c>
      <c r="BK1519" s="204">
        <f>ROUND(I1519*H1519,2)</f>
        <v>0</v>
      </c>
      <c r="BL1519" s="24" t="s">
        <v>301</v>
      </c>
      <c r="BM1519" s="24" t="s">
        <v>2123</v>
      </c>
    </row>
    <row r="1520" spans="2:65" s="1" customFormat="1" ht="27">
      <c r="B1520" s="42"/>
      <c r="C1520" s="64"/>
      <c r="D1520" s="205" t="s">
        <v>189</v>
      </c>
      <c r="E1520" s="64"/>
      <c r="F1520" s="206" t="s">
        <v>2117</v>
      </c>
      <c r="G1520" s="64"/>
      <c r="H1520" s="64"/>
      <c r="I1520" s="164"/>
      <c r="J1520" s="64"/>
      <c r="K1520" s="64"/>
      <c r="L1520" s="62"/>
      <c r="M1520" s="207"/>
      <c r="N1520" s="43"/>
      <c r="O1520" s="43"/>
      <c r="P1520" s="43"/>
      <c r="Q1520" s="43"/>
      <c r="R1520" s="43"/>
      <c r="S1520" s="43"/>
      <c r="T1520" s="79"/>
      <c r="AT1520" s="24" t="s">
        <v>189</v>
      </c>
      <c r="AU1520" s="24" t="s">
        <v>88</v>
      </c>
    </row>
    <row r="1521" spans="2:65" s="11" customFormat="1" ht="13.5">
      <c r="B1521" s="208"/>
      <c r="C1521" s="209"/>
      <c r="D1521" s="205" t="s">
        <v>191</v>
      </c>
      <c r="E1521" s="210" t="s">
        <v>34</v>
      </c>
      <c r="F1521" s="211" t="s">
        <v>399</v>
      </c>
      <c r="G1521" s="209"/>
      <c r="H1521" s="210" t="s">
        <v>34</v>
      </c>
      <c r="I1521" s="212"/>
      <c r="J1521" s="209"/>
      <c r="K1521" s="209"/>
      <c r="L1521" s="213"/>
      <c r="M1521" s="214"/>
      <c r="N1521" s="215"/>
      <c r="O1521" s="215"/>
      <c r="P1521" s="215"/>
      <c r="Q1521" s="215"/>
      <c r="R1521" s="215"/>
      <c r="S1521" s="215"/>
      <c r="T1521" s="216"/>
      <c r="AT1521" s="217" t="s">
        <v>191</v>
      </c>
      <c r="AU1521" s="217" t="s">
        <v>88</v>
      </c>
      <c r="AV1521" s="11" t="s">
        <v>86</v>
      </c>
      <c r="AW1521" s="11" t="s">
        <v>41</v>
      </c>
      <c r="AX1521" s="11" t="s">
        <v>78</v>
      </c>
      <c r="AY1521" s="217" t="s">
        <v>179</v>
      </c>
    </row>
    <row r="1522" spans="2:65" s="12" customFormat="1" ht="13.5">
      <c r="B1522" s="218"/>
      <c r="C1522" s="219"/>
      <c r="D1522" s="205" t="s">
        <v>191</v>
      </c>
      <c r="E1522" s="220" t="s">
        <v>34</v>
      </c>
      <c r="F1522" s="221" t="s">
        <v>391</v>
      </c>
      <c r="G1522" s="219"/>
      <c r="H1522" s="222">
        <v>20</v>
      </c>
      <c r="I1522" s="223"/>
      <c r="J1522" s="219"/>
      <c r="K1522" s="219"/>
      <c r="L1522" s="224"/>
      <c r="M1522" s="225"/>
      <c r="N1522" s="226"/>
      <c r="O1522" s="226"/>
      <c r="P1522" s="226"/>
      <c r="Q1522" s="226"/>
      <c r="R1522" s="226"/>
      <c r="S1522" s="226"/>
      <c r="T1522" s="227"/>
      <c r="AT1522" s="228" t="s">
        <v>191</v>
      </c>
      <c r="AU1522" s="228" t="s">
        <v>88</v>
      </c>
      <c r="AV1522" s="12" t="s">
        <v>88</v>
      </c>
      <c r="AW1522" s="12" t="s">
        <v>41</v>
      </c>
      <c r="AX1522" s="12" t="s">
        <v>78</v>
      </c>
      <c r="AY1522" s="228" t="s">
        <v>179</v>
      </c>
    </row>
    <row r="1523" spans="2:65" s="11" customFormat="1" ht="13.5">
      <c r="B1523" s="208"/>
      <c r="C1523" s="209"/>
      <c r="D1523" s="205" t="s">
        <v>191</v>
      </c>
      <c r="E1523" s="210" t="s">
        <v>34</v>
      </c>
      <c r="F1523" s="211" t="s">
        <v>401</v>
      </c>
      <c r="G1523" s="209"/>
      <c r="H1523" s="210" t="s">
        <v>34</v>
      </c>
      <c r="I1523" s="212"/>
      <c r="J1523" s="209"/>
      <c r="K1523" s="209"/>
      <c r="L1523" s="213"/>
      <c r="M1523" s="214"/>
      <c r="N1523" s="215"/>
      <c r="O1523" s="215"/>
      <c r="P1523" s="215"/>
      <c r="Q1523" s="215"/>
      <c r="R1523" s="215"/>
      <c r="S1523" s="215"/>
      <c r="T1523" s="216"/>
      <c r="AT1523" s="217" t="s">
        <v>191</v>
      </c>
      <c r="AU1523" s="217" t="s">
        <v>88</v>
      </c>
      <c r="AV1523" s="11" t="s">
        <v>86</v>
      </c>
      <c r="AW1523" s="11" t="s">
        <v>41</v>
      </c>
      <c r="AX1523" s="11" t="s">
        <v>78</v>
      </c>
      <c r="AY1523" s="217" t="s">
        <v>179</v>
      </c>
    </row>
    <row r="1524" spans="2:65" s="12" customFormat="1" ht="13.5">
      <c r="B1524" s="218"/>
      <c r="C1524" s="219"/>
      <c r="D1524" s="205" t="s">
        <v>191</v>
      </c>
      <c r="E1524" s="220" t="s">
        <v>34</v>
      </c>
      <c r="F1524" s="221" t="s">
        <v>440</v>
      </c>
      <c r="G1524" s="219"/>
      <c r="H1524" s="222">
        <v>26</v>
      </c>
      <c r="I1524" s="223"/>
      <c r="J1524" s="219"/>
      <c r="K1524" s="219"/>
      <c r="L1524" s="224"/>
      <c r="M1524" s="225"/>
      <c r="N1524" s="226"/>
      <c r="O1524" s="226"/>
      <c r="P1524" s="226"/>
      <c r="Q1524" s="226"/>
      <c r="R1524" s="226"/>
      <c r="S1524" s="226"/>
      <c r="T1524" s="227"/>
      <c r="AT1524" s="228" t="s">
        <v>191</v>
      </c>
      <c r="AU1524" s="228" t="s">
        <v>88</v>
      </c>
      <c r="AV1524" s="12" t="s">
        <v>88</v>
      </c>
      <c r="AW1524" s="12" t="s">
        <v>41</v>
      </c>
      <c r="AX1524" s="12" t="s">
        <v>78</v>
      </c>
      <c r="AY1524" s="228" t="s">
        <v>179</v>
      </c>
    </row>
    <row r="1525" spans="2:65" s="13" customFormat="1" ht="13.5">
      <c r="B1525" s="229"/>
      <c r="C1525" s="230"/>
      <c r="D1525" s="205" t="s">
        <v>191</v>
      </c>
      <c r="E1525" s="231" t="s">
        <v>34</v>
      </c>
      <c r="F1525" s="232" t="s">
        <v>196</v>
      </c>
      <c r="G1525" s="230"/>
      <c r="H1525" s="233">
        <v>46</v>
      </c>
      <c r="I1525" s="234"/>
      <c r="J1525" s="230"/>
      <c r="K1525" s="230"/>
      <c r="L1525" s="235"/>
      <c r="M1525" s="236"/>
      <c r="N1525" s="237"/>
      <c r="O1525" s="237"/>
      <c r="P1525" s="237"/>
      <c r="Q1525" s="237"/>
      <c r="R1525" s="237"/>
      <c r="S1525" s="237"/>
      <c r="T1525" s="238"/>
      <c r="AT1525" s="239" t="s">
        <v>191</v>
      </c>
      <c r="AU1525" s="239" t="s">
        <v>88</v>
      </c>
      <c r="AV1525" s="13" t="s">
        <v>187</v>
      </c>
      <c r="AW1525" s="13" t="s">
        <v>41</v>
      </c>
      <c r="AX1525" s="13" t="s">
        <v>86</v>
      </c>
      <c r="AY1525" s="239" t="s">
        <v>179</v>
      </c>
    </row>
    <row r="1526" spans="2:65" s="1" customFormat="1" ht="34.15" customHeight="1">
      <c r="B1526" s="42"/>
      <c r="C1526" s="193" t="s">
        <v>2124</v>
      </c>
      <c r="D1526" s="193" t="s">
        <v>182</v>
      </c>
      <c r="E1526" s="194" t="s">
        <v>2125</v>
      </c>
      <c r="F1526" s="195" t="s">
        <v>2126</v>
      </c>
      <c r="G1526" s="196" t="s">
        <v>769</v>
      </c>
      <c r="H1526" s="197">
        <v>16</v>
      </c>
      <c r="I1526" s="198"/>
      <c r="J1526" s="199">
        <f>ROUND(I1526*H1526,2)</f>
        <v>0</v>
      </c>
      <c r="K1526" s="195" t="s">
        <v>186</v>
      </c>
      <c r="L1526" s="62"/>
      <c r="M1526" s="200" t="s">
        <v>34</v>
      </c>
      <c r="N1526" s="201" t="s">
        <v>49</v>
      </c>
      <c r="O1526" s="43"/>
      <c r="P1526" s="202">
        <f>O1526*H1526</f>
        <v>0</v>
      </c>
      <c r="Q1526" s="202">
        <v>0</v>
      </c>
      <c r="R1526" s="202">
        <f>Q1526*H1526</f>
        <v>0</v>
      </c>
      <c r="S1526" s="202">
        <v>1.4999999999999999E-2</v>
      </c>
      <c r="T1526" s="203">
        <f>S1526*H1526</f>
        <v>0.24</v>
      </c>
      <c r="AR1526" s="24" t="s">
        <v>301</v>
      </c>
      <c r="AT1526" s="24" t="s">
        <v>182</v>
      </c>
      <c r="AU1526" s="24" t="s">
        <v>88</v>
      </c>
      <c r="AY1526" s="24" t="s">
        <v>179</v>
      </c>
      <c r="BE1526" s="204">
        <f>IF(N1526="základní",J1526,0)</f>
        <v>0</v>
      </c>
      <c r="BF1526" s="204">
        <f>IF(N1526="snížená",J1526,0)</f>
        <v>0</v>
      </c>
      <c r="BG1526" s="204">
        <f>IF(N1526="zákl. přenesená",J1526,0)</f>
        <v>0</v>
      </c>
      <c r="BH1526" s="204">
        <f>IF(N1526="sníž. přenesená",J1526,0)</f>
        <v>0</v>
      </c>
      <c r="BI1526" s="204">
        <f>IF(N1526="nulová",J1526,0)</f>
        <v>0</v>
      </c>
      <c r="BJ1526" s="24" t="s">
        <v>86</v>
      </c>
      <c r="BK1526" s="204">
        <f>ROUND(I1526*H1526,2)</f>
        <v>0</v>
      </c>
      <c r="BL1526" s="24" t="s">
        <v>301</v>
      </c>
      <c r="BM1526" s="24" t="s">
        <v>2127</v>
      </c>
    </row>
    <row r="1527" spans="2:65" s="1" customFormat="1" ht="27">
      <c r="B1527" s="42"/>
      <c r="C1527" s="64"/>
      <c r="D1527" s="205" t="s">
        <v>189</v>
      </c>
      <c r="E1527" s="64"/>
      <c r="F1527" s="206" t="s">
        <v>2117</v>
      </c>
      <c r="G1527" s="64"/>
      <c r="H1527" s="64"/>
      <c r="I1527" s="164"/>
      <c r="J1527" s="64"/>
      <c r="K1527" s="64"/>
      <c r="L1527" s="62"/>
      <c r="M1527" s="207"/>
      <c r="N1527" s="43"/>
      <c r="O1527" s="43"/>
      <c r="P1527" s="43"/>
      <c r="Q1527" s="43"/>
      <c r="R1527" s="43"/>
      <c r="S1527" s="43"/>
      <c r="T1527" s="79"/>
      <c r="AT1527" s="24" t="s">
        <v>189</v>
      </c>
      <c r="AU1527" s="24" t="s">
        <v>88</v>
      </c>
    </row>
    <row r="1528" spans="2:65" s="12" customFormat="1" ht="13.5">
      <c r="B1528" s="218"/>
      <c r="C1528" s="219"/>
      <c r="D1528" s="205" t="s">
        <v>191</v>
      </c>
      <c r="E1528" s="220" t="s">
        <v>34</v>
      </c>
      <c r="F1528" s="221" t="s">
        <v>2128</v>
      </c>
      <c r="G1528" s="219"/>
      <c r="H1528" s="222">
        <v>16</v>
      </c>
      <c r="I1528" s="223"/>
      <c r="J1528" s="219"/>
      <c r="K1528" s="219"/>
      <c r="L1528" s="224"/>
      <c r="M1528" s="225"/>
      <c r="N1528" s="226"/>
      <c r="O1528" s="226"/>
      <c r="P1528" s="226"/>
      <c r="Q1528" s="226"/>
      <c r="R1528" s="226"/>
      <c r="S1528" s="226"/>
      <c r="T1528" s="227"/>
      <c r="AT1528" s="228" t="s">
        <v>191</v>
      </c>
      <c r="AU1528" s="228" t="s">
        <v>88</v>
      </c>
      <c r="AV1528" s="12" t="s">
        <v>88</v>
      </c>
      <c r="AW1528" s="12" t="s">
        <v>41</v>
      </c>
      <c r="AX1528" s="12" t="s">
        <v>86</v>
      </c>
      <c r="AY1528" s="228" t="s">
        <v>179</v>
      </c>
    </row>
    <row r="1529" spans="2:65" s="1" customFormat="1" ht="14.45" customHeight="1">
      <c r="B1529" s="42"/>
      <c r="C1529" s="193" t="s">
        <v>2129</v>
      </c>
      <c r="D1529" s="193" t="s">
        <v>182</v>
      </c>
      <c r="E1529" s="194" t="s">
        <v>2130</v>
      </c>
      <c r="F1529" s="195" t="s">
        <v>2131</v>
      </c>
      <c r="G1529" s="196" t="s">
        <v>769</v>
      </c>
      <c r="H1529" s="197">
        <v>66</v>
      </c>
      <c r="I1529" s="198"/>
      <c r="J1529" s="199">
        <f>ROUND(I1529*H1529,2)</f>
        <v>0</v>
      </c>
      <c r="K1529" s="195" t="s">
        <v>233</v>
      </c>
      <c r="L1529" s="62"/>
      <c r="M1529" s="200" t="s">
        <v>34</v>
      </c>
      <c r="N1529" s="201" t="s">
        <v>49</v>
      </c>
      <c r="O1529" s="43"/>
      <c r="P1529" s="202">
        <f>O1529*H1529</f>
        <v>0</v>
      </c>
      <c r="Q1529" s="202">
        <v>0</v>
      </c>
      <c r="R1529" s="202">
        <f>Q1529*H1529</f>
        <v>0</v>
      </c>
      <c r="S1529" s="202">
        <v>0</v>
      </c>
      <c r="T1529" s="203">
        <f>S1529*H1529</f>
        <v>0</v>
      </c>
      <c r="AR1529" s="24" t="s">
        <v>301</v>
      </c>
      <c r="AT1529" s="24" t="s">
        <v>182</v>
      </c>
      <c r="AU1529" s="24" t="s">
        <v>88</v>
      </c>
      <c r="AY1529" s="24" t="s">
        <v>179</v>
      </c>
      <c r="BE1529" s="204">
        <f>IF(N1529="základní",J1529,0)</f>
        <v>0</v>
      </c>
      <c r="BF1529" s="204">
        <f>IF(N1529="snížená",J1529,0)</f>
        <v>0</v>
      </c>
      <c r="BG1529" s="204">
        <f>IF(N1529="zákl. přenesená",J1529,0)</f>
        <v>0</v>
      </c>
      <c r="BH1529" s="204">
        <f>IF(N1529="sníž. přenesená",J1529,0)</f>
        <v>0</v>
      </c>
      <c r="BI1529" s="204">
        <f>IF(N1529="nulová",J1529,0)</f>
        <v>0</v>
      </c>
      <c r="BJ1529" s="24" t="s">
        <v>86</v>
      </c>
      <c r="BK1529" s="204">
        <f>ROUND(I1529*H1529,2)</f>
        <v>0</v>
      </c>
      <c r="BL1529" s="24" t="s">
        <v>301</v>
      </c>
      <c r="BM1529" s="24" t="s">
        <v>2132</v>
      </c>
    </row>
    <row r="1530" spans="2:65" s="1" customFormat="1" ht="14.45" customHeight="1">
      <c r="B1530" s="42"/>
      <c r="C1530" s="240" t="s">
        <v>2133</v>
      </c>
      <c r="D1530" s="240" t="s">
        <v>222</v>
      </c>
      <c r="E1530" s="241" t="s">
        <v>2134</v>
      </c>
      <c r="F1530" s="242" t="s">
        <v>2135</v>
      </c>
      <c r="G1530" s="243" t="s">
        <v>769</v>
      </c>
      <c r="H1530" s="244">
        <v>66</v>
      </c>
      <c r="I1530" s="245"/>
      <c r="J1530" s="246">
        <f>ROUND(I1530*H1530,2)</f>
        <v>0</v>
      </c>
      <c r="K1530" s="242" t="s">
        <v>233</v>
      </c>
      <c r="L1530" s="247"/>
      <c r="M1530" s="248" t="s">
        <v>34</v>
      </c>
      <c r="N1530" s="249" t="s">
        <v>49</v>
      </c>
      <c r="O1530" s="43"/>
      <c r="P1530" s="202">
        <f>O1530*H1530</f>
        <v>0</v>
      </c>
      <c r="Q1530" s="202">
        <v>0</v>
      </c>
      <c r="R1530" s="202">
        <f>Q1530*H1530</f>
        <v>0</v>
      </c>
      <c r="S1530" s="202">
        <v>0</v>
      </c>
      <c r="T1530" s="203">
        <f>S1530*H1530</f>
        <v>0</v>
      </c>
      <c r="AR1530" s="24" t="s">
        <v>473</v>
      </c>
      <c r="AT1530" s="24" t="s">
        <v>222</v>
      </c>
      <c r="AU1530" s="24" t="s">
        <v>88</v>
      </c>
      <c r="AY1530" s="24" t="s">
        <v>179</v>
      </c>
      <c r="BE1530" s="204">
        <f>IF(N1530="základní",J1530,0)</f>
        <v>0</v>
      </c>
      <c r="BF1530" s="204">
        <f>IF(N1530="snížená",J1530,0)</f>
        <v>0</v>
      </c>
      <c r="BG1530" s="204">
        <f>IF(N1530="zákl. přenesená",J1530,0)</f>
        <v>0</v>
      </c>
      <c r="BH1530" s="204">
        <f>IF(N1530="sníž. přenesená",J1530,0)</f>
        <v>0</v>
      </c>
      <c r="BI1530" s="204">
        <f>IF(N1530="nulová",J1530,0)</f>
        <v>0</v>
      </c>
      <c r="BJ1530" s="24" t="s">
        <v>86</v>
      </c>
      <c r="BK1530" s="204">
        <f>ROUND(I1530*H1530,2)</f>
        <v>0</v>
      </c>
      <c r="BL1530" s="24" t="s">
        <v>301</v>
      </c>
      <c r="BM1530" s="24" t="s">
        <v>2136</v>
      </c>
    </row>
    <row r="1531" spans="2:65" s="1" customFormat="1" ht="34.15" customHeight="1">
      <c r="B1531" s="42"/>
      <c r="C1531" s="193" t="s">
        <v>2137</v>
      </c>
      <c r="D1531" s="193" t="s">
        <v>182</v>
      </c>
      <c r="E1531" s="194" t="s">
        <v>2138</v>
      </c>
      <c r="F1531" s="195" t="s">
        <v>2139</v>
      </c>
      <c r="G1531" s="196" t="s">
        <v>769</v>
      </c>
      <c r="H1531" s="197">
        <v>2</v>
      </c>
      <c r="I1531" s="198"/>
      <c r="J1531" s="199">
        <f>ROUND(I1531*H1531,2)</f>
        <v>0</v>
      </c>
      <c r="K1531" s="195" t="s">
        <v>186</v>
      </c>
      <c r="L1531" s="62"/>
      <c r="M1531" s="200" t="s">
        <v>34</v>
      </c>
      <c r="N1531" s="201" t="s">
        <v>49</v>
      </c>
      <c r="O1531" s="43"/>
      <c r="P1531" s="202">
        <f>O1531*H1531</f>
        <v>0</v>
      </c>
      <c r="Q1531" s="202">
        <v>0</v>
      </c>
      <c r="R1531" s="202">
        <f>Q1531*H1531</f>
        <v>0</v>
      </c>
      <c r="S1531" s="202">
        <v>0</v>
      </c>
      <c r="T1531" s="203">
        <f>S1531*H1531</f>
        <v>0</v>
      </c>
      <c r="AR1531" s="24" t="s">
        <v>301</v>
      </c>
      <c r="AT1531" s="24" t="s">
        <v>182</v>
      </c>
      <c r="AU1531" s="24" t="s">
        <v>88</v>
      </c>
      <c r="AY1531" s="24" t="s">
        <v>179</v>
      </c>
      <c r="BE1531" s="204">
        <f>IF(N1531="základní",J1531,0)</f>
        <v>0</v>
      </c>
      <c r="BF1531" s="204">
        <f>IF(N1531="snížená",J1531,0)</f>
        <v>0</v>
      </c>
      <c r="BG1531" s="204">
        <f>IF(N1531="zákl. přenesená",J1531,0)</f>
        <v>0</v>
      </c>
      <c r="BH1531" s="204">
        <f>IF(N1531="sníž. přenesená",J1531,0)</f>
        <v>0</v>
      </c>
      <c r="BI1531" s="204">
        <f>IF(N1531="nulová",J1531,0)</f>
        <v>0</v>
      </c>
      <c r="BJ1531" s="24" t="s">
        <v>86</v>
      </c>
      <c r="BK1531" s="204">
        <f>ROUND(I1531*H1531,2)</f>
        <v>0</v>
      </c>
      <c r="BL1531" s="24" t="s">
        <v>301</v>
      </c>
      <c r="BM1531" s="24" t="s">
        <v>2140</v>
      </c>
    </row>
    <row r="1532" spans="2:65" s="1" customFormat="1" ht="54">
      <c r="B1532" s="42"/>
      <c r="C1532" s="64"/>
      <c r="D1532" s="205" t="s">
        <v>189</v>
      </c>
      <c r="E1532" s="64"/>
      <c r="F1532" s="206" t="s">
        <v>2141</v>
      </c>
      <c r="G1532" s="64"/>
      <c r="H1532" s="64"/>
      <c r="I1532" s="164"/>
      <c r="J1532" s="64"/>
      <c r="K1532" s="64"/>
      <c r="L1532" s="62"/>
      <c r="M1532" s="207"/>
      <c r="N1532" s="43"/>
      <c r="O1532" s="43"/>
      <c r="P1532" s="43"/>
      <c r="Q1532" s="43"/>
      <c r="R1532" s="43"/>
      <c r="S1532" s="43"/>
      <c r="T1532" s="79"/>
      <c r="AT1532" s="24" t="s">
        <v>189</v>
      </c>
      <c r="AU1532" s="24" t="s">
        <v>88</v>
      </c>
    </row>
    <row r="1533" spans="2:65" s="1" customFormat="1" ht="14.45" customHeight="1">
      <c r="B1533" s="42"/>
      <c r="C1533" s="240" t="s">
        <v>2142</v>
      </c>
      <c r="D1533" s="240" t="s">
        <v>222</v>
      </c>
      <c r="E1533" s="241" t="s">
        <v>2143</v>
      </c>
      <c r="F1533" s="242" t="s">
        <v>2144</v>
      </c>
      <c r="G1533" s="243" t="s">
        <v>250</v>
      </c>
      <c r="H1533" s="244">
        <v>1.8</v>
      </c>
      <c r="I1533" s="245"/>
      <c r="J1533" s="246">
        <f>ROUND(I1533*H1533,2)</f>
        <v>0</v>
      </c>
      <c r="K1533" s="242" t="s">
        <v>233</v>
      </c>
      <c r="L1533" s="247"/>
      <c r="M1533" s="248" t="s">
        <v>34</v>
      </c>
      <c r="N1533" s="249" t="s">
        <v>49</v>
      </c>
      <c r="O1533" s="43"/>
      <c r="P1533" s="202">
        <f>O1533*H1533</f>
        <v>0</v>
      </c>
      <c r="Q1533" s="202">
        <v>3.0000000000000001E-3</v>
      </c>
      <c r="R1533" s="202">
        <f>Q1533*H1533</f>
        <v>5.4000000000000003E-3</v>
      </c>
      <c r="S1533" s="202">
        <v>0</v>
      </c>
      <c r="T1533" s="203">
        <f>S1533*H1533</f>
        <v>0</v>
      </c>
      <c r="AR1533" s="24" t="s">
        <v>473</v>
      </c>
      <c r="AT1533" s="24" t="s">
        <v>222</v>
      </c>
      <c r="AU1533" s="24" t="s">
        <v>88</v>
      </c>
      <c r="AY1533" s="24" t="s">
        <v>179</v>
      </c>
      <c r="BE1533" s="204">
        <f>IF(N1533="základní",J1533,0)</f>
        <v>0</v>
      </c>
      <c r="BF1533" s="204">
        <f>IF(N1533="snížená",J1533,0)</f>
        <v>0</v>
      </c>
      <c r="BG1533" s="204">
        <f>IF(N1533="zákl. přenesená",J1533,0)</f>
        <v>0</v>
      </c>
      <c r="BH1533" s="204">
        <f>IF(N1533="sníž. přenesená",J1533,0)</f>
        <v>0</v>
      </c>
      <c r="BI1533" s="204">
        <f>IF(N1533="nulová",J1533,0)</f>
        <v>0</v>
      </c>
      <c r="BJ1533" s="24" t="s">
        <v>86</v>
      </c>
      <c r="BK1533" s="204">
        <f>ROUND(I1533*H1533,2)</f>
        <v>0</v>
      </c>
      <c r="BL1533" s="24" t="s">
        <v>301</v>
      </c>
      <c r="BM1533" s="24" t="s">
        <v>2145</v>
      </c>
    </row>
    <row r="1534" spans="2:65" s="12" customFormat="1" ht="13.5">
      <c r="B1534" s="218"/>
      <c r="C1534" s="219"/>
      <c r="D1534" s="205" t="s">
        <v>191</v>
      </c>
      <c r="E1534" s="220" t="s">
        <v>34</v>
      </c>
      <c r="F1534" s="221" t="s">
        <v>1927</v>
      </c>
      <c r="G1534" s="219"/>
      <c r="H1534" s="222">
        <v>1.8</v>
      </c>
      <c r="I1534" s="223"/>
      <c r="J1534" s="219"/>
      <c r="K1534" s="219"/>
      <c r="L1534" s="224"/>
      <c r="M1534" s="225"/>
      <c r="N1534" s="226"/>
      <c r="O1534" s="226"/>
      <c r="P1534" s="226"/>
      <c r="Q1534" s="226"/>
      <c r="R1534" s="226"/>
      <c r="S1534" s="226"/>
      <c r="T1534" s="227"/>
      <c r="AT1534" s="228" t="s">
        <v>191</v>
      </c>
      <c r="AU1534" s="228" t="s">
        <v>88</v>
      </c>
      <c r="AV1534" s="12" t="s">
        <v>88</v>
      </c>
      <c r="AW1534" s="12" t="s">
        <v>41</v>
      </c>
      <c r="AX1534" s="12" t="s">
        <v>86</v>
      </c>
      <c r="AY1534" s="228" t="s">
        <v>179</v>
      </c>
    </row>
    <row r="1535" spans="2:65" s="1" customFormat="1" ht="14.45" customHeight="1">
      <c r="B1535" s="42"/>
      <c r="C1535" s="193" t="s">
        <v>2146</v>
      </c>
      <c r="D1535" s="193" t="s">
        <v>182</v>
      </c>
      <c r="E1535" s="194" t="s">
        <v>2147</v>
      </c>
      <c r="F1535" s="195" t="s">
        <v>2148</v>
      </c>
      <c r="G1535" s="196" t="s">
        <v>769</v>
      </c>
      <c r="H1535" s="197">
        <v>3</v>
      </c>
      <c r="I1535" s="198"/>
      <c r="J1535" s="199">
        <f>ROUND(I1535*H1535,2)</f>
        <v>0</v>
      </c>
      <c r="K1535" s="195" t="s">
        <v>904</v>
      </c>
      <c r="L1535" s="62"/>
      <c r="M1535" s="200" t="s">
        <v>34</v>
      </c>
      <c r="N1535" s="201" t="s">
        <v>49</v>
      </c>
      <c r="O1535" s="43"/>
      <c r="P1535" s="202">
        <f>O1535*H1535</f>
        <v>0</v>
      </c>
      <c r="Q1535" s="202">
        <v>0</v>
      </c>
      <c r="R1535" s="202">
        <f>Q1535*H1535</f>
        <v>0</v>
      </c>
      <c r="S1535" s="202">
        <v>0</v>
      </c>
      <c r="T1535" s="203">
        <f>S1535*H1535</f>
        <v>0</v>
      </c>
      <c r="AR1535" s="24" t="s">
        <v>301</v>
      </c>
      <c r="AT1535" s="24" t="s">
        <v>182</v>
      </c>
      <c r="AU1535" s="24" t="s">
        <v>88</v>
      </c>
      <c r="AY1535" s="24" t="s">
        <v>179</v>
      </c>
      <c r="BE1535" s="204">
        <f>IF(N1535="základní",J1535,0)</f>
        <v>0</v>
      </c>
      <c r="BF1535" s="204">
        <f>IF(N1535="snížená",J1535,0)</f>
        <v>0</v>
      </c>
      <c r="BG1535" s="204">
        <f>IF(N1535="zákl. přenesená",J1535,0)</f>
        <v>0</v>
      </c>
      <c r="BH1535" s="204">
        <f>IF(N1535="sníž. přenesená",J1535,0)</f>
        <v>0</v>
      </c>
      <c r="BI1535" s="204">
        <f>IF(N1535="nulová",J1535,0)</f>
        <v>0</v>
      </c>
      <c r="BJ1535" s="24" t="s">
        <v>86</v>
      </c>
      <c r="BK1535" s="204">
        <f>ROUND(I1535*H1535,2)</f>
        <v>0</v>
      </c>
      <c r="BL1535" s="24" t="s">
        <v>301</v>
      </c>
      <c r="BM1535" s="24" t="s">
        <v>2149</v>
      </c>
    </row>
    <row r="1536" spans="2:65" s="11" customFormat="1" ht="13.5">
      <c r="B1536" s="208"/>
      <c r="C1536" s="209"/>
      <c r="D1536" s="205" t="s">
        <v>191</v>
      </c>
      <c r="E1536" s="210" t="s">
        <v>34</v>
      </c>
      <c r="F1536" s="211" t="s">
        <v>287</v>
      </c>
      <c r="G1536" s="209"/>
      <c r="H1536" s="210" t="s">
        <v>34</v>
      </c>
      <c r="I1536" s="212"/>
      <c r="J1536" s="209"/>
      <c r="K1536" s="209"/>
      <c r="L1536" s="213"/>
      <c r="M1536" s="214"/>
      <c r="N1536" s="215"/>
      <c r="O1536" s="215"/>
      <c r="P1536" s="215"/>
      <c r="Q1536" s="215"/>
      <c r="R1536" s="215"/>
      <c r="S1536" s="215"/>
      <c r="T1536" s="216"/>
      <c r="AT1536" s="217" t="s">
        <v>191</v>
      </c>
      <c r="AU1536" s="217" t="s">
        <v>88</v>
      </c>
      <c r="AV1536" s="11" t="s">
        <v>86</v>
      </c>
      <c r="AW1536" s="11" t="s">
        <v>41</v>
      </c>
      <c r="AX1536" s="11" t="s">
        <v>78</v>
      </c>
      <c r="AY1536" s="217" t="s">
        <v>179</v>
      </c>
    </row>
    <row r="1537" spans="2:65" s="12" customFormat="1" ht="13.5">
      <c r="B1537" s="218"/>
      <c r="C1537" s="219"/>
      <c r="D1537" s="205" t="s">
        <v>191</v>
      </c>
      <c r="E1537" s="220" t="s">
        <v>34</v>
      </c>
      <c r="F1537" s="221" t="s">
        <v>180</v>
      </c>
      <c r="G1537" s="219"/>
      <c r="H1537" s="222">
        <v>3</v>
      </c>
      <c r="I1537" s="223"/>
      <c r="J1537" s="219"/>
      <c r="K1537" s="219"/>
      <c r="L1537" s="224"/>
      <c r="M1537" s="225"/>
      <c r="N1537" s="226"/>
      <c r="O1537" s="226"/>
      <c r="P1537" s="226"/>
      <c r="Q1537" s="226"/>
      <c r="R1537" s="226"/>
      <c r="S1537" s="226"/>
      <c r="T1537" s="227"/>
      <c r="AT1537" s="228" t="s">
        <v>191</v>
      </c>
      <c r="AU1537" s="228" t="s">
        <v>88</v>
      </c>
      <c r="AV1537" s="12" t="s">
        <v>88</v>
      </c>
      <c r="AW1537" s="12" t="s">
        <v>41</v>
      </c>
      <c r="AX1537" s="12" t="s">
        <v>86</v>
      </c>
      <c r="AY1537" s="228" t="s">
        <v>179</v>
      </c>
    </row>
    <row r="1538" spans="2:65" s="1" customFormat="1" ht="14.45" customHeight="1">
      <c r="B1538" s="42"/>
      <c r="C1538" s="193" t="s">
        <v>2150</v>
      </c>
      <c r="D1538" s="193" t="s">
        <v>182</v>
      </c>
      <c r="E1538" s="194" t="s">
        <v>2151</v>
      </c>
      <c r="F1538" s="195" t="s">
        <v>2152</v>
      </c>
      <c r="G1538" s="196" t="s">
        <v>769</v>
      </c>
      <c r="H1538" s="197">
        <v>3</v>
      </c>
      <c r="I1538" s="198"/>
      <c r="J1538" s="199">
        <f>ROUND(I1538*H1538,2)</f>
        <v>0</v>
      </c>
      <c r="K1538" s="195" t="s">
        <v>904</v>
      </c>
      <c r="L1538" s="62"/>
      <c r="M1538" s="200" t="s">
        <v>34</v>
      </c>
      <c r="N1538" s="201" t="s">
        <v>49</v>
      </c>
      <c r="O1538" s="43"/>
      <c r="P1538" s="202">
        <f>O1538*H1538</f>
        <v>0</v>
      </c>
      <c r="Q1538" s="202">
        <v>0</v>
      </c>
      <c r="R1538" s="202">
        <f>Q1538*H1538</f>
        <v>0</v>
      </c>
      <c r="S1538" s="202">
        <v>0.1104</v>
      </c>
      <c r="T1538" s="203">
        <f>S1538*H1538</f>
        <v>0.33119999999999999</v>
      </c>
      <c r="AR1538" s="24" t="s">
        <v>301</v>
      </c>
      <c r="AT1538" s="24" t="s">
        <v>182</v>
      </c>
      <c r="AU1538" s="24" t="s">
        <v>88</v>
      </c>
      <c r="AY1538" s="24" t="s">
        <v>179</v>
      </c>
      <c r="BE1538" s="204">
        <f>IF(N1538="základní",J1538,0)</f>
        <v>0</v>
      </c>
      <c r="BF1538" s="204">
        <f>IF(N1538="snížená",J1538,0)</f>
        <v>0</v>
      </c>
      <c r="BG1538" s="204">
        <f>IF(N1538="zákl. přenesená",J1538,0)</f>
        <v>0</v>
      </c>
      <c r="BH1538" s="204">
        <f>IF(N1538="sníž. přenesená",J1538,0)</f>
        <v>0</v>
      </c>
      <c r="BI1538" s="204">
        <f>IF(N1538="nulová",J1538,0)</f>
        <v>0</v>
      </c>
      <c r="BJ1538" s="24" t="s">
        <v>86</v>
      </c>
      <c r="BK1538" s="204">
        <f>ROUND(I1538*H1538,2)</f>
        <v>0</v>
      </c>
      <c r="BL1538" s="24" t="s">
        <v>301</v>
      </c>
      <c r="BM1538" s="24" t="s">
        <v>2153</v>
      </c>
    </row>
    <row r="1539" spans="2:65" s="1" customFormat="1" ht="34.15" customHeight="1">
      <c r="B1539" s="42"/>
      <c r="C1539" s="193" t="s">
        <v>2154</v>
      </c>
      <c r="D1539" s="193" t="s">
        <v>182</v>
      </c>
      <c r="E1539" s="194" t="s">
        <v>2155</v>
      </c>
      <c r="F1539" s="195" t="s">
        <v>2156</v>
      </c>
      <c r="G1539" s="196" t="s">
        <v>207</v>
      </c>
      <c r="H1539" s="197">
        <v>1.716</v>
      </c>
      <c r="I1539" s="198"/>
      <c r="J1539" s="199">
        <f>ROUND(I1539*H1539,2)</f>
        <v>0</v>
      </c>
      <c r="K1539" s="195" t="s">
        <v>186</v>
      </c>
      <c r="L1539" s="62"/>
      <c r="M1539" s="200" t="s">
        <v>34</v>
      </c>
      <c r="N1539" s="201" t="s">
        <v>49</v>
      </c>
      <c r="O1539" s="43"/>
      <c r="P1539" s="202">
        <f>O1539*H1539</f>
        <v>0</v>
      </c>
      <c r="Q1539" s="202">
        <v>0</v>
      </c>
      <c r="R1539" s="202">
        <f>Q1539*H1539</f>
        <v>0</v>
      </c>
      <c r="S1539" s="202">
        <v>0</v>
      </c>
      <c r="T1539" s="203">
        <f>S1539*H1539</f>
        <v>0</v>
      </c>
      <c r="AR1539" s="24" t="s">
        <v>301</v>
      </c>
      <c r="AT1539" s="24" t="s">
        <v>182</v>
      </c>
      <c r="AU1539" s="24" t="s">
        <v>88</v>
      </c>
      <c r="AY1539" s="24" t="s">
        <v>179</v>
      </c>
      <c r="BE1539" s="204">
        <f>IF(N1539="základní",J1539,0)</f>
        <v>0</v>
      </c>
      <c r="BF1539" s="204">
        <f>IF(N1539="snížená",J1539,0)</f>
        <v>0</v>
      </c>
      <c r="BG1539" s="204">
        <f>IF(N1539="zákl. přenesená",J1539,0)</f>
        <v>0</v>
      </c>
      <c r="BH1539" s="204">
        <f>IF(N1539="sníž. přenesená",J1539,0)</f>
        <v>0</v>
      </c>
      <c r="BI1539" s="204">
        <f>IF(N1539="nulová",J1539,0)</f>
        <v>0</v>
      </c>
      <c r="BJ1539" s="24" t="s">
        <v>86</v>
      </c>
      <c r="BK1539" s="204">
        <f>ROUND(I1539*H1539,2)</f>
        <v>0</v>
      </c>
      <c r="BL1539" s="24" t="s">
        <v>301</v>
      </c>
      <c r="BM1539" s="24" t="s">
        <v>2157</v>
      </c>
    </row>
    <row r="1540" spans="2:65" s="1" customFormat="1" ht="135">
      <c r="B1540" s="42"/>
      <c r="C1540" s="64"/>
      <c r="D1540" s="205" t="s">
        <v>189</v>
      </c>
      <c r="E1540" s="64"/>
      <c r="F1540" s="206" t="s">
        <v>2158</v>
      </c>
      <c r="G1540" s="64"/>
      <c r="H1540" s="64"/>
      <c r="I1540" s="164"/>
      <c r="J1540" s="64"/>
      <c r="K1540" s="64"/>
      <c r="L1540" s="62"/>
      <c r="M1540" s="207"/>
      <c r="N1540" s="43"/>
      <c r="O1540" s="43"/>
      <c r="P1540" s="43"/>
      <c r="Q1540" s="43"/>
      <c r="R1540" s="43"/>
      <c r="S1540" s="43"/>
      <c r="T1540" s="79"/>
      <c r="AT1540" s="24" t="s">
        <v>189</v>
      </c>
      <c r="AU1540" s="24" t="s">
        <v>88</v>
      </c>
    </row>
    <row r="1541" spans="2:65" s="10" customFormat="1" ht="29.85" customHeight="1">
      <c r="B1541" s="177"/>
      <c r="C1541" s="178"/>
      <c r="D1541" s="179" t="s">
        <v>77</v>
      </c>
      <c r="E1541" s="191" t="s">
        <v>2159</v>
      </c>
      <c r="F1541" s="191" t="s">
        <v>2160</v>
      </c>
      <c r="G1541" s="178"/>
      <c r="H1541" s="178"/>
      <c r="I1541" s="181"/>
      <c r="J1541" s="192">
        <f>BK1541</f>
        <v>0</v>
      </c>
      <c r="K1541" s="178"/>
      <c r="L1541" s="183"/>
      <c r="M1541" s="184"/>
      <c r="N1541" s="185"/>
      <c r="O1541" s="185"/>
      <c r="P1541" s="186">
        <f>SUM(P1542:P1619)</f>
        <v>0</v>
      </c>
      <c r="Q1541" s="185"/>
      <c r="R1541" s="186">
        <f>SUM(R1542:R1619)</f>
        <v>65.804693246249997</v>
      </c>
      <c r="S1541" s="185"/>
      <c r="T1541" s="187">
        <f>SUM(T1542:T1619)</f>
        <v>0.87360000000000004</v>
      </c>
      <c r="AR1541" s="188" t="s">
        <v>88</v>
      </c>
      <c r="AT1541" s="189" t="s">
        <v>77</v>
      </c>
      <c r="AU1541" s="189" t="s">
        <v>86</v>
      </c>
      <c r="AY1541" s="188" t="s">
        <v>179</v>
      </c>
      <c r="BK1541" s="190">
        <f>SUM(BK1542:BK1619)</f>
        <v>0</v>
      </c>
    </row>
    <row r="1542" spans="2:65" s="1" customFormat="1" ht="14.45" customHeight="1">
      <c r="B1542" s="42"/>
      <c r="C1542" s="193" t="s">
        <v>2161</v>
      </c>
      <c r="D1542" s="193" t="s">
        <v>182</v>
      </c>
      <c r="E1542" s="194" t="s">
        <v>2162</v>
      </c>
      <c r="F1542" s="195" t="s">
        <v>2163</v>
      </c>
      <c r="G1542" s="196" t="s">
        <v>769</v>
      </c>
      <c r="H1542" s="197">
        <v>70</v>
      </c>
      <c r="I1542" s="198"/>
      <c r="J1542" s="199">
        <f>ROUND(I1542*H1542,2)</f>
        <v>0</v>
      </c>
      <c r="K1542" s="195" t="s">
        <v>233</v>
      </c>
      <c r="L1542" s="62"/>
      <c r="M1542" s="200" t="s">
        <v>34</v>
      </c>
      <c r="N1542" s="201" t="s">
        <v>49</v>
      </c>
      <c r="O1542" s="43"/>
      <c r="P1542" s="202">
        <f>O1542*H1542</f>
        <v>0</v>
      </c>
      <c r="Q1542" s="202">
        <v>6.0000000000000002E-5</v>
      </c>
      <c r="R1542" s="202">
        <f>Q1542*H1542</f>
        <v>4.1999999999999997E-3</v>
      </c>
      <c r="S1542" s="202">
        <v>0</v>
      </c>
      <c r="T1542" s="203">
        <f>S1542*H1542</f>
        <v>0</v>
      </c>
      <c r="AR1542" s="24" t="s">
        <v>301</v>
      </c>
      <c r="AT1542" s="24" t="s">
        <v>182</v>
      </c>
      <c r="AU1542" s="24" t="s">
        <v>88</v>
      </c>
      <c r="AY1542" s="24" t="s">
        <v>179</v>
      </c>
      <c r="BE1542" s="204">
        <f>IF(N1542="základní",J1542,0)</f>
        <v>0</v>
      </c>
      <c r="BF1542" s="204">
        <f>IF(N1542="snížená",J1542,0)</f>
        <v>0</v>
      </c>
      <c r="BG1542" s="204">
        <f>IF(N1542="zákl. přenesená",J1542,0)</f>
        <v>0</v>
      </c>
      <c r="BH1542" s="204">
        <f>IF(N1542="sníž. přenesená",J1542,0)</f>
        <v>0</v>
      </c>
      <c r="BI1542" s="204">
        <f>IF(N1542="nulová",J1542,0)</f>
        <v>0</v>
      </c>
      <c r="BJ1542" s="24" t="s">
        <v>86</v>
      </c>
      <c r="BK1542" s="204">
        <f>ROUND(I1542*H1542,2)</f>
        <v>0</v>
      </c>
      <c r="BL1542" s="24" t="s">
        <v>301</v>
      </c>
      <c r="BM1542" s="24" t="s">
        <v>2164</v>
      </c>
    </row>
    <row r="1543" spans="2:65" s="11" customFormat="1" ht="13.5">
      <c r="B1543" s="208"/>
      <c r="C1543" s="209"/>
      <c r="D1543" s="205" t="s">
        <v>191</v>
      </c>
      <c r="E1543" s="210" t="s">
        <v>34</v>
      </c>
      <c r="F1543" s="211" t="s">
        <v>2165</v>
      </c>
      <c r="G1543" s="209"/>
      <c r="H1543" s="210" t="s">
        <v>34</v>
      </c>
      <c r="I1543" s="212"/>
      <c r="J1543" s="209"/>
      <c r="K1543" s="209"/>
      <c r="L1543" s="213"/>
      <c r="M1543" s="214"/>
      <c r="N1543" s="215"/>
      <c r="O1543" s="215"/>
      <c r="P1543" s="215"/>
      <c r="Q1543" s="215"/>
      <c r="R1543" s="215"/>
      <c r="S1543" s="215"/>
      <c r="T1543" s="216"/>
      <c r="AT1543" s="217" t="s">
        <v>191</v>
      </c>
      <c r="AU1543" s="217" t="s">
        <v>88</v>
      </c>
      <c r="AV1543" s="11" t="s">
        <v>86</v>
      </c>
      <c r="AW1543" s="11" t="s">
        <v>41</v>
      </c>
      <c r="AX1543" s="11" t="s">
        <v>78</v>
      </c>
      <c r="AY1543" s="217" t="s">
        <v>179</v>
      </c>
    </row>
    <row r="1544" spans="2:65" s="12" customFormat="1" ht="13.5">
      <c r="B1544" s="218"/>
      <c r="C1544" s="219"/>
      <c r="D1544" s="205" t="s">
        <v>191</v>
      </c>
      <c r="E1544" s="220" t="s">
        <v>34</v>
      </c>
      <c r="F1544" s="221" t="s">
        <v>2166</v>
      </c>
      <c r="G1544" s="219"/>
      <c r="H1544" s="222">
        <v>42</v>
      </c>
      <c r="I1544" s="223"/>
      <c r="J1544" s="219"/>
      <c r="K1544" s="219"/>
      <c r="L1544" s="224"/>
      <c r="M1544" s="225"/>
      <c r="N1544" s="226"/>
      <c r="O1544" s="226"/>
      <c r="P1544" s="226"/>
      <c r="Q1544" s="226"/>
      <c r="R1544" s="226"/>
      <c r="S1544" s="226"/>
      <c r="T1544" s="227"/>
      <c r="AT1544" s="228" t="s">
        <v>191</v>
      </c>
      <c r="AU1544" s="228" t="s">
        <v>88</v>
      </c>
      <c r="AV1544" s="12" t="s">
        <v>88</v>
      </c>
      <c r="AW1544" s="12" t="s">
        <v>41</v>
      </c>
      <c r="AX1544" s="12" t="s">
        <v>78</v>
      </c>
      <c r="AY1544" s="228" t="s">
        <v>179</v>
      </c>
    </row>
    <row r="1545" spans="2:65" s="12" customFormat="1" ht="13.5">
      <c r="B1545" s="218"/>
      <c r="C1545" s="219"/>
      <c r="D1545" s="205" t="s">
        <v>191</v>
      </c>
      <c r="E1545" s="220" t="s">
        <v>34</v>
      </c>
      <c r="F1545" s="221" t="s">
        <v>2167</v>
      </c>
      <c r="G1545" s="219"/>
      <c r="H1545" s="222">
        <v>28</v>
      </c>
      <c r="I1545" s="223"/>
      <c r="J1545" s="219"/>
      <c r="K1545" s="219"/>
      <c r="L1545" s="224"/>
      <c r="M1545" s="225"/>
      <c r="N1545" s="226"/>
      <c r="O1545" s="226"/>
      <c r="P1545" s="226"/>
      <c r="Q1545" s="226"/>
      <c r="R1545" s="226"/>
      <c r="S1545" s="226"/>
      <c r="T1545" s="227"/>
      <c r="AT1545" s="228" t="s">
        <v>191</v>
      </c>
      <c r="AU1545" s="228" t="s">
        <v>88</v>
      </c>
      <c r="AV1545" s="12" t="s">
        <v>88</v>
      </c>
      <c r="AW1545" s="12" t="s">
        <v>41</v>
      </c>
      <c r="AX1545" s="12" t="s">
        <v>78</v>
      </c>
      <c r="AY1545" s="228" t="s">
        <v>179</v>
      </c>
    </row>
    <row r="1546" spans="2:65" s="13" customFormat="1" ht="13.5">
      <c r="B1546" s="229"/>
      <c r="C1546" s="230"/>
      <c r="D1546" s="205" t="s">
        <v>191</v>
      </c>
      <c r="E1546" s="231" t="s">
        <v>34</v>
      </c>
      <c r="F1546" s="232" t="s">
        <v>196</v>
      </c>
      <c r="G1546" s="230"/>
      <c r="H1546" s="233">
        <v>70</v>
      </c>
      <c r="I1546" s="234"/>
      <c r="J1546" s="230"/>
      <c r="K1546" s="230"/>
      <c r="L1546" s="235"/>
      <c r="M1546" s="236"/>
      <c r="N1546" s="237"/>
      <c r="O1546" s="237"/>
      <c r="P1546" s="237"/>
      <c r="Q1546" s="237"/>
      <c r="R1546" s="237"/>
      <c r="S1546" s="237"/>
      <c r="T1546" s="238"/>
      <c r="AT1546" s="239" t="s">
        <v>191</v>
      </c>
      <c r="AU1546" s="239" t="s">
        <v>88</v>
      </c>
      <c r="AV1546" s="13" t="s">
        <v>187</v>
      </c>
      <c r="AW1546" s="13" t="s">
        <v>41</v>
      </c>
      <c r="AX1546" s="13" t="s">
        <v>86</v>
      </c>
      <c r="AY1546" s="239" t="s">
        <v>179</v>
      </c>
    </row>
    <row r="1547" spans="2:65" s="1" customFormat="1" ht="22.9" customHeight="1">
      <c r="B1547" s="42"/>
      <c r="C1547" s="240" t="s">
        <v>2168</v>
      </c>
      <c r="D1547" s="240" t="s">
        <v>222</v>
      </c>
      <c r="E1547" s="241" t="s">
        <v>2169</v>
      </c>
      <c r="F1547" s="242" t="s">
        <v>2170</v>
      </c>
      <c r="G1547" s="243" t="s">
        <v>769</v>
      </c>
      <c r="H1547" s="244">
        <v>70</v>
      </c>
      <c r="I1547" s="245"/>
      <c r="J1547" s="246">
        <f>ROUND(I1547*H1547,2)</f>
        <v>0</v>
      </c>
      <c r="K1547" s="242" t="s">
        <v>233</v>
      </c>
      <c r="L1547" s="247"/>
      <c r="M1547" s="248" t="s">
        <v>34</v>
      </c>
      <c r="N1547" s="249" t="s">
        <v>49</v>
      </c>
      <c r="O1547" s="43"/>
      <c r="P1547" s="202">
        <f>O1547*H1547</f>
        <v>0</v>
      </c>
      <c r="Q1547" s="202">
        <v>0</v>
      </c>
      <c r="R1547" s="202">
        <f>Q1547*H1547</f>
        <v>0</v>
      </c>
      <c r="S1547" s="202">
        <v>0</v>
      </c>
      <c r="T1547" s="203">
        <f>S1547*H1547</f>
        <v>0</v>
      </c>
      <c r="AR1547" s="24" t="s">
        <v>473</v>
      </c>
      <c r="AT1547" s="24" t="s">
        <v>222</v>
      </c>
      <c r="AU1547" s="24" t="s">
        <v>88</v>
      </c>
      <c r="AY1547" s="24" t="s">
        <v>179</v>
      </c>
      <c r="BE1547" s="204">
        <f>IF(N1547="základní",J1547,0)</f>
        <v>0</v>
      </c>
      <c r="BF1547" s="204">
        <f>IF(N1547="snížená",J1547,0)</f>
        <v>0</v>
      </c>
      <c r="BG1547" s="204">
        <f>IF(N1547="zákl. přenesená",J1547,0)</f>
        <v>0</v>
      </c>
      <c r="BH1547" s="204">
        <f>IF(N1547="sníž. přenesená",J1547,0)</f>
        <v>0</v>
      </c>
      <c r="BI1547" s="204">
        <f>IF(N1547="nulová",J1547,0)</f>
        <v>0</v>
      </c>
      <c r="BJ1547" s="24" t="s">
        <v>86</v>
      </c>
      <c r="BK1547" s="204">
        <f>ROUND(I1547*H1547,2)</f>
        <v>0</v>
      </c>
      <c r="BL1547" s="24" t="s">
        <v>301</v>
      </c>
      <c r="BM1547" s="24" t="s">
        <v>2171</v>
      </c>
    </row>
    <row r="1548" spans="2:65" s="1" customFormat="1" ht="14.45" customHeight="1">
      <c r="B1548" s="42"/>
      <c r="C1548" s="193" t="s">
        <v>2172</v>
      </c>
      <c r="D1548" s="193" t="s">
        <v>182</v>
      </c>
      <c r="E1548" s="194" t="s">
        <v>2173</v>
      </c>
      <c r="F1548" s="195" t="s">
        <v>2174</v>
      </c>
      <c r="G1548" s="196" t="s">
        <v>769</v>
      </c>
      <c r="H1548" s="197">
        <v>44</v>
      </c>
      <c r="I1548" s="198"/>
      <c r="J1548" s="199">
        <f>ROUND(I1548*H1548,2)</f>
        <v>0</v>
      </c>
      <c r="K1548" s="195" t="s">
        <v>233</v>
      </c>
      <c r="L1548" s="62"/>
      <c r="M1548" s="200" t="s">
        <v>34</v>
      </c>
      <c r="N1548" s="201" t="s">
        <v>49</v>
      </c>
      <c r="O1548" s="43"/>
      <c r="P1548" s="202">
        <f>O1548*H1548</f>
        <v>0</v>
      </c>
      <c r="Q1548" s="202">
        <v>6.0000000000000002E-5</v>
      </c>
      <c r="R1548" s="202">
        <f>Q1548*H1548</f>
        <v>2.64E-3</v>
      </c>
      <c r="S1548" s="202">
        <v>0</v>
      </c>
      <c r="T1548" s="203">
        <f>S1548*H1548</f>
        <v>0</v>
      </c>
      <c r="AR1548" s="24" t="s">
        <v>301</v>
      </c>
      <c r="AT1548" s="24" t="s">
        <v>182</v>
      </c>
      <c r="AU1548" s="24" t="s">
        <v>88</v>
      </c>
      <c r="AY1548" s="24" t="s">
        <v>179</v>
      </c>
      <c r="BE1548" s="204">
        <f>IF(N1548="základní",J1548,0)</f>
        <v>0</v>
      </c>
      <c r="BF1548" s="204">
        <f>IF(N1548="snížená",J1548,0)</f>
        <v>0</v>
      </c>
      <c r="BG1548" s="204">
        <f>IF(N1548="zákl. přenesená",J1548,0)</f>
        <v>0</v>
      </c>
      <c r="BH1548" s="204">
        <f>IF(N1548="sníž. přenesená",J1548,0)</f>
        <v>0</v>
      </c>
      <c r="BI1548" s="204">
        <f>IF(N1548="nulová",J1548,0)</f>
        <v>0</v>
      </c>
      <c r="BJ1548" s="24" t="s">
        <v>86</v>
      </c>
      <c r="BK1548" s="204">
        <f>ROUND(I1548*H1548,2)</f>
        <v>0</v>
      </c>
      <c r="BL1548" s="24" t="s">
        <v>301</v>
      </c>
      <c r="BM1548" s="24" t="s">
        <v>2175</v>
      </c>
    </row>
    <row r="1549" spans="2:65" s="11" customFormat="1" ht="13.5">
      <c r="B1549" s="208"/>
      <c r="C1549" s="209"/>
      <c r="D1549" s="205" t="s">
        <v>191</v>
      </c>
      <c r="E1549" s="210" t="s">
        <v>34</v>
      </c>
      <c r="F1549" s="211" t="s">
        <v>2165</v>
      </c>
      <c r="G1549" s="209"/>
      <c r="H1549" s="210" t="s">
        <v>34</v>
      </c>
      <c r="I1549" s="212"/>
      <c r="J1549" s="209"/>
      <c r="K1549" s="209"/>
      <c r="L1549" s="213"/>
      <c r="M1549" s="214"/>
      <c r="N1549" s="215"/>
      <c r="O1549" s="215"/>
      <c r="P1549" s="215"/>
      <c r="Q1549" s="215"/>
      <c r="R1549" s="215"/>
      <c r="S1549" s="215"/>
      <c r="T1549" s="216"/>
      <c r="AT1549" s="217" t="s">
        <v>191</v>
      </c>
      <c r="AU1549" s="217" t="s">
        <v>88</v>
      </c>
      <c r="AV1549" s="11" t="s">
        <v>86</v>
      </c>
      <c r="AW1549" s="11" t="s">
        <v>41</v>
      </c>
      <c r="AX1549" s="11" t="s">
        <v>78</v>
      </c>
      <c r="AY1549" s="217" t="s">
        <v>179</v>
      </c>
    </row>
    <row r="1550" spans="2:65" s="12" customFormat="1" ht="13.5">
      <c r="B1550" s="218"/>
      <c r="C1550" s="219"/>
      <c r="D1550" s="205" t="s">
        <v>191</v>
      </c>
      <c r="E1550" s="220" t="s">
        <v>34</v>
      </c>
      <c r="F1550" s="221" t="s">
        <v>547</v>
      </c>
      <c r="G1550" s="219"/>
      <c r="H1550" s="222">
        <v>44</v>
      </c>
      <c r="I1550" s="223"/>
      <c r="J1550" s="219"/>
      <c r="K1550" s="219"/>
      <c r="L1550" s="224"/>
      <c r="M1550" s="225"/>
      <c r="N1550" s="226"/>
      <c r="O1550" s="226"/>
      <c r="P1550" s="226"/>
      <c r="Q1550" s="226"/>
      <c r="R1550" s="226"/>
      <c r="S1550" s="226"/>
      <c r="T1550" s="227"/>
      <c r="AT1550" s="228" t="s">
        <v>191</v>
      </c>
      <c r="AU1550" s="228" t="s">
        <v>88</v>
      </c>
      <c r="AV1550" s="12" t="s">
        <v>88</v>
      </c>
      <c r="AW1550" s="12" t="s">
        <v>41</v>
      </c>
      <c r="AX1550" s="12" t="s">
        <v>86</v>
      </c>
      <c r="AY1550" s="228" t="s">
        <v>179</v>
      </c>
    </row>
    <row r="1551" spans="2:65" s="1" customFormat="1" ht="14.45" customHeight="1">
      <c r="B1551" s="42"/>
      <c r="C1551" s="240" t="s">
        <v>2176</v>
      </c>
      <c r="D1551" s="240" t="s">
        <v>222</v>
      </c>
      <c r="E1551" s="241" t="s">
        <v>2177</v>
      </c>
      <c r="F1551" s="242" t="s">
        <v>2178</v>
      </c>
      <c r="G1551" s="243" t="s">
        <v>769</v>
      </c>
      <c r="H1551" s="244">
        <v>44</v>
      </c>
      <c r="I1551" s="245"/>
      <c r="J1551" s="246">
        <f>ROUND(I1551*H1551,2)</f>
        <v>0</v>
      </c>
      <c r="K1551" s="242" t="s">
        <v>233</v>
      </c>
      <c r="L1551" s="247"/>
      <c r="M1551" s="248" t="s">
        <v>34</v>
      </c>
      <c r="N1551" s="249" t="s">
        <v>49</v>
      </c>
      <c r="O1551" s="43"/>
      <c r="P1551" s="202">
        <f>O1551*H1551</f>
        <v>0</v>
      </c>
      <c r="Q1551" s="202">
        <v>0</v>
      </c>
      <c r="R1551" s="202">
        <f>Q1551*H1551</f>
        <v>0</v>
      </c>
      <c r="S1551" s="202">
        <v>0</v>
      </c>
      <c r="T1551" s="203">
        <f>S1551*H1551</f>
        <v>0</v>
      </c>
      <c r="AR1551" s="24" t="s">
        <v>473</v>
      </c>
      <c r="AT1551" s="24" t="s">
        <v>222</v>
      </c>
      <c r="AU1551" s="24" t="s">
        <v>88</v>
      </c>
      <c r="AY1551" s="24" t="s">
        <v>179</v>
      </c>
      <c r="BE1551" s="204">
        <f>IF(N1551="základní",J1551,0)</f>
        <v>0</v>
      </c>
      <c r="BF1551" s="204">
        <f>IF(N1551="snížená",J1551,0)</f>
        <v>0</v>
      </c>
      <c r="BG1551" s="204">
        <f>IF(N1551="zákl. přenesená",J1551,0)</f>
        <v>0</v>
      </c>
      <c r="BH1551" s="204">
        <f>IF(N1551="sníž. přenesená",J1551,0)</f>
        <v>0</v>
      </c>
      <c r="BI1551" s="204">
        <f>IF(N1551="nulová",J1551,0)</f>
        <v>0</v>
      </c>
      <c r="BJ1551" s="24" t="s">
        <v>86</v>
      </c>
      <c r="BK1551" s="204">
        <f>ROUND(I1551*H1551,2)</f>
        <v>0</v>
      </c>
      <c r="BL1551" s="24" t="s">
        <v>301</v>
      </c>
      <c r="BM1551" s="24" t="s">
        <v>2179</v>
      </c>
    </row>
    <row r="1552" spans="2:65" s="1" customFormat="1" ht="22.9" customHeight="1">
      <c r="B1552" s="42"/>
      <c r="C1552" s="193" t="s">
        <v>2180</v>
      </c>
      <c r="D1552" s="193" t="s">
        <v>182</v>
      </c>
      <c r="E1552" s="194" t="s">
        <v>2181</v>
      </c>
      <c r="F1552" s="195" t="s">
        <v>2182</v>
      </c>
      <c r="G1552" s="196" t="s">
        <v>250</v>
      </c>
      <c r="H1552" s="197">
        <v>670</v>
      </c>
      <c r="I1552" s="198"/>
      <c r="J1552" s="199">
        <f>ROUND(I1552*H1552,2)</f>
        <v>0</v>
      </c>
      <c r="K1552" s="195" t="s">
        <v>186</v>
      </c>
      <c r="L1552" s="62"/>
      <c r="M1552" s="200" t="s">
        <v>34</v>
      </c>
      <c r="N1552" s="201" t="s">
        <v>49</v>
      </c>
      <c r="O1552" s="43"/>
      <c r="P1552" s="202">
        <f>O1552*H1552</f>
        <v>0</v>
      </c>
      <c r="Q1552" s="202">
        <v>0</v>
      </c>
      <c r="R1552" s="202">
        <f>Q1552*H1552</f>
        <v>0</v>
      </c>
      <c r="S1552" s="202">
        <v>0</v>
      </c>
      <c r="T1552" s="203">
        <f>S1552*H1552</f>
        <v>0</v>
      </c>
      <c r="AR1552" s="24" t="s">
        <v>301</v>
      </c>
      <c r="AT1552" s="24" t="s">
        <v>182</v>
      </c>
      <c r="AU1552" s="24" t="s">
        <v>88</v>
      </c>
      <c r="AY1552" s="24" t="s">
        <v>179</v>
      </c>
      <c r="BE1552" s="204">
        <f>IF(N1552="základní",J1552,0)</f>
        <v>0</v>
      </c>
      <c r="BF1552" s="204">
        <f>IF(N1552="snížená",J1552,0)</f>
        <v>0</v>
      </c>
      <c r="BG1552" s="204">
        <f>IF(N1552="zákl. přenesená",J1552,0)</f>
        <v>0</v>
      </c>
      <c r="BH1552" s="204">
        <f>IF(N1552="sníž. přenesená",J1552,0)</f>
        <v>0</v>
      </c>
      <c r="BI1552" s="204">
        <f>IF(N1552="nulová",J1552,0)</f>
        <v>0</v>
      </c>
      <c r="BJ1552" s="24" t="s">
        <v>86</v>
      </c>
      <c r="BK1552" s="204">
        <f>ROUND(I1552*H1552,2)</f>
        <v>0</v>
      </c>
      <c r="BL1552" s="24" t="s">
        <v>301</v>
      </c>
      <c r="BM1552" s="24" t="s">
        <v>2183</v>
      </c>
    </row>
    <row r="1553" spans="2:65" s="1" customFormat="1" ht="135">
      <c r="B1553" s="42"/>
      <c r="C1553" s="64"/>
      <c r="D1553" s="205" t="s">
        <v>189</v>
      </c>
      <c r="E1553" s="64"/>
      <c r="F1553" s="206" t="s">
        <v>2184</v>
      </c>
      <c r="G1553" s="64"/>
      <c r="H1553" s="64"/>
      <c r="I1553" s="164"/>
      <c r="J1553" s="64"/>
      <c r="K1553" s="64"/>
      <c r="L1553" s="62"/>
      <c r="M1553" s="207"/>
      <c r="N1553" s="43"/>
      <c r="O1553" s="43"/>
      <c r="P1553" s="43"/>
      <c r="Q1553" s="43"/>
      <c r="R1553" s="43"/>
      <c r="S1553" s="43"/>
      <c r="T1553" s="79"/>
      <c r="AT1553" s="24" t="s">
        <v>189</v>
      </c>
      <c r="AU1553" s="24" t="s">
        <v>88</v>
      </c>
    </row>
    <row r="1554" spans="2:65" s="11" customFormat="1" ht="13.5">
      <c r="B1554" s="208"/>
      <c r="C1554" s="209"/>
      <c r="D1554" s="205" t="s">
        <v>191</v>
      </c>
      <c r="E1554" s="210" t="s">
        <v>34</v>
      </c>
      <c r="F1554" s="211" t="s">
        <v>2185</v>
      </c>
      <c r="G1554" s="209"/>
      <c r="H1554" s="210" t="s">
        <v>34</v>
      </c>
      <c r="I1554" s="212"/>
      <c r="J1554" s="209"/>
      <c r="K1554" s="209"/>
      <c r="L1554" s="213"/>
      <c r="M1554" s="214"/>
      <c r="N1554" s="215"/>
      <c r="O1554" s="215"/>
      <c r="P1554" s="215"/>
      <c r="Q1554" s="215"/>
      <c r="R1554" s="215"/>
      <c r="S1554" s="215"/>
      <c r="T1554" s="216"/>
      <c r="AT1554" s="217" t="s">
        <v>191</v>
      </c>
      <c r="AU1554" s="217" t="s">
        <v>88</v>
      </c>
      <c r="AV1554" s="11" t="s">
        <v>86</v>
      </c>
      <c r="AW1554" s="11" t="s">
        <v>41</v>
      </c>
      <c r="AX1554" s="11" t="s">
        <v>78</v>
      </c>
      <c r="AY1554" s="217" t="s">
        <v>179</v>
      </c>
    </row>
    <row r="1555" spans="2:65" s="12" customFormat="1" ht="13.5">
      <c r="B1555" s="218"/>
      <c r="C1555" s="219"/>
      <c r="D1555" s="205" t="s">
        <v>191</v>
      </c>
      <c r="E1555" s="220" t="s">
        <v>34</v>
      </c>
      <c r="F1555" s="221" t="s">
        <v>2186</v>
      </c>
      <c r="G1555" s="219"/>
      <c r="H1555" s="222">
        <v>670</v>
      </c>
      <c r="I1555" s="223"/>
      <c r="J1555" s="219"/>
      <c r="K1555" s="219"/>
      <c r="L1555" s="224"/>
      <c r="M1555" s="225"/>
      <c r="N1555" s="226"/>
      <c r="O1555" s="226"/>
      <c r="P1555" s="226"/>
      <c r="Q1555" s="226"/>
      <c r="R1555" s="226"/>
      <c r="S1555" s="226"/>
      <c r="T1555" s="227"/>
      <c r="AT1555" s="228" t="s">
        <v>191</v>
      </c>
      <c r="AU1555" s="228" t="s">
        <v>88</v>
      </c>
      <c r="AV1555" s="12" t="s">
        <v>88</v>
      </c>
      <c r="AW1555" s="12" t="s">
        <v>41</v>
      </c>
      <c r="AX1555" s="12" t="s">
        <v>86</v>
      </c>
      <c r="AY1555" s="228" t="s">
        <v>179</v>
      </c>
    </row>
    <row r="1556" spans="2:65" s="1" customFormat="1" ht="14.45" customHeight="1">
      <c r="B1556" s="42"/>
      <c r="C1556" s="240" t="s">
        <v>2187</v>
      </c>
      <c r="D1556" s="240" t="s">
        <v>222</v>
      </c>
      <c r="E1556" s="241" t="s">
        <v>2188</v>
      </c>
      <c r="F1556" s="242" t="s">
        <v>2189</v>
      </c>
      <c r="G1556" s="243" t="s">
        <v>250</v>
      </c>
      <c r="H1556" s="244">
        <v>670</v>
      </c>
      <c r="I1556" s="245"/>
      <c r="J1556" s="246">
        <f>ROUND(I1556*H1556,2)</f>
        <v>0</v>
      </c>
      <c r="K1556" s="242" t="s">
        <v>233</v>
      </c>
      <c r="L1556" s="247"/>
      <c r="M1556" s="248" t="s">
        <v>34</v>
      </c>
      <c r="N1556" s="249" t="s">
        <v>49</v>
      </c>
      <c r="O1556" s="43"/>
      <c r="P1556" s="202">
        <f>O1556*H1556</f>
        <v>0</v>
      </c>
      <c r="Q1556" s="202">
        <v>0</v>
      </c>
      <c r="R1556" s="202">
        <f>Q1556*H1556</f>
        <v>0</v>
      </c>
      <c r="S1556" s="202">
        <v>0</v>
      </c>
      <c r="T1556" s="203">
        <f>S1556*H1556</f>
        <v>0</v>
      </c>
      <c r="AR1556" s="24" t="s">
        <v>473</v>
      </c>
      <c r="AT1556" s="24" t="s">
        <v>222</v>
      </c>
      <c r="AU1556" s="24" t="s">
        <v>88</v>
      </c>
      <c r="AY1556" s="24" t="s">
        <v>179</v>
      </c>
      <c r="BE1556" s="204">
        <f>IF(N1556="základní",J1556,0)</f>
        <v>0</v>
      </c>
      <c r="BF1556" s="204">
        <f>IF(N1556="snížená",J1556,0)</f>
        <v>0</v>
      </c>
      <c r="BG1556" s="204">
        <f>IF(N1556="zákl. přenesená",J1556,0)</f>
        <v>0</v>
      </c>
      <c r="BH1556" s="204">
        <f>IF(N1556="sníž. přenesená",J1556,0)</f>
        <v>0</v>
      </c>
      <c r="BI1556" s="204">
        <f>IF(N1556="nulová",J1556,0)</f>
        <v>0</v>
      </c>
      <c r="BJ1556" s="24" t="s">
        <v>86</v>
      </c>
      <c r="BK1556" s="204">
        <f>ROUND(I1556*H1556,2)</f>
        <v>0</v>
      </c>
      <c r="BL1556" s="24" t="s">
        <v>301</v>
      </c>
      <c r="BM1556" s="24" t="s">
        <v>2190</v>
      </c>
    </row>
    <row r="1557" spans="2:65" s="1" customFormat="1" ht="14.45" customHeight="1">
      <c r="B1557" s="42"/>
      <c r="C1557" s="193" t="s">
        <v>2191</v>
      </c>
      <c r="D1557" s="193" t="s">
        <v>182</v>
      </c>
      <c r="E1557" s="194" t="s">
        <v>2192</v>
      </c>
      <c r="F1557" s="195" t="s">
        <v>2193</v>
      </c>
      <c r="G1557" s="196" t="s">
        <v>769</v>
      </c>
      <c r="H1557" s="197">
        <v>5</v>
      </c>
      <c r="I1557" s="198"/>
      <c r="J1557" s="199">
        <f>ROUND(I1557*H1557,2)</f>
        <v>0</v>
      </c>
      <c r="K1557" s="195" t="s">
        <v>186</v>
      </c>
      <c r="L1557" s="62"/>
      <c r="M1557" s="200" t="s">
        <v>34</v>
      </c>
      <c r="N1557" s="201" t="s">
        <v>49</v>
      </c>
      <c r="O1557" s="43"/>
      <c r="P1557" s="202">
        <f>O1557*H1557</f>
        <v>0</v>
      </c>
      <c r="Q1557" s="202">
        <v>3.2899999999999997E-4</v>
      </c>
      <c r="R1557" s="202">
        <f>Q1557*H1557</f>
        <v>1.6449999999999998E-3</v>
      </c>
      <c r="S1557" s="202">
        <v>0</v>
      </c>
      <c r="T1557" s="203">
        <f>S1557*H1557</f>
        <v>0</v>
      </c>
      <c r="AR1557" s="24" t="s">
        <v>301</v>
      </c>
      <c r="AT1557" s="24" t="s">
        <v>182</v>
      </c>
      <c r="AU1557" s="24" t="s">
        <v>88</v>
      </c>
      <c r="AY1557" s="24" t="s">
        <v>179</v>
      </c>
      <c r="BE1557" s="204">
        <f>IF(N1557="základní",J1557,0)</f>
        <v>0</v>
      </c>
      <c r="BF1557" s="204">
        <f>IF(N1557="snížená",J1557,0)</f>
        <v>0</v>
      </c>
      <c r="BG1557" s="204">
        <f>IF(N1557="zákl. přenesená",J1557,0)</f>
        <v>0</v>
      </c>
      <c r="BH1557" s="204">
        <f>IF(N1557="sníž. přenesená",J1557,0)</f>
        <v>0</v>
      </c>
      <c r="BI1557" s="204">
        <f>IF(N1557="nulová",J1557,0)</f>
        <v>0</v>
      </c>
      <c r="BJ1557" s="24" t="s">
        <v>86</v>
      </c>
      <c r="BK1557" s="204">
        <f>ROUND(I1557*H1557,2)</f>
        <v>0</v>
      </c>
      <c r="BL1557" s="24" t="s">
        <v>301</v>
      </c>
      <c r="BM1557" s="24" t="s">
        <v>2194</v>
      </c>
    </row>
    <row r="1558" spans="2:65" s="1" customFormat="1" ht="162">
      <c r="B1558" s="42"/>
      <c r="C1558" s="64"/>
      <c r="D1558" s="205" t="s">
        <v>189</v>
      </c>
      <c r="E1558" s="64"/>
      <c r="F1558" s="206" t="s">
        <v>2195</v>
      </c>
      <c r="G1558" s="64"/>
      <c r="H1558" s="64"/>
      <c r="I1558" s="164"/>
      <c r="J1558" s="64"/>
      <c r="K1558" s="64"/>
      <c r="L1558" s="62"/>
      <c r="M1558" s="207"/>
      <c r="N1558" s="43"/>
      <c r="O1558" s="43"/>
      <c r="P1558" s="43"/>
      <c r="Q1558" s="43"/>
      <c r="R1558" s="43"/>
      <c r="S1558" s="43"/>
      <c r="T1558" s="79"/>
      <c r="AT1558" s="24" t="s">
        <v>189</v>
      </c>
      <c r="AU1558" s="24" t="s">
        <v>88</v>
      </c>
    </row>
    <row r="1559" spans="2:65" s="12" customFormat="1" ht="13.5">
      <c r="B1559" s="218"/>
      <c r="C1559" s="219"/>
      <c r="D1559" s="205" t="s">
        <v>191</v>
      </c>
      <c r="E1559" s="220" t="s">
        <v>34</v>
      </c>
      <c r="F1559" s="221" t="s">
        <v>2196</v>
      </c>
      <c r="G1559" s="219"/>
      <c r="H1559" s="222">
        <v>5</v>
      </c>
      <c r="I1559" s="223"/>
      <c r="J1559" s="219"/>
      <c r="K1559" s="219"/>
      <c r="L1559" s="224"/>
      <c r="M1559" s="225"/>
      <c r="N1559" s="226"/>
      <c r="O1559" s="226"/>
      <c r="P1559" s="226"/>
      <c r="Q1559" s="226"/>
      <c r="R1559" s="226"/>
      <c r="S1559" s="226"/>
      <c r="T1559" s="227"/>
      <c r="AT1559" s="228" t="s">
        <v>191</v>
      </c>
      <c r="AU1559" s="228" t="s">
        <v>88</v>
      </c>
      <c r="AV1559" s="12" t="s">
        <v>88</v>
      </c>
      <c r="AW1559" s="12" t="s">
        <v>41</v>
      </c>
      <c r="AX1559" s="12" t="s">
        <v>86</v>
      </c>
      <c r="AY1559" s="228" t="s">
        <v>179</v>
      </c>
    </row>
    <row r="1560" spans="2:65" s="1" customFormat="1" ht="22.9" customHeight="1">
      <c r="B1560" s="42"/>
      <c r="C1560" s="240" t="s">
        <v>2197</v>
      </c>
      <c r="D1560" s="240" t="s">
        <v>222</v>
      </c>
      <c r="E1560" s="241" t="s">
        <v>2198</v>
      </c>
      <c r="F1560" s="242" t="s">
        <v>2199</v>
      </c>
      <c r="G1560" s="243" t="s">
        <v>769</v>
      </c>
      <c r="H1560" s="244">
        <v>5</v>
      </c>
      <c r="I1560" s="245"/>
      <c r="J1560" s="246">
        <f>ROUND(I1560*H1560,2)</f>
        <v>0</v>
      </c>
      <c r="K1560" s="242" t="s">
        <v>233</v>
      </c>
      <c r="L1560" s="247"/>
      <c r="M1560" s="248" t="s">
        <v>34</v>
      </c>
      <c r="N1560" s="249" t="s">
        <v>49</v>
      </c>
      <c r="O1560" s="43"/>
      <c r="P1560" s="202">
        <f>O1560*H1560</f>
        <v>0</v>
      </c>
      <c r="Q1560" s="202">
        <v>6.0000000000000001E-3</v>
      </c>
      <c r="R1560" s="202">
        <f>Q1560*H1560</f>
        <v>0.03</v>
      </c>
      <c r="S1560" s="202">
        <v>0</v>
      </c>
      <c r="T1560" s="203">
        <f>S1560*H1560</f>
        <v>0</v>
      </c>
      <c r="AR1560" s="24" t="s">
        <v>473</v>
      </c>
      <c r="AT1560" s="24" t="s">
        <v>222</v>
      </c>
      <c r="AU1560" s="24" t="s">
        <v>88</v>
      </c>
      <c r="AY1560" s="24" t="s">
        <v>179</v>
      </c>
      <c r="BE1560" s="204">
        <f>IF(N1560="základní",J1560,0)</f>
        <v>0</v>
      </c>
      <c r="BF1560" s="204">
        <f>IF(N1560="snížená",J1560,0)</f>
        <v>0</v>
      </c>
      <c r="BG1560" s="204">
        <f>IF(N1560="zákl. přenesená",J1560,0)</f>
        <v>0</v>
      </c>
      <c r="BH1560" s="204">
        <f>IF(N1560="sníž. přenesená",J1560,0)</f>
        <v>0</v>
      </c>
      <c r="BI1560" s="204">
        <f>IF(N1560="nulová",J1560,0)</f>
        <v>0</v>
      </c>
      <c r="BJ1560" s="24" t="s">
        <v>86</v>
      </c>
      <c r="BK1560" s="204">
        <f>ROUND(I1560*H1560,2)</f>
        <v>0</v>
      </c>
      <c r="BL1560" s="24" t="s">
        <v>301</v>
      </c>
      <c r="BM1560" s="24" t="s">
        <v>2200</v>
      </c>
    </row>
    <row r="1561" spans="2:65" s="1" customFormat="1" ht="22.9" customHeight="1">
      <c r="B1561" s="42"/>
      <c r="C1561" s="193" t="s">
        <v>2201</v>
      </c>
      <c r="D1561" s="193" t="s">
        <v>182</v>
      </c>
      <c r="E1561" s="194" t="s">
        <v>2202</v>
      </c>
      <c r="F1561" s="195" t="s">
        <v>2203</v>
      </c>
      <c r="G1561" s="196" t="s">
        <v>185</v>
      </c>
      <c r="H1561" s="197">
        <v>31.29</v>
      </c>
      <c r="I1561" s="198"/>
      <c r="J1561" s="199">
        <f>ROUND(I1561*H1561,2)</f>
        <v>0</v>
      </c>
      <c r="K1561" s="195" t="s">
        <v>186</v>
      </c>
      <c r="L1561" s="62"/>
      <c r="M1561" s="200" t="s">
        <v>34</v>
      </c>
      <c r="N1561" s="201" t="s">
        <v>49</v>
      </c>
      <c r="O1561" s="43"/>
      <c r="P1561" s="202">
        <f>O1561*H1561</f>
        <v>0</v>
      </c>
      <c r="Q1561" s="202">
        <v>1.9599999999999999E-4</v>
      </c>
      <c r="R1561" s="202">
        <f>Q1561*H1561</f>
        <v>6.1328399999999996E-3</v>
      </c>
      <c r="S1561" s="202">
        <v>0</v>
      </c>
      <c r="T1561" s="203">
        <f>S1561*H1561</f>
        <v>0</v>
      </c>
      <c r="AR1561" s="24" t="s">
        <v>301</v>
      </c>
      <c r="AT1561" s="24" t="s">
        <v>182</v>
      </c>
      <c r="AU1561" s="24" t="s">
        <v>88</v>
      </c>
      <c r="AY1561" s="24" t="s">
        <v>179</v>
      </c>
      <c r="BE1561" s="204">
        <f>IF(N1561="základní",J1561,0)</f>
        <v>0</v>
      </c>
      <c r="BF1561" s="204">
        <f>IF(N1561="snížená",J1561,0)</f>
        <v>0</v>
      </c>
      <c r="BG1561" s="204">
        <f>IF(N1561="zákl. přenesená",J1561,0)</f>
        <v>0</v>
      </c>
      <c r="BH1561" s="204">
        <f>IF(N1561="sníž. přenesená",J1561,0)</f>
        <v>0</v>
      </c>
      <c r="BI1561" s="204">
        <f>IF(N1561="nulová",J1561,0)</f>
        <v>0</v>
      </c>
      <c r="BJ1561" s="24" t="s">
        <v>86</v>
      </c>
      <c r="BK1561" s="204">
        <f>ROUND(I1561*H1561,2)</f>
        <v>0</v>
      </c>
      <c r="BL1561" s="24" t="s">
        <v>301</v>
      </c>
      <c r="BM1561" s="24" t="s">
        <v>2204</v>
      </c>
    </row>
    <row r="1562" spans="2:65" s="1" customFormat="1" ht="40.5">
      <c r="B1562" s="42"/>
      <c r="C1562" s="64"/>
      <c r="D1562" s="205" t="s">
        <v>189</v>
      </c>
      <c r="E1562" s="64"/>
      <c r="F1562" s="206" t="s">
        <v>2205</v>
      </c>
      <c r="G1562" s="64"/>
      <c r="H1562" s="64"/>
      <c r="I1562" s="164"/>
      <c r="J1562" s="64"/>
      <c r="K1562" s="64"/>
      <c r="L1562" s="62"/>
      <c r="M1562" s="207"/>
      <c r="N1562" s="43"/>
      <c r="O1562" s="43"/>
      <c r="P1562" s="43"/>
      <c r="Q1562" s="43"/>
      <c r="R1562" s="43"/>
      <c r="S1562" s="43"/>
      <c r="T1562" s="79"/>
      <c r="AT1562" s="24" t="s">
        <v>189</v>
      </c>
      <c r="AU1562" s="24" t="s">
        <v>88</v>
      </c>
    </row>
    <row r="1563" spans="2:65" s="12" customFormat="1" ht="13.5">
      <c r="B1563" s="218"/>
      <c r="C1563" s="219"/>
      <c r="D1563" s="205" t="s">
        <v>191</v>
      </c>
      <c r="E1563" s="220" t="s">
        <v>34</v>
      </c>
      <c r="F1563" s="221" t="s">
        <v>2206</v>
      </c>
      <c r="G1563" s="219"/>
      <c r="H1563" s="222">
        <v>3.36</v>
      </c>
      <c r="I1563" s="223"/>
      <c r="J1563" s="219"/>
      <c r="K1563" s="219"/>
      <c r="L1563" s="224"/>
      <c r="M1563" s="225"/>
      <c r="N1563" s="226"/>
      <c r="O1563" s="226"/>
      <c r="P1563" s="226"/>
      <c r="Q1563" s="226"/>
      <c r="R1563" s="226"/>
      <c r="S1563" s="226"/>
      <c r="T1563" s="227"/>
      <c r="AT1563" s="228" t="s">
        <v>191</v>
      </c>
      <c r="AU1563" s="228" t="s">
        <v>88</v>
      </c>
      <c r="AV1563" s="12" t="s">
        <v>88</v>
      </c>
      <c r="AW1563" s="12" t="s">
        <v>41</v>
      </c>
      <c r="AX1563" s="12" t="s">
        <v>78</v>
      </c>
      <c r="AY1563" s="228" t="s">
        <v>179</v>
      </c>
    </row>
    <row r="1564" spans="2:65" s="12" customFormat="1" ht="13.5">
      <c r="B1564" s="218"/>
      <c r="C1564" s="219"/>
      <c r="D1564" s="205" t="s">
        <v>191</v>
      </c>
      <c r="E1564" s="220" t="s">
        <v>34</v>
      </c>
      <c r="F1564" s="221" t="s">
        <v>2207</v>
      </c>
      <c r="G1564" s="219"/>
      <c r="H1564" s="222">
        <v>5.46</v>
      </c>
      <c r="I1564" s="223"/>
      <c r="J1564" s="219"/>
      <c r="K1564" s="219"/>
      <c r="L1564" s="224"/>
      <c r="M1564" s="225"/>
      <c r="N1564" s="226"/>
      <c r="O1564" s="226"/>
      <c r="P1564" s="226"/>
      <c r="Q1564" s="226"/>
      <c r="R1564" s="226"/>
      <c r="S1564" s="226"/>
      <c r="T1564" s="227"/>
      <c r="AT1564" s="228" t="s">
        <v>191</v>
      </c>
      <c r="AU1564" s="228" t="s">
        <v>88</v>
      </c>
      <c r="AV1564" s="12" t="s">
        <v>88</v>
      </c>
      <c r="AW1564" s="12" t="s">
        <v>41</v>
      </c>
      <c r="AX1564" s="12" t="s">
        <v>78</v>
      </c>
      <c r="AY1564" s="228" t="s">
        <v>179</v>
      </c>
    </row>
    <row r="1565" spans="2:65" s="12" customFormat="1" ht="13.5">
      <c r="B1565" s="218"/>
      <c r="C1565" s="219"/>
      <c r="D1565" s="205" t="s">
        <v>191</v>
      </c>
      <c r="E1565" s="220" t="s">
        <v>34</v>
      </c>
      <c r="F1565" s="221" t="s">
        <v>2208</v>
      </c>
      <c r="G1565" s="219"/>
      <c r="H1565" s="222">
        <v>3.15</v>
      </c>
      <c r="I1565" s="223"/>
      <c r="J1565" s="219"/>
      <c r="K1565" s="219"/>
      <c r="L1565" s="224"/>
      <c r="M1565" s="225"/>
      <c r="N1565" s="226"/>
      <c r="O1565" s="226"/>
      <c r="P1565" s="226"/>
      <c r="Q1565" s="226"/>
      <c r="R1565" s="226"/>
      <c r="S1565" s="226"/>
      <c r="T1565" s="227"/>
      <c r="AT1565" s="228" t="s">
        <v>191</v>
      </c>
      <c r="AU1565" s="228" t="s">
        <v>88</v>
      </c>
      <c r="AV1565" s="12" t="s">
        <v>88</v>
      </c>
      <c r="AW1565" s="12" t="s">
        <v>41</v>
      </c>
      <c r="AX1565" s="12" t="s">
        <v>78</v>
      </c>
      <c r="AY1565" s="228" t="s">
        <v>179</v>
      </c>
    </row>
    <row r="1566" spans="2:65" s="12" customFormat="1" ht="13.5">
      <c r="B1566" s="218"/>
      <c r="C1566" s="219"/>
      <c r="D1566" s="205" t="s">
        <v>191</v>
      </c>
      <c r="E1566" s="220" t="s">
        <v>34</v>
      </c>
      <c r="F1566" s="221" t="s">
        <v>2209</v>
      </c>
      <c r="G1566" s="219"/>
      <c r="H1566" s="222">
        <v>6.72</v>
      </c>
      <c r="I1566" s="223"/>
      <c r="J1566" s="219"/>
      <c r="K1566" s="219"/>
      <c r="L1566" s="224"/>
      <c r="M1566" s="225"/>
      <c r="N1566" s="226"/>
      <c r="O1566" s="226"/>
      <c r="P1566" s="226"/>
      <c r="Q1566" s="226"/>
      <c r="R1566" s="226"/>
      <c r="S1566" s="226"/>
      <c r="T1566" s="227"/>
      <c r="AT1566" s="228" t="s">
        <v>191</v>
      </c>
      <c r="AU1566" s="228" t="s">
        <v>88</v>
      </c>
      <c r="AV1566" s="12" t="s">
        <v>88</v>
      </c>
      <c r="AW1566" s="12" t="s">
        <v>41</v>
      </c>
      <c r="AX1566" s="12" t="s">
        <v>78</v>
      </c>
      <c r="AY1566" s="228" t="s">
        <v>179</v>
      </c>
    </row>
    <row r="1567" spans="2:65" s="12" customFormat="1" ht="13.5">
      <c r="B1567" s="218"/>
      <c r="C1567" s="219"/>
      <c r="D1567" s="205" t="s">
        <v>191</v>
      </c>
      <c r="E1567" s="220" t="s">
        <v>34</v>
      </c>
      <c r="F1567" s="221" t="s">
        <v>2210</v>
      </c>
      <c r="G1567" s="219"/>
      <c r="H1567" s="222">
        <v>6.72</v>
      </c>
      <c r="I1567" s="223"/>
      <c r="J1567" s="219"/>
      <c r="K1567" s="219"/>
      <c r="L1567" s="224"/>
      <c r="M1567" s="225"/>
      <c r="N1567" s="226"/>
      <c r="O1567" s="226"/>
      <c r="P1567" s="226"/>
      <c r="Q1567" s="226"/>
      <c r="R1567" s="226"/>
      <c r="S1567" s="226"/>
      <c r="T1567" s="227"/>
      <c r="AT1567" s="228" t="s">
        <v>191</v>
      </c>
      <c r="AU1567" s="228" t="s">
        <v>88</v>
      </c>
      <c r="AV1567" s="12" t="s">
        <v>88</v>
      </c>
      <c r="AW1567" s="12" t="s">
        <v>41</v>
      </c>
      <c r="AX1567" s="12" t="s">
        <v>78</v>
      </c>
      <c r="AY1567" s="228" t="s">
        <v>179</v>
      </c>
    </row>
    <row r="1568" spans="2:65" s="12" customFormat="1" ht="13.5">
      <c r="B1568" s="218"/>
      <c r="C1568" s="219"/>
      <c r="D1568" s="205" t="s">
        <v>191</v>
      </c>
      <c r="E1568" s="220" t="s">
        <v>34</v>
      </c>
      <c r="F1568" s="221" t="s">
        <v>2211</v>
      </c>
      <c r="G1568" s="219"/>
      <c r="H1568" s="222">
        <v>2.73</v>
      </c>
      <c r="I1568" s="223"/>
      <c r="J1568" s="219"/>
      <c r="K1568" s="219"/>
      <c r="L1568" s="224"/>
      <c r="M1568" s="225"/>
      <c r="N1568" s="226"/>
      <c r="O1568" s="226"/>
      <c r="P1568" s="226"/>
      <c r="Q1568" s="226"/>
      <c r="R1568" s="226"/>
      <c r="S1568" s="226"/>
      <c r="T1568" s="227"/>
      <c r="AT1568" s="228" t="s">
        <v>191</v>
      </c>
      <c r="AU1568" s="228" t="s">
        <v>88</v>
      </c>
      <c r="AV1568" s="12" t="s">
        <v>88</v>
      </c>
      <c r="AW1568" s="12" t="s">
        <v>41</v>
      </c>
      <c r="AX1568" s="12" t="s">
        <v>78</v>
      </c>
      <c r="AY1568" s="228" t="s">
        <v>179</v>
      </c>
    </row>
    <row r="1569" spans="2:65" s="12" customFormat="1" ht="13.5">
      <c r="B1569" s="218"/>
      <c r="C1569" s="219"/>
      <c r="D1569" s="205" t="s">
        <v>191</v>
      </c>
      <c r="E1569" s="220" t="s">
        <v>34</v>
      </c>
      <c r="F1569" s="221" t="s">
        <v>2212</v>
      </c>
      <c r="G1569" s="219"/>
      <c r="H1569" s="222">
        <v>3.15</v>
      </c>
      <c r="I1569" s="223"/>
      <c r="J1569" s="219"/>
      <c r="K1569" s="219"/>
      <c r="L1569" s="224"/>
      <c r="M1569" s="225"/>
      <c r="N1569" s="226"/>
      <c r="O1569" s="226"/>
      <c r="P1569" s="226"/>
      <c r="Q1569" s="226"/>
      <c r="R1569" s="226"/>
      <c r="S1569" s="226"/>
      <c r="T1569" s="227"/>
      <c r="AT1569" s="228" t="s">
        <v>191</v>
      </c>
      <c r="AU1569" s="228" t="s">
        <v>88</v>
      </c>
      <c r="AV1569" s="12" t="s">
        <v>88</v>
      </c>
      <c r="AW1569" s="12" t="s">
        <v>41</v>
      </c>
      <c r="AX1569" s="12" t="s">
        <v>78</v>
      </c>
      <c r="AY1569" s="228" t="s">
        <v>179</v>
      </c>
    </row>
    <row r="1570" spans="2:65" s="13" customFormat="1" ht="13.5">
      <c r="B1570" s="229"/>
      <c r="C1570" s="230"/>
      <c r="D1570" s="205" t="s">
        <v>191</v>
      </c>
      <c r="E1570" s="231" t="s">
        <v>34</v>
      </c>
      <c r="F1570" s="232" t="s">
        <v>196</v>
      </c>
      <c r="G1570" s="230"/>
      <c r="H1570" s="233">
        <v>31.29</v>
      </c>
      <c r="I1570" s="234"/>
      <c r="J1570" s="230"/>
      <c r="K1570" s="230"/>
      <c r="L1570" s="235"/>
      <c r="M1570" s="236"/>
      <c r="N1570" s="237"/>
      <c r="O1570" s="237"/>
      <c r="P1570" s="237"/>
      <c r="Q1570" s="237"/>
      <c r="R1570" s="237"/>
      <c r="S1570" s="237"/>
      <c r="T1570" s="238"/>
      <c r="AT1570" s="239" t="s">
        <v>191</v>
      </c>
      <c r="AU1570" s="239" t="s">
        <v>88</v>
      </c>
      <c r="AV1570" s="13" t="s">
        <v>187</v>
      </c>
      <c r="AW1570" s="13" t="s">
        <v>41</v>
      </c>
      <c r="AX1570" s="13" t="s">
        <v>86</v>
      </c>
      <c r="AY1570" s="239" t="s">
        <v>179</v>
      </c>
    </row>
    <row r="1571" spans="2:65" s="1" customFormat="1" ht="22.9" customHeight="1">
      <c r="B1571" s="42"/>
      <c r="C1571" s="240" t="s">
        <v>2213</v>
      </c>
      <c r="D1571" s="240" t="s">
        <v>222</v>
      </c>
      <c r="E1571" s="241" t="s">
        <v>2214</v>
      </c>
      <c r="F1571" s="242" t="s">
        <v>2215</v>
      </c>
      <c r="G1571" s="243" t="s">
        <v>454</v>
      </c>
      <c r="H1571" s="244">
        <v>1</v>
      </c>
      <c r="I1571" s="245"/>
      <c r="J1571" s="246">
        <f t="shared" ref="J1571:J1578" si="50">ROUND(I1571*H1571,2)</f>
        <v>0</v>
      </c>
      <c r="K1571" s="242" t="s">
        <v>233</v>
      </c>
      <c r="L1571" s="247"/>
      <c r="M1571" s="248" t="s">
        <v>34</v>
      </c>
      <c r="N1571" s="249" t="s">
        <v>49</v>
      </c>
      <c r="O1571" s="43"/>
      <c r="P1571" s="202">
        <f t="shared" ref="P1571:P1578" si="51">O1571*H1571</f>
        <v>0</v>
      </c>
      <c r="Q1571" s="202">
        <v>1.2</v>
      </c>
      <c r="R1571" s="202">
        <f t="shared" ref="R1571:R1578" si="52">Q1571*H1571</f>
        <v>1.2</v>
      </c>
      <c r="S1571" s="202">
        <v>0</v>
      </c>
      <c r="T1571" s="203">
        <f t="shared" ref="T1571:T1578" si="53">S1571*H1571</f>
        <v>0</v>
      </c>
      <c r="AR1571" s="24" t="s">
        <v>473</v>
      </c>
      <c r="AT1571" s="24" t="s">
        <v>222</v>
      </c>
      <c r="AU1571" s="24" t="s">
        <v>88</v>
      </c>
      <c r="AY1571" s="24" t="s">
        <v>179</v>
      </c>
      <c r="BE1571" s="204">
        <f t="shared" ref="BE1571:BE1578" si="54">IF(N1571="základní",J1571,0)</f>
        <v>0</v>
      </c>
      <c r="BF1571" s="204">
        <f t="shared" ref="BF1571:BF1578" si="55">IF(N1571="snížená",J1571,0)</f>
        <v>0</v>
      </c>
      <c r="BG1571" s="204">
        <f t="shared" ref="BG1571:BG1578" si="56">IF(N1571="zákl. přenesená",J1571,0)</f>
        <v>0</v>
      </c>
      <c r="BH1571" s="204">
        <f t="shared" ref="BH1571:BH1578" si="57">IF(N1571="sníž. přenesená",J1571,0)</f>
        <v>0</v>
      </c>
      <c r="BI1571" s="204">
        <f t="shared" ref="BI1571:BI1578" si="58">IF(N1571="nulová",J1571,0)</f>
        <v>0</v>
      </c>
      <c r="BJ1571" s="24" t="s">
        <v>86</v>
      </c>
      <c r="BK1571" s="204">
        <f t="shared" ref="BK1571:BK1578" si="59">ROUND(I1571*H1571,2)</f>
        <v>0</v>
      </c>
      <c r="BL1571" s="24" t="s">
        <v>301</v>
      </c>
      <c r="BM1571" s="24" t="s">
        <v>2216</v>
      </c>
    </row>
    <row r="1572" spans="2:65" s="1" customFormat="1" ht="22.9" customHeight="1">
      <c r="B1572" s="42"/>
      <c r="C1572" s="240" t="s">
        <v>2217</v>
      </c>
      <c r="D1572" s="240" t="s">
        <v>222</v>
      </c>
      <c r="E1572" s="241" t="s">
        <v>2218</v>
      </c>
      <c r="F1572" s="242" t="s">
        <v>2219</v>
      </c>
      <c r="G1572" s="243" t="s">
        <v>454</v>
      </c>
      <c r="H1572" s="244">
        <v>2</v>
      </c>
      <c r="I1572" s="245"/>
      <c r="J1572" s="246">
        <f t="shared" si="50"/>
        <v>0</v>
      </c>
      <c r="K1572" s="242" t="s">
        <v>233</v>
      </c>
      <c r="L1572" s="247"/>
      <c r="M1572" s="248" t="s">
        <v>34</v>
      </c>
      <c r="N1572" s="249" t="s">
        <v>49</v>
      </c>
      <c r="O1572" s="43"/>
      <c r="P1572" s="202">
        <f t="shared" si="51"/>
        <v>0</v>
      </c>
      <c r="Q1572" s="202">
        <v>1.2</v>
      </c>
      <c r="R1572" s="202">
        <f t="shared" si="52"/>
        <v>2.4</v>
      </c>
      <c r="S1572" s="202">
        <v>0</v>
      </c>
      <c r="T1572" s="203">
        <f t="shared" si="53"/>
        <v>0</v>
      </c>
      <c r="AR1572" s="24" t="s">
        <v>473</v>
      </c>
      <c r="AT1572" s="24" t="s">
        <v>222</v>
      </c>
      <c r="AU1572" s="24" t="s">
        <v>88</v>
      </c>
      <c r="AY1572" s="24" t="s">
        <v>179</v>
      </c>
      <c r="BE1572" s="204">
        <f t="shared" si="54"/>
        <v>0</v>
      </c>
      <c r="BF1572" s="204">
        <f t="shared" si="55"/>
        <v>0</v>
      </c>
      <c r="BG1572" s="204">
        <f t="shared" si="56"/>
        <v>0</v>
      </c>
      <c r="BH1572" s="204">
        <f t="shared" si="57"/>
        <v>0</v>
      </c>
      <c r="BI1572" s="204">
        <f t="shared" si="58"/>
        <v>0</v>
      </c>
      <c r="BJ1572" s="24" t="s">
        <v>86</v>
      </c>
      <c r="BK1572" s="204">
        <f t="shared" si="59"/>
        <v>0</v>
      </c>
      <c r="BL1572" s="24" t="s">
        <v>301</v>
      </c>
      <c r="BM1572" s="24" t="s">
        <v>2220</v>
      </c>
    </row>
    <row r="1573" spans="2:65" s="1" customFormat="1" ht="22.9" customHeight="1">
      <c r="B1573" s="42"/>
      <c r="C1573" s="240" t="s">
        <v>2221</v>
      </c>
      <c r="D1573" s="240" t="s">
        <v>222</v>
      </c>
      <c r="E1573" s="241" t="s">
        <v>2222</v>
      </c>
      <c r="F1573" s="242" t="s">
        <v>2223</v>
      </c>
      <c r="G1573" s="243" t="s">
        <v>454</v>
      </c>
      <c r="H1573" s="244">
        <v>1</v>
      </c>
      <c r="I1573" s="245"/>
      <c r="J1573" s="246">
        <f t="shared" si="50"/>
        <v>0</v>
      </c>
      <c r="K1573" s="242" t="s">
        <v>233</v>
      </c>
      <c r="L1573" s="247"/>
      <c r="M1573" s="248" t="s">
        <v>34</v>
      </c>
      <c r="N1573" s="249" t="s">
        <v>49</v>
      </c>
      <c r="O1573" s="43"/>
      <c r="P1573" s="202">
        <f t="shared" si="51"/>
        <v>0</v>
      </c>
      <c r="Q1573" s="202">
        <v>1.2</v>
      </c>
      <c r="R1573" s="202">
        <f t="shared" si="52"/>
        <v>1.2</v>
      </c>
      <c r="S1573" s="202">
        <v>0</v>
      </c>
      <c r="T1573" s="203">
        <f t="shared" si="53"/>
        <v>0</v>
      </c>
      <c r="AR1573" s="24" t="s">
        <v>473</v>
      </c>
      <c r="AT1573" s="24" t="s">
        <v>222</v>
      </c>
      <c r="AU1573" s="24" t="s">
        <v>88</v>
      </c>
      <c r="AY1573" s="24" t="s">
        <v>179</v>
      </c>
      <c r="BE1573" s="204">
        <f t="shared" si="54"/>
        <v>0</v>
      </c>
      <c r="BF1573" s="204">
        <f t="shared" si="55"/>
        <v>0</v>
      </c>
      <c r="BG1573" s="204">
        <f t="shared" si="56"/>
        <v>0</v>
      </c>
      <c r="BH1573" s="204">
        <f t="shared" si="57"/>
        <v>0</v>
      </c>
      <c r="BI1573" s="204">
        <f t="shared" si="58"/>
        <v>0</v>
      </c>
      <c r="BJ1573" s="24" t="s">
        <v>86</v>
      </c>
      <c r="BK1573" s="204">
        <f t="shared" si="59"/>
        <v>0</v>
      </c>
      <c r="BL1573" s="24" t="s">
        <v>301</v>
      </c>
      <c r="BM1573" s="24" t="s">
        <v>2224</v>
      </c>
    </row>
    <row r="1574" spans="2:65" s="1" customFormat="1" ht="22.9" customHeight="1">
      <c r="B1574" s="42"/>
      <c r="C1574" s="240" t="s">
        <v>2225</v>
      </c>
      <c r="D1574" s="240" t="s">
        <v>222</v>
      </c>
      <c r="E1574" s="241" t="s">
        <v>2226</v>
      </c>
      <c r="F1574" s="242" t="s">
        <v>2227</v>
      </c>
      <c r="G1574" s="243" t="s">
        <v>454</v>
      </c>
      <c r="H1574" s="244">
        <v>2</v>
      </c>
      <c r="I1574" s="245"/>
      <c r="J1574" s="246">
        <f t="shared" si="50"/>
        <v>0</v>
      </c>
      <c r="K1574" s="242" t="s">
        <v>233</v>
      </c>
      <c r="L1574" s="247"/>
      <c r="M1574" s="248" t="s">
        <v>34</v>
      </c>
      <c r="N1574" s="249" t="s">
        <v>49</v>
      </c>
      <c r="O1574" s="43"/>
      <c r="P1574" s="202">
        <f t="shared" si="51"/>
        <v>0</v>
      </c>
      <c r="Q1574" s="202">
        <v>1.2</v>
      </c>
      <c r="R1574" s="202">
        <f t="shared" si="52"/>
        <v>2.4</v>
      </c>
      <c r="S1574" s="202">
        <v>0</v>
      </c>
      <c r="T1574" s="203">
        <f t="shared" si="53"/>
        <v>0</v>
      </c>
      <c r="AR1574" s="24" t="s">
        <v>473</v>
      </c>
      <c r="AT1574" s="24" t="s">
        <v>222</v>
      </c>
      <c r="AU1574" s="24" t="s">
        <v>88</v>
      </c>
      <c r="AY1574" s="24" t="s">
        <v>179</v>
      </c>
      <c r="BE1574" s="204">
        <f t="shared" si="54"/>
        <v>0</v>
      </c>
      <c r="BF1574" s="204">
        <f t="shared" si="55"/>
        <v>0</v>
      </c>
      <c r="BG1574" s="204">
        <f t="shared" si="56"/>
        <v>0</v>
      </c>
      <c r="BH1574" s="204">
        <f t="shared" si="57"/>
        <v>0</v>
      </c>
      <c r="BI1574" s="204">
        <f t="shared" si="58"/>
        <v>0</v>
      </c>
      <c r="BJ1574" s="24" t="s">
        <v>86</v>
      </c>
      <c r="BK1574" s="204">
        <f t="shared" si="59"/>
        <v>0</v>
      </c>
      <c r="BL1574" s="24" t="s">
        <v>301</v>
      </c>
      <c r="BM1574" s="24" t="s">
        <v>2228</v>
      </c>
    </row>
    <row r="1575" spans="2:65" s="1" customFormat="1" ht="22.9" customHeight="1">
      <c r="B1575" s="42"/>
      <c r="C1575" s="240" t="s">
        <v>2229</v>
      </c>
      <c r="D1575" s="240" t="s">
        <v>222</v>
      </c>
      <c r="E1575" s="241" t="s">
        <v>2230</v>
      </c>
      <c r="F1575" s="242" t="s">
        <v>2231</v>
      </c>
      <c r="G1575" s="243" t="s">
        <v>454</v>
      </c>
      <c r="H1575" s="244">
        <v>2</v>
      </c>
      <c r="I1575" s="245"/>
      <c r="J1575" s="246">
        <f t="shared" si="50"/>
        <v>0</v>
      </c>
      <c r="K1575" s="242" t="s">
        <v>233</v>
      </c>
      <c r="L1575" s="247"/>
      <c r="M1575" s="248" t="s">
        <v>34</v>
      </c>
      <c r="N1575" s="249" t="s">
        <v>49</v>
      </c>
      <c r="O1575" s="43"/>
      <c r="P1575" s="202">
        <f t="shared" si="51"/>
        <v>0</v>
      </c>
      <c r="Q1575" s="202">
        <v>1.2</v>
      </c>
      <c r="R1575" s="202">
        <f t="shared" si="52"/>
        <v>2.4</v>
      </c>
      <c r="S1575" s="202">
        <v>0</v>
      </c>
      <c r="T1575" s="203">
        <f t="shared" si="53"/>
        <v>0</v>
      </c>
      <c r="AR1575" s="24" t="s">
        <v>473</v>
      </c>
      <c r="AT1575" s="24" t="s">
        <v>222</v>
      </c>
      <c r="AU1575" s="24" t="s">
        <v>88</v>
      </c>
      <c r="AY1575" s="24" t="s">
        <v>179</v>
      </c>
      <c r="BE1575" s="204">
        <f t="shared" si="54"/>
        <v>0</v>
      </c>
      <c r="BF1575" s="204">
        <f t="shared" si="55"/>
        <v>0</v>
      </c>
      <c r="BG1575" s="204">
        <f t="shared" si="56"/>
        <v>0</v>
      </c>
      <c r="BH1575" s="204">
        <f t="shared" si="57"/>
        <v>0</v>
      </c>
      <c r="BI1575" s="204">
        <f t="shared" si="58"/>
        <v>0</v>
      </c>
      <c r="BJ1575" s="24" t="s">
        <v>86</v>
      </c>
      <c r="BK1575" s="204">
        <f t="shared" si="59"/>
        <v>0</v>
      </c>
      <c r="BL1575" s="24" t="s">
        <v>301</v>
      </c>
      <c r="BM1575" s="24" t="s">
        <v>2232</v>
      </c>
    </row>
    <row r="1576" spans="2:65" s="1" customFormat="1" ht="22.9" customHeight="1">
      <c r="B1576" s="42"/>
      <c r="C1576" s="240" t="s">
        <v>2233</v>
      </c>
      <c r="D1576" s="240" t="s">
        <v>222</v>
      </c>
      <c r="E1576" s="241" t="s">
        <v>2234</v>
      </c>
      <c r="F1576" s="242" t="s">
        <v>2235</v>
      </c>
      <c r="G1576" s="243" t="s">
        <v>454</v>
      </c>
      <c r="H1576" s="244">
        <v>1</v>
      </c>
      <c r="I1576" s="245"/>
      <c r="J1576" s="246">
        <f t="shared" si="50"/>
        <v>0</v>
      </c>
      <c r="K1576" s="242" t="s">
        <v>233</v>
      </c>
      <c r="L1576" s="247"/>
      <c r="M1576" s="248" t="s">
        <v>34</v>
      </c>
      <c r="N1576" s="249" t="s">
        <v>49</v>
      </c>
      <c r="O1576" s="43"/>
      <c r="P1576" s="202">
        <f t="shared" si="51"/>
        <v>0</v>
      </c>
      <c r="Q1576" s="202">
        <v>1.2</v>
      </c>
      <c r="R1576" s="202">
        <f t="shared" si="52"/>
        <v>1.2</v>
      </c>
      <c r="S1576" s="202">
        <v>0</v>
      </c>
      <c r="T1576" s="203">
        <f t="shared" si="53"/>
        <v>0</v>
      </c>
      <c r="AR1576" s="24" t="s">
        <v>473</v>
      </c>
      <c r="AT1576" s="24" t="s">
        <v>222</v>
      </c>
      <c r="AU1576" s="24" t="s">
        <v>88</v>
      </c>
      <c r="AY1576" s="24" t="s">
        <v>179</v>
      </c>
      <c r="BE1576" s="204">
        <f t="shared" si="54"/>
        <v>0</v>
      </c>
      <c r="BF1576" s="204">
        <f t="shared" si="55"/>
        <v>0</v>
      </c>
      <c r="BG1576" s="204">
        <f t="shared" si="56"/>
        <v>0</v>
      </c>
      <c r="BH1576" s="204">
        <f t="shared" si="57"/>
        <v>0</v>
      </c>
      <c r="BI1576" s="204">
        <f t="shared" si="58"/>
        <v>0</v>
      </c>
      <c r="BJ1576" s="24" t="s">
        <v>86</v>
      </c>
      <c r="BK1576" s="204">
        <f t="shared" si="59"/>
        <v>0</v>
      </c>
      <c r="BL1576" s="24" t="s">
        <v>301</v>
      </c>
      <c r="BM1576" s="24" t="s">
        <v>2236</v>
      </c>
    </row>
    <row r="1577" spans="2:65" s="1" customFormat="1" ht="22.9" customHeight="1">
      <c r="B1577" s="42"/>
      <c r="C1577" s="240" t="s">
        <v>2237</v>
      </c>
      <c r="D1577" s="240" t="s">
        <v>222</v>
      </c>
      <c r="E1577" s="241" t="s">
        <v>2238</v>
      </c>
      <c r="F1577" s="242" t="s">
        <v>2223</v>
      </c>
      <c r="G1577" s="243" t="s">
        <v>454</v>
      </c>
      <c r="H1577" s="244">
        <v>1</v>
      </c>
      <c r="I1577" s="245"/>
      <c r="J1577" s="246">
        <f t="shared" si="50"/>
        <v>0</v>
      </c>
      <c r="K1577" s="242" t="s">
        <v>233</v>
      </c>
      <c r="L1577" s="247"/>
      <c r="M1577" s="248" t="s">
        <v>34</v>
      </c>
      <c r="N1577" s="249" t="s">
        <v>49</v>
      </c>
      <c r="O1577" s="43"/>
      <c r="P1577" s="202">
        <f t="shared" si="51"/>
        <v>0</v>
      </c>
      <c r="Q1577" s="202">
        <v>1.2</v>
      </c>
      <c r="R1577" s="202">
        <f t="shared" si="52"/>
        <v>1.2</v>
      </c>
      <c r="S1577" s="202">
        <v>0</v>
      </c>
      <c r="T1577" s="203">
        <f t="shared" si="53"/>
        <v>0</v>
      </c>
      <c r="AR1577" s="24" t="s">
        <v>473</v>
      </c>
      <c r="AT1577" s="24" t="s">
        <v>222</v>
      </c>
      <c r="AU1577" s="24" t="s">
        <v>88</v>
      </c>
      <c r="AY1577" s="24" t="s">
        <v>179</v>
      </c>
      <c r="BE1577" s="204">
        <f t="shared" si="54"/>
        <v>0</v>
      </c>
      <c r="BF1577" s="204">
        <f t="shared" si="55"/>
        <v>0</v>
      </c>
      <c r="BG1577" s="204">
        <f t="shared" si="56"/>
        <v>0</v>
      </c>
      <c r="BH1577" s="204">
        <f t="shared" si="57"/>
        <v>0</v>
      </c>
      <c r="BI1577" s="204">
        <f t="shared" si="58"/>
        <v>0</v>
      </c>
      <c r="BJ1577" s="24" t="s">
        <v>86</v>
      </c>
      <c r="BK1577" s="204">
        <f t="shared" si="59"/>
        <v>0</v>
      </c>
      <c r="BL1577" s="24" t="s">
        <v>301</v>
      </c>
      <c r="BM1577" s="24" t="s">
        <v>2239</v>
      </c>
    </row>
    <row r="1578" spans="2:65" s="1" customFormat="1" ht="22.9" customHeight="1">
      <c r="B1578" s="42"/>
      <c r="C1578" s="193" t="s">
        <v>2240</v>
      </c>
      <c r="D1578" s="193" t="s">
        <v>182</v>
      </c>
      <c r="E1578" s="194" t="s">
        <v>2241</v>
      </c>
      <c r="F1578" s="195" t="s">
        <v>2242</v>
      </c>
      <c r="G1578" s="196" t="s">
        <v>276</v>
      </c>
      <c r="H1578" s="197">
        <v>21.3</v>
      </c>
      <c r="I1578" s="198"/>
      <c r="J1578" s="199">
        <f t="shared" si="50"/>
        <v>0</v>
      </c>
      <c r="K1578" s="195" t="s">
        <v>186</v>
      </c>
      <c r="L1578" s="62"/>
      <c r="M1578" s="200" t="s">
        <v>34</v>
      </c>
      <c r="N1578" s="201" t="s">
        <v>49</v>
      </c>
      <c r="O1578" s="43"/>
      <c r="P1578" s="202">
        <f t="shared" si="51"/>
        <v>0</v>
      </c>
      <c r="Q1578" s="202">
        <v>6.7487499999999994E-5</v>
      </c>
      <c r="R1578" s="202">
        <f t="shared" si="52"/>
        <v>1.4374837499999999E-3</v>
      </c>
      <c r="S1578" s="202">
        <v>0</v>
      </c>
      <c r="T1578" s="203">
        <f t="shared" si="53"/>
        <v>0</v>
      </c>
      <c r="AR1578" s="24" t="s">
        <v>301</v>
      </c>
      <c r="AT1578" s="24" t="s">
        <v>182</v>
      </c>
      <c r="AU1578" s="24" t="s">
        <v>88</v>
      </c>
      <c r="AY1578" s="24" t="s">
        <v>179</v>
      </c>
      <c r="BE1578" s="204">
        <f t="shared" si="54"/>
        <v>0</v>
      </c>
      <c r="BF1578" s="204">
        <f t="shared" si="55"/>
        <v>0</v>
      </c>
      <c r="BG1578" s="204">
        <f t="shared" si="56"/>
        <v>0</v>
      </c>
      <c r="BH1578" s="204">
        <f t="shared" si="57"/>
        <v>0</v>
      </c>
      <c r="BI1578" s="204">
        <f t="shared" si="58"/>
        <v>0</v>
      </c>
      <c r="BJ1578" s="24" t="s">
        <v>86</v>
      </c>
      <c r="BK1578" s="204">
        <f t="shared" si="59"/>
        <v>0</v>
      </c>
      <c r="BL1578" s="24" t="s">
        <v>301</v>
      </c>
      <c r="BM1578" s="24" t="s">
        <v>2243</v>
      </c>
    </row>
    <row r="1579" spans="2:65" s="1" customFormat="1" ht="27">
      <c r="B1579" s="42"/>
      <c r="C1579" s="64"/>
      <c r="D1579" s="205" t="s">
        <v>189</v>
      </c>
      <c r="E1579" s="64"/>
      <c r="F1579" s="206" t="s">
        <v>2244</v>
      </c>
      <c r="G1579" s="64"/>
      <c r="H1579" s="64"/>
      <c r="I1579" s="164"/>
      <c r="J1579" s="64"/>
      <c r="K1579" s="64"/>
      <c r="L1579" s="62"/>
      <c r="M1579" s="207"/>
      <c r="N1579" s="43"/>
      <c r="O1579" s="43"/>
      <c r="P1579" s="43"/>
      <c r="Q1579" s="43"/>
      <c r="R1579" s="43"/>
      <c r="S1579" s="43"/>
      <c r="T1579" s="79"/>
      <c r="AT1579" s="24" t="s">
        <v>189</v>
      </c>
      <c r="AU1579" s="24" t="s">
        <v>88</v>
      </c>
    </row>
    <row r="1580" spans="2:65" s="11" customFormat="1" ht="13.5">
      <c r="B1580" s="208"/>
      <c r="C1580" s="209"/>
      <c r="D1580" s="205" t="s">
        <v>191</v>
      </c>
      <c r="E1580" s="210" t="s">
        <v>34</v>
      </c>
      <c r="F1580" s="211" t="s">
        <v>2245</v>
      </c>
      <c r="G1580" s="209"/>
      <c r="H1580" s="210" t="s">
        <v>34</v>
      </c>
      <c r="I1580" s="212"/>
      <c r="J1580" s="209"/>
      <c r="K1580" s="209"/>
      <c r="L1580" s="213"/>
      <c r="M1580" s="214"/>
      <c r="N1580" s="215"/>
      <c r="O1580" s="215"/>
      <c r="P1580" s="215"/>
      <c r="Q1580" s="215"/>
      <c r="R1580" s="215"/>
      <c r="S1580" s="215"/>
      <c r="T1580" s="216"/>
      <c r="AT1580" s="217" t="s">
        <v>191</v>
      </c>
      <c r="AU1580" s="217" t="s">
        <v>88</v>
      </c>
      <c r="AV1580" s="11" t="s">
        <v>86</v>
      </c>
      <c r="AW1580" s="11" t="s">
        <v>41</v>
      </c>
      <c r="AX1580" s="11" t="s">
        <v>78</v>
      </c>
      <c r="AY1580" s="217" t="s">
        <v>179</v>
      </c>
    </row>
    <row r="1581" spans="2:65" s="12" customFormat="1" ht="13.5">
      <c r="B1581" s="218"/>
      <c r="C1581" s="219"/>
      <c r="D1581" s="205" t="s">
        <v>191</v>
      </c>
      <c r="E1581" s="220" t="s">
        <v>34</v>
      </c>
      <c r="F1581" s="221" t="s">
        <v>2246</v>
      </c>
      <c r="G1581" s="219"/>
      <c r="H1581" s="222">
        <v>12.6</v>
      </c>
      <c r="I1581" s="223"/>
      <c r="J1581" s="219"/>
      <c r="K1581" s="219"/>
      <c r="L1581" s="224"/>
      <c r="M1581" s="225"/>
      <c r="N1581" s="226"/>
      <c r="O1581" s="226"/>
      <c r="P1581" s="226"/>
      <c r="Q1581" s="226"/>
      <c r="R1581" s="226"/>
      <c r="S1581" s="226"/>
      <c r="T1581" s="227"/>
      <c r="AT1581" s="228" t="s">
        <v>191</v>
      </c>
      <c r="AU1581" s="228" t="s">
        <v>88</v>
      </c>
      <c r="AV1581" s="12" t="s">
        <v>88</v>
      </c>
      <c r="AW1581" s="12" t="s">
        <v>41</v>
      </c>
      <c r="AX1581" s="12" t="s">
        <v>78</v>
      </c>
      <c r="AY1581" s="228" t="s">
        <v>179</v>
      </c>
    </row>
    <row r="1582" spans="2:65" s="11" customFormat="1" ht="13.5">
      <c r="B1582" s="208"/>
      <c r="C1582" s="209"/>
      <c r="D1582" s="205" t="s">
        <v>191</v>
      </c>
      <c r="E1582" s="210" t="s">
        <v>34</v>
      </c>
      <c r="F1582" s="211" t="s">
        <v>2247</v>
      </c>
      <c r="G1582" s="209"/>
      <c r="H1582" s="210" t="s">
        <v>34</v>
      </c>
      <c r="I1582" s="212"/>
      <c r="J1582" s="209"/>
      <c r="K1582" s="209"/>
      <c r="L1582" s="213"/>
      <c r="M1582" s="214"/>
      <c r="N1582" s="215"/>
      <c r="O1582" s="215"/>
      <c r="P1582" s="215"/>
      <c r="Q1582" s="215"/>
      <c r="R1582" s="215"/>
      <c r="S1582" s="215"/>
      <c r="T1582" s="216"/>
      <c r="AT1582" s="217" t="s">
        <v>191</v>
      </c>
      <c r="AU1582" s="217" t="s">
        <v>88</v>
      </c>
      <c r="AV1582" s="11" t="s">
        <v>86</v>
      </c>
      <c r="AW1582" s="11" t="s">
        <v>41</v>
      </c>
      <c r="AX1582" s="11" t="s">
        <v>78</v>
      </c>
      <c r="AY1582" s="217" t="s">
        <v>179</v>
      </c>
    </row>
    <row r="1583" spans="2:65" s="12" customFormat="1" ht="13.5">
      <c r="B1583" s="218"/>
      <c r="C1583" s="219"/>
      <c r="D1583" s="205" t="s">
        <v>191</v>
      </c>
      <c r="E1583" s="220" t="s">
        <v>34</v>
      </c>
      <c r="F1583" s="221" t="s">
        <v>2248</v>
      </c>
      <c r="G1583" s="219"/>
      <c r="H1583" s="222">
        <v>8.6999999999999993</v>
      </c>
      <c r="I1583" s="223"/>
      <c r="J1583" s="219"/>
      <c r="K1583" s="219"/>
      <c r="L1583" s="224"/>
      <c r="M1583" s="225"/>
      <c r="N1583" s="226"/>
      <c r="O1583" s="226"/>
      <c r="P1583" s="226"/>
      <c r="Q1583" s="226"/>
      <c r="R1583" s="226"/>
      <c r="S1583" s="226"/>
      <c r="T1583" s="227"/>
      <c r="AT1583" s="228" t="s">
        <v>191</v>
      </c>
      <c r="AU1583" s="228" t="s">
        <v>88</v>
      </c>
      <c r="AV1583" s="12" t="s">
        <v>88</v>
      </c>
      <c r="AW1583" s="12" t="s">
        <v>41</v>
      </c>
      <c r="AX1583" s="12" t="s">
        <v>78</v>
      </c>
      <c r="AY1583" s="228" t="s">
        <v>179</v>
      </c>
    </row>
    <row r="1584" spans="2:65" s="13" customFormat="1" ht="13.5">
      <c r="B1584" s="229"/>
      <c r="C1584" s="230"/>
      <c r="D1584" s="205" t="s">
        <v>191</v>
      </c>
      <c r="E1584" s="231" t="s">
        <v>34</v>
      </c>
      <c r="F1584" s="232" t="s">
        <v>196</v>
      </c>
      <c r="G1584" s="230"/>
      <c r="H1584" s="233">
        <v>21.3</v>
      </c>
      <c r="I1584" s="234"/>
      <c r="J1584" s="230"/>
      <c r="K1584" s="230"/>
      <c r="L1584" s="235"/>
      <c r="M1584" s="236"/>
      <c r="N1584" s="237"/>
      <c r="O1584" s="237"/>
      <c r="P1584" s="237"/>
      <c r="Q1584" s="237"/>
      <c r="R1584" s="237"/>
      <c r="S1584" s="237"/>
      <c r="T1584" s="238"/>
      <c r="AT1584" s="239" t="s">
        <v>191</v>
      </c>
      <c r="AU1584" s="239" t="s">
        <v>88</v>
      </c>
      <c r="AV1584" s="13" t="s">
        <v>187</v>
      </c>
      <c r="AW1584" s="13" t="s">
        <v>41</v>
      </c>
      <c r="AX1584" s="13" t="s">
        <v>86</v>
      </c>
      <c r="AY1584" s="239" t="s">
        <v>179</v>
      </c>
    </row>
    <row r="1585" spans="2:65" s="1" customFormat="1" ht="22.9" customHeight="1">
      <c r="B1585" s="42"/>
      <c r="C1585" s="193" t="s">
        <v>2249</v>
      </c>
      <c r="D1585" s="193" t="s">
        <v>182</v>
      </c>
      <c r="E1585" s="194" t="s">
        <v>2250</v>
      </c>
      <c r="F1585" s="195" t="s">
        <v>2251</v>
      </c>
      <c r="G1585" s="196" t="s">
        <v>276</v>
      </c>
      <c r="H1585" s="197">
        <v>2482.6999999999998</v>
      </c>
      <c r="I1585" s="198"/>
      <c r="J1585" s="199">
        <f>ROUND(I1585*H1585,2)</f>
        <v>0</v>
      </c>
      <c r="K1585" s="195" t="s">
        <v>186</v>
      </c>
      <c r="L1585" s="62"/>
      <c r="M1585" s="200" t="s">
        <v>34</v>
      </c>
      <c r="N1585" s="201" t="s">
        <v>49</v>
      </c>
      <c r="O1585" s="43"/>
      <c r="P1585" s="202">
        <f>O1585*H1585</f>
        <v>0</v>
      </c>
      <c r="Q1585" s="202">
        <v>5.8275E-5</v>
      </c>
      <c r="R1585" s="202">
        <f>Q1585*H1585</f>
        <v>0.1446793425</v>
      </c>
      <c r="S1585" s="202">
        <v>0</v>
      </c>
      <c r="T1585" s="203">
        <f>S1585*H1585</f>
        <v>0</v>
      </c>
      <c r="AR1585" s="24" t="s">
        <v>301</v>
      </c>
      <c r="AT1585" s="24" t="s">
        <v>182</v>
      </c>
      <c r="AU1585" s="24" t="s">
        <v>88</v>
      </c>
      <c r="AY1585" s="24" t="s">
        <v>179</v>
      </c>
      <c r="BE1585" s="204">
        <f>IF(N1585="základní",J1585,0)</f>
        <v>0</v>
      </c>
      <c r="BF1585" s="204">
        <f>IF(N1585="snížená",J1585,0)</f>
        <v>0</v>
      </c>
      <c r="BG1585" s="204">
        <f>IF(N1585="zákl. přenesená",J1585,0)</f>
        <v>0</v>
      </c>
      <c r="BH1585" s="204">
        <f>IF(N1585="sníž. přenesená",J1585,0)</f>
        <v>0</v>
      </c>
      <c r="BI1585" s="204">
        <f>IF(N1585="nulová",J1585,0)</f>
        <v>0</v>
      </c>
      <c r="BJ1585" s="24" t="s">
        <v>86</v>
      </c>
      <c r="BK1585" s="204">
        <f>ROUND(I1585*H1585,2)</f>
        <v>0</v>
      </c>
      <c r="BL1585" s="24" t="s">
        <v>301</v>
      </c>
      <c r="BM1585" s="24" t="s">
        <v>2252</v>
      </c>
    </row>
    <row r="1586" spans="2:65" s="1" customFormat="1" ht="27">
      <c r="B1586" s="42"/>
      <c r="C1586" s="64"/>
      <c r="D1586" s="205" t="s">
        <v>189</v>
      </c>
      <c r="E1586" s="64"/>
      <c r="F1586" s="206" t="s">
        <v>2244</v>
      </c>
      <c r="G1586" s="64"/>
      <c r="H1586" s="64"/>
      <c r="I1586" s="164"/>
      <c r="J1586" s="64"/>
      <c r="K1586" s="64"/>
      <c r="L1586" s="62"/>
      <c r="M1586" s="207"/>
      <c r="N1586" s="43"/>
      <c r="O1586" s="43"/>
      <c r="P1586" s="43"/>
      <c r="Q1586" s="43"/>
      <c r="R1586" s="43"/>
      <c r="S1586" s="43"/>
      <c r="T1586" s="79"/>
      <c r="AT1586" s="24" t="s">
        <v>189</v>
      </c>
      <c r="AU1586" s="24" t="s">
        <v>88</v>
      </c>
    </row>
    <row r="1587" spans="2:65" s="11" customFormat="1" ht="13.5">
      <c r="B1587" s="208"/>
      <c r="C1587" s="209"/>
      <c r="D1587" s="205" t="s">
        <v>191</v>
      </c>
      <c r="E1587" s="210" t="s">
        <v>34</v>
      </c>
      <c r="F1587" s="211" t="s">
        <v>2253</v>
      </c>
      <c r="G1587" s="209"/>
      <c r="H1587" s="210" t="s">
        <v>34</v>
      </c>
      <c r="I1587" s="212"/>
      <c r="J1587" s="209"/>
      <c r="K1587" s="209"/>
      <c r="L1587" s="213"/>
      <c r="M1587" s="214"/>
      <c r="N1587" s="215"/>
      <c r="O1587" s="215"/>
      <c r="P1587" s="215"/>
      <c r="Q1587" s="215"/>
      <c r="R1587" s="215"/>
      <c r="S1587" s="215"/>
      <c r="T1587" s="216"/>
      <c r="AT1587" s="217" t="s">
        <v>191</v>
      </c>
      <c r="AU1587" s="217" t="s">
        <v>88</v>
      </c>
      <c r="AV1587" s="11" t="s">
        <v>86</v>
      </c>
      <c r="AW1587" s="11" t="s">
        <v>41</v>
      </c>
      <c r="AX1587" s="11" t="s">
        <v>78</v>
      </c>
      <c r="AY1587" s="217" t="s">
        <v>179</v>
      </c>
    </row>
    <row r="1588" spans="2:65" s="12" customFormat="1" ht="13.5">
      <c r="B1588" s="218"/>
      <c r="C1588" s="219"/>
      <c r="D1588" s="205" t="s">
        <v>191</v>
      </c>
      <c r="E1588" s="220" t="s">
        <v>34</v>
      </c>
      <c r="F1588" s="221" t="s">
        <v>2254</v>
      </c>
      <c r="G1588" s="219"/>
      <c r="H1588" s="222">
        <v>2000</v>
      </c>
      <c r="I1588" s="223"/>
      <c r="J1588" s="219"/>
      <c r="K1588" s="219"/>
      <c r="L1588" s="224"/>
      <c r="M1588" s="225"/>
      <c r="N1588" s="226"/>
      <c r="O1588" s="226"/>
      <c r="P1588" s="226"/>
      <c r="Q1588" s="226"/>
      <c r="R1588" s="226"/>
      <c r="S1588" s="226"/>
      <c r="T1588" s="227"/>
      <c r="AT1588" s="228" t="s">
        <v>191</v>
      </c>
      <c r="AU1588" s="228" t="s">
        <v>88</v>
      </c>
      <c r="AV1588" s="12" t="s">
        <v>88</v>
      </c>
      <c r="AW1588" s="12" t="s">
        <v>41</v>
      </c>
      <c r="AX1588" s="12" t="s">
        <v>78</v>
      </c>
      <c r="AY1588" s="228" t="s">
        <v>179</v>
      </c>
    </row>
    <row r="1589" spans="2:65" s="11" customFormat="1" ht="13.5">
      <c r="B1589" s="208"/>
      <c r="C1589" s="209"/>
      <c r="D1589" s="205" t="s">
        <v>191</v>
      </c>
      <c r="E1589" s="210" t="s">
        <v>34</v>
      </c>
      <c r="F1589" s="211" t="s">
        <v>2245</v>
      </c>
      <c r="G1589" s="209"/>
      <c r="H1589" s="210" t="s">
        <v>34</v>
      </c>
      <c r="I1589" s="212"/>
      <c r="J1589" s="209"/>
      <c r="K1589" s="209"/>
      <c r="L1589" s="213"/>
      <c r="M1589" s="214"/>
      <c r="N1589" s="215"/>
      <c r="O1589" s="215"/>
      <c r="P1589" s="215"/>
      <c r="Q1589" s="215"/>
      <c r="R1589" s="215"/>
      <c r="S1589" s="215"/>
      <c r="T1589" s="216"/>
      <c r="AT1589" s="217" t="s">
        <v>191</v>
      </c>
      <c r="AU1589" s="217" t="s">
        <v>88</v>
      </c>
      <c r="AV1589" s="11" t="s">
        <v>86</v>
      </c>
      <c r="AW1589" s="11" t="s">
        <v>41</v>
      </c>
      <c r="AX1589" s="11" t="s">
        <v>78</v>
      </c>
      <c r="AY1589" s="217" t="s">
        <v>179</v>
      </c>
    </row>
    <row r="1590" spans="2:65" s="12" customFormat="1" ht="13.5">
      <c r="B1590" s="218"/>
      <c r="C1590" s="219"/>
      <c r="D1590" s="205" t="s">
        <v>191</v>
      </c>
      <c r="E1590" s="220" t="s">
        <v>34</v>
      </c>
      <c r="F1590" s="221" t="s">
        <v>2255</v>
      </c>
      <c r="G1590" s="219"/>
      <c r="H1590" s="222">
        <v>254.7</v>
      </c>
      <c r="I1590" s="223"/>
      <c r="J1590" s="219"/>
      <c r="K1590" s="219"/>
      <c r="L1590" s="224"/>
      <c r="M1590" s="225"/>
      <c r="N1590" s="226"/>
      <c r="O1590" s="226"/>
      <c r="P1590" s="226"/>
      <c r="Q1590" s="226"/>
      <c r="R1590" s="226"/>
      <c r="S1590" s="226"/>
      <c r="T1590" s="227"/>
      <c r="AT1590" s="228" t="s">
        <v>191</v>
      </c>
      <c r="AU1590" s="228" t="s">
        <v>88</v>
      </c>
      <c r="AV1590" s="12" t="s">
        <v>88</v>
      </c>
      <c r="AW1590" s="12" t="s">
        <v>41</v>
      </c>
      <c r="AX1590" s="12" t="s">
        <v>78</v>
      </c>
      <c r="AY1590" s="228" t="s">
        <v>179</v>
      </c>
    </row>
    <row r="1591" spans="2:65" s="11" customFormat="1" ht="13.5">
      <c r="B1591" s="208"/>
      <c r="C1591" s="209"/>
      <c r="D1591" s="205" t="s">
        <v>191</v>
      </c>
      <c r="E1591" s="210" t="s">
        <v>34</v>
      </c>
      <c r="F1591" s="211" t="s">
        <v>2256</v>
      </c>
      <c r="G1591" s="209"/>
      <c r="H1591" s="210" t="s">
        <v>34</v>
      </c>
      <c r="I1591" s="212"/>
      <c r="J1591" s="209"/>
      <c r="K1591" s="209"/>
      <c r="L1591" s="213"/>
      <c r="M1591" s="214"/>
      <c r="N1591" s="215"/>
      <c r="O1591" s="215"/>
      <c r="P1591" s="215"/>
      <c r="Q1591" s="215"/>
      <c r="R1591" s="215"/>
      <c r="S1591" s="215"/>
      <c r="T1591" s="216"/>
      <c r="AT1591" s="217" t="s">
        <v>191</v>
      </c>
      <c r="AU1591" s="217" t="s">
        <v>88</v>
      </c>
      <c r="AV1591" s="11" t="s">
        <v>86</v>
      </c>
      <c r="AW1591" s="11" t="s">
        <v>41</v>
      </c>
      <c r="AX1591" s="11" t="s">
        <v>78</v>
      </c>
      <c r="AY1591" s="217" t="s">
        <v>179</v>
      </c>
    </row>
    <row r="1592" spans="2:65" s="12" customFormat="1" ht="13.5">
      <c r="B1592" s="218"/>
      <c r="C1592" s="219"/>
      <c r="D1592" s="205" t="s">
        <v>191</v>
      </c>
      <c r="E1592" s="220" t="s">
        <v>34</v>
      </c>
      <c r="F1592" s="221" t="s">
        <v>2257</v>
      </c>
      <c r="G1592" s="219"/>
      <c r="H1592" s="222">
        <v>228</v>
      </c>
      <c r="I1592" s="223"/>
      <c r="J1592" s="219"/>
      <c r="K1592" s="219"/>
      <c r="L1592" s="224"/>
      <c r="M1592" s="225"/>
      <c r="N1592" s="226"/>
      <c r="O1592" s="226"/>
      <c r="P1592" s="226"/>
      <c r="Q1592" s="226"/>
      <c r="R1592" s="226"/>
      <c r="S1592" s="226"/>
      <c r="T1592" s="227"/>
      <c r="AT1592" s="228" t="s">
        <v>191</v>
      </c>
      <c r="AU1592" s="228" t="s">
        <v>88</v>
      </c>
      <c r="AV1592" s="12" t="s">
        <v>88</v>
      </c>
      <c r="AW1592" s="12" t="s">
        <v>41</v>
      </c>
      <c r="AX1592" s="12" t="s">
        <v>78</v>
      </c>
      <c r="AY1592" s="228" t="s">
        <v>179</v>
      </c>
    </row>
    <row r="1593" spans="2:65" s="13" customFormat="1" ht="13.5">
      <c r="B1593" s="229"/>
      <c r="C1593" s="230"/>
      <c r="D1593" s="205" t="s">
        <v>191</v>
      </c>
      <c r="E1593" s="231" t="s">
        <v>34</v>
      </c>
      <c r="F1593" s="232" t="s">
        <v>196</v>
      </c>
      <c r="G1593" s="230"/>
      <c r="H1593" s="233">
        <v>2482.6999999999998</v>
      </c>
      <c r="I1593" s="234"/>
      <c r="J1593" s="230"/>
      <c r="K1593" s="230"/>
      <c r="L1593" s="235"/>
      <c r="M1593" s="236"/>
      <c r="N1593" s="237"/>
      <c r="O1593" s="237"/>
      <c r="P1593" s="237"/>
      <c r="Q1593" s="237"/>
      <c r="R1593" s="237"/>
      <c r="S1593" s="237"/>
      <c r="T1593" s="238"/>
      <c r="AT1593" s="239" t="s">
        <v>191</v>
      </c>
      <c r="AU1593" s="239" t="s">
        <v>88</v>
      </c>
      <c r="AV1593" s="13" t="s">
        <v>187</v>
      </c>
      <c r="AW1593" s="13" t="s">
        <v>41</v>
      </c>
      <c r="AX1593" s="13" t="s">
        <v>86</v>
      </c>
      <c r="AY1593" s="239" t="s">
        <v>179</v>
      </c>
    </row>
    <row r="1594" spans="2:65" s="1" customFormat="1" ht="14.45" customHeight="1">
      <c r="B1594" s="42"/>
      <c r="C1594" s="240" t="s">
        <v>2258</v>
      </c>
      <c r="D1594" s="240" t="s">
        <v>222</v>
      </c>
      <c r="E1594" s="241" t="s">
        <v>2259</v>
      </c>
      <c r="F1594" s="242" t="s">
        <v>2260</v>
      </c>
      <c r="G1594" s="243" t="s">
        <v>276</v>
      </c>
      <c r="H1594" s="244">
        <v>2000</v>
      </c>
      <c r="I1594" s="245"/>
      <c r="J1594" s="246">
        <f>ROUND(I1594*H1594,2)</f>
        <v>0</v>
      </c>
      <c r="K1594" s="242" t="s">
        <v>233</v>
      </c>
      <c r="L1594" s="247"/>
      <c r="M1594" s="248" t="s">
        <v>34</v>
      </c>
      <c r="N1594" s="249" t="s">
        <v>49</v>
      </c>
      <c r="O1594" s="43"/>
      <c r="P1594" s="202">
        <f>O1594*H1594</f>
        <v>0</v>
      </c>
      <c r="Q1594" s="202">
        <v>1E-3</v>
      </c>
      <c r="R1594" s="202">
        <f>Q1594*H1594</f>
        <v>2</v>
      </c>
      <c r="S1594" s="202">
        <v>0</v>
      </c>
      <c r="T1594" s="203">
        <f>S1594*H1594</f>
        <v>0</v>
      </c>
      <c r="AR1594" s="24" t="s">
        <v>473</v>
      </c>
      <c r="AT1594" s="24" t="s">
        <v>222</v>
      </c>
      <c r="AU1594" s="24" t="s">
        <v>88</v>
      </c>
      <c r="AY1594" s="24" t="s">
        <v>179</v>
      </c>
      <c r="BE1594" s="204">
        <f>IF(N1594="základní",J1594,0)</f>
        <v>0</v>
      </c>
      <c r="BF1594" s="204">
        <f>IF(N1594="snížená",J1594,0)</f>
        <v>0</v>
      </c>
      <c r="BG1594" s="204">
        <f>IF(N1594="zákl. přenesená",J1594,0)</f>
        <v>0</v>
      </c>
      <c r="BH1594" s="204">
        <f>IF(N1594="sníž. přenesená",J1594,0)</f>
        <v>0</v>
      </c>
      <c r="BI1594" s="204">
        <f>IF(N1594="nulová",J1594,0)</f>
        <v>0</v>
      </c>
      <c r="BJ1594" s="24" t="s">
        <v>86</v>
      </c>
      <c r="BK1594" s="204">
        <f>ROUND(I1594*H1594,2)</f>
        <v>0</v>
      </c>
      <c r="BL1594" s="24" t="s">
        <v>301</v>
      </c>
      <c r="BM1594" s="24" t="s">
        <v>2261</v>
      </c>
    </row>
    <row r="1595" spans="2:65" s="1" customFormat="1" ht="22.9" customHeight="1">
      <c r="B1595" s="42"/>
      <c r="C1595" s="240" t="s">
        <v>2262</v>
      </c>
      <c r="D1595" s="240" t="s">
        <v>222</v>
      </c>
      <c r="E1595" s="241" t="s">
        <v>2263</v>
      </c>
      <c r="F1595" s="242" t="s">
        <v>2264</v>
      </c>
      <c r="G1595" s="243" t="s">
        <v>454</v>
      </c>
      <c r="H1595" s="244">
        <v>3</v>
      </c>
      <c r="I1595" s="245"/>
      <c r="J1595" s="246">
        <f>ROUND(I1595*H1595,2)</f>
        <v>0</v>
      </c>
      <c r="K1595" s="242" t="s">
        <v>233</v>
      </c>
      <c r="L1595" s="247"/>
      <c r="M1595" s="248" t="s">
        <v>34</v>
      </c>
      <c r="N1595" s="249" t="s">
        <v>49</v>
      </c>
      <c r="O1595" s="43"/>
      <c r="P1595" s="202">
        <f>O1595*H1595</f>
        <v>0</v>
      </c>
      <c r="Q1595" s="202">
        <v>1E-3</v>
      </c>
      <c r="R1595" s="202">
        <f>Q1595*H1595</f>
        <v>3.0000000000000001E-3</v>
      </c>
      <c r="S1595" s="202">
        <v>0</v>
      </c>
      <c r="T1595" s="203">
        <f>S1595*H1595</f>
        <v>0</v>
      </c>
      <c r="AR1595" s="24" t="s">
        <v>473</v>
      </c>
      <c r="AT1595" s="24" t="s">
        <v>222</v>
      </c>
      <c r="AU1595" s="24" t="s">
        <v>88</v>
      </c>
      <c r="AY1595" s="24" t="s">
        <v>179</v>
      </c>
      <c r="BE1595" s="204">
        <f>IF(N1595="základní",J1595,0)</f>
        <v>0</v>
      </c>
      <c r="BF1595" s="204">
        <f>IF(N1595="snížená",J1595,0)</f>
        <v>0</v>
      </c>
      <c r="BG1595" s="204">
        <f>IF(N1595="zákl. přenesená",J1595,0)</f>
        <v>0</v>
      </c>
      <c r="BH1595" s="204">
        <f>IF(N1595="sníž. přenesená",J1595,0)</f>
        <v>0</v>
      </c>
      <c r="BI1595" s="204">
        <f>IF(N1595="nulová",J1595,0)</f>
        <v>0</v>
      </c>
      <c r="BJ1595" s="24" t="s">
        <v>86</v>
      </c>
      <c r="BK1595" s="204">
        <f>ROUND(I1595*H1595,2)</f>
        <v>0</v>
      </c>
      <c r="BL1595" s="24" t="s">
        <v>301</v>
      </c>
      <c r="BM1595" s="24" t="s">
        <v>2265</v>
      </c>
    </row>
    <row r="1596" spans="2:65" s="1" customFormat="1" ht="22.9" customHeight="1">
      <c r="B1596" s="42"/>
      <c r="C1596" s="240" t="s">
        <v>2266</v>
      </c>
      <c r="D1596" s="240" t="s">
        <v>222</v>
      </c>
      <c r="E1596" s="241" t="s">
        <v>2267</v>
      </c>
      <c r="F1596" s="242" t="s">
        <v>2268</v>
      </c>
      <c r="G1596" s="243" t="s">
        <v>454</v>
      </c>
      <c r="H1596" s="244">
        <v>6</v>
      </c>
      <c r="I1596" s="245"/>
      <c r="J1596" s="246">
        <f>ROUND(I1596*H1596,2)</f>
        <v>0</v>
      </c>
      <c r="K1596" s="242" t="s">
        <v>233</v>
      </c>
      <c r="L1596" s="247"/>
      <c r="M1596" s="248" t="s">
        <v>34</v>
      </c>
      <c r="N1596" s="249" t="s">
        <v>49</v>
      </c>
      <c r="O1596" s="43"/>
      <c r="P1596" s="202">
        <f>O1596*H1596</f>
        <v>0</v>
      </c>
      <c r="Q1596" s="202">
        <v>1E-3</v>
      </c>
      <c r="R1596" s="202">
        <f>Q1596*H1596</f>
        <v>6.0000000000000001E-3</v>
      </c>
      <c r="S1596" s="202">
        <v>0</v>
      </c>
      <c r="T1596" s="203">
        <f>S1596*H1596</f>
        <v>0</v>
      </c>
      <c r="AR1596" s="24" t="s">
        <v>473</v>
      </c>
      <c r="AT1596" s="24" t="s">
        <v>222</v>
      </c>
      <c r="AU1596" s="24" t="s">
        <v>88</v>
      </c>
      <c r="AY1596" s="24" t="s">
        <v>179</v>
      </c>
      <c r="BE1596" s="204">
        <f>IF(N1596="základní",J1596,0)</f>
        <v>0</v>
      </c>
      <c r="BF1596" s="204">
        <f>IF(N1596="snížená",J1596,0)</f>
        <v>0</v>
      </c>
      <c r="BG1596" s="204">
        <f>IF(N1596="zákl. přenesená",J1596,0)</f>
        <v>0</v>
      </c>
      <c r="BH1596" s="204">
        <f>IF(N1596="sníž. přenesená",J1596,0)</f>
        <v>0</v>
      </c>
      <c r="BI1596" s="204">
        <f>IF(N1596="nulová",J1596,0)</f>
        <v>0</v>
      </c>
      <c r="BJ1596" s="24" t="s">
        <v>86</v>
      </c>
      <c r="BK1596" s="204">
        <f>ROUND(I1596*H1596,2)</f>
        <v>0</v>
      </c>
      <c r="BL1596" s="24" t="s">
        <v>301</v>
      </c>
      <c r="BM1596" s="24" t="s">
        <v>2269</v>
      </c>
    </row>
    <row r="1597" spans="2:65" s="1" customFormat="1" ht="22.9" customHeight="1">
      <c r="B1597" s="42"/>
      <c r="C1597" s="193" t="s">
        <v>2270</v>
      </c>
      <c r="D1597" s="193" t="s">
        <v>182</v>
      </c>
      <c r="E1597" s="194" t="s">
        <v>2271</v>
      </c>
      <c r="F1597" s="195" t="s">
        <v>2272</v>
      </c>
      <c r="G1597" s="196" t="s">
        <v>276</v>
      </c>
      <c r="H1597" s="197">
        <v>8467.2000000000007</v>
      </c>
      <c r="I1597" s="198"/>
      <c r="J1597" s="199">
        <f>ROUND(I1597*H1597,2)</f>
        <v>0</v>
      </c>
      <c r="K1597" s="195" t="s">
        <v>186</v>
      </c>
      <c r="L1597" s="62"/>
      <c r="M1597" s="200" t="s">
        <v>34</v>
      </c>
      <c r="N1597" s="201" t="s">
        <v>49</v>
      </c>
      <c r="O1597" s="43"/>
      <c r="P1597" s="202">
        <f>O1597*H1597</f>
        <v>0</v>
      </c>
      <c r="Q1597" s="202">
        <v>4.93375E-5</v>
      </c>
      <c r="R1597" s="202">
        <f>Q1597*H1597</f>
        <v>0.41775048000000004</v>
      </c>
      <c r="S1597" s="202">
        <v>0</v>
      </c>
      <c r="T1597" s="203">
        <f>S1597*H1597</f>
        <v>0</v>
      </c>
      <c r="AR1597" s="24" t="s">
        <v>301</v>
      </c>
      <c r="AT1597" s="24" t="s">
        <v>182</v>
      </c>
      <c r="AU1597" s="24" t="s">
        <v>88</v>
      </c>
      <c r="AY1597" s="24" t="s">
        <v>179</v>
      </c>
      <c r="BE1597" s="204">
        <f>IF(N1597="základní",J1597,0)</f>
        <v>0</v>
      </c>
      <c r="BF1597" s="204">
        <f>IF(N1597="snížená",J1597,0)</f>
        <v>0</v>
      </c>
      <c r="BG1597" s="204">
        <f>IF(N1597="zákl. přenesená",J1597,0)</f>
        <v>0</v>
      </c>
      <c r="BH1597" s="204">
        <f>IF(N1597="sníž. přenesená",J1597,0)</f>
        <v>0</v>
      </c>
      <c r="BI1597" s="204">
        <f>IF(N1597="nulová",J1597,0)</f>
        <v>0</v>
      </c>
      <c r="BJ1597" s="24" t="s">
        <v>86</v>
      </c>
      <c r="BK1597" s="204">
        <f>ROUND(I1597*H1597,2)</f>
        <v>0</v>
      </c>
      <c r="BL1597" s="24" t="s">
        <v>301</v>
      </c>
      <c r="BM1597" s="24" t="s">
        <v>2273</v>
      </c>
    </row>
    <row r="1598" spans="2:65" s="1" customFormat="1" ht="27">
      <c r="B1598" s="42"/>
      <c r="C1598" s="64"/>
      <c r="D1598" s="205" t="s">
        <v>189</v>
      </c>
      <c r="E1598" s="64"/>
      <c r="F1598" s="206" t="s">
        <v>2244</v>
      </c>
      <c r="G1598" s="64"/>
      <c r="H1598" s="64"/>
      <c r="I1598" s="164"/>
      <c r="J1598" s="64"/>
      <c r="K1598" s="64"/>
      <c r="L1598" s="62"/>
      <c r="M1598" s="207"/>
      <c r="N1598" s="43"/>
      <c r="O1598" s="43"/>
      <c r="P1598" s="43"/>
      <c r="Q1598" s="43"/>
      <c r="R1598" s="43"/>
      <c r="S1598" s="43"/>
      <c r="T1598" s="79"/>
      <c r="AT1598" s="24" t="s">
        <v>189</v>
      </c>
      <c r="AU1598" s="24" t="s">
        <v>88</v>
      </c>
    </row>
    <row r="1599" spans="2:65" s="11" customFormat="1" ht="13.5">
      <c r="B1599" s="208"/>
      <c r="C1599" s="209"/>
      <c r="D1599" s="205" t="s">
        <v>191</v>
      </c>
      <c r="E1599" s="210" t="s">
        <v>34</v>
      </c>
      <c r="F1599" s="211" t="s">
        <v>2274</v>
      </c>
      <c r="G1599" s="209"/>
      <c r="H1599" s="210" t="s">
        <v>34</v>
      </c>
      <c r="I1599" s="212"/>
      <c r="J1599" s="209"/>
      <c r="K1599" s="209"/>
      <c r="L1599" s="213"/>
      <c r="M1599" s="214"/>
      <c r="N1599" s="215"/>
      <c r="O1599" s="215"/>
      <c r="P1599" s="215"/>
      <c r="Q1599" s="215"/>
      <c r="R1599" s="215"/>
      <c r="S1599" s="215"/>
      <c r="T1599" s="216"/>
      <c r="AT1599" s="217" t="s">
        <v>191</v>
      </c>
      <c r="AU1599" s="217" t="s">
        <v>88</v>
      </c>
      <c r="AV1599" s="11" t="s">
        <v>86</v>
      </c>
      <c r="AW1599" s="11" t="s">
        <v>41</v>
      </c>
      <c r="AX1599" s="11" t="s">
        <v>78</v>
      </c>
      <c r="AY1599" s="217" t="s">
        <v>179</v>
      </c>
    </row>
    <row r="1600" spans="2:65" s="12" customFormat="1" ht="13.5">
      <c r="B1600" s="218"/>
      <c r="C1600" s="219"/>
      <c r="D1600" s="205" t="s">
        <v>191</v>
      </c>
      <c r="E1600" s="220" t="s">
        <v>34</v>
      </c>
      <c r="F1600" s="221" t="s">
        <v>2275</v>
      </c>
      <c r="G1600" s="219"/>
      <c r="H1600" s="222">
        <v>8467.2000000000007</v>
      </c>
      <c r="I1600" s="223"/>
      <c r="J1600" s="219"/>
      <c r="K1600" s="219"/>
      <c r="L1600" s="224"/>
      <c r="M1600" s="225"/>
      <c r="N1600" s="226"/>
      <c r="O1600" s="226"/>
      <c r="P1600" s="226"/>
      <c r="Q1600" s="226"/>
      <c r="R1600" s="226"/>
      <c r="S1600" s="226"/>
      <c r="T1600" s="227"/>
      <c r="AT1600" s="228" t="s">
        <v>191</v>
      </c>
      <c r="AU1600" s="228" t="s">
        <v>88</v>
      </c>
      <c r="AV1600" s="12" t="s">
        <v>88</v>
      </c>
      <c r="AW1600" s="12" t="s">
        <v>41</v>
      </c>
      <c r="AX1600" s="12" t="s">
        <v>86</v>
      </c>
      <c r="AY1600" s="228" t="s">
        <v>179</v>
      </c>
    </row>
    <row r="1601" spans="2:65" s="1" customFormat="1" ht="14.45" customHeight="1">
      <c r="B1601" s="42"/>
      <c r="C1601" s="240" t="s">
        <v>2276</v>
      </c>
      <c r="D1601" s="240" t="s">
        <v>222</v>
      </c>
      <c r="E1601" s="241" t="s">
        <v>2277</v>
      </c>
      <c r="F1601" s="242" t="s">
        <v>2278</v>
      </c>
      <c r="G1601" s="243" t="s">
        <v>276</v>
      </c>
      <c r="H1601" s="244">
        <v>8467.2000000000007</v>
      </c>
      <c r="I1601" s="245"/>
      <c r="J1601" s="246">
        <f>ROUND(I1601*H1601,2)</f>
        <v>0</v>
      </c>
      <c r="K1601" s="242" t="s">
        <v>233</v>
      </c>
      <c r="L1601" s="247"/>
      <c r="M1601" s="248" t="s">
        <v>34</v>
      </c>
      <c r="N1601" s="249" t="s">
        <v>49</v>
      </c>
      <c r="O1601" s="43"/>
      <c r="P1601" s="202">
        <f>O1601*H1601</f>
        <v>0</v>
      </c>
      <c r="Q1601" s="202">
        <v>1E-3</v>
      </c>
      <c r="R1601" s="202">
        <f>Q1601*H1601</f>
        <v>8.4672000000000001</v>
      </c>
      <c r="S1601" s="202">
        <v>0</v>
      </c>
      <c r="T1601" s="203">
        <f>S1601*H1601</f>
        <v>0</v>
      </c>
      <c r="AR1601" s="24" t="s">
        <v>473</v>
      </c>
      <c r="AT1601" s="24" t="s">
        <v>222</v>
      </c>
      <c r="AU1601" s="24" t="s">
        <v>88</v>
      </c>
      <c r="AY1601" s="24" t="s">
        <v>179</v>
      </c>
      <c r="BE1601" s="204">
        <f>IF(N1601="základní",J1601,0)</f>
        <v>0</v>
      </c>
      <c r="BF1601" s="204">
        <f>IF(N1601="snížená",J1601,0)</f>
        <v>0</v>
      </c>
      <c r="BG1601" s="204">
        <f>IF(N1601="zákl. přenesená",J1601,0)</f>
        <v>0</v>
      </c>
      <c r="BH1601" s="204">
        <f>IF(N1601="sníž. přenesená",J1601,0)</f>
        <v>0</v>
      </c>
      <c r="BI1601" s="204">
        <f>IF(N1601="nulová",J1601,0)</f>
        <v>0</v>
      </c>
      <c r="BJ1601" s="24" t="s">
        <v>86</v>
      </c>
      <c r="BK1601" s="204">
        <f>ROUND(I1601*H1601,2)</f>
        <v>0</v>
      </c>
      <c r="BL1601" s="24" t="s">
        <v>301</v>
      </c>
      <c r="BM1601" s="24" t="s">
        <v>2279</v>
      </c>
    </row>
    <row r="1602" spans="2:65" s="1" customFormat="1" ht="22.9" customHeight="1">
      <c r="B1602" s="42"/>
      <c r="C1602" s="193" t="s">
        <v>2280</v>
      </c>
      <c r="D1602" s="193" t="s">
        <v>182</v>
      </c>
      <c r="E1602" s="194" t="s">
        <v>2281</v>
      </c>
      <c r="F1602" s="195" t="s">
        <v>2282</v>
      </c>
      <c r="G1602" s="196" t="s">
        <v>276</v>
      </c>
      <c r="H1602" s="197">
        <v>20000</v>
      </c>
      <c r="I1602" s="198"/>
      <c r="J1602" s="199">
        <f>ROUND(I1602*H1602,2)</f>
        <v>0</v>
      </c>
      <c r="K1602" s="195" t="s">
        <v>186</v>
      </c>
      <c r="L1602" s="62"/>
      <c r="M1602" s="200" t="s">
        <v>34</v>
      </c>
      <c r="N1602" s="201" t="s">
        <v>49</v>
      </c>
      <c r="O1602" s="43"/>
      <c r="P1602" s="202">
        <f>O1602*H1602</f>
        <v>0</v>
      </c>
      <c r="Q1602" s="202">
        <v>4.6999999999999997E-5</v>
      </c>
      <c r="R1602" s="202">
        <f>Q1602*H1602</f>
        <v>0.94</v>
      </c>
      <c r="S1602" s="202">
        <v>0</v>
      </c>
      <c r="T1602" s="203">
        <f>S1602*H1602</f>
        <v>0</v>
      </c>
      <c r="AR1602" s="24" t="s">
        <v>301</v>
      </c>
      <c r="AT1602" s="24" t="s">
        <v>182</v>
      </c>
      <c r="AU1602" s="24" t="s">
        <v>88</v>
      </c>
      <c r="AY1602" s="24" t="s">
        <v>179</v>
      </c>
      <c r="BE1602" s="204">
        <f>IF(N1602="základní",J1602,0)</f>
        <v>0</v>
      </c>
      <c r="BF1602" s="204">
        <f>IF(N1602="snížená",J1602,0)</f>
        <v>0</v>
      </c>
      <c r="BG1602" s="204">
        <f>IF(N1602="zákl. přenesená",J1602,0)</f>
        <v>0</v>
      </c>
      <c r="BH1602" s="204">
        <f>IF(N1602="sníž. přenesená",J1602,0)</f>
        <v>0</v>
      </c>
      <c r="BI1602" s="204">
        <f>IF(N1602="nulová",J1602,0)</f>
        <v>0</v>
      </c>
      <c r="BJ1602" s="24" t="s">
        <v>86</v>
      </c>
      <c r="BK1602" s="204">
        <f>ROUND(I1602*H1602,2)</f>
        <v>0</v>
      </c>
      <c r="BL1602" s="24" t="s">
        <v>301</v>
      </c>
      <c r="BM1602" s="24" t="s">
        <v>2283</v>
      </c>
    </row>
    <row r="1603" spans="2:65" s="1" customFormat="1" ht="27">
      <c r="B1603" s="42"/>
      <c r="C1603" s="64"/>
      <c r="D1603" s="205" t="s">
        <v>189</v>
      </c>
      <c r="E1603" s="64"/>
      <c r="F1603" s="206" t="s">
        <v>2244</v>
      </c>
      <c r="G1603" s="64"/>
      <c r="H1603" s="64"/>
      <c r="I1603" s="164"/>
      <c r="J1603" s="64"/>
      <c r="K1603" s="64"/>
      <c r="L1603" s="62"/>
      <c r="M1603" s="207"/>
      <c r="N1603" s="43"/>
      <c r="O1603" s="43"/>
      <c r="P1603" s="43"/>
      <c r="Q1603" s="43"/>
      <c r="R1603" s="43"/>
      <c r="S1603" s="43"/>
      <c r="T1603" s="79"/>
      <c r="AT1603" s="24" t="s">
        <v>189</v>
      </c>
      <c r="AU1603" s="24" t="s">
        <v>88</v>
      </c>
    </row>
    <row r="1604" spans="2:65" s="11" customFormat="1" ht="13.5">
      <c r="B1604" s="208"/>
      <c r="C1604" s="209"/>
      <c r="D1604" s="205" t="s">
        <v>191</v>
      </c>
      <c r="E1604" s="210" t="s">
        <v>34</v>
      </c>
      <c r="F1604" s="211" t="s">
        <v>2284</v>
      </c>
      <c r="G1604" s="209"/>
      <c r="H1604" s="210" t="s">
        <v>34</v>
      </c>
      <c r="I1604" s="212"/>
      <c r="J1604" s="209"/>
      <c r="K1604" s="209"/>
      <c r="L1604" s="213"/>
      <c r="M1604" s="214"/>
      <c r="N1604" s="215"/>
      <c r="O1604" s="215"/>
      <c r="P1604" s="215"/>
      <c r="Q1604" s="215"/>
      <c r="R1604" s="215"/>
      <c r="S1604" s="215"/>
      <c r="T1604" s="216"/>
      <c r="AT1604" s="217" t="s">
        <v>191</v>
      </c>
      <c r="AU1604" s="217" t="s">
        <v>88</v>
      </c>
      <c r="AV1604" s="11" t="s">
        <v>86</v>
      </c>
      <c r="AW1604" s="11" t="s">
        <v>41</v>
      </c>
      <c r="AX1604" s="11" t="s">
        <v>78</v>
      </c>
      <c r="AY1604" s="217" t="s">
        <v>179</v>
      </c>
    </row>
    <row r="1605" spans="2:65" s="12" customFormat="1" ht="13.5">
      <c r="B1605" s="218"/>
      <c r="C1605" s="219"/>
      <c r="D1605" s="205" t="s">
        <v>191</v>
      </c>
      <c r="E1605" s="220" t="s">
        <v>34</v>
      </c>
      <c r="F1605" s="221" t="s">
        <v>2285</v>
      </c>
      <c r="G1605" s="219"/>
      <c r="H1605" s="222">
        <v>20000</v>
      </c>
      <c r="I1605" s="223"/>
      <c r="J1605" s="219"/>
      <c r="K1605" s="219"/>
      <c r="L1605" s="224"/>
      <c r="M1605" s="225"/>
      <c r="N1605" s="226"/>
      <c r="O1605" s="226"/>
      <c r="P1605" s="226"/>
      <c r="Q1605" s="226"/>
      <c r="R1605" s="226"/>
      <c r="S1605" s="226"/>
      <c r="T1605" s="227"/>
      <c r="AT1605" s="228" t="s">
        <v>191</v>
      </c>
      <c r="AU1605" s="228" t="s">
        <v>88</v>
      </c>
      <c r="AV1605" s="12" t="s">
        <v>88</v>
      </c>
      <c r="AW1605" s="12" t="s">
        <v>41</v>
      </c>
      <c r="AX1605" s="12" t="s">
        <v>86</v>
      </c>
      <c r="AY1605" s="228" t="s">
        <v>179</v>
      </c>
    </row>
    <row r="1606" spans="2:65" s="1" customFormat="1" ht="14.45" customHeight="1">
      <c r="B1606" s="42"/>
      <c r="C1606" s="240" t="s">
        <v>2286</v>
      </c>
      <c r="D1606" s="240" t="s">
        <v>222</v>
      </c>
      <c r="E1606" s="241" t="s">
        <v>2287</v>
      </c>
      <c r="F1606" s="242" t="s">
        <v>2288</v>
      </c>
      <c r="G1606" s="243" t="s">
        <v>276</v>
      </c>
      <c r="H1606" s="244">
        <v>20000</v>
      </c>
      <c r="I1606" s="245"/>
      <c r="J1606" s="246">
        <f>ROUND(I1606*H1606,2)</f>
        <v>0</v>
      </c>
      <c r="K1606" s="242" t="s">
        <v>233</v>
      </c>
      <c r="L1606" s="247"/>
      <c r="M1606" s="248" t="s">
        <v>34</v>
      </c>
      <c r="N1606" s="249" t="s">
        <v>49</v>
      </c>
      <c r="O1606" s="43"/>
      <c r="P1606" s="202">
        <f>O1606*H1606</f>
        <v>0</v>
      </c>
      <c r="Q1606" s="202">
        <v>1E-3</v>
      </c>
      <c r="R1606" s="202">
        <f>Q1606*H1606</f>
        <v>20</v>
      </c>
      <c r="S1606" s="202">
        <v>0</v>
      </c>
      <c r="T1606" s="203">
        <f>S1606*H1606</f>
        <v>0</v>
      </c>
      <c r="AR1606" s="24" t="s">
        <v>473</v>
      </c>
      <c r="AT1606" s="24" t="s">
        <v>222</v>
      </c>
      <c r="AU1606" s="24" t="s">
        <v>88</v>
      </c>
      <c r="AY1606" s="24" t="s">
        <v>179</v>
      </c>
      <c r="BE1606" s="204">
        <f>IF(N1606="základní",J1606,0)</f>
        <v>0</v>
      </c>
      <c r="BF1606" s="204">
        <f>IF(N1606="snížená",J1606,0)</f>
        <v>0</v>
      </c>
      <c r="BG1606" s="204">
        <f>IF(N1606="zákl. přenesená",J1606,0)</f>
        <v>0</v>
      </c>
      <c r="BH1606" s="204">
        <f>IF(N1606="sníž. přenesená",J1606,0)</f>
        <v>0</v>
      </c>
      <c r="BI1606" s="204">
        <f>IF(N1606="nulová",J1606,0)</f>
        <v>0</v>
      </c>
      <c r="BJ1606" s="24" t="s">
        <v>86</v>
      </c>
      <c r="BK1606" s="204">
        <f>ROUND(I1606*H1606,2)</f>
        <v>0</v>
      </c>
      <c r="BL1606" s="24" t="s">
        <v>301</v>
      </c>
      <c r="BM1606" s="24" t="s">
        <v>2289</v>
      </c>
    </row>
    <row r="1607" spans="2:65" s="1" customFormat="1" ht="22.9" customHeight="1">
      <c r="B1607" s="42"/>
      <c r="C1607" s="193" t="s">
        <v>2290</v>
      </c>
      <c r="D1607" s="193" t="s">
        <v>182</v>
      </c>
      <c r="E1607" s="194" t="s">
        <v>2291</v>
      </c>
      <c r="F1607" s="195" t="s">
        <v>2292</v>
      </c>
      <c r="G1607" s="196" t="s">
        <v>276</v>
      </c>
      <c r="H1607" s="197">
        <v>20802.3</v>
      </c>
      <c r="I1607" s="198"/>
      <c r="J1607" s="199">
        <f>ROUND(I1607*H1607,2)</f>
        <v>0</v>
      </c>
      <c r="K1607" s="195" t="s">
        <v>186</v>
      </c>
      <c r="L1607" s="62"/>
      <c r="M1607" s="200" t="s">
        <v>34</v>
      </c>
      <c r="N1607" s="201" t="s">
        <v>49</v>
      </c>
      <c r="O1607" s="43"/>
      <c r="P1607" s="202">
        <f>O1607*H1607</f>
        <v>0</v>
      </c>
      <c r="Q1607" s="202">
        <v>4.6999999999999997E-5</v>
      </c>
      <c r="R1607" s="202">
        <f>Q1607*H1607</f>
        <v>0.97770809999999986</v>
      </c>
      <c r="S1607" s="202">
        <v>0</v>
      </c>
      <c r="T1607" s="203">
        <f>S1607*H1607</f>
        <v>0</v>
      </c>
      <c r="AR1607" s="24" t="s">
        <v>301</v>
      </c>
      <c r="AT1607" s="24" t="s">
        <v>182</v>
      </c>
      <c r="AU1607" s="24" t="s">
        <v>88</v>
      </c>
      <c r="AY1607" s="24" t="s">
        <v>179</v>
      </c>
      <c r="BE1607" s="204">
        <f>IF(N1607="základní",J1607,0)</f>
        <v>0</v>
      </c>
      <c r="BF1607" s="204">
        <f>IF(N1607="snížená",J1607,0)</f>
        <v>0</v>
      </c>
      <c r="BG1607" s="204">
        <f>IF(N1607="zákl. přenesená",J1607,0)</f>
        <v>0</v>
      </c>
      <c r="BH1607" s="204">
        <f>IF(N1607="sníž. přenesená",J1607,0)</f>
        <v>0</v>
      </c>
      <c r="BI1607" s="204">
        <f>IF(N1607="nulová",J1607,0)</f>
        <v>0</v>
      </c>
      <c r="BJ1607" s="24" t="s">
        <v>86</v>
      </c>
      <c r="BK1607" s="204">
        <f>ROUND(I1607*H1607,2)</f>
        <v>0</v>
      </c>
      <c r="BL1607" s="24" t="s">
        <v>301</v>
      </c>
      <c r="BM1607" s="24" t="s">
        <v>2293</v>
      </c>
    </row>
    <row r="1608" spans="2:65" s="1" customFormat="1" ht="27">
      <c r="B1608" s="42"/>
      <c r="C1608" s="64"/>
      <c r="D1608" s="205" t="s">
        <v>189</v>
      </c>
      <c r="E1608" s="64"/>
      <c r="F1608" s="206" t="s">
        <v>2244</v>
      </c>
      <c r="G1608" s="64"/>
      <c r="H1608" s="64"/>
      <c r="I1608" s="164"/>
      <c r="J1608" s="64"/>
      <c r="K1608" s="64"/>
      <c r="L1608" s="62"/>
      <c r="M1608" s="207"/>
      <c r="N1608" s="43"/>
      <c r="O1608" s="43"/>
      <c r="P1608" s="43"/>
      <c r="Q1608" s="43"/>
      <c r="R1608" s="43"/>
      <c r="S1608" s="43"/>
      <c r="T1608" s="79"/>
      <c r="AT1608" s="24" t="s">
        <v>189</v>
      </c>
      <c r="AU1608" s="24" t="s">
        <v>88</v>
      </c>
    </row>
    <row r="1609" spans="2:65" s="11" customFormat="1" ht="13.5">
      <c r="B1609" s="208"/>
      <c r="C1609" s="209"/>
      <c r="D1609" s="205" t="s">
        <v>191</v>
      </c>
      <c r="E1609" s="210" t="s">
        <v>34</v>
      </c>
      <c r="F1609" s="211" t="s">
        <v>2284</v>
      </c>
      <c r="G1609" s="209"/>
      <c r="H1609" s="210" t="s">
        <v>34</v>
      </c>
      <c r="I1609" s="212"/>
      <c r="J1609" s="209"/>
      <c r="K1609" s="209"/>
      <c r="L1609" s="213"/>
      <c r="M1609" s="214"/>
      <c r="N1609" s="215"/>
      <c r="O1609" s="215"/>
      <c r="P1609" s="215"/>
      <c r="Q1609" s="215"/>
      <c r="R1609" s="215"/>
      <c r="S1609" s="215"/>
      <c r="T1609" s="216"/>
      <c r="AT1609" s="217" t="s">
        <v>191</v>
      </c>
      <c r="AU1609" s="217" t="s">
        <v>88</v>
      </c>
      <c r="AV1609" s="11" t="s">
        <v>86</v>
      </c>
      <c r="AW1609" s="11" t="s">
        <v>41</v>
      </c>
      <c r="AX1609" s="11" t="s">
        <v>78</v>
      </c>
      <c r="AY1609" s="217" t="s">
        <v>179</v>
      </c>
    </row>
    <row r="1610" spans="2:65" s="12" customFormat="1" ht="13.5">
      <c r="B1610" s="218"/>
      <c r="C1610" s="219"/>
      <c r="D1610" s="205" t="s">
        <v>191</v>
      </c>
      <c r="E1610" s="220" t="s">
        <v>34</v>
      </c>
      <c r="F1610" s="221" t="s">
        <v>2294</v>
      </c>
      <c r="G1610" s="219"/>
      <c r="H1610" s="222">
        <v>20802.3</v>
      </c>
      <c r="I1610" s="223"/>
      <c r="J1610" s="219"/>
      <c r="K1610" s="219"/>
      <c r="L1610" s="224"/>
      <c r="M1610" s="225"/>
      <c r="N1610" s="226"/>
      <c r="O1610" s="226"/>
      <c r="P1610" s="226"/>
      <c r="Q1610" s="226"/>
      <c r="R1610" s="226"/>
      <c r="S1610" s="226"/>
      <c r="T1610" s="227"/>
      <c r="AT1610" s="228" t="s">
        <v>191</v>
      </c>
      <c r="AU1610" s="228" t="s">
        <v>88</v>
      </c>
      <c r="AV1610" s="12" t="s">
        <v>88</v>
      </c>
      <c r="AW1610" s="12" t="s">
        <v>41</v>
      </c>
      <c r="AX1610" s="12" t="s">
        <v>86</v>
      </c>
      <c r="AY1610" s="228" t="s">
        <v>179</v>
      </c>
    </row>
    <row r="1611" spans="2:65" s="1" customFormat="1" ht="14.45" customHeight="1">
      <c r="B1611" s="42"/>
      <c r="C1611" s="240" t="s">
        <v>2295</v>
      </c>
      <c r="D1611" s="240" t="s">
        <v>222</v>
      </c>
      <c r="E1611" s="241" t="s">
        <v>2296</v>
      </c>
      <c r="F1611" s="242" t="s">
        <v>2297</v>
      </c>
      <c r="G1611" s="243" t="s">
        <v>276</v>
      </c>
      <c r="H1611" s="244">
        <v>20802.3</v>
      </c>
      <c r="I1611" s="245"/>
      <c r="J1611" s="246">
        <f>ROUND(I1611*H1611,2)</f>
        <v>0</v>
      </c>
      <c r="K1611" s="242" t="s">
        <v>233</v>
      </c>
      <c r="L1611" s="247"/>
      <c r="M1611" s="248" t="s">
        <v>34</v>
      </c>
      <c r="N1611" s="249" t="s">
        <v>49</v>
      </c>
      <c r="O1611" s="43"/>
      <c r="P1611" s="202">
        <f>O1611*H1611</f>
        <v>0</v>
      </c>
      <c r="Q1611" s="202">
        <v>1E-3</v>
      </c>
      <c r="R1611" s="202">
        <f>Q1611*H1611</f>
        <v>20.802299999999999</v>
      </c>
      <c r="S1611" s="202">
        <v>0</v>
      </c>
      <c r="T1611" s="203">
        <f>S1611*H1611</f>
        <v>0</v>
      </c>
      <c r="AR1611" s="24" t="s">
        <v>473</v>
      </c>
      <c r="AT1611" s="24" t="s">
        <v>222</v>
      </c>
      <c r="AU1611" s="24" t="s">
        <v>88</v>
      </c>
      <c r="AY1611" s="24" t="s">
        <v>179</v>
      </c>
      <c r="BE1611" s="204">
        <f>IF(N1611="základní",J1611,0)</f>
        <v>0</v>
      </c>
      <c r="BF1611" s="204">
        <f>IF(N1611="snížená",J1611,0)</f>
        <v>0</v>
      </c>
      <c r="BG1611" s="204">
        <f>IF(N1611="zákl. přenesená",J1611,0)</f>
        <v>0</v>
      </c>
      <c r="BH1611" s="204">
        <f>IF(N1611="sníž. přenesená",J1611,0)</f>
        <v>0</v>
      </c>
      <c r="BI1611" s="204">
        <f>IF(N1611="nulová",J1611,0)</f>
        <v>0</v>
      </c>
      <c r="BJ1611" s="24" t="s">
        <v>86</v>
      </c>
      <c r="BK1611" s="204">
        <f>ROUND(I1611*H1611,2)</f>
        <v>0</v>
      </c>
      <c r="BL1611" s="24" t="s">
        <v>301</v>
      </c>
      <c r="BM1611" s="24" t="s">
        <v>2298</v>
      </c>
    </row>
    <row r="1612" spans="2:65" s="1" customFormat="1" ht="22.9" customHeight="1">
      <c r="B1612" s="42"/>
      <c r="C1612" s="193" t="s">
        <v>2299</v>
      </c>
      <c r="D1612" s="193" t="s">
        <v>182</v>
      </c>
      <c r="E1612" s="194" t="s">
        <v>2300</v>
      </c>
      <c r="F1612" s="195" t="s">
        <v>2301</v>
      </c>
      <c r="G1612" s="196" t="s">
        <v>276</v>
      </c>
      <c r="H1612" s="197">
        <v>873.6</v>
      </c>
      <c r="I1612" s="198"/>
      <c r="J1612" s="199">
        <f>ROUND(I1612*H1612,2)</f>
        <v>0</v>
      </c>
      <c r="K1612" s="195" t="s">
        <v>186</v>
      </c>
      <c r="L1612" s="62"/>
      <c r="M1612" s="200" t="s">
        <v>34</v>
      </c>
      <c r="N1612" s="201" t="s">
        <v>49</v>
      </c>
      <c r="O1612" s="43"/>
      <c r="P1612" s="202">
        <f>O1612*H1612</f>
        <v>0</v>
      </c>
      <c r="Q1612" s="202">
        <v>0</v>
      </c>
      <c r="R1612" s="202">
        <f>Q1612*H1612</f>
        <v>0</v>
      </c>
      <c r="S1612" s="202">
        <v>1E-3</v>
      </c>
      <c r="T1612" s="203">
        <f>S1612*H1612</f>
        <v>0.87360000000000004</v>
      </c>
      <c r="AR1612" s="24" t="s">
        <v>301</v>
      </c>
      <c r="AT1612" s="24" t="s">
        <v>182</v>
      </c>
      <c r="AU1612" s="24" t="s">
        <v>88</v>
      </c>
      <c r="AY1612" s="24" t="s">
        <v>179</v>
      </c>
      <c r="BE1612" s="204">
        <f>IF(N1612="základní",J1612,0)</f>
        <v>0</v>
      </c>
      <c r="BF1612" s="204">
        <f>IF(N1612="snížená",J1612,0)</f>
        <v>0</v>
      </c>
      <c r="BG1612" s="204">
        <f>IF(N1612="zákl. přenesená",J1612,0)</f>
        <v>0</v>
      </c>
      <c r="BH1612" s="204">
        <f>IF(N1612="sníž. přenesená",J1612,0)</f>
        <v>0</v>
      </c>
      <c r="BI1612" s="204">
        <f>IF(N1612="nulová",J1612,0)</f>
        <v>0</v>
      </c>
      <c r="BJ1612" s="24" t="s">
        <v>86</v>
      </c>
      <c r="BK1612" s="204">
        <f>ROUND(I1612*H1612,2)</f>
        <v>0</v>
      </c>
      <c r="BL1612" s="24" t="s">
        <v>301</v>
      </c>
      <c r="BM1612" s="24" t="s">
        <v>2302</v>
      </c>
    </row>
    <row r="1613" spans="2:65" s="1" customFormat="1" ht="67.5">
      <c r="B1613" s="42"/>
      <c r="C1613" s="64"/>
      <c r="D1613" s="205" t="s">
        <v>189</v>
      </c>
      <c r="E1613" s="64"/>
      <c r="F1613" s="206" t="s">
        <v>2303</v>
      </c>
      <c r="G1613" s="64"/>
      <c r="H1613" s="64"/>
      <c r="I1613" s="164"/>
      <c r="J1613" s="64"/>
      <c r="K1613" s="64"/>
      <c r="L1613" s="62"/>
      <c r="M1613" s="207"/>
      <c r="N1613" s="43"/>
      <c r="O1613" s="43"/>
      <c r="P1613" s="43"/>
      <c r="Q1613" s="43"/>
      <c r="R1613" s="43"/>
      <c r="S1613" s="43"/>
      <c r="T1613" s="79"/>
      <c r="AT1613" s="24" t="s">
        <v>189</v>
      </c>
      <c r="AU1613" s="24" t="s">
        <v>88</v>
      </c>
    </row>
    <row r="1614" spans="2:65" s="11" customFormat="1" ht="13.5">
      <c r="B1614" s="208"/>
      <c r="C1614" s="209"/>
      <c r="D1614" s="205" t="s">
        <v>191</v>
      </c>
      <c r="E1614" s="210" t="s">
        <v>34</v>
      </c>
      <c r="F1614" s="211" t="s">
        <v>2304</v>
      </c>
      <c r="G1614" s="209"/>
      <c r="H1614" s="210" t="s">
        <v>34</v>
      </c>
      <c r="I1614" s="212"/>
      <c r="J1614" s="209"/>
      <c r="K1614" s="209"/>
      <c r="L1614" s="213"/>
      <c r="M1614" s="214"/>
      <c r="N1614" s="215"/>
      <c r="O1614" s="215"/>
      <c r="P1614" s="215"/>
      <c r="Q1614" s="215"/>
      <c r="R1614" s="215"/>
      <c r="S1614" s="215"/>
      <c r="T1614" s="216"/>
      <c r="AT1614" s="217" t="s">
        <v>191</v>
      </c>
      <c r="AU1614" s="217" t="s">
        <v>88</v>
      </c>
      <c r="AV1614" s="11" t="s">
        <v>86</v>
      </c>
      <c r="AW1614" s="11" t="s">
        <v>41</v>
      </c>
      <c r="AX1614" s="11" t="s">
        <v>78</v>
      </c>
      <c r="AY1614" s="217" t="s">
        <v>179</v>
      </c>
    </row>
    <row r="1615" spans="2:65" s="12" customFormat="1" ht="13.5">
      <c r="B1615" s="218"/>
      <c r="C1615" s="219"/>
      <c r="D1615" s="205" t="s">
        <v>191</v>
      </c>
      <c r="E1615" s="220" t="s">
        <v>34</v>
      </c>
      <c r="F1615" s="221" t="s">
        <v>2305</v>
      </c>
      <c r="G1615" s="219"/>
      <c r="H1615" s="222">
        <v>382.8</v>
      </c>
      <c r="I1615" s="223"/>
      <c r="J1615" s="219"/>
      <c r="K1615" s="219"/>
      <c r="L1615" s="224"/>
      <c r="M1615" s="225"/>
      <c r="N1615" s="226"/>
      <c r="O1615" s="226"/>
      <c r="P1615" s="226"/>
      <c r="Q1615" s="226"/>
      <c r="R1615" s="226"/>
      <c r="S1615" s="226"/>
      <c r="T1615" s="227"/>
      <c r="AT1615" s="228" t="s">
        <v>191</v>
      </c>
      <c r="AU1615" s="228" t="s">
        <v>88</v>
      </c>
      <c r="AV1615" s="12" t="s">
        <v>88</v>
      </c>
      <c r="AW1615" s="12" t="s">
        <v>41</v>
      </c>
      <c r="AX1615" s="12" t="s">
        <v>78</v>
      </c>
      <c r="AY1615" s="228" t="s">
        <v>179</v>
      </c>
    </row>
    <row r="1616" spans="2:65" s="12" customFormat="1" ht="13.5">
      <c r="B1616" s="218"/>
      <c r="C1616" s="219"/>
      <c r="D1616" s="205" t="s">
        <v>191</v>
      </c>
      <c r="E1616" s="220" t="s">
        <v>34</v>
      </c>
      <c r="F1616" s="221" t="s">
        <v>2306</v>
      </c>
      <c r="G1616" s="219"/>
      <c r="H1616" s="222">
        <v>490.8</v>
      </c>
      <c r="I1616" s="223"/>
      <c r="J1616" s="219"/>
      <c r="K1616" s="219"/>
      <c r="L1616" s="224"/>
      <c r="M1616" s="225"/>
      <c r="N1616" s="226"/>
      <c r="O1616" s="226"/>
      <c r="P1616" s="226"/>
      <c r="Q1616" s="226"/>
      <c r="R1616" s="226"/>
      <c r="S1616" s="226"/>
      <c r="T1616" s="227"/>
      <c r="AT1616" s="228" t="s">
        <v>191</v>
      </c>
      <c r="AU1616" s="228" t="s">
        <v>88</v>
      </c>
      <c r="AV1616" s="12" t="s">
        <v>88</v>
      </c>
      <c r="AW1616" s="12" t="s">
        <v>41</v>
      </c>
      <c r="AX1616" s="12" t="s">
        <v>78</v>
      </c>
      <c r="AY1616" s="228" t="s">
        <v>179</v>
      </c>
    </row>
    <row r="1617" spans="2:65" s="13" customFormat="1" ht="13.5">
      <c r="B1617" s="229"/>
      <c r="C1617" s="230"/>
      <c r="D1617" s="205" t="s">
        <v>191</v>
      </c>
      <c r="E1617" s="231" t="s">
        <v>34</v>
      </c>
      <c r="F1617" s="232" t="s">
        <v>196</v>
      </c>
      <c r="G1617" s="230"/>
      <c r="H1617" s="233">
        <v>873.6</v>
      </c>
      <c r="I1617" s="234"/>
      <c r="J1617" s="230"/>
      <c r="K1617" s="230"/>
      <c r="L1617" s="235"/>
      <c r="M1617" s="236"/>
      <c r="N1617" s="237"/>
      <c r="O1617" s="237"/>
      <c r="P1617" s="237"/>
      <c r="Q1617" s="237"/>
      <c r="R1617" s="237"/>
      <c r="S1617" s="237"/>
      <c r="T1617" s="238"/>
      <c r="AT1617" s="239" t="s">
        <v>191</v>
      </c>
      <c r="AU1617" s="239" t="s">
        <v>88</v>
      </c>
      <c r="AV1617" s="13" t="s">
        <v>187</v>
      </c>
      <c r="AW1617" s="13" t="s">
        <v>41</v>
      </c>
      <c r="AX1617" s="13" t="s">
        <v>86</v>
      </c>
      <c r="AY1617" s="239" t="s">
        <v>179</v>
      </c>
    </row>
    <row r="1618" spans="2:65" s="1" customFormat="1" ht="34.15" customHeight="1">
      <c r="B1618" s="42"/>
      <c r="C1618" s="193" t="s">
        <v>2307</v>
      </c>
      <c r="D1618" s="193" t="s">
        <v>182</v>
      </c>
      <c r="E1618" s="194" t="s">
        <v>2308</v>
      </c>
      <c r="F1618" s="195" t="s">
        <v>2309</v>
      </c>
      <c r="G1618" s="196" t="s">
        <v>207</v>
      </c>
      <c r="H1618" s="197">
        <v>65.805000000000007</v>
      </c>
      <c r="I1618" s="198"/>
      <c r="J1618" s="199">
        <f>ROUND(I1618*H1618,2)</f>
        <v>0</v>
      </c>
      <c r="K1618" s="195" t="s">
        <v>186</v>
      </c>
      <c r="L1618" s="62"/>
      <c r="M1618" s="200" t="s">
        <v>34</v>
      </c>
      <c r="N1618" s="201" t="s">
        <v>49</v>
      </c>
      <c r="O1618" s="43"/>
      <c r="P1618" s="202">
        <f>O1618*H1618</f>
        <v>0</v>
      </c>
      <c r="Q1618" s="202">
        <v>0</v>
      </c>
      <c r="R1618" s="202">
        <f>Q1618*H1618</f>
        <v>0</v>
      </c>
      <c r="S1618" s="202">
        <v>0</v>
      </c>
      <c r="T1618" s="203">
        <f>S1618*H1618</f>
        <v>0</v>
      </c>
      <c r="AR1618" s="24" t="s">
        <v>301</v>
      </c>
      <c r="AT1618" s="24" t="s">
        <v>182</v>
      </c>
      <c r="AU1618" s="24" t="s">
        <v>88</v>
      </c>
      <c r="AY1618" s="24" t="s">
        <v>179</v>
      </c>
      <c r="BE1618" s="204">
        <f>IF(N1618="základní",J1618,0)</f>
        <v>0</v>
      </c>
      <c r="BF1618" s="204">
        <f>IF(N1618="snížená",J1618,0)</f>
        <v>0</v>
      </c>
      <c r="BG1618" s="204">
        <f>IF(N1618="zákl. přenesená",J1618,0)</f>
        <v>0</v>
      </c>
      <c r="BH1618" s="204">
        <f>IF(N1618="sníž. přenesená",J1618,0)</f>
        <v>0</v>
      </c>
      <c r="BI1618" s="204">
        <f>IF(N1618="nulová",J1618,0)</f>
        <v>0</v>
      </c>
      <c r="BJ1618" s="24" t="s">
        <v>86</v>
      </c>
      <c r="BK1618" s="204">
        <f>ROUND(I1618*H1618,2)</f>
        <v>0</v>
      </c>
      <c r="BL1618" s="24" t="s">
        <v>301</v>
      </c>
      <c r="BM1618" s="24" t="s">
        <v>2310</v>
      </c>
    </row>
    <row r="1619" spans="2:65" s="1" customFormat="1" ht="135">
      <c r="B1619" s="42"/>
      <c r="C1619" s="64"/>
      <c r="D1619" s="205" t="s">
        <v>189</v>
      </c>
      <c r="E1619" s="64"/>
      <c r="F1619" s="206" t="s">
        <v>2311</v>
      </c>
      <c r="G1619" s="64"/>
      <c r="H1619" s="64"/>
      <c r="I1619" s="164"/>
      <c r="J1619" s="64"/>
      <c r="K1619" s="64"/>
      <c r="L1619" s="62"/>
      <c r="M1619" s="207"/>
      <c r="N1619" s="43"/>
      <c r="O1619" s="43"/>
      <c r="P1619" s="43"/>
      <c r="Q1619" s="43"/>
      <c r="R1619" s="43"/>
      <c r="S1619" s="43"/>
      <c r="T1619" s="79"/>
      <c r="AT1619" s="24" t="s">
        <v>189</v>
      </c>
      <c r="AU1619" s="24" t="s">
        <v>88</v>
      </c>
    </row>
    <row r="1620" spans="2:65" s="10" customFormat="1" ht="29.85" customHeight="1">
      <c r="B1620" s="177"/>
      <c r="C1620" s="178"/>
      <c r="D1620" s="179" t="s">
        <v>77</v>
      </c>
      <c r="E1620" s="191" t="s">
        <v>2312</v>
      </c>
      <c r="F1620" s="191" t="s">
        <v>2313</v>
      </c>
      <c r="G1620" s="178"/>
      <c r="H1620" s="178"/>
      <c r="I1620" s="181"/>
      <c r="J1620" s="192">
        <f>BK1620</f>
        <v>0</v>
      </c>
      <c r="K1620" s="178"/>
      <c r="L1620" s="183"/>
      <c r="M1620" s="184"/>
      <c r="N1620" s="185"/>
      <c r="O1620" s="185"/>
      <c r="P1620" s="186">
        <f>SUM(P1621:P1734)</f>
        <v>0</v>
      </c>
      <c r="Q1620" s="185"/>
      <c r="R1620" s="186">
        <f>SUM(R1621:R1734)</f>
        <v>12.913508689500002</v>
      </c>
      <c r="S1620" s="185"/>
      <c r="T1620" s="187">
        <f>SUM(T1621:T1734)</f>
        <v>3.6</v>
      </c>
      <c r="AR1620" s="188" t="s">
        <v>88</v>
      </c>
      <c r="AT1620" s="189" t="s">
        <v>77</v>
      </c>
      <c r="AU1620" s="189" t="s">
        <v>86</v>
      </c>
      <c r="AY1620" s="188" t="s">
        <v>179</v>
      </c>
      <c r="BK1620" s="190">
        <f>SUM(BK1621:BK1734)</f>
        <v>0</v>
      </c>
    </row>
    <row r="1621" spans="2:65" s="1" customFormat="1" ht="14.45" customHeight="1">
      <c r="B1621" s="42"/>
      <c r="C1621" s="193" t="s">
        <v>2314</v>
      </c>
      <c r="D1621" s="193" t="s">
        <v>182</v>
      </c>
      <c r="E1621" s="194" t="s">
        <v>2315</v>
      </c>
      <c r="F1621" s="195" t="s">
        <v>2316</v>
      </c>
      <c r="G1621" s="196" t="s">
        <v>185</v>
      </c>
      <c r="H1621" s="197">
        <v>1289</v>
      </c>
      <c r="I1621" s="198"/>
      <c r="J1621" s="199">
        <f>ROUND(I1621*H1621,2)</f>
        <v>0</v>
      </c>
      <c r="K1621" s="195" t="s">
        <v>186</v>
      </c>
      <c r="L1621" s="62"/>
      <c r="M1621" s="200" t="s">
        <v>34</v>
      </c>
      <c r="N1621" s="201" t="s">
        <v>49</v>
      </c>
      <c r="O1621" s="43"/>
      <c r="P1621" s="202">
        <f>O1621*H1621</f>
        <v>0</v>
      </c>
      <c r="Q1621" s="202">
        <v>0</v>
      </c>
      <c r="R1621" s="202">
        <f>Q1621*H1621</f>
        <v>0</v>
      </c>
      <c r="S1621" s="202">
        <v>0</v>
      </c>
      <c r="T1621" s="203">
        <f>S1621*H1621</f>
        <v>0</v>
      </c>
      <c r="AR1621" s="24" t="s">
        <v>301</v>
      </c>
      <c r="AT1621" s="24" t="s">
        <v>182</v>
      </c>
      <c r="AU1621" s="24" t="s">
        <v>88</v>
      </c>
      <c r="AY1621" s="24" t="s">
        <v>179</v>
      </c>
      <c r="BE1621" s="204">
        <f>IF(N1621="základní",J1621,0)</f>
        <v>0</v>
      </c>
      <c r="BF1621" s="204">
        <f>IF(N1621="snížená",J1621,0)</f>
        <v>0</v>
      </c>
      <c r="BG1621" s="204">
        <f>IF(N1621="zákl. přenesená",J1621,0)</f>
        <v>0</v>
      </c>
      <c r="BH1621" s="204">
        <f>IF(N1621="sníž. přenesená",J1621,0)</f>
        <v>0</v>
      </c>
      <c r="BI1621" s="204">
        <f>IF(N1621="nulová",J1621,0)</f>
        <v>0</v>
      </c>
      <c r="BJ1621" s="24" t="s">
        <v>86</v>
      </c>
      <c r="BK1621" s="204">
        <f>ROUND(I1621*H1621,2)</f>
        <v>0</v>
      </c>
      <c r="BL1621" s="24" t="s">
        <v>301</v>
      </c>
      <c r="BM1621" s="24" t="s">
        <v>2317</v>
      </c>
    </row>
    <row r="1622" spans="2:65" s="1" customFormat="1" ht="67.5">
      <c r="B1622" s="42"/>
      <c r="C1622" s="64"/>
      <c r="D1622" s="205" t="s">
        <v>189</v>
      </c>
      <c r="E1622" s="64"/>
      <c r="F1622" s="206" t="s">
        <v>2318</v>
      </c>
      <c r="G1622" s="64"/>
      <c r="H1622" s="64"/>
      <c r="I1622" s="164"/>
      <c r="J1622" s="64"/>
      <c r="K1622" s="64"/>
      <c r="L1622" s="62"/>
      <c r="M1622" s="207"/>
      <c r="N1622" s="43"/>
      <c r="O1622" s="43"/>
      <c r="P1622" s="43"/>
      <c r="Q1622" s="43"/>
      <c r="R1622" s="43"/>
      <c r="S1622" s="43"/>
      <c r="T1622" s="79"/>
      <c r="AT1622" s="24" t="s">
        <v>189</v>
      </c>
      <c r="AU1622" s="24" t="s">
        <v>88</v>
      </c>
    </row>
    <row r="1623" spans="2:65" s="12" customFormat="1" ht="13.5">
      <c r="B1623" s="218"/>
      <c r="C1623" s="219"/>
      <c r="D1623" s="205" t="s">
        <v>191</v>
      </c>
      <c r="E1623" s="220" t="s">
        <v>34</v>
      </c>
      <c r="F1623" s="221" t="s">
        <v>2319</v>
      </c>
      <c r="G1623" s="219"/>
      <c r="H1623" s="222">
        <v>224.4</v>
      </c>
      <c r="I1623" s="223"/>
      <c r="J1623" s="219"/>
      <c r="K1623" s="219"/>
      <c r="L1623" s="224"/>
      <c r="M1623" s="225"/>
      <c r="N1623" s="226"/>
      <c r="O1623" s="226"/>
      <c r="P1623" s="226"/>
      <c r="Q1623" s="226"/>
      <c r="R1623" s="226"/>
      <c r="S1623" s="226"/>
      <c r="T1623" s="227"/>
      <c r="AT1623" s="228" t="s">
        <v>191</v>
      </c>
      <c r="AU1623" s="228" t="s">
        <v>88</v>
      </c>
      <c r="AV1623" s="12" t="s">
        <v>88</v>
      </c>
      <c r="AW1623" s="12" t="s">
        <v>41</v>
      </c>
      <c r="AX1623" s="12" t="s">
        <v>78</v>
      </c>
      <c r="AY1623" s="228" t="s">
        <v>179</v>
      </c>
    </row>
    <row r="1624" spans="2:65" s="12" customFormat="1" ht="13.5">
      <c r="B1624" s="218"/>
      <c r="C1624" s="219"/>
      <c r="D1624" s="205" t="s">
        <v>191</v>
      </c>
      <c r="E1624" s="220" t="s">
        <v>34</v>
      </c>
      <c r="F1624" s="221" t="s">
        <v>2320</v>
      </c>
      <c r="G1624" s="219"/>
      <c r="H1624" s="222">
        <v>538.9</v>
      </c>
      <c r="I1624" s="223"/>
      <c r="J1624" s="219"/>
      <c r="K1624" s="219"/>
      <c r="L1624" s="224"/>
      <c r="M1624" s="225"/>
      <c r="N1624" s="226"/>
      <c r="O1624" s="226"/>
      <c r="P1624" s="226"/>
      <c r="Q1624" s="226"/>
      <c r="R1624" s="226"/>
      <c r="S1624" s="226"/>
      <c r="T1624" s="227"/>
      <c r="AT1624" s="228" t="s">
        <v>191</v>
      </c>
      <c r="AU1624" s="228" t="s">
        <v>88</v>
      </c>
      <c r="AV1624" s="12" t="s">
        <v>88</v>
      </c>
      <c r="AW1624" s="12" t="s">
        <v>41</v>
      </c>
      <c r="AX1624" s="12" t="s">
        <v>78</v>
      </c>
      <c r="AY1624" s="228" t="s">
        <v>179</v>
      </c>
    </row>
    <row r="1625" spans="2:65" s="12" customFormat="1" ht="13.5">
      <c r="B1625" s="218"/>
      <c r="C1625" s="219"/>
      <c r="D1625" s="205" t="s">
        <v>191</v>
      </c>
      <c r="E1625" s="220" t="s">
        <v>34</v>
      </c>
      <c r="F1625" s="221" t="s">
        <v>2321</v>
      </c>
      <c r="G1625" s="219"/>
      <c r="H1625" s="222">
        <v>409.8</v>
      </c>
      <c r="I1625" s="223"/>
      <c r="J1625" s="219"/>
      <c r="K1625" s="219"/>
      <c r="L1625" s="224"/>
      <c r="M1625" s="225"/>
      <c r="N1625" s="226"/>
      <c r="O1625" s="226"/>
      <c r="P1625" s="226"/>
      <c r="Q1625" s="226"/>
      <c r="R1625" s="226"/>
      <c r="S1625" s="226"/>
      <c r="T1625" s="227"/>
      <c r="AT1625" s="228" t="s">
        <v>191</v>
      </c>
      <c r="AU1625" s="228" t="s">
        <v>88</v>
      </c>
      <c r="AV1625" s="12" t="s">
        <v>88</v>
      </c>
      <c r="AW1625" s="12" t="s">
        <v>41</v>
      </c>
      <c r="AX1625" s="12" t="s">
        <v>78</v>
      </c>
      <c r="AY1625" s="228" t="s">
        <v>179</v>
      </c>
    </row>
    <row r="1626" spans="2:65" s="14" customFormat="1" ht="13.5">
      <c r="B1626" s="250"/>
      <c r="C1626" s="251"/>
      <c r="D1626" s="205" t="s">
        <v>191</v>
      </c>
      <c r="E1626" s="252" t="s">
        <v>34</v>
      </c>
      <c r="F1626" s="253" t="s">
        <v>347</v>
      </c>
      <c r="G1626" s="251"/>
      <c r="H1626" s="254">
        <v>1173.0999999999999</v>
      </c>
      <c r="I1626" s="255"/>
      <c r="J1626" s="251"/>
      <c r="K1626" s="251"/>
      <c r="L1626" s="256"/>
      <c r="M1626" s="257"/>
      <c r="N1626" s="258"/>
      <c r="O1626" s="258"/>
      <c r="P1626" s="258"/>
      <c r="Q1626" s="258"/>
      <c r="R1626" s="258"/>
      <c r="S1626" s="258"/>
      <c r="T1626" s="259"/>
      <c r="AT1626" s="260" t="s">
        <v>191</v>
      </c>
      <c r="AU1626" s="260" t="s">
        <v>88</v>
      </c>
      <c r="AV1626" s="14" t="s">
        <v>180</v>
      </c>
      <c r="AW1626" s="14" t="s">
        <v>41</v>
      </c>
      <c r="AX1626" s="14" t="s">
        <v>78</v>
      </c>
      <c r="AY1626" s="260" t="s">
        <v>179</v>
      </c>
    </row>
    <row r="1627" spans="2:65" s="11" customFormat="1" ht="13.5">
      <c r="B1627" s="208"/>
      <c r="C1627" s="209"/>
      <c r="D1627" s="205" t="s">
        <v>191</v>
      </c>
      <c r="E1627" s="210" t="s">
        <v>34</v>
      </c>
      <c r="F1627" s="211" t="s">
        <v>2322</v>
      </c>
      <c r="G1627" s="209"/>
      <c r="H1627" s="210" t="s">
        <v>34</v>
      </c>
      <c r="I1627" s="212"/>
      <c r="J1627" s="209"/>
      <c r="K1627" s="209"/>
      <c r="L1627" s="213"/>
      <c r="M1627" s="214"/>
      <c r="N1627" s="215"/>
      <c r="O1627" s="215"/>
      <c r="P1627" s="215"/>
      <c r="Q1627" s="215"/>
      <c r="R1627" s="215"/>
      <c r="S1627" s="215"/>
      <c r="T1627" s="216"/>
      <c r="AT1627" s="217" t="s">
        <v>191</v>
      </c>
      <c r="AU1627" s="217" t="s">
        <v>88</v>
      </c>
      <c r="AV1627" s="11" t="s">
        <v>86</v>
      </c>
      <c r="AW1627" s="11" t="s">
        <v>41</v>
      </c>
      <c r="AX1627" s="11" t="s">
        <v>78</v>
      </c>
      <c r="AY1627" s="217" t="s">
        <v>179</v>
      </c>
    </row>
    <row r="1628" spans="2:65" s="12" customFormat="1" ht="13.5">
      <c r="B1628" s="218"/>
      <c r="C1628" s="219"/>
      <c r="D1628" s="205" t="s">
        <v>191</v>
      </c>
      <c r="E1628" s="220" t="s">
        <v>34</v>
      </c>
      <c r="F1628" s="221" t="s">
        <v>2323</v>
      </c>
      <c r="G1628" s="219"/>
      <c r="H1628" s="222">
        <v>27.6</v>
      </c>
      <c r="I1628" s="223"/>
      <c r="J1628" s="219"/>
      <c r="K1628" s="219"/>
      <c r="L1628" s="224"/>
      <c r="M1628" s="225"/>
      <c r="N1628" s="226"/>
      <c r="O1628" s="226"/>
      <c r="P1628" s="226"/>
      <c r="Q1628" s="226"/>
      <c r="R1628" s="226"/>
      <c r="S1628" s="226"/>
      <c r="T1628" s="227"/>
      <c r="AT1628" s="228" t="s">
        <v>191</v>
      </c>
      <c r="AU1628" s="228" t="s">
        <v>88</v>
      </c>
      <c r="AV1628" s="12" t="s">
        <v>88</v>
      </c>
      <c r="AW1628" s="12" t="s">
        <v>41</v>
      </c>
      <c r="AX1628" s="12" t="s">
        <v>78</v>
      </c>
      <c r="AY1628" s="228" t="s">
        <v>179</v>
      </c>
    </row>
    <row r="1629" spans="2:65" s="11" customFormat="1" ht="13.5">
      <c r="B1629" s="208"/>
      <c r="C1629" s="209"/>
      <c r="D1629" s="205" t="s">
        <v>191</v>
      </c>
      <c r="E1629" s="210" t="s">
        <v>34</v>
      </c>
      <c r="F1629" s="211" t="s">
        <v>2324</v>
      </c>
      <c r="G1629" s="209"/>
      <c r="H1629" s="210" t="s">
        <v>34</v>
      </c>
      <c r="I1629" s="212"/>
      <c r="J1629" s="209"/>
      <c r="K1629" s="209"/>
      <c r="L1629" s="213"/>
      <c r="M1629" s="214"/>
      <c r="N1629" s="215"/>
      <c r="O1629" s="215"/>
      <c r="P1629" s="215"/>
      <c r="Q1629" s="215"/>
      <c r="R1629" s="215"/>
      <c r="S1629" s="215"/>
      <c r="T1629" s="216"/>
      <c r="AT1629" s="217" t="s">
        <v>191</v>
      </c>
      <c r="AU1629" s="217" t="s">
        <v>88</v>
      </c>
      <c r="AV1629" s="11" t="s">
        <v>86</v>
      </c>
      <c r="AW1629" s="11" t="s">
        <v>41</v>
      </c>
      <c r="AX1629" s="11" t="s">
        <v>78</v>
      </c>
      <c r="AY1629" s="217" t="s">
        <v>179</v>
      </c>
    </row>
    <row r="1630" spans="2:65" s="12" customFormat="1" ht="27">
      <c r="B1630" s="218"/>
      <c r="C1630" s="219"/>
      <c r="D1630" s="205" t="s">
        <v>191</v>
      </c>
      <c r="E1630" s="220" t="s">
        <v>34</v>
      </c>
      <c r="F1630" s="221" t="s">
        <v>2325</v>
      </c>
      <c r="G1630" s="219"/>
      <c r="H1630" s="222">
        <v>88.3</v>
      </c>
      <c r="I1630" s="223"/>
      <c r="J1630" s="219"/>
      <c r="K1630" s="219"/>
      <c r="L1630" s="224"/>
      <c r="M1630" s="225"/>
      <c r="N1630" s="226"/>
      <c r="O1630" s="226"/>
      <c r="P1630" s="226"/>
      <c r="Q1630" s="226"/>
      <c r="R1630" s="226"/>
      <c r="S1630" s="226"/>
      <c r="T1630" s="227"/>
      <c r="AT1630" s="228" t="s">
        <v>191</v>
      </c>
      <c r="AU1630" s="228" t="s">
        <v>88</v>
      </c>
      <c r="AV1630" s="12" t="s">
        <v>88</v>
      </c>
      <c r="AW1630" s="12" t="s">
        <v>41</v>
      </c>
      <c r="AX1630" s="12" t="s">
        <v>78</v>
      </c>
      <c r="AY1630" s="228" t="s">
        <v>179</v>
      </c>
    </row>
    <row r="1631" spans="2:65" s="14" customFormat="1" ht="13.5">
      <c r="B1631" s="250"/>
      <c r="C1631" s="251"/>
      <c r="D1631" s="205" t="s">
        <v>191</v>
      </c>
      <c r="E1631" s="252" t="s">
        <v>34</v>
      </c>
      <c r="F1631" s="253" t="s">
        <v>347</v>
      </c>
      <c r="G1631" s="251"/>
      <c r="H1631" s="254">
        <v>115.9</v>
      </c>
      <c r="I1631" s="255"/>
      <c r="J1631" s="251"/>
      <c r="K1631" s="251"/>
      <c r="L1631" s="256"/>
      <c r="M1631" s="257"/>
      <c r="N1631" s="258"/>
      <c r="O1631" s="258"/>
      <c r="P1631" s="258"/>
      <c r="Q1631" s="258"/>
      <c r="R1631" s="258"/>
      <c r="S1631" s="258"/>
      <c r="T1631" s="259"/>
      <c r="AT1631" s="260" t="s">
        <v>191</v>
      </c>
      <c r="AU1631" s="260" t="s">
        <v>88</v>
      </c>
      <c r="AV1631" s="14" t="s">
        <v>180</v>
      </c>
      <c r="AW1631" s="14" t="s">
        <v>41</v>
      </c>
      <c r="AX1631" s="14" t="s">
        <v>78</v>
      </c>
      <c r="AY1631" s="260" t="s">
        <v>179</v>
      </c>
    </row>
    <row r="1632" spans="2:65" s="13" customFormat="1" ht="13.5">
      <c r="B1632" s="229"/>
      <c r="C1632" s="230"/>
      <c r="D1632" s="205" t="s">
        <v>191</v>
      </c>
      <c r="E1632" s="231" t="s">
        <v>34</v>
      </c>
      <c r="F1632" s="232" t="s">
        <v>196</v>
      </c>
      <c r="G1632" s="230"/>
      <c r="H1632" s="233">
        <v>1289</v>
      </c>
      <c r="I1632" s="234"/>
      <c r="J1632" s="230"/>
      <c r="K1632" s="230"/>
      <c r="L1632" s="235"/>
      <c r="M1632" s="236"/>
      <c r="N1632" s="237"/>
      <c r="O1632" s="237"/>
      <c r="P1632" s="237"/>
      <c r="Q1632" s="237"/>
      <c r="R1632" s="237"/>
      <c r="S1632" s="237"/>
      <c r="T1632" s="238"/>
      <c r="AT1632" s="239" t="s">
        <v>191</v>
      </c>
      <c r="AU1632" s="239" t="s">
        <v>88</v>
      </c>
      <c r="AV1632" s="13" t="s">
        <v>187</v>
      </c>
      <c r="AW1632" s="13" t="s">
        <v>41</v>
      </c>
      <c r="AX1632" s="13" t="s">
        <v>86</v>
      </c>
      <c r="AY1632" s="239" t="s">
        <v>179</v>
      </c>
    </row>
    <row r="1633" spans="2:65" s="1" customFormat="1" ht="22.9" customHeight="1">
      <c r="B1633" s="42"/>
      <c r="C1633" s="193" t="s">
        <v>2326</v>
      </c>
      <c r="D1633" s="193" t="s">
        <v>182</v>
      </c>
      <c r="E1633" s="194" t="s">
        <v>2327</v>
      </c>
      <c r="F1633" s="195" t="s">
        <v>2328</v>
      </c>
      <c r="G1633" s="196" t="s">
        <v>185</v>
      </c>
      <c r="H1633" s="197">
        <v>1827.9</v>
      </c>
      <c r="I1633" s="198"/>
      <c r="J1633" s="199">
        <f>ROUND(I1633*H1633,2)</f>
        <v>0</v>
      </c>
      <c r="K1633" s="195" t="s">
        <v>186</v>
      </c>
      <c r="L1633" s="62"/>
      <c r="M1633" s="200" t="s">
        <v>34</v>
      </c>
      <c r="N1633" s="201" t="s">
        <v>49</v>
      </c>
      <c r="O1633" s="43"/>
      <c r="P1633" s="202">
        <f>O1633*H1633</f>
        <v>0</v>
      </c>
      <c r="Q1633" s="202">
        <v>3.3000000000000003E-5</v>
      </c>
      <c r="R1633" s="202">
        <f>Q1633*H1633</f>
        <v>6.0320700000000005E-2</v>
      </c>
      <c r="S1633" s="202">
        <v>0</v>
      </c>
      <c r="T1633" s="203">
        <f>S1633*H1633</f>
        <v>0</v>
      </c>
      <c r="AR1633" s="24" t="s">
        <v>301</v>
      </c>
      <c r="AT1633" s="24" t="s">
        <v>182</v>
      </c>
      <c r="AU1633" s="24" t="s">
        <v>88</v>
      </c>
      <c r="AY1633" s="24" t="s">
        <v>179</v>
      </c>
      <c r="BE1633" s="204">
        <f>IF(N1633="základní",J1633,0)</f>
        <v>0</v>
      </c>
      <c r="BF1633" s="204">
        <f>IF(N1633="snížená",J1633,0)</f>
        <v>0</v>
      </c>
      <c r="BG1633" s="204">
        <f>IF(N1633="zákl. přenesená",J1633,0)</f>
        <v>0</v>
      </c>
      <c r="BH1633" s="204">
        <f>IF(N1633="sníž. přenesená",J1633,0)</f>
        <v>0</v>
      </c>
      <c r="BI1633" s="204">
        <f>IF(N1633="nulová",J1633,0)</f>
        <v>0</v>
      </c>
      <c r="BJ1633" s="24" t="s">
        <v>86</v>
      </c>
      <c r="BK1633" s="204">
        <f>ROUND(I1633*H1633,2)</f>
        <v>0</v>
      </c>
      <c r="BL1633" s="24" t="s">
        <v>301</v>
      </c>
      <c r="BM1633" s="24" t="s">
        <v>2329</v>
      </c>
    </row>
    <row r="1634" spans="2:65" s="1" customFormat="1" ht="67.5">
      <c r="B1634" s="42"/>
      <c r="C1634" s="64"/>
      <c r="D1634" s="205" t="s">
        <v>189</v>
      </c>
      <c r="E1634" s="64"/>
      <c r="F1634" s="206" t="s">
        <v>2318</v>
      </c>
      <c r="G1634" s="64"/>
      <c r="H1634" s="64"/>
      <c r="I1634" s="164"/>
      <c r="J1634" s="64"/>
      <c r="K1634" s="64"/>
      <c r="L1634" s="62"/>
      <c r="M1634" s="207"/>
      <c r="N1634" s="43"/>
      <c r="O1634" s="43"/>
      <c r="P1634" s="43"/>
      <c r="Q1634" s="43"/>
      <c r="R1634" s="43"/>
      <c r="S1634" s="43"/>
      <c r="T1634" s="79"/>
      <c r="AT1634" s="24" t="s">
        <v>189</v>
      </c>
      <c r="AU1634" s="24" t="s">
        <v>88</v>
      </c>
    </row>
    <row r="1635" spans="2:65" s="12" customFormat="1" ht="13.5">
      <c r="B1635" s="218"/>
      <c r="C1635" s="219"/>
      <c r="D1635" s="205" t="s">
        <v>191</v>
      </c>
      <c r="E1635" s="220" t="s">
        <v>34</v>
      </c>
      <c r="F1635" s="221" t="s">
        <v>2330</v>
      </c>
      <c r="G1635" s="219"/>
      <c r="H1635" s="222">
        <v>1289</v>
      </c>
      <c r="I1635" s="223"/>
      <c r="J1635" s="219"/>
      <c r="K1635" s="219"/>
      <c r="L1635" s="224"/>
      <c r="M1635" s="225"/>
      <c r="N1635" s="226"/>
      <c r="O1635" s="226"/>
      <c r="P1635" s="226"/>
      <c r="Q1635" s="226"/>
      <c r="R1635" s="226"/>
      <c r="S1635" s="226"/>
      <c r="T1635" s="227"/>
      <c r="AT1635" s="228" t="s">
        <v>191</v>
      </c>
      <c r="AU1635" s="228" t="s">
        <v>88</v>
      </c>
      <c r="AV1635" s="12" t="s">
        <v>88</v>
      </c>
      <c r="AW1635" s="12" t="s">
        <v>41</v>
      </c>
      <c r="AX1635" s="12" t="s">
        <v>78</v>
      </c>
      <c r="AY1635" s="228" t="s">
        <v>179</v>
      </c>
    </row>
    <row r="1636" spans="2:65" s="11" customFormat="1" ht="13.5">
      <c r="B1636" s="208"/>
      <c r="C1636" s="209"/>
      <c r="D1636" s="205" t="s">
        <v>191</v>
      </c>
      <c r="E1636" s="210" t="s">
        <v>34</v>
      </c>
      <c r="F1636" s="211" t="s">
        <v>2331</v>
      </c>
      <c r="G1636" s="209"/>
      <c r="H1636" s="210" t="s">
        <v>34</v>
      </c>
      <c r="I1636" s="212"/>
      <c r="J1636" s="209"/>
      <c r="K1636" s="209"/>
      <c r="L1636" s="213"/>
      <c r="M1636" s="214"/>
      <c r="N1636" s="215"/>
      <c r="O1636" s="215"/>
      <c r="P1636" s="215"/>
      <c r="Q1636" s="215"/>
      <c r="R1636" s="215"/>
      <c r="S1636" s="215"/>
      <c r="T1636" s="216"/>
      <c r="AT1636" s="217" t="s">
        <v>191</v>
      </c>
      <c r="AU1636" s="217" t="s">
        <v>88</v>
      </c>
      <c r="AV1636" s="11" t="s">
        <v>86</v>
      </c>
      <c r="AW1636" s="11" t="s">
        <v>41</v>
      </c>
      <c r="AX1636" s="11" t="s">
        <v>78</v>
      </c>
      <c r="AY1636" s="217" t="s">
        <v>179</v>
      </c>
    </row>
    <row r="1637" spans="2:65" s="12" customFormat="1" ht="13.5">
      <c r="B1637" s="218"/>
      <c r="C1637" s="219"/>
      <c r="D1637" s="205" t="s">
        <v>191</v>
      </c>
      <c r="E1637" s="220" t="s">
        <v>34</v>
      </c>
      <c r="F1637" s="221" t="s">
        <v>2332</v>
      </c>
      <c r="G1637" s="219"/>
      <c r="H1637" s="222">
        <v>538.9</v>
      </c>
      <c r="I1637" s="223"/>
      <c r="J1637" s="219"/>
      <c r="K1637" s="219"/>
      <c r="L1637" s="224"/>
      <c r="M1637" s="225"/>
      <c r="N1637" s="226"/>
      <c r="O1637" s="226"/>
      <c r="P1637" s="226"/>
      <c r="Q1637" s="226"/>
      <c r="R1637" s="226"/>
      <c r="S1637" s="226"/>
      <c r="T1637" s="227"/>
      <c r="AT1637" s="228" t="s">
        <v>191</v>
      </c>
      <c r="AU1637" s="228" t="s">
        <v>88</v>
      </c>
      <c r="AV1637" s="12" t="s">
        <v>88</v>
      </c>
      <c r="AW1637" s="12" t="s">
        <v>41</v>
      </c>
      <c r="AX1637" s="12" t="s">
        <v>78</v>
      </c>
      <c r="AY1637" s="228" t="s">
        <v>179</v>
      </c>
    </row>
    <row r="1638" spans="2:65" s="13" customFormat="1" ht="13.5">
      <c r="B1638" s="229"/>
      <c r="C1638" s="230"/>
      <c r="D1638" s="205" t="s">
        <v>191</v>
      </c>
      <c r="E1638" s="231" t="s">
        <v>34</v>
      </c>
      <c r="F1638" s="232" t="s">
        <v>196</v>
      </c>
      <c r="G1638" s="230"/>
      <c r="H1638" s="233">
        <v>1827.9</v>
      </c>
      <c r="I1638" s="234"/>
      <c r="J1638" s="230"/>
      <c r="K1638" s="230"/>
      <c r="L1638" s="235"/>
      <c r="M1638" s="236"/>
      <c r="N1638" s="237"/>
      <c r="O1638" s="237"/>
      <c r="P1638" s="237"/>
      <c r="Q1638" s="237"/>
      <c r="R1638" s="237"/>
      <c r="S1638" s="237"/>
      <c r="T1638" s="238"/>
      <c r="AT1638" s="239" t="s">
        <v>191</v>
      </c>
      <c r="AU1638" s="239" t="s">
        <v>88</v>
      </c>
      <c r="AV1638" s="13" t="s">
        <v>187</v>
      </c>
      <c r="AW1638" s="13" t="s">
        <v>41</v>
      </c>
      <c r="AX1638" s="13" t="s">
        <v>86</v>
      </c>
      <c r="AY1638" s="239" t="s">
        <v>179</v>
      </c>
    </row>
    <row r="1639" spans="2:65" s="1" customFormat="1" ht="14.45" customHeight="1">
      <c r="B1639" s="42"/>
      <c r="C1639" s="240" t="s">
        <v>2333</v>
      </c>
      <c r="D1639" s="240" t="s">
        <v>222</v>
      </c>
      <c r="E1639" s="241" t="s">
        <v>2334</v>
      </c>
      <c r="F1639" s="242" t="s">
        <v>2335</v>
      </c>
      <c r="G1639" s="243" t="s">
        <v>185</v>
      </c>
      <c r="H1639" s="244">
        <v>1353.45</v>
      </c>
      <c r="I1639" s="245"/>
      <c r="J1639" s="246">
        <f>ROUND(I1639*H1639,2)</f>
        <v>0</v>
      </c>
      <c r="K1639" s="242" t="s">
        <v>233</v>
      </c>
      <c r="L1639" s="247"/>
      <c r="M1639" s="248" t="s">
        <v>34</v>
      </c>
      <c r="N1639" s="249" t="s">
        <v>49</v>
      </c>
      <c r="O1639" s="43"/>
      <c r="P1639" s="202">
        <f>O1639*H1639</f>
        <v>0</v>
      </c>
      <c r="Q1639" s="202">
        <v>1E-3</v>
      </c>
      <c r="R1639" s="202">
        <f>Q1639*H1639</f>
        <v>1.35345</v>
      </c>
      <c r="S1639" s="202">
        <v>0</v>
      </c>
      <c r="T1639" s="203">
        <f>S1639*H1639</f>
        <v>0</v>
      </c>
      <c r="AR1639" s="24" t="s">
        <v>473</v>
      </c>
      <c r="AT1639" s="24" t="s">
        <v>222</v>
      </c>
      <c r="AU1639" s="24" t="s">
        <v>88</v>
      </c>
      <c r="AY1639" s="24" t="s">
        <v>179</v>
      </c>
      <c r="BE1639" s="204">
        <f>IF(N1639="základní",J1639,0)</f>
        <v>0</v>
      </c>
      <c r="BF1639" s="204">
        <f>IF(N1639="snížená",J1639,0)</f>
        <v>0</v>
      </c>
      <c r="BG1639" s="204">
        <f>IF(N1639="zákl. přenesená",J1639,0)</f>
        <v>0</v>
      </c>
      <c r="BH1639" s="204">
        <f>IF(N1639="sníž. přenesená",J1639,0)</f>
        <v>0</v>
      </c>
      <c r="BI1639" s="204">
        <f>IF(N1639="nulová",J1639,0)</f>
        <v>0</v>
      </c>
      <c r="BJ1639" s="24" t="s">
        <v>86</v>
      </c>
      <c r="BK1639" s="204">
        <f>ROUND(I1639*H1639,2)</f>
        <v>0</v>
      </c>
      <c r="BL1639" s="24" t="s">
        <v>301</v>
      </c>
      <c r="BM1639" s="24" t="s">
        <v>2336</v>
      </c>
    </row>
    <row r="1640" spans="2:65" s="12" customFormat="1" ht="13.5">
      <c r="B1640" s="218"/>
      <c r="C1640" s="219"/>
      <c r="D1640" s="205" t="s">
        <v>191</v>
      </c>
      <c r="E1640" s="219"/>
      <c r="F1640" s="221" t="s">
        <v>2337</v>
      </c>
      <c r="G1640" s="219"/>
      <c r="H1640" s="222">
        <v>1353.45</v>
      </c>
      <c r="I1640" s="223"/>
      <c r="J1640" s="219"/>
      <c r="K1640" s="219"/>
      <c r="L1640" s="224"/>
      <c r="M1640" s="225"/>
      <c r="N1640" s="226"/>
      <c r="O1640" s="226"/>
      <c r="P1640" s="226"/>
      <c r="Q1640" s="226"/>
      <c r="R1640" s="226"/>
      <c r="S1640" s="226"/>
      <c r="T1640" s="227"/>
      <c r="AT1640" s="228" t="s">
        <v>191</v>
      </c>
      <c r="AU1640" s="228" t="s">
        <v>88</v>
      </c>
      <c r="AV1640" s="12" t="s">
        <v>88</v>
      </c>
      <c r="AW1640" s="12" t="s">
        <v>6</v>
      </c>
      <c r="AX1640" s="12" t="s">
        <v>86</v>
      </c>
      <c r="AY1640" s="228" t="s">
        <v>179</v>
      </c>
    </row>
    <row r="1641" spans="2:65" s="1" customFormat="1" ht="14.45" customHeight="1">
      <c r="B1641" s="42"/>
      <c r="C1641" s="240" t="s">
        <v>2338</v>
      </c>
      <c r="D1641" s="240" t="s">
        <v>222</v>
      </c>
      <c r="E1641" s="241" t="s">
        <v>2339</v>
      </c>
      <c r="F1641" s="242" t="s">
        <v>2340</v>
      </c>
      <c r="G1641" s="243" t="s">
        <v>185</v>
      </c>
      <c r="H1641" s="244">
        <v>565.84500000000003</v>
      </c>
      <c r="I1641" s="245"/>
      <c r="J1641" s="246">
        <f>ROUND(I1641*H1641,2)</f>
        <v>0</v>
      </c>
      <c r="K1641" s="242" t="s">
        <v>233</v>
      </c>
      <c r="L1641" s="247"/>
      <c r="M1641" s="248" t="s">
        <v>34</v>
      </c>
      <c r="N1641" s="249" t="s">
        <v>49</v>
      </c>
      <c r="O1641" s="43"/>
      <c r="P1641" s="202">
        <f>O1641*H1641</f>
        <v>0</v>
      </c>
      <c r="Q1641" s="202">
        <v>1E-3</v>
      </c>
      <c r="R1641" s="202">
        <f>Q1641*H1641</f>
        <v>0.56584500000000004</v>
      </c>
      <c r="S1641" s="202">
        <v>0</v>
      </c>
      <c r="T1641" s="203">
        <f>S1641*H1641</f>
        <v>0</v>
      </c>
      <c r="AR1641" s="24" t="s">
        <v>473</v>
      </c>
      <c r="AT1641" s="24" t="s">
        <v>222</v>
      </c>
      <c r="AU1641" s="24" t="s">
        <v>88</v>
      </c>
      <c r="AY1641" s="24" t="s">
        <v>179</v>
      </c>
      <c r="BE1641" s="204">
        <f>IF(N1641="základní",J1641,0)</f>
        <v>0</v>
      </c>
      <c r="BF1641" s="204">
        <f>IF(N1641="snížená",J1641,0)</f>
        <v>0</v>
      </c>
      <c r="BG1641" s="204">
        <f>IF(N1641="zákl. přenesená",J1641,0)</f>
        <v>0</v>
      </c>
      <c r="BH1641" s="204">
        <f>IF(N1641="sníž. přenesená",J1641,0)</f>
        <v>0</v>
      </c>
      <c r="BI1641" s="204">
        <f>IF(N1641="nulová",J1641,0)</f>
        <v>0</v>
      </c>
      <c r="BJ1641" s="24" t="s">
        <v>86</v>
      </c>
      <c r="BK1641" s="204">
        <f>ROUND(I1641*H1641,2)</f>
        <v>0</v>
      </c>
      <c r="BL1641" s="24" t="s">
        <v>301</v>
      </c>
      <c r="BM1641" s="24" t="s">
        <v>2341</v>
      </c>
    </row>
    <row r="1642" spans="2:65" s="12" customFormat="1" ht="13.5">
      <c r="B1642" s="218"/>
      <c r="C1642" s="219"/>
      <c r="D1642" s="205" t="s">
        <v>191</v>
      </c>
      <c r="E1642" s="219"/>
      <c r="F1642" s="221" t="s">
        <v>2342</v>
      </c>
      <c r="G1642" s="219"/>
      <c r="H1642" s="222">
        <v>565.84500000000003</v>
      </c>
      <c r="I1642" s="223"/>
      <c r="J1642" s="219"/>
      <c r="K1642" s="219"/>
      <c r="L1642" s="224"/>
      <c r="M1642" s="225"/>
      <c r="N1642" s="226"/>
      <c r="O1642" s="226"/>
      <c r="P1642" s="226"/>
      <c r="Q1642" s="226"/>
      <c r="R1642" s="226"/>
      <c r="S1642" s="226"/>
      <c r="T1642" s="227"/>
      <c r="AT1642" s="228" t="s">
        <v>191</v>
      </c>
      <c r="AU1642" s="228" t="s">
        <v>88</v>
      </c>
      <c r="AV1642" s="12" t="s">
        <v>88</v>
      </c>
      <c r="AW1642" s="12" t="s">
        <v>6</v>
      </c>
      <c r="AX1642" s="12" t="s">
        <v>86</v>
      </c>
      <c r="AY1642" s="228" t="s">
        <v>179</v>
      </c>
    </row>
    <row r="1643" spans="2:65" s="1" customFormat="1" ht="22.9" customHeight="1">
      <c r="B1643" s="42"/>
      <c r="C1643" s="193" t="s">
        <v>2343</v>
      </c>
      <c r="D1643" s="193" t="s">
        <v>182</v>
      </c>
      <c r="E1643" s="194" t="s">
        <v>2344</v>
      </c>
      <c r="F1643" s="195" t="s">
        <v>2345</v>
      </c>
      <c r="G1643" s="196" t="s">
        <v>185</v>
      </c>
      <c r="H1643" s="197">
        <v>1289</v>
      </c>
      <c r="I1643" s="198"/>
      <c r="J1643" s="199">
        <f>ROUND(I1643*H1643,2)</f>
        <v>0</v>
      </c>
      <c r="K1643" s="195" t="s">
        <v>186</v>
      </c>
      <c r="L1643" s="62"/>
      <c r="M1643" s="200" t="s">
        <v>34</v>
      </c>
      <c r="N1643" s="201" t="s">
        <v>49</v>
      </c>
      <c r="O1643" s="43"/>
      <c r="P1643" s="202">
        <f>O1643*H1643</f>
        <v>0</v>
      </c>
      <c r="Q1643" s="202">
        <v>4.4999999999999997E-3</v>
      </c>
      <c r="R1643" s="202">
        <f>Q1643*H1643</f>
        <v>5.8004999999999995</v>
      </c>
      <c r="S1643" s="202">
        <v>0</v>
      </c>
      <c r="T1643" s="203">
        <f>S1643*H1643</f>
        <v>0</v>
      </c>
      <c r="AR1643" s="24" t="s">
        <v>301</v>
      </c>
      <c r="AT1643" s="24" t="s">
        <v>182</v>
      </c>
      <c r="AU1643" s="24" t="s">
        <v>88</v>
      </c>
      <c r="AY1643" s="24" t="s">
        <v>179</v>
      </c>
      <c r="BE1643" s="204">
        <f>IF(N1643="základní",J1643,0)</f>
        <v>0</v>
      </c>
      <c r="BF1643" s="204">
        <f>IF(N1643="snížená",J1643,0)</f>
        <v>0</v>
      </c>
      <c r="BG1643" s="204">
        <f>IF(N1643="zákl. přenesená",J1643,0)</f>
        <v>0</v>
      </c>
      <c r="BH1643" s="204">
        <f>IF(N1643="sníž. přenesená",J1643,0)</f>
        <v>0</v>
      </c>
      <c r="BI1643" s="204">
        <f>IF(N1643="nulová",J1643,0)</f>
        <v>0</v>
      </c>
      <c r="BJ1643" s="24" t="s">
        <v>86</v>
      </c>
      <c r="BK1643" s="204">
        <f>ROUND(I1643*H1643,2)</f>
        <v>0</v>
      </c>
      <c r="BL1643" s="24" t="s">
        <v>301</v>
      </c>
      <c r="BM1643" s="24" t="s">
        <v>2346</v>
      </c>
    </row>
    <row r="1644" spans="2:65" s="1" customFormat="1" ht="67.5">
      <c r="B1644" s="42"/>
      <c r="C1644" s="64"/>
      <c r="D1644" s="205" t="s">
        <v>189</v>
      </c>
      <c r="E1644" s="64"/>
      <c r="F1644" s="206" t="s">
        <v>2318</v>
      </c>
      <c r="G1644" s="64"/>
      <c r="H1644" s="64"/>
      <c r="I1644" s="164"/>
      <c r="J1644" s="64"/>
      <c r="K1644" s="64"/>
      <c r="L1644" s="62"/>
      <c r="M1644" s="207"/>
      <c r="N1644" s="43"/>
      <c r="O1644" s="43"/>
      <c r="P1644" s="43"/>
      <c r="Q1644" s="43"/>
      <c r="R1644" s="43"/>
      <c r="S1644" s="43"/>
      <c r="T1644" s="79"/>
      <c r="AT1644" s="24" t="s">
        <v>189</v>
      </c>
      <c r="AU1644" s="24" t="s">
        <v>88</v>
      </c>
    </row>
    <row r="1645" spans="2:65" s="1" customFormat="1" ht="14.45" customHeight="1">
      <c r="B1645" s="42"/>
      <c r="C1645" s="193" t="s">
        <v>2347</v>
      </c>
      <c r="D1645" s="193" t="s">
        <v>182</v>
      </c>
      <c r="E1645" s="194" t="s">
        <v>2348</v>
      </c>
      <c r="F1645" s="195" t="s">
        <v>2349</v>
      </c>
      <c r="G1645" s="196" t="s">
        <v>185</v>
      </c>
      <c r="H1645" s="197">
        <v>1200</v>
      </c>
      <c r="I1645" s="198"/>
      <c r="J1645" s="199">
        <f>ROUND(I1645*H1645,2)</f>
        <v>0</v>
      </c>
      <c r="K1645" s="195" t="s">
        <v>186</v>
      </c>
      <c r="L1645" s="62"/>
      <c r="M1645" s="200" t="s">
        <v>34</v>
      </c>
      <c r="N1645" s="201" t="s">
        <v>49</v>
      </c>
      <c r="O1645" s="43"/>
      <c r="P1645" s="202">
        <f>O1645*H1645</f>
        <v>0</v>
      </c>
      <c r="Q1645" s="202">
        <v>0</v>
      </c>
      <c r="R1645" s="202">
        <f>Q1645*H1645</f>
        <v>0</v>
      </c>
      <c r="S1645" s="202">
        <v>3.0000000000000001E-3</v>
      </c>
      <c r="T1645" s="203">
        <f>S1645*H1645</f>
        <v>3.6</v>
      </c>
      <c r="AR1645" s="24" t="s">
        <v>301</v>
      </c>
      <c r="AT1645" s="24" t="s">
        <v>182</v>
      </c>
      <c r="AU1645" s="24" t="s">
        <v>88</v>
      </c>
      <c r="AY1645" s="24" t="s">
        <v>179</v>
      </c>
      <c r="BE1645" s="204">
        <f>IF(N1645="základní",J1645,0)</f>
        <v>0</v>
      </c>
      <c r="BF1645" s="204">
        <f>IF(N1645="snížená",J1645,0)</f>
        <v>0</v>
      </c>
      <c r="BG1645" s="204">
        <f>IF(N1645="zákl. přenesená",J1645,0)</f>
        <v>0</v>
      </c>
      <c r="BH1645" s="204">
        <f>IF(N1645="sníž. přenesená",J1645,0)</f>
        <v>0</v>
      </c>
      <c r="BI1645" s="204">
        <f>IF(N1645="nulová",J1645,0)</f>
        <v>0</v>
      </c>
      <c r="BJ1645" s="24" t="s">
        <v>86</v>
      </c>
      <c r="BK1645" s="204">
        <f>ROUND(I1645*H1645,2)</f>
        <v>0</v>
      </c>
      <c r="BL1645" s="24" t="s">
        <v>301</v>
      </c>
      <c r="BM1645" s="24" t="s">
        <v>2350</v>
      </c>
    </row>
    <row r="1646" spans="2:65" s="1" customFormat="1" ht="22.9" customHeight="1">
      <c r="B1646" s="42"/>
      <c r="C1646" s="193" t="s">
        <v>2351</v>
      </c>
      <c r="D1646" s="193" t="s">
        <v>182</v>
      </c>
      <c r="E1646" s="194" t="s">
        <v>2352</v>
      </c>
      <c r="F1646" s="195" t="s">
        <v>2353</v>
      </c>
      <c r="G1646" s="196" t="s">
        <v>185</v>
      </c>
      <c r="H1646" s="197">
        <v>115.9</v>
      </c>
      <c r="I1646" s="198"/>
      <c r="J1646" s="199">
        <f>ROUND(I1646*H1646,2)</f>
        <v>0</v>
      </c>
      <c r="K1646" s="195" t="s">
        <v>186</v>
      </c>
      <c r="L1646" s="62"/>
      <c r="M1646" s="200" t="s">
        <v>34</v>
      </c>
      <c r="N1646" s="201" t="s">
        <v>49</v>
      </c>
      <c r="O1646" s="43"/>
      <c r="P1646" s="202">
        <f>O1646*H1646</f>
        <v>0</v>
      </c>
      <c r="Q1646" s="202">
        <v>2.9999999999999997E-4</v>
      </c>
      <c r="R1646" s="202">
        <f>Q1646*H1646</f>
        <v>3.4769999999999995E-2</v>
      </c>
      <c r="S1646" s="202">
        <v>0</v>
      </c>
      <c r="T1646" s="203">
        <f>S1646*H1646</f>
        <v>0</v>
      </c>
      <c r="AR1646" s="24" t="s">
        <v>301</v>
      </c>
      <c r="AT1646" s="24" t="s">
        <v>182</v>
      </c>
      <c r="AU1646" s="24" t="s">
        <v>88</v>
      </c>
      <c r="AY1646" s="24" t="s">
        <v>179</v>
      </c>
      <c r="BE1646" s="204">
        <f>IF(N1646="základní",J1646,0)</f>
        <v>0</v>
      </c>
      <c r="BF1646" s="204">
        <f>IF(N1646="snížená",J1646,0)</f>
        <v>0</v>
      </c>
      <c r="BG1646" s="204">
        <f>IF(N1646="zákl. přenesená",J1646,0)</f>
        <v>0</v>
      </c>
      <c r="BH1646" s="204">
        <f>IF(N1646="sníž. přenesená",J1646,0)</f>
        <v>0</v>
      </c>
      <c r="BI1646" s="204">
        <f>IF(N1646="nulová",J1646,0)</f>
        <v>0</v>
      </c>
      <c r="BJ1646" s="24" t="s">
        <v>86</v>
      </c>
      <c r="BK1646" s="204">
        <f>ROUND(I1646*H1646,2)</f>
        <v>0</v>
      </c>
      <c r="BL1646" s="24" t="s">
        <v>301</v>
      </c>
      <c r="BM1646" s="24" t="s">
        <v>2354</v>
      </c>
    </row>
    <row r="1647" spans="2:65" s="11" customFormat="1" ht="13.5">
      <c r="B1647" s="208"/>
      <c r="C1647" s="209"/>
      <c r="D1647" s="205" t="s">
        <v>191</v>
      </c>
      <c r="E1647" s="210" t="s">
        <v>34</v>
      </c>
      <c r="F1647" s="211" t="s">
        <v>2322</v>
      </c>
      <c r="G1647" s="209"/>
      <c r="H1647" s="210" t="s">
        <v>34</v>
      </c>
      <c r="I1647" s="212"/>
      <c r="J1647" s="209"/>
      <c r="K1647" s="209"/>
      <c r="L1647" s="213"/>
      <c r="M1647" s="214"/>
      <c r="N1647" s="215"/>
      <c r="O1647" s="215"/>
      <c r="P1647" s="215"/>
      <c r="Q1647" s="215"/>
      <c r="R1647" s="215"/>
      <c r="S1647" s="215"/>
      <c r="T1647" s="216"/>
      <c r="AT1647" s="217" t="s">
        <v>191</v>
      </c>
      <c r="AU1647" s="217" t="s">
        <v>88</v>
      </c>
      <c r="AV1647" s="11" t="s">
        <v>86</v>
      </c>
      <c r="AW1647" s="11" t="s">
        <v>41</v>
      </c>
      <c r="AX1647" s="11" t="s">
        <v>78</v>
      </c>
      <c r="AY1647" s="217" t="s">
        <v>179</v>
      </c>
    </row>
    <row r="1648" spans="2:65" s="12" customFormat="1" ht="13.5">
      <c r="B1648" s="218"/>
      <c r="C1648" s="219"/>
      <c r="D1648" s="205" t="s">
        <v>191</v>
      </c>
      <c r="E1648" s="220" t="s">
        <v>34</v>
      </c>
      <c r="F1648" s="221" t="s">
        <v>2323</v>
      </c>
      <c r="G1648" s="219"/>
      <c r="H1648" s="222">
        <v>27.6</v>
      </c>
      <c r="I1648" s="223"/>
      <c r="J1648" s="219"/>
      <c r="K1648" s="219"/>
      <c r="L1648" s="224"/>
      <c r="M1648" s="225"/>
      <c r="N1648" s="226"/>
      <c r="O1648" s="226"/>
      <c r="P1648" s="226"/>
      <c r="Q1648" s="226"/>
      <c r="R1648" s="226"/>
      <c r="S1648" s="226"/>
      <c r="T1648" s="227"/>
      <c r="AT1648" s="228" t="s">
        <v>191</v>
      </c>
      <c r="AU1648" s="228" t="s">
        <v>88</v>
      </c>
      <c r="AV1648" s="12" t="s">
        <v>88</v>
      </c>
      <c r="AW1648" s="12" t="s">
        <v>41</v>
      </c>
      <c r="AX1648" s="12" t="s">
        <v>78</v>
      </c>
      <c r="AY1648" s="228" t="s">
        <v>179</v>
      </c>
    </row>
    <row r="1649" spans="2:65" s="11" customFormat="1" ht="13.5">
      <c r="B1649" s="208"/>
      <c r="C1649" s="209"/>
      <c r="D1649" s="205" t="s">
        <v>191</v>
      </c>
      <c r="E1649" s="210" t="s">
        <v>34</v>
      </c>
      <c r="F1649" s="211" t="s">
        <v>2324</v>
      </c>
      <c r="G1649" s="209"/>
      <c r="H1649" s="210" t="s">
        <v>34</v>
      </c>
      <c r="I1649" s="212"/>
      <c r="J1649" s="209"/>
      <c r="K1649" s="209"/>
      <c r="L1649" s="213"/>
      <c r="M1649" s="214"/>
      <c r="N1649" s="215"/>
      <c r="O1649" s="215"/>
      <c r="P1649" s="215"/>
      <c r="Q1649" s="215"/>
      <c r="R1649" s="215"/>
      <c r="S1649" s="215"/>
      <c r="T1649" s="216"/>
      <c r="AT1649" s="217" t="s">
        <v>191</v>
      </c>
      <c r="AU1649" s="217" t="s">
        <v>88</v>
      </c>
      <c r="AV1649" s="11" t="s">
        <v>86</v>
      </c>
      <c r="AW1649" s="11" t="s">
        <v>41</v>
      </c>
      <c r="AX1649" s="11" t="s">
        <v>78</v>
      </c>
      <c r="AY1649" s="217" t="s">
        <v>179</v>
      </c>
    </row>
    <row r="1650" spans="2:65" s="12" customFormat="1" ht="27">
      <c r="B1650" s="218"/>
      <c r="C1650" s="219"/>
      <c r="D1650" s="205" t="s">
        <v>191</v>
      </c>
      <c r="E1650" s="220" t="s">
        <v>34</v>
      </c>
      <c r="F1650" s="221" t="s">
        <v>2325</v>
      </c>
      <c r="G1650" s="219"/>
      <c r="H1650" s="222">
        <v>88.3</v>
      </c>
      <c r="I1650" s="223"/>
      <c r="J1650" s="219"/>
      <c r="K1650" s="219"/>
      <c r="L1650" s="224"/>
      <c r="M1650" s="225"/>
      <c r="N1650" s="226"/>
      <c r="O1650" s="226"/>
      <c r="P1650" s="226"/>
      <c r="Q1650" s="226"/>
      <c r="R1650" s="226"/>
      <c r="S1650" s="226"/>
      <c r="T1650" s="227"/>
      <c r="AT1650" s="228" t="s">
        <v>191</v>
      </c>
      <c r="AU1650" s="228" t="s">
        <v>88</v>
      </c>
      <c r="AV1650" s="12" t="s">
        <v>88</v>
      </c>
      <c r="AW1650" s="12" t="s">
        <v>41</v>
      </c>
      <c r="AX1650" s="12" t="s">
        <v>78</v>
      </c>
      <c r="AY1650" s="228" t="s">
        <v>179</v>
      </c>
    </row>
    <row r="1651" spans="2:65" s="13" customFormat="1" ht="13.5">
      <c r="B1651" s="229"/>
      <c r="C1651" s="230"/>
      <c r="D1651" s="205" t="s">
        <v>191</v>
      </c>
      <c r="E1651" s="231" t="s">
        <v>34</v>
      </c>
      <c r="F1651" s="232" t="s">
        <v>196</v>
      </c>
      <c r="G1651" s="230"/>
      <c r="H1651" s="233">
        <v>115.9</v>
      </c>
      <c r="I1651" s="234"/>
      <c r="J1651" s="230"/>
      <c r="K1651" s="230"/>
      <c r="L1651" s="235"/>
      <c r="M1651" s="236"/>
      <c r="N1651" s="237"/>
      <c r="O1651" s="237"/>
      <c r="P1651" s="237"/>
      <c r="Q1651" s="237"/>
      <c r="R1651" s="237"/>
      <c r="S1651" s="237"/>
      <c r="T1651" s="238"/>
      <c r="AT1651" s="239" t="s">
        <v>191</v>
      </c>
      <c r="AU1651" s="239" t="s">
        <v>88</v>
      </c>
      <c r="AV1651" s="13" t="s">
        <v>187</v>
      </c>
      <c r="AW1651" s="13" t="s">
        <v>41</v>
      </c>
      <c r="AX1651" s="13" t="s">
        <v>86</v>
      </c>
      <c r="AY1651" s="239" t="s">
        <v>179</v>
      </c>
    </row>
    <row r="1652" spans="2:65" s="1" customFormat="1" ht="22.9" customHeight="1">
      <c r="B1652" s="42"/>
      <c r="C1652" s="240" t="s">
        <v>2355</v>
      </c>
      <c r="D1652" s="240" t="s">
        <v>222</v>
      </c>
      <c r="E1652" s="241" t="s">
        <v>2356</v>
      </c>
      <c r="F1652" s="242" t="s">
        <v>2357</v>
      </c>
      <c r="G1652" s="243" t="s">
        <v>185</v>
      </c>
      <c r="H1652" s="244">
        <v>139.08000000000001</v>
      </c>
      <c r="I1652" s="245"/>
      <c r="J1652" s="246">
        <f>ROUND(I1652*H1652,2)</f>
        <v>0</v>
      </c>
      <c r="K1652" s="242" t="s">
        <v>233</v>
      </c>
      <c r="L1652" s="247"/>
      <c r="M1652" s="248" t="s">
        <v>34</v>
      </c>
      <c r="N1652" s="249" t="s">
        <v>49</v>
      </c>
      <c r="O1652" s="43"/>
      <c r="P1652" s="202">
        <f>O1652*H1652</f>
        <v>0</v>
      </c>
      <c r="Q1652" s="202">
        <v>2.0999999999999999E-3</v>
      </c>
      <c r="R1652" s="202">
        <f>Q1652*H1652</f>
        <v>0.29206799999999999</v>
      </c>
      <c r="S1652" s="202">
        <v>0</v>
      </c>
      <c r="T1652" s="203">
        <f>S1652*H1652</f>
        <v>0</v>
      </c>
      <c r="AR1652" s="24" t="s">
        <v>473</v>
      </c>
      <c r="AT1652" s="24" t="s">
        <v>222</v>
      </c>
      <c r="AU1652" s="24" t="s">
        <v>88</v>
      </c>
      <c r="AY1652" s="24" t="s">
        <v>179</v>
      </c>
      <c r="BE1652" s="204">
        <f>IF(N1652="základní",J1652,0)</f>
        <v>0</v>
      </c>
      <c r="BF1652" s="204">
        <f>IF(N1652="snížená",J1652,0)</f>
        <v>0</v>
      </c>
      <c r="BG1652" s="204">
        <f>IF(N1652="zákl. přenesená",J1652,0)</f>
        <v>0</v>
      </c>
      <c r="BH1652" s="204">
        <f>IF(N1652="sníž. přenesená",J1652,0)</f>
        <v>0</v>
      </c>
      <c r="BI1652" s="204">
        <f>IF(N1652="nulová",J1652,0)</f>
        <v>0</v>
      </c>
      <c r="BJ1652" s="24" t="s">
        <v>86</v>
      </c>
      <c r="BK1652" s="204">
        <f>ROUND(I1652*H1652,2)</f>
        <v>0</v>
      </c>
      <c r="BL1652" s="24" t="s">
        <v>301</v>
      </c>
      <c r="BM1652" s="24" t="s">
        <v>2358</v>
      </c>
    </row>
    <row r="1653" spans="2:65" s="11" customFormat="1" ht="13.5">
      <c r="B1653" s="208"/>
      <c r="C1653" s="209"/>
      <c r="D1653" s="205" t="s">
        <v>191</v>
      </c>
      <c r="E1653" s="210" t="s">
        <v>34</v>
      </c>
      <c r="F1653" s="211" t="s">
        <v>2359</v>
      </c>
      <c r="G1653" s="209"/>
      <c r="H1653" s="210" t="s">
        <v>34</v>
      </c>
      <c r="I1653" s="212"/>
      <c r="J1653" s="209"/>
      <c r="K1653" s="209"/>
      <c r="L1653" s="213"/>
      <c r="M1653" s="214"/>
      <c r="N1653" s="215"/>
      <c r="O1653" s="215"/>
      <c r="P1653" s="215"/>
      <c r="Q1653" s="215"/>
      <c r="R1653" s="215"/>
      <c r="S1653" s="215"/>
      <c r="T1653" s="216"/>
      <c r="AT1653" s="217" t="s">
        <v>191</v>
      </c>
      <c r="AU1653" s="217" t="s">
        <v>88</v>
      </c>
      <c r="AV1653" s="11" t="s">
        <v>86</v>
      </c>
      <c r="AW1653" s="11" t="s">
        <v>41</v>
      </c>
      <c r="AX1653" s="11" t="s">
        <v>78</v>
      </c>
      <c r="AY1653" s="217" t="s">
        <v>179</v>
      </c>
    </row>
    <row r="1654" spans="2:65" s="12" customFormat="1" ht="13.5">
      <c r="B1654" s="218"/>
      <c r="C1654" s="219"/>
      <c r="D1654" s="205" t="s">
        <v>191</v>
      </c>
      <c r="E1654" s="220" t="s">
        <v>34</v>
      </c>
      <c r="F1654" s="221" t="s">
        <v>2360</v>
      </c>
      <c r="G1654" s="219"/>
      <c r="H1654" s="222">
        <v>115.9</v>
      </c>
      <c r="I1654" s="223"/>
      <c r="J1654" s="219"/>
      <c r="K1654" s="219"/>
      <c r="L1654" s="224"/>
      <c r="M1654" s="225"/>
      <c r="N1654" s="226"/>
      <c r="O1654" s="226"/>
      <c r="P1654" s="226"/>
      <c r="Q1654" s="226"/>
      <c r="R1654" s="226"/>
      <c r="S1654" s="226"/>
      <c r="T1654" s="227"/>
      <c r="AT1654" s="228" t="s">
        <v>191</v>
      </c>
      <c r="AU1654" s="228" t="s">
        <v>88</v>
      </c>
      <c r="AV1654" s="12" t="s">
        <v>88</v>
      </c>
      <c r="AW1654" s="12" t="s">
        <v>41</v>
      </c>
      <c r="AX1654" s="12" t="s">
        <v>86</v>
      </c>
      <c r="AY1654" s="228" t="s">
        <v>179</v>
      </c>
    </row>
    <row r="1655" spans="2:65" s="12" customFormat="1" ht="13.5">
      <c r="B1655" s="218"/>
      <c r="C1655" s="219"/>
      <c r="D1655" s="205" t="s">
        <v>191</v>
      </c>
      <c r="E1655" s="219"/>
      <c r="F1655" s="221" t="s">
        <v>2361</v>
      </c>
      <c r="G1655" s="219"/>
      <c r="H1655" s="222">
        <v>139.08000000000001</v>
      </c>
      <c r="I1655" s="223"/>
      <c r="J1655" s="219"/>
      <c r="K1655" s="219"/>
      <c r="L1655" s="224"/>
      <c r="M1655" s="225"/>
      <c r="N1655" s="226"/>
      <c r="O1655" s="226"/>
      <c r="P1655" s="226"/>
      <c r="Q1655" s="226"/>
      <c r="R1655" s="226"/>
      <c r="S1655" s="226"/>
      <c r="T1655" s="227"/>
      <c r="AT1655" s="228" t="s">
        <v>191</v>
      </c>
      <c r="AU1655" s="228" t="s">
        <v>88</v>
      </c>
      <c r="AV1655" s="12" t="s">
        <v>88</v>
      </c>
      <c r="AW1655" s="12" t="s">
        <v>6</v>
      </c>
      <c r="AX1655" s="12" t="s">
        <v>86</v>
      </c>
      <c r="AY1655" s="228" t="s">
        <v>179</v>
      </c>
    </row>
    <row r="1656" spans="2:65" s="1" customFormat="1" ht="22.9" customHeight="1">
      <c r="B1656" s="42"/>
      <c r="C1656" s="193" t="s">
        <v>2362</v>
      </c>
      <c r="D1656" s="193" t="s">
        <v>182</v>
      </c>
      <c r="E1656" s="194" t="s">
        <v>2363</v>
      </c>
      <c r="F1656" s="195" t="s">
        <v>2364</v>
      </c>
      <c r="G1656" s="196" t="s">
        <v>185</v>
      </c>
      <c r="H1656" s="197">
        <v>224.5</v>
      </c>
      <c r="I1656" s="198"/>
      <c r="J1656" s="199">
        <f>ROUND(I1656*H1656,2)</f>
        <v>0</v>
      </c>
      <c r="K1656" s="195" t="s">
        <v>186</v>
      </c>
      <c r="L1656" s="62"/>
      <c r="M1656" s="200" t="s">
        <v>34</v>
      </c>
      <c r="N1656" s="201" t="s">
        <v>49</v>
      </c>
      <c r="O1656" s="43"/>
      <c r="P1656" s="202">
        <f>O1656*H1656</f>
        <v>0</v>
      </c>
      <c r="Q1656" s="202">
        <v>2.9999999999999997E-4</v>
      </c>
      <c r="R1656" s="202">
        <f>Q1656*H1656</f>
        <v>6.7349999999999993E-2</v>
      </c>
      <c r="S1656" s="202">
        <v>0</v>
      </c>
      <c r="T1656" s="203">
        <f>S1656*H1656</f>
        <v>0</v>
      </c>
      <c r="AR1656" s="24" t="s">
        <v>301</v>
      </c>
      <c r="AT1656" s="24" t="s">
        <v>182</v>
      </c>
      <c r="AU1656" s="24" t="s">
        <v>88</v>
      </c>
      <c r="AY1656" s="24" t="s">
        <v>179</v>
      </c>
      <c r="BE1656" s="204">
        <f>IF(N1656="základní",J1656,0)</f>
        <v>0</v>
      </c>
      <c r="BF1656" s="204">
        <f>IF(N1656="snížená",J1656,0)</f>
        <v>0</v>
      </c>
      <c r="BG1656" s="204">
        <f>IF(N1656="zákl. přenesená",J1656,0)</f>
        <v>0</v>
      </c>
      <c r="BH1656" s="204">
        <f>IF(N1656="sníž. přenesená",J1656,0)</f>
        <v>0</v>
      </c>
      <c r="BI1656" s="204">
        <f>IF(N1656="nulová",J1656,0)</f>
        <v>0</v>
      </c>
      <c r="BJ1656" s="24" t="s">
        <v>86</v>
      </c>
      <c r="BK1656" s="204">
        <f>ROUND(I1656*H1656,2)</f>
        <v>0</v>
      </c>
      <c r="BL1656" s="24" t="s">
        <v>301</v>
      </c>
      <c r="BM1656" s="24" t="s">
        <v>2365</v>
      </c>
    </row>
    <row r="1657" spans="2:65" s="11" customFormat="1" ht="13.5">
      <c r="B1657" s="208"/>
      <c r="C1657" s="209"/>
      <c r="D1657" s="205" t="s">
        <v>191</v>
      </c>
      <c r="E1657" s="210" t="s">
        <v>34</v>
      </c>
      <c r="F1657" s="211" t="s">
        <v>2366</v>
      </c>
      <c r="G1657" s="209"/>
      <c r="H1657" s="210" t="s">
        <v>34</v>
      </c>
      <c r="I1657" s="212"/>
      <c r="J1657" s="209"/>
      <c r="K1657" s="209"/>
      <c r="L1657" s="213"/>
      <c r="M1657" s="214"/>
      <c r="N1657" s="215"/>
      <c r="O1657" s="215"/>
      <c r="P1657" s="215"/>
      <c r="Q1657" s="215"/>
      <c r="R1657" s="215"/>
      <c r="S1657" s="215"/>
      <c r="T1657" s="216"/>
      <c r="AT1657" s="217" t="s">
        <v>191</v>
      </c>
      <c r="AU1657" s="217" t="s">
        <v>88</v>
      </c>
      <c r="AV1657" s="11" t="s">
        <v>86</v>
      </c>
      <c r="AW1657" s="11" t="s">
        <v>41</v>
      </c>
      <c r="AX1657" s="11" t="s">
        <v>78</v>
      </c>
      <c r="AY1657" s="217" t="s">
        <v>179</v>
      </c>
    </row>
    <row r="1658" spans="2:65" s="12" customFormat="1" ht="13.5">
      <c r="B1658" s="218"/>
      <c r="C1658" s="219"/>
      <c r="D1658" s="205" t="s">
        <v>191</v>
      </c>
      <c r="E1658" s="220" t="s">
        <v>34</v>
      </c>
      <c r="F1658" s="221" t="s">
        <v>2367</v>
      </c>
      <c r="G1658" s="219"/>
      <c r="H1658" s="222">
        <v>147.4</v>
      </c>
      <c r="I1658" s="223"/>
      <c r="J1658" s="219"/>
      <c r="K1658" s="219"/>
      <c r="L1658" s="224"/>
      <c r="M1658" s="225"/>
      <c r="N1658" s="226"/>
      <c r="O1658" s="226"/>
      <c r="P1658" s="226"/>
      <c r="Q1658" s="226"/>
      <c r="R1658" s="226"/>
      <c r="S1658" s="226"/>
      <c r="T1658" s="227"/>
      <c r="AT1658" s="228" t="s">
        <v>191</v>
      </c>
      <c r="AU1658" s="228" t="s">
        <v>88</v>
      </c>
      <c r="AV1658" s="12" t="s">
        <v>88</v>
      </c>
      <c r="AW1658" s="12" t="s">
        <v>41</v>
      </c>
      <c r="AX1658" s="12" t="s">
        <v>78</v>
      </c>
      <c r="AY1658" s="228" t="s">
        <v>179</v>
      </c>
    </row>
    <row r="1659" spans="2:65" s="11" customFormat="1" ht="13.5">
      <c r="B1659" s="208"/>
      <c r="C1659" s="209"/>
      <c r="D1659" s="205" t="s">
        <v>191</v>
      </c>
      <c r="E1659" s="210" t="s">
        <v>34</v>
      </c>
      <c r="F1659" s="211" t="s">
        <v>2368</v>
      </c>
      <c r="G1659" s="209"/>
      <c r="H1659" s="210" t="s">
        <v>34</v>
      </c>
      <c r="I1659" s="212"/>
      <c r="J1659" s="209"/>
      <c r="K1659" s="209"/>
      <c r="L1659" s="213"/>
      <c r="M1659" s="214"/>
      <c r="N1659" s="215"/>
      <c r="O1659" s="215"/>
      <c r="P1659" s="215"/>
      <c r="Q1659" s="215"/>
      <c r="R1659" s="215"/>
      <c r="S1659" s="215"/>
      <c r="T1659" s="216"/>
      <c r="AT1659" s="217" t="s">
        <v>191</v>
      </c>
      <c r="AU1659" s="217" t="s">
        <v>88</v>
      </c>
      <c r="AV1659" s="11" t="s">
        <v>86</v>
      </c>
      <c r="AW1659" s="11" t="s">
        <v>41</v>
      </c>
      <c r="AX1659" s="11" t="s">
        <v>78</v>
      </c>
      <c r="AY1659" s="217" t="s">
        <v>179</v>
      </c>
    </row>
    <row r="1660" spans="2:65" s="12" customFormat="1" ht="13.5">
      <c r="B1660" s="218"/>
      <c r="C1660" s="219"/>
      <c r="D1660" s="205" t="s">
        <v>191</v>
      </c>
      <c r="E1660" s="220" t="s">
        <v>34</v>
      </c>
      <c r="F1660" s="221" t="s">
        <v>2369</v>
      </c>
      <c r="G1660" s="219"/>
      <c r="H1660" s="222">
        <v>77.099999999999994</v>
      </c>
      <c r="I1660" s="223"/>
      <c r="J1660" s="219"/>
      <c r="K1660" s="219"/>
      <c r="L1660" s="224"/>
      <c r="M1660" s="225"/>
      <c r="N1660" s="226"/>
      <c r="O1660" s="226"/>
      <c r="P1660" s="226"/>
      <c r="Q1660" s="226"/>
      <c r="R1660" s="226"/>
      <c r="S1660" s="226"/>
      <c r="T1660" s="227"/>
      <c r="AT1660" s="228" t="s">
        <v>191</v>
      </c>
      <c r="AU1660" s="228" t="s">
        <v>88</v>
      </c>
      <c r="AV1660" s="12" t="s">
        <v>88</v>
      </c>
      <c r="AW1660" s="12" t="s">
        <v>41</v>
      </c>
      <c r="AX1660" s="12" t="s">
        <v>78</v>
      </c>
      <c r="AY1660" s="228" t="s">
        <v>179</v>
      </c>
    </row>
    <row r="1661" spans="2:65" s="13" customFormat="1" ht="13.5">
      <c r="B1661" s="229"/>
      <c r="C1661" s="230"/>
      <c r="D1661" s="205" t="s">
        <v>191</v>
      </c>
      <c r="E1661" s="231" t="s">
        <v>34</v>
      </c>
      <c r="F1661" s="232" t="s">
        <v>196</v>
      </c>
      <c r="G1661" s="230"/>
      <c r="H1661" s="233">
        <v>224.5</v>
      </c>
      <c r="I1661" s="234"/>
      <c r="J1661" s="230"/>
      <c r="K1661" s="230"/>
      <c r="L1661" s="235"/>
      <c r="M1661" s="236"/>
      <c r="N1661" s="237"/>
      <c r="O1661" s="237"/>
      <c r="P1661" s="237"/>
      <c r="Q1661" s="237"/>
      <c r="R1661" s="237"/>
      <c r="S1661" s="237"/>
      <c r="T1661" s="238"/>
      <c r="AT1661" s="239" t="s">
        <v>191</v>
      </c>
      <c r="AU1661" s="239" t="s">
        <v>88</v>
      </c>
      <c r="AV1661" s="13" t="s">
        <v>187</v>
      </c>
      <c r="AW1661" s="13" t="s">
        <v>41</v>
      </c>
      <c r="AX1661" s="13" t="s">
        <v>86</v>
      </c>
      <c r="AY1661" s="239" t="s">
        <v>179</v>
      </c>
    </row>
    <row r="1662" spans="2:65" s="1" customFormat="1" ht="22.9" customHeight="1">
      <c r="B1662" s="42"/>
      <c r="C1662" s="240" t="s">
        <v>2370</v>
      </c>
      <c r="D1662" s="240" t="s">
        <v>222</v>
      </c>
      <c r="E1662" s="241" t="s">
        <v>2371</v>
      </c>
      <c r="F1662" s="242" t="s">
        <v>2372</v>
      </c>
      <c r="G1662" s="243" t="s">
        <v>185</v>
      </c>
      <c r="H1662" s="244">
        <v>258.17500000000001</v>
      </c>
      <c r="I1662" s="245"/>
      <c r="J1662" s="246">
        <f>ROUND(I1662*H1662,2)</f>
        <v>0</v>
      </c>
      <c r="K1662" s="242" t="s">
        <v>233</v>
      </c>
      <c r="L1662" s="247"/>
      <c r="M1662" s="248" t="s">
        <v>34</v>
      </c>
      <c r="N1662" s="249" t="s">
        <v>49</v>
      </c>
      <c r="O1662" s="43"/>
      <c r="P1662" s="202">
        <f>O1662*H1662</f>
        <v>0</v>
      </c>
      <c r="Q1662" s="202">
        <v>2.0999999999999999E-3</v>
      </c>
      <c r="R1662" s="202">
        <f>Q1662*H1662</f>
        <v>0.54216750000000002</v>
      </c>
      <c r="S1662" s="202">
        <v>0</v>
      </c>
      <c r="T1662" s="203">
        <f>S1662*H1662</f>
        <v>0</v>
      </c>
      <c r="AR1662" s="24" t="s">
        <v>473</v>
      </c>
      <c r="AT1662" s="24" t="s">
        <v>222</v>
      </c>
      <c r="AU1662" s="24" t="s">
        <v>88</v>
      </c>
      <c r="AY1662" s="24" t="s">
        <v>179</v>
      </c>
      <c r="BE1662" s="204">
        <f>IF(N1662="základní",J1662,0)</f>
        <v>0</v>
      </c>
      <c r="BF1662" s="204">
        <f>IF(N1662="snížená",J1662,0)</f>
        <v>0</v>
      </c>
      <c r="BG1662" s="204">
        <f>IF(N1662="zákl. přenesená",J1662,0)</f>
        <v>0</v>
      </c>
      <c r="BH1662" s="204">
        <f>IF(N1662="sníž. přenesená",J1662,0)</f>
        <v>0</v>
      </c>
      <c r="BI1662" s="204">
        <f>IF(N1662="nulová",J1662,0)</f>
        <v>0</v>
      </c>
      <c r="BJ1662" s="24" t="s">
        <v>86</v>
      </c>
      <c r="BK1662" s="204">
        <f>ROUND(I1662*H1662,2)</f>
        <v>0</v>
      </c>
      <c r="BL1662" s="24" t="s">
        <v>301</v>
      </c>
      <c r="BM1662" s="24" t="s">
        <v>2373</v>
      </c>
    </row>
    <row r="1663" spans="2:65" s="11" customFormat="1" ht="13.5">
      <c r="B1663" s="208"/>
      <c r="C1663" s="209"/>
      <c r="D1663" s="205" t="s">
        <v>191</v>
      </c>
      <c r="E1663" s="210" t="s">
        <v>34</v>
      </c>
      <c r="F1663" s="211" t="s">
        <v>2374</v>
      </c>
      <c r="G1663" s="209"/>
      <c r="H1663" s="210" t="s">
        <v>34</v>
      </c>
      <c r="I1663" s="212"/>
      <c r="J1663" s="209"/>
      <c r="K1663" s="209"/>
      <c r="L1663" s="213"/>
      <c r="M1663" s="214"/>
      <c r="N1663" s="215"/>
      <c r="O1663" s="215"/>
      <c r="P1663" s="215"/>
      <c r="Q1663" s="215"/>
      <c r="R1663" s="215"/>
      <c r="S1663" s="215"/>
      <c r="T1663" s="216"/>
      <c r="AT1663" s="217" t="s">
        <v>191</v>
      </c>
      <c r="AU1663" s="217" t="s">
        <v>88</v>
      </c>
      <c r="AV1663" s="11" t="s">
        <v>86</v>
      </c>
      <c r="AW1663" s="11" t="s">
        <v>41</v>
      </c>
      <c r="AX1663" s="11" t="s">
        <v>78</v>
      </c>
      <c r="AY1663" s="217" t="s">
        <v>179</v>
      </c>
    </row>
    <row r="1664" spans="2:65" s="12" customFormat="1" ht="13.5">
      <c r="B1664" s="218"/>
      <c r="C1664" s="219"/>
      <c r="D1664" s="205" t="s">
        <v>191</v>
      </c>
      <c r="E1664" s="220" t="s">
        <v>34</v>
      </c>
      <c r="F1664" s="221" t="s">
        <v>2375</v>
      </c>
      <c r="G1664" s="219"/>
      <c r="H1664" s="222">
        <v>224.5</v>
      </c>
      <c r="I1664" s="223"/>
      <c r="J1664" s="219"/>
      <c r="K1664" s="219"/>
      <c r="L1664" s="224"/>
      <c r="M1664" s="225"/>
      <c r="N1664" s="226"/>
      <c r="O1664" s="226"/>
      <c r="P1664" s="226"/>
      <c r="Q1664" s="226"/>
      <c r="R1664" s="226"/>
      <c r="S1664" s="226"/>
      <c r="T1664" s="227"/>
      <c r="AT1664" s="228" t="s">
        <v>191</v>
      </c>
      <c r="AU1664" s="228" t="s">
        <v>88</v>
      </c>
      <c r="AV1664" s="12" t="s">
        <v>88</v>
      </c>
      <c r="AW1664" s="12" t="s">
        <v>41</v>
      </c>
      <c r="AX1664" s="12" t="s">
        <v>86</v>
      </c>
      <c r="AY1664" s="228" t="s">
        <v>179</v>
      </c>
    </row>
    <row r="1665" spans="2:65" s="12" customFormat="1" ht="13.5">
      <c r="B1665" s="218"/>
      <c r="C1665" s="219"/>
      <c r="D1665" s="205" t="s">
        <v>191</v>
      </c>
      <c r="E1665" s="219"/>
      <c r="F1665" s="221" t="s">
        <v>2376</v>
      </c>
      <c r="G1665" s="219"/>
      <c r="H1665" s="222">
        <v>258.17500000000001</v>
      </c>
      <c r="I1665" s="223"/>
      <c r="J1665" s="219"/>
      <c r="K1665" s="219"/>
      <c r="L1665" s="224"/>
      <c r="M1665" s="225"/>
      <c r="N1665" s="226"/>
      <c r="O1665" s="226"/>
      <c r="P1665" s="226"/>
      <c r="Q1665" s="226"/>
      <c r="R1665" s="226"/>
      <c r="S1665" s="226"/>
      <c r="T1665" s="227"/>
      <c r="AT1665" s="228" t="s">
        <v>191</v>
      </c>
      <c r="AU1665" s="228" t="s">
        <v>88</v>
      </c>
      <c r="AV1665" s="12" t="s">
        <v>88</v>
      </c>
      <c r="AW1665" s="12" t="s">
        <v>6</v>
      </c>
      <c r="AX1665" s="12" t="s">
        <v>86</v>
      </c>
      <c r="AY1665" s="228" t="s">
        <v>179</v>
      </c>
    </row>
    <row r="1666" spans="2:65" s="1" customFormat="1" ht="14.45" customHeight="1">
      <c r="B1666" s="42"/>
      <c r="C1666" s="240" t="s">
        <v>2377</v>
      </c>
      <c r="D1666" s="240" t="s">
        <v>222</v>
      </c>
      <c r="E1666" s="241" t="s">
        <v>2378</v>
      </c>
      <c r="F1666" s="242" t="s">
        <v>2379</v>
      </c>
      <c r="G1666" s="243" t="s">
        <v>185</v>
      </c>
      <c r="H1666" s="244">
        <v>357.42</v>
      </c>
      <c r="I1666" s="245"/>
      <c r="J1666" s="246">
        <f>ROUND(I1666*H1666,2)</f>
        <v>0</v>
      </c>
      <c r="K1666" s="242" t="s">
        <v>233</v>
      </c>
      <c r="L1666" s="247"/>
      <c r="M1666" s="248" t="s">
        <v>34</v>
      </c>
      <c r="N1666" s="249" t="s">
        <v>49</v>
      </c>
      <c r="O1666" s="43"/>
      <c r="P1666" s="202">
        <f>O1666*H1666</f>
        <v>0</v>
      </c>
      <c r="Q1666" s="202">
        <v>1E-3</v>
      </c>
      <c r="R1666" s="202">
        <f>Q1666*H1666</f>
        <v>0.35742000000000002</v>
      </c>
      <c r="S1666" s="202">
        <v>0</v>
      </c>
      <c r="T1666" s="203">
        <f>S1666*H1666</f>
        <v>0</v>
      </c>
      <c r="AR1666" s="24" t="s">
        <v>473</v>
      </c>
      <c r="AT1666" s="24" t="s">
        <v>222</v>
      </c>
      <c r="AU1666" s="24" t="s">
        <v>88</v>
      </c>
      <c r="AY1666" s="24" t="s">
        <v>179</v>
      </c>
      <c r="BE1666" s="204">
        <f>IF(N1666="základní",J1666,0)</f>
        <v>0</v>
      </c>
      <c r="BF1666" s="204">
        <f>IF(N1666="snížená",J1666,0)</f>
        <v>0</v>
      </c>
      <c r="BG1666" s="204">
        <f>IF(N1666="zákl. přenesená",J1666,0)</f>
        <v>0</v>
      </c>
      <c r="BH1666" s="204">
        <f>IF(N1666="sníž. přenesená",J1666,0)</f>
        <v>0</v>
      </c>
      <c r="BI1666" s="204">
        <f>IF(N1666="nulová",J1666,0)</f>
        <v>0</v>
      </c>
      <c r="BJ1666" s="24" t="s">
        <v>86</v>
      </c>
      <c r="BK1666" s="204">
        <f>ROUND(I1666*H1666,2)</f>
        <v>0</v>
      </c>
      <c r="BL1666" s="24" t="s">
        <v>301</v>
      </c>
      <c r="BM1666" s="24" t="s">
        <v>2380</v>
      </c>
    </row>
    <row r="1667" spans="2:65" s="12" customFormat="1" ht="13.5">
      <c r="B1667" s="218"/>
      <c r="C1667" s="219"/>
      <c r="D1667" s="205" t="s">
        <v>191</v>
      </c>
      <c r="E1667" s="220" t="s">
        <v>34</v>
      </c>
      <c r="F1667" s="221" t="s">
        <v>2381</v>
      </c>
      <c r="G1667" s="219"/>
      <c r="H1667" s="222">
        <v>340.4</v>
      </c>
      <c r="I1667" s="223"/>
      <c r="J1667" s="219"/>
      <c r="K1667" s="219"/>
      <c r="L1667" s="224"/>
      <c r="M1667" s="225"/>
      <c r="N1667" s="226"/>
      <c r="O1667" s="226"/>
      <c r="P1667" s="226"/>
      <c r="Q1667" s="226"/>
      <c r="R1667" s="226"/>
      <c r="S1667" s="226"/>
      <c r="T1667" s="227"/>
      <c r="AT1667" s="228" t="s">
        <v>191</v>
      </c>
      <c r="AU1667" s="228" t="s">
        <v>88</v>
      </c>
      <c r="AV1667" s="12" t="s">
        <v>88</v>
      </c>
      <c r="AW1667" s="12" t="s">
        <v>41</v>
      </c>
      <c r="AX1667" s="12" t="s">
        <v>86</v>
      </c>
      <c r="AY1667" s="228" t="s">
        <v>179</v>
      </c>
    </row>
    <row r="1668" spans="2:65" s="12" customFormat="1" ht="13.5">
      <c r="B1668" s="218"/>
      <c r="C1668" s="219"/>
      <c r="D1668" s="205" t="s">
        <v>191</v>
      </c>
      <c r="E1668" s="219"/>
      <c r="F1668" s="221" t="s">
        <v>2382</v>
      </c>
      <c r="G1668" s="219"/>
      <c r="H1668" s="222">
        <v>357.42</v>
      </c>
      <c r="I1668" s="223"/>
      <c r="J1668" s="219"/>
      <c r="K1668" s="219"/>
      <c r="L1668" s="224"/>
      <c r="M1668" s="225"/>
      <c r="N1668" s="226"/>
      <c r="O1668" s="226"/>
      <c r="P1668" s="226"/>
      <c r="Q1668" s="226"/>
      <c r="R1668" s="226"/>
      <c r="S1668" s="226"/>
      <c r="T1668" s="227"/>
      <c r="AT1668" s="228" t="s">
        <v>191</v>
      </c>
      <c r="AU1668" s="228" t="s">
        <v>88</v>
      </c>
      <c r="AV1668" s="12" t="s">
        <v>88</v>
      </c>
      <c r="AW1668" s="12" t="s">
        <v>6</v>
      </c>
      <c r="AX1668" s="12" t="s">
        <v>86</v>
      </c>
      <c r="AY1668" s="228" t="s">
        <v>179</v>
      </c>
    </row>
    <row r="1669" spans="2:65" s="1" customFormat="1" ht="22.9" customHeight="1">
      <c r="B1669" s="42"/>
      <c r="C1669" s="193" t="s">
        <v>2383</v>
      </c>
      <c r="D1669" s="193" t="s">
        <v>182</v>
      </c>
      <c r="E1669" s="194" t="s">
        <v>2384</v>
      </c>
      <c r="F1669" s="195" t="s">
        <v>2385</v>
      </c>
      <c r="G1669" s="196" t="s">
        <v>185</v>
      </c>
      <c r="H1669" s="197">
        <v>948.7</v>
      </c>
      <c r="I1669" s="198"/>
      <c r="J1669" s="199">
        <f>ROUND(I1669*H1669,2)</f>
        <v>0</v>
      </c>
      <c r="K1669" s="195" t="s">
        <v>186</v>
      </c>
      <c r="L1669" s="62"/>
      <c r="M1669" s="200" t="s">
        <v>34</v>
      </c>
      <c r="N1669" s="201" t="s">
        <v>49</v>
      </c>
      <c r="O1669" s="43"/>
      <c r="P1669" s="202">
        <f>O1669*H1669</f>
        <v>0</v>
      </c>
      <c r="Q1669" s="202">
        <v>4.0000000000000002E-4</v>
      </c>
      <c r="R1669" s="202">
        <f>Q1669*H1669</f>
        <v>0.37948000000000004</v>
      </c>
      <c r="S1669" s="202">
        <v>0</v>
      </c>
      <c r="T1669" s="203">
        <f>S1669*H1669</f>
        <v>0</v>
      </c>
      <c r="AR1669" s="24" t="s">
        <v>301</v>
      </c>
      <c r="AT1669" s="24" t="s">
        <v>182</v>
      </c>
      <c r="AU1669" s="24" t="s">
        <v>88</v>
      </c>
      <c r="AY1669" s="24" t="s">
        <v>179</v>
      </c>
      <c r="BE1669" s="204">
        <f>IF(N1669="základní",J1669,0)</f>
        <v>0</v>
      </c>
      <c r="BF1669" s="204">
        <f>IF(N1669="snížená",J1669,0)</f>
        <v>0</v>
      </c>
      <c r="BG1669" s="204">
        <f>IF(N1669="zákl. přenesená",J1669,0)</f>
        <v>0</v>
      </c>
      <c r="BH1669" s="204">
        <f>IF(N1669="sníž. přenesená",J1669,0)</f>
        <v>0</v>
      </c>
      <c r="BI1669" s="204">
        <f>IF(N1669="nulová",J1669,0)</f>
        <v>0</v>
      </c>
      <c r="BJ1669" s="24" t="s">
        <v>86</v>
      </c>
      <c r="BK1669" s="204">
        <f>ROUND(I1669*H1669,2)</f>
        <v>0</v>
      </c>
      <c r="BL1669" s="24" t="s">
        <v>301</v>
      </c>
      <c r="BM1669" s="24" t="s">
        <v>2386</v>
      </c>
    </row>
    <row r="1670" spans="2:65" s="11" customFormat="1" ht="13.5">
      <c r="B1670" s="208"/>
      <c r="C1670" s="209"/>
      <c r="D1670" s="205" t="s">
        <v>191</v>
      </c>
      <c r="E1670" s="210" t="s">
        <v>34</v>
      </c>
      <c r="F1670" s="211" t="s">
        <v>2387</v>
      </c>
      <c r="G1670" s="209"/>
      <c r="H1670" s="210" t="s">
        <v>34</v>
      </c>
      <c r="I1670" s="212"/>
      <c r="J1670" s="209"/>
      <c r="K1670" s="209"/>
      <c r="L1670" s="213"/>
      <c r="M1670" s="214"/>
      <c r="N1670" s="215"/>
      <c r="O1670" s="215"/>
      <c r="P1670" s="215"/>
      <c r="Q1670" s="215"/>
      <c r="R1670" s="215"/>
      <c r="S1670" s="215"/>
      <c r="T1670" s="216"/>
      <c r="AT1670" s="217" t="s">
        <v>191</v>
      </c>
      <c r="AU1670" s="217" t="s">
        <v>88</v>
      </c>
      <c r="AV1670" s="11" t="s">
        <v>86</v>
      </c>
      <c r="AW1670" s="11" t="s">
        <v>41</v>
      </c>
      <c r="AX1670" s="11" t="s">
        <v>78</v>
      </c>
      <c r="AY1670" s="217" t="s">
        <v>179</v>
      </c>
    </row>
    <row r="1671" spans="2:65" s="12" customFormat="1" ht="27">
      <c r="B1671" s="218"/>
      <c r="C1671" s="219"/>
      <c r="D1671" s="205" t="s">
        <v>191</v>
      </c>
      <c r="E1671" s="220" t="s">
        <v>34</v>
      </c>
      <c r="F1671" s="221" t="s">
        <v>2388</v>
      </c>
      <c r="G1671" s="219"/>
      <c r="H1671" s="222">
        <v>320.60000000000002</v>
      </c>
      <c r="I1671" s="223"/>
      <c r="J1671" s="219"/>
      <c r="K1671" s="219"/>
      <c r="L1671" s="224"/>
      <c r="M1671" s="225"/>
      <c r="N1671" s="226"/>
      <c r="O1671" s="226"/>
      <c r="P1671" s="226"/>
      <c r="Q1671" s="226"/>
      <c r="R1671" s="226"/>
      <c r="S1671" s="226"/>
      <c r="T1671" s="227"/>
      <c r="AT1671" s="228" t="s">
        <v>191</v>
      </c>
      <c r="AU1671" s="228" t="s">
        <v>88</v>
      </c>
      <c r="AV1671" s="12" t="s">
        <v>88</v>
      </c>
      <c r="AW1671" s="12" t="s">
        <v>41</v>
      </c>
      <c r="AX1671" s="12" t="s">
        <v>78</v>
      </c>
      <c r="AY1671" s="228" t="s">
        <v>179</v>
      </c>
    </row>
    <row r="1672" spans="2:65" s="11" customFormat="1" ht="13.5">
      <c r="B1672" s="208"/>
      <c r="C1672" s="209"/>
      <c r="D1672" s="205" t="s">
        <v>191</v>
      </c>
      <c r="E1672" s="210" t="s">
        <v>34</v>
      </c>
      <c r="F1672" s="211" t="s">
        <v>2389</v>
      </c>
      <c r="G1672" s="209"/>
      <c r="H1672" s="210" t="s">
        <v>34</v>
      </c>
      <c r="I1672" s="212"/>
      <c r="J1672" s="209"/>
      <c r="K1672" s="209"/>
      <c r="L1672" s="213"/>
      <c r="M1672" s="214"/>
      <c r="N1672" s="215"/>
      <c r="O1672" s="215"/>
      <c r="P1672" s="215"/>
      <c r="Q1672" s="215"/>
      <c r="R1672" s="215"/>
      <c r="S1672" s="215"/>
      <c r="T1672" s="216"/>
      <c r="AT1672" s="217" t="s">
        <v>191</v>
      </c>
      <c r="AU1672" s="217" t="s">
        <v>88</v>
      </c>
      <c r="AV1672" s="11" t="s">
        <v>86</v>
      </c>
      <c r="AW1672" s="11" t="s">
        <v>41</v>
      </c>
      <c r="AX1672" s="11" t="s">
        <v>78</v>
      </c>
      <c r="AY1672" s="217" t="s">
        <v>179</v>
      </c>
    </row>
    <row r="1673" spans="2:65" s="12" customFormat="1" ht="27">
      <c r="B1673" s="218"/>
      <c r="C1673" s="219"/>
      <c r="D1673" s="205" t="s">
        <v>191</v>
      </c>
      <c r="E1673" s="220" t="s">
        <v>34</v>
      </c>
      <c r="F1673" s="221" t="s">
        <v>2390</v>
      </c>
      <c r="G1673" s="219"/>
      <c r="H1673" s="222">
        <v>218.3</v>
      </c>
      <c r="I1673" s="223"/>
      <c r="J1673" s="219"/>
      <c r="K1673" s="219"/>
      <c r="L1673" s="224"/>
      <c r="M1673" s="225"/>
      <c r="N1673" s="226"/>
      <c r="O1673" s="226"/>
      <c r="P1673" s="226"/>
      <c r="Q1673" s="226"/>
      <c r="R1673" s="226"/>
      <c r="S1673" s="226"/>
      <c r="T1673" s="227"/>
      <c r="AT1673" s="228" t="s">
        <v>191</v>
      </c>
      <c r="AU1673" s="228" t="s">
        <v>88</v>
      </c>
      <c r="AV1673" s="12" t="s">
        <v>88</v>
      </c>
      <c r="AW1673" s="12" t="s">
        <v>41</v>
      </c>
      <c r="AX1673" s="12" t="s">
        <v>78</v>
      </c>
      <c r="AY1673" s="228" t="s">
        <v>179</v>
      </c>
    </row>
    <row r="1674" spans="2:65" s="14" customFormat="1" ht="13.5">
      <c r="B1674" s="250"/>
      <c r="C1674" s="251"/>
      <c r="D1674" s="205" t="s">
        <v>191</v>
      </c>
      <c r="E1674" s="252" t="s">
        <v>34</v>
      </c>
      <c r="F1674" s="253" t="s">
        <v>347</v>
      </c>
      <c r="G1674" s="251"/>
      <c r="H1674" s="254">
        <v>538.9</v>
      </c>
      <c r="I1674" s="255"/>
      <c r="J1674" s="251"/>
      <c r="K1674" s="251"/>
      <c r="L1674" s="256"/>
      <c r="M1674" s="257"/>
      <c r="N1674" s="258"/>
      <c r="O1674" s="258"/>
      <c r="P1674" s="258"/>
      <c r="Q1674" s="258"/>
      <c r="R1674" s="258"/>
      <c r="S1674" s="258"/>
      <c r="T1674" s="259"/>
      <c r="AT1674" s="260" t="s">
        <v>191</v>
      </c>
      <c r="AU1674" s="260" t="s">
        <v>88</v>
      </c>
      <c r="AV1674" s="14" t="s">
        <v>180</v>
      </c>
      <c r="AW1674" s="14" t="s">
        <v>41</v>
      </c>
      <c r="AX1674" s="14" t="s">
        <v>78</v>
      </c>
      <c r="AY1674" s="260" t="s">
        <v>179</v>
      </c>
    </row>
    <row r="1675" spans="2:65" s="11" customFormat="1" ht="13.5">
      <c r="B1675" s="208"/>
      <c r="C1675" s="209"/>
      <c r="D1675" s="205" t="s">
        <v>191</v>
      </c>
      <c r="E1675" s="210" t="s">
        <v>34</v>
      </c>
      <c r="F1675" s="211" t="s">
        <v>2391</v>
      </c>
      <c r="G1675" s="209"/>
      <c r="H1675" s="210" t="s">
        <v>34</v>
      </c>
      <c r="I1675" s="212"/>
      <c r="J1675" s="209"/>
      <c r="K1675" s="209"/>
      <c r="L1675" s="213"/>
      <c r="M1675" s="214"/>
      <c r="N1675" s="215"/>
      <c r="O1675" s="215"/>
      <c r="P1675" s="215"/>
      <c r="Q1675" s="215"/>
      <c r="R1675" s="215"/>
      <c r="S1675" s="215"/>
      <c r="T1675" s="216"/>
      <c r="AT1675" s="217" t="s">
        <v>191</v>
      </c>
      <c r="AU1675" s="217" t="s">
        <v>88</v>
      </c>
      <c r="AV1675" s="11" t="s">
        <v>86</v>
      </c>
      <c r="AW1675" s="11" t="s">
        <v>41</v>
      </c>
      <c r="AX1675" s="11" t="s">
        <v>78</v>
      </c>
      <c r="AY1675" s="217" t="s">
        <v>179</v>
      </c>
    </row>
    <row r="1676" spans="2:65" s="12" customFormat="1" ht="13.5">
      <c r="B1676" s="218"/>
      <c r="C1676" s="219"/>
      <c r="D1676" s="205" t="s">
        <v>191</v>
      </c>
      <c r="E1676" s="220" t="s">
        <v>34</v>
      </c>
      <c r="F1676" s="221" t="s">
        <v>2392</v>
      </c>
      <c r="G1676" s="219"/>
      <c r="H1676" s="222">
        <v>189</v>
      </c>
      <c r="I1676" s="223"/>
      <c r="J1676" s="219"/>
      <c r="K1676" s="219"/>
      <c r="L1676" s="224"/>
      <c r="M1676" s="225"/>
      <c r="N1676" s="226"/>
      <c r="O1676" s="226"/>
      <c r="P1676" s="226"/>
      <c r="Q1676" s="226"/>
      <c r="R1676" s="226"/>
      <c r="S1676" s="226"/>
      <c r="T1676" s="227"/>
      <c r="AT1676" s="228" t="s">
        <v>191</v>
      </c>
      <c r="AU1676" s="228" t="s">
        <v>88</v>
      </c>
      <c r="AV1676" s="12" t="s">
        <v>88</v>
      </c>
      <c r="AW1676" s="12" t="s">
        <v>41</v>
      </c>
      <c r="AX1676" s="12" t="s">
        <v>78</v>
      </c>
      <c r="AY1676" s="228" t="s">
        <v>179</v>
      </c>
    </row>
    <row r="1677" spans="2:65" s="11" customFormat="1" ht="13.5">
      <c r="B1677" s="208"/>
      <c r="C1677" s="209"/>
      <c r="D1677" s="205" t="s">
        <v>191</v>
      </c>
      <c r="E1677" s="210" t="s">
        <v>34</v>
      </c>
      <c r="F1677" s="211" t="s">
        <v>2393</v>
      </c>
      <c r="G1677" s="209"/>
      <c r="H1677" s="210" t="s">
        <v>34</v>
      </c>
      <c r="I1677" s="212"/>
      <c r="J1677" s="209"/>
      <c r="K1677" s="209"/>
      <c r="L1677" s="213"/>
      <c r="M1677" s="214"/>
      <c r="N1677" s="215"/>
      <c r="O1677" s="215"/>
      <c r="P1677" s="215"/>
      <c r="Q1677" s="215"/>
      <c r="R1677" s="215"/>
      <c r="S1677" s="215"/>
      <c r="T1677" s="216"/>
      <c r="AT1677" s="217" t="s">
        <v>191</v>
      </c>
      <c r="AU1677" s="217" t="s">
        <v>88</v>
      </c>
      <c r="AV1677" s="11" t="s">
        <v>86</v>
      </c>
      <c r="AW1677" s="11" t="s">
        <v>41</v>
      </c>
      <c r="AX1677" s="11" t="s">
        <v>78</v>
      </c>
      <c r="AY1677" s="217" t="s">
        <v>179</v>
      </c>
    </row>
    <row r="1678" spans="2:65" s="12" customFormat="1" ht="13.5">
      <c r="B1678" s="218"/>
      <c r="C1678" s="219"/>
      <c r="D1678" s="205" t="s">
        <v>191</v>
      </c>
      <c r="E1678" s="220" t="s">
        <v>34</v>
      </c>
      <c r="F1678" s="221" t="s">
        <v>2394</v>
      </c>
      <c r="G1678" s="219"/>
      <c r="H1678" s="222">
        <v>220.8</v>
      </c>
      <c r="I1678" s="223"/>
      <c r="J1678" s="219"/>
      <c r="K1678" s="219"/>
      <c r="L1678" s="224"/>
      <c r="M1678" s="225"/>
      <c r="N1678" s="226"/>
      <c r="O1678" s="226"/>
      <c r="P1678" s="226"/>
      <c r="Q1678" s="226"/>
      <c r="R1678" s="226"/>
      <c r="S1678" s="226"/>
      <c r="T1678" s="227"/>
      <c r="AT1678" s="228" t="s">
        <v>191</v>
      </c>
      <c r="AU1678" s="228" t="s">
        <v>88</v>
      </c>
      <c r="AV1678" s="12" t="s">
        <v>88</v>
      </c>
      <c r="AW1678" s="12" t="s">
        <v>41</v>
      </c>
      <c r="AX1678" s="12" t="s">
        <v>78</v>
      </c>
      <c r="AY1678" s="228" t="s">
        <v>179</v>
      </c>
    </row>
    <row r="1679" spans="2:65" s="14" customFormat="1" ht="13.5">
      <c r="B1679" s="250"/>
      <c r="C1679" s="251"/>
      <c r="D1679" s="205" t="s">
        <v>191</v>
      </c>
      <c r="E1679" s="252" t="s">
        <v>34</v>
      </c>
      <c r="F1679" s="253" t="s">
        <v>347</v>
      </c>
      <c r="G1679" s="251"/>
      <c r="H1679" s="254">
        <v>409.8</v>
      </c>
      <c r="I1679" s="255"/>
      <c r="J1679" s="251"/>
      <c r="K1679" s="251"/>
      <c r="L1679" s="256"/>
      <c r="M1679" s="257"/>
      <c r="N1679" s="258"/>
      <c r="O1679" s="258"/>
      <c r="P1679" s="258"/>
      <c r="Q1679" s="258"/>
      <c r="R1679" s="258"/>
      <c r="S1679" s="258"/>
      <c r="T1679" s="259"/>
      <c r="AT1679" s="260" t="s">
        <v>191</v>
      </c>
      <c r="AU1679" s="260" t="s">
        <v>88</v>
      </c>
      <c r="AV1679" s="14" t="s">
        <v>180</v>
      </c>
      <c r="AW1679" s="14" t="s">
        <v>41</v>
      </c>
      <c r="AX1679" s="14" t="s">
        <v>78</v>
      </c>
      <c r="AY1679" s="260" t="s">
        <v>179</v>
      </c>
    </row>
    <row r="1680" spans="2:65" s="13" customFormat="1" ht="13.5">
      <c r="B1680" s="229"/>
      <c r="C1680" s="230"/>
      <c r="D1680" s="205" t="s">
        <v>191</v>
      </c>
      <c r="E1680" s="231" t="s">
        <v>34</v>
      </c>
      <c r="F1680" s="232" t="s">
        <v>196</v>
      </c>
      <c r="G1680" s="230"/>
      <c r="H1680" s="233">
        <v>948.7</v>
      </c>
      <c r="I1680" s="234"/>
      <c r="J1680" s="230"/>
      <c r="K1680" s="230"/>
      <c r="L1680" s="235"/>
      <c r="M1680" s="236"/>
      <c r="N1680" s="237"/>
      <c r="O1680" s="237"/>
      <c r="P1680" s="237"/>
      <c r="Q1680" s="237"/>
      <c r="R1680" s="237"/>
      <c r="S1680" s="237"/>
      <c r="T1680" s="238"/>
      <c r="AT1680" s="239" t="s">
        <v>191</v>
      </c>
      <c r="AU1680" s="239" t="s">
        <v>88</v>
      </c>
      <c r="AV1680" s="13" t="s">
        <v>187</v>
      </c>
      <c r="AW1680" s="13" t="s">
        <v>41</v>
      </c>
      <c r="AX1680" s="13" t="s">
        <v>86</v>
      </c>
      <c r="AY1680" s="239" t="s">
        <v>179</v>
      </c>
    </row>
    <row r="1681" spans="2:65" s="1" customFormat="1" ht="22.9" customHeight="1">
      <c r="B1681" s="42"/>
      <c r="C1681" s="240" t="s">
        <v>2395</v>
      </c>
      <c r="D1681" s="240" t="s">
        <v>222</v>
      </c>
      <c r="E1681" s="241" t="s">
        <v>2396</v>
      </c>
      <c r="F1681" s="242" t="s">
        <v>2397</v>
      </c>
      <c r="G1681" s="243" t="s">
        <v>185</v>
      </c>
      <c r="H1681" s="244">
        <v>619.73500000000001</v>
      </c>
      <c r="I1681" s="245"/>
      <c r="J1681" s="246">
        <f>ROUND(I1681*H1681,2)</f>
        <v>0</v>
      </c>
      <c r="K1681" s="242" t="s">
        <v>233</v>
      </c>
      <c r="L1681" s="247"/>
      <c r="M1681" s="248" t="s">
        <v>34</v>
      </c>
      <c r="N1681" s="249" t="s">
        <v>49</v>
      </c>
      <c r="O1681" s="43"/>
      <c r="P1681" s="202">
        <f>O1681*H1681</f>
        <v>0</v>
      </c>
      <c r="Q1681" s="202">
        <v>2.0999999999999999E-3</v>
      </c>
      <c r="R1681" s="202">
        <f>Q1681*H1681</f>
        <v>1.3014435</v>
      </c>
      <c r="S1681" s="202">
        <v>0</v>
      </c>
      <c r="T1681" s="203">
        <f>S1681*H1681</f>
        <v>0</v>
      </c>
      <c r="AR1681" s="24" t="s">
        <v>473</v>
      </c>
      <c r="AT1681" s="24" t="s">
        <v>222</v>
      </c>
      <c r="AU1681" s="24" t="s">
        <v>88</v>
      </c>
      <c r="AY1681" s="24" t="s">
        <v>179</v>
      </c>
      <c r="BE1681" s="204">
        <f>IF(N1681="základní",J1681,0)</f>
        <v>0</v>
      </c>
      <c r="BF1681" s="204">
        <f>IF(N1681="snížená",J1681,0)</f>
        <v>0</v>
      </c>
      <c r="BG1681" s="204">
        <f>IF(N1681="zákl. přenesená",J1681,0)</f>
        <v>0</v>
      </c>
      <c r="BH1681" s="204">
        <f>IF(N1681="sníž. přenesená",J1681,0)</f>
        <v>0</v>
      </c>
      <c r="BI1681" s="204">
        <f>IF(N1681="nulová",J1681,0)</f>
        <v>0</v>
      </c>
      <c r="BJ1681" s="24" t="s">
        <v>86</v>
      </c>
      <c r="BK1681" s="204">
        <f>ROUND(I1681*H1681,2)</f>
        <v>0</v>
      </c>
      <c r="BL1681" s="24" t="s">
        <v>301</v>
      </c>
      <c r="BM1681" s="24" t="s">
        <v>2398</v>
      </c>
    </row>
    <row r="1682" spans="2:65" s="11" customFormat="1" ht="13.5">
      <c r="B1682" s="208"/>
      <c r="C1682" s="209"/>
      <c r="D1682" s="205" t="s">
        <v>191</v>
      </c>
      <c r="E1682" s="210" t="s">
        <v>34</v>
      </c>
      <c r="F1682" s="211" t="s">
        <v>2399</v>
      </c>
      <c r="G1682" s="209"/>
      <c r="H1682" s="210" t="s">
        <v>34</v>
      </c>
      <c r="I1682" s="212"/>
      <c r="J1682" s="209"/>
      <c r="K1682" s="209"/>
      <c r="L1682" s="213"/>
      <c r="M1682" s="214"/>
      <c r="N1682" s="215"/>
      <c r="O1682" s="215"/>
      <c r="P1682" s="215"/>
      <c r="Q1682" s="215"/>
      <c r="R1682" s="215"/>
      <c r="S1682" s="215"/>
      <c r="T1682" s="216"/>
      <c r="AT1682" s="217" t="s">
        <v>191</v>
      </c>
      <c r="AU1682" s="217" t="s">
        <v>88</v>
      </c>
      <c r="AV1682" s="11" t="s">
        <v>86</v>
      </c>
      <c r="AW1682" s="11" t="s">
        <v>41</v>
      </c>
      <c r="AX1682" s="11" t="s">
        <v>78</v>
      </c>
      <c r="AY1682" s="217" t="s">
        <v>179</v>
      </c>
    </row>
    <row r="1683" spans="2:65" s="12" customFormat="1" ht="13.5">
      <c r="B1683" s="218"/>
      <c r="C1683" s="219"/>
      <c r="D1683" s="205" t="s">
        <v>191</v>
      </c>
      <c r="E1683" s="220" t="s">
        <v>34</v>
      </c>
      <c r="F1683" s="221" t="s">
        <v>2332</v>
      </c>
      <c r="G1683" s="219"/>
      <c r="H1683" s="222">
        <v>538.9</v>
      </c>
      <c r="I1683" s="223"/>
      <c r="J1683" s="219"/>
      <c r="K1683" s="219"/>
      <c r="L1683" s="224"/>
      <c r="M1683" s="225"/>
      <c r="N1683" s="226"/>
      <c r="O1683" s="226"/>
      <c r="P1683" s="226"/>
      <c r="Q1683" s="226"/>
      <c r="R1683" s="226"/>
      <c r="S1683" s="226"/>
      <c r="T1683" s="227"/>
      <c r="AT1683" s="228" t="s">
        <v>191</v>
      </c>
      <c r="AU1683" s="228" t="s">
        <v>88</v>
      </c>
      <c r="AV1683" s="12" t="s">
        <v>88</v>
      </c>
      <c r="AW1683" s="12" t="s">
        <v>41</v>
      </c>
      <c r="AX1683" s="12" t="s">
        <v>86</v>
      </c>
      <c r="AY1683" s="228" t="s">
        <v>179</v>
      </c>
    </row>
    <row r="1684" spans="2:65" s="12" customFormat="1" ht="13.5">
      <c r="B1684" s="218"/>
      <c r="C1684" s="219"/>
      <c r="D1684" s="205" t="s">
        <v>191</v>
      </c>
      <c r="E1684" s="219"/>
      <c r="F1684" s="221" t="s">
        <v>2400</v>
      </c>
      <c r="G1684" s="219"/>
      <c r="H1684" s="222">
        <v>619.73500000000001</v>
      </c>
      <c r="I1684" s="223"/>
      <c r="J1684" s="219"/>
      <c r="K1684" s="219"/>
      <c r="L1684" s="224"/>
      <c r="M1684" s="225"/>
      <c r="N1684" s="226"/>
      <c r="O1684" s="226"/>
      <c r="P1684" s="226"/>
      <c r="Q1684" s="226"/>
      <c r="R1684" s="226"/>
      <c r="S1684" s="226"/>
      <c r="T1684" s="227"/>
      <c r="AT1684" s="228" t="s">
        <v>191</v>
      </c>
      <c r="AU1684" s="228" t="s">
        <v>88</v>
      </c>
      <c r="AV1684" s="12" t="s">
        <v>88</v>
      </c>
      <c r="AW1684" s="12" t="s">
        <v>6</v>
      </c>
      <c r="AX1684" s="12" t="s">
        <v>86</v>
      </c>
      <c r="AY1684" s="228" t="s">
        <v>179</v>
      </c>
    </row>
    <row r="1685" spans="2:65" s="1" customFormat="1" ht="22.9" customHeight="1">
      <c r="B1685" s="42"/>
      <c r="C1685" s="240" t="s">
        <v>2401</v>
      </c>
      <c r="D1685" s="240" t="s">
        <v>222</v>
      </c>
      <c r="E1685" s="241" t="s">
        <v>2402</v>
      </c>
      <c r="F1685" s="242" t="s">
        <v>2397</v>
      </c>
      <c r="G1685" s="243" t="s">
        <v>185</v>
      </c>
      <c r="H1685" s="244">
        <v>409.8</v>
      </c>
      <c r="I1685" s="245"/>
      <c r="J1685" s="246">
        <f>ROUND(I1685*H1685,2)</f>
        <v>0</v>
      </c>
      <c r="K1685" s="242" t="s">
        <v>233</v>
      </c>
      <c r="L1685" s="247"/>
      <c r="M1685" s="248" t="s">
        <v>34</v>
      </c>
      <c r="N1685" s="249" t="s">
        <v>49</v>
      </c>
      <c r="O1685" s="43"/>
      <c r="P1685" s="202">
        <f>O1685*H1685</f>
        <v>0</v>
      </c>
      <c r="Q1685" s="202">
        <v>2.0999999999999999E-3</v>
      </c>
      <c r="R1685" s="202">
        <f>Q1685*H1685</f>
        <v>0.86058000000000001</v>
      </c>
      <c r="S1685" s="202">
        <v>0</v>
      </c>
      <c r="T1685" s="203">
        <f>S1685*H1685</f>
        <v>0</v>
      </c>
      <c r="AR1685" s="24" t="s">
        <v>473</v>
      </c>
      <c r="AT1685" s="24" t="s">
        <v>222</v>
      </c>
      <c r="AU1685" s="24" t="s">
        <v>88</v>
      </c>
      <c r="AY1685" s="24" t="s">
        <v>179</v>
      </c>
      <c r="BE1685" s="204">
        <f>IF(N1685="základní",J1685,0)</f>
        <v>0</v>
      </c>
      <c r="BF1685" s="204">
        <f>IF(N1685="snížená",J1685,0)</f>
        <v>0</v>
      </c>
      <c r="BG1685" s="204">
        <f>IF(N1685="zákl. přenesená",J1685,0)</f>
        <v>0</v>
      </c>
      <c r="BH1685" s="204">
        <f>IF(N1685="sníž. přenesená",J1685,0)</f>
        <v>0</v>
      </c>
      <c r="BI1685" s="204">
        <f>IF(N1685="nulová",J1685,0)</f>
        <v>0</v>
      </c>
      <c r="BJ1685" s="24" t="s">
        <v>86</v>
      </c>
      <c r="BK1685" s="204">
        <f>ROUND(I1685*H1685,2)</f>
        <v>0</v>
      </c>
      <c r="BL1685" s="24" t="s">
        <v>301</v>
      </c>
      <c r="BM1685" s="24" t="s">
        <v>2403</v>
      </c>
    </row>
    <row r="1686" spans="2:65" s="11" customFormat="1" ht="13.5">
      <c r="B1686" s="208"/>
      <c r="C1686" s="209"/>
      <c r="D1686" s="205" t="s">
        <v>191</v>
      </c>
      <c r="E1686" s="210" t="s">
        <v>34</v>
      </c>
      <c r="F1686" s="211" t="s">
        <v>2404</v>
      </c>
      <c r="G1686" s="209"/>
      <c r="H1686" s="210" t="s">
        <v>34</v>
      </c>
      <c r="I1686" s="212"/>
      <c r="J1686" s="209"/>
      <c r="K1686" s="209"/>
      <c r="L1686" s="213"/>
      <c r="M1686" s="214"/>
      <c r="N1686" s="215"/>
      <c r="O1686" s="215"/>
      <c r="P1686" s="215"/>
      <c r="Q1686" s="215"/>
      <c r="R1686" s="215"/>
      <c r="S1686" s="215"/>
      <c r="T1686" s="216"/>
      <c r="AT1686" s="217" t="s">
        <v>191</v>
      </c>
      <c r="AU1686" s="217" t="s">
        <v>88</v>
      </c>
      <c r="AV1686" s="11" t="s">
        <v>86</v>
      </c>
      <c r="AW1686" s="11" t="s">
        <v>41</v>
      </c>
      <c r="AX1686" s="11" t="s">
        <v>78</v>
      </c>
      <c r="AY1686" s="217" t="s">
        <v>179</v>
      </c>
    </row>
    <row r="1687" spans="2:65" s="12" customFormat="1" ht="13.5">
      <c r="B1687" s="218"/>
      <c r="C1687" s="219"/>
      <c r="D1687" s="205" t="s">
        <v>191</v>
      </c>
      <c r="E1687" s="220" t="s">
        <v>34</v>
      </c>
      <c r="F1687" s="221" t="s">
        <v>2405</v>
      </c>
      <c r="G1687" s="219"/>
      <c r="H1687" s="222">
        <v>409.8</v>
      </c>
      <c r="I1687" s="223"/>
      <c r="J1687" s="219"/>
      <c r="K1687" s="219"/>
      <c r="L1687" s="224"/>
      <c r="M1687" s="225"/>
      <c r="N1687" s="226"/>
      <c r="O1687" s="226"/>
      <c r="P1687" s="226"/>
      <c r="Q1687" s="226"/>
      <c r="R1687" s="226"/>
      <c r="S1687" s="226"/>
      <c r="T1687" s="227"/>
      <c r="AT1687" s="228" t="s">
        <v>191</v>
      </c>
      <c r="AU1687" s="228" t="s">
        <v>88</v>
      </c>
      <c r="AV1687" s="12" t="s">
        <v>88</v>
      </c>
      <c r="AW1687" s="12" t="s">
        <v>41</v>
      </c>
      <c r="AX1687" s="12" t="s">
        <v>86</v>
      </c>
      <c r="AY1687" s="228" t="s">
        <v>179</v>
      </c>
    </row>
    <row r="1688" spans="2:65" s="1" customFormat="1" ht="14.45" customHeight="1">
      <c r="B1688" s="42"/>
      <c r="C1688" s="240" t="s">
        <v>2406</v>
      </c>
      <c r="D1688" s="240" t="s">
        <v>222</v>
      </c>
      <c r="E1688" s="241" t="s">
        <v>2407</v>
      </c>
      <c r="F1688" s="242" t="s">
        <v>2408</v>
      </c>
      <c r="G1688" s="243" t="s">
        <v>185</v>
      </c>
      <c r="H1688" s="244">
        <v>996.13499999999999</v>
      </c>
      <c r="I1688" s="245"/>
      <c r="J1688" s="246">
        <f>ROUND(I1688*H1688,2)</f>
        <v>0</v>
      </c>
      <c r="K1688" s="242" t="s">
        <v>233</v>
      </c>
      <c r="L1688" s="247"/>
      <c r="M1688" s="248" t="s">
        <v>34</v>
      </c>
      <c r="N1688" s="249" t="s">
        <v>49</v>
      </c>
      <c r="O1688" s="43"/>
      <c r="P1688" s="202">
        <f>O1688*H1688</f>
        <v>0</v>
      </c>
      <c r="Q1688" s="202">
        <v>1E-3</v>
      </c>
      <c r="R1688" s="202">
        <f>Q1688*H1688</f>
        <v>0.99613499999999999</v>
      </c>
      <c r="S1688" s="202">
        <v>0</v>
      </c>
      <c r="T1688" s="203">
        <f>S1688*H1688</f>
        <v>0</v>
      </c>
      <c r="AR1688" s="24" t="s">
        <v>473</v>
      </c>
      <c r="AT1688" s="24" t="s">
        <v>222</v>
      </c>
      <c r="AU1688" s="24" t="s">
        <v>88</v>
      </c>
      <c r="AY1688" s="24" t="s">
        <v>179</v>
      </c>
      <c r="BE1688" s="204">
        <f>IF(N1688="základní",J1688,0)</f>
        <v>0</v>
      </c>
      <c r="BF1688" s="204">
        <f>IF(N1688="snížená",J1688,0)</f>
        <v>0</v>
      </c>
      <c r="BG1688" s="204">
        <f>IF(N1688="zákl. přenesená",J1688,0)</f>
        <v>0</v>
      </c>
      <c r="BH1688" s="204">
        <f>IF(N1688="sníž. přenesená",J1688,0)</f>
        <v>0</v>
      </c>
      <c r="BI1688" s="204">
        <f>IF(N1688="nulová",J1688,0)</f>
        <v>0</v>
      </c>
      <c r="BJ1688" s="24" t="s">
        <v>86</v>
      </c>
      <c r="BK1688" s="204">
        <f>ROUND(I1688*H1688,2)</f>
        <v>0</v>
      </c>
      <c r="BL1688" s="24" t="s">
        <v>301</v>
      </c>
      <c r="BM1688" s="24" t="s">
        <v>2409</v>
      </c>
    </row>
    <row r="1689" spans="2:65" s="12" customFormat="1" ht="13.5">
      <c r="B1689" s="218"/>
      <c r="C1689" s="219"/>
      <c r="D1689" s="205" t="s">
        <v>191</v>
      </c>
      <c r="E1689" s="220" t="s">
        <v>34</v>
      </c>
      <c r="F1689" s="221" t="s">
        <v>2410</v>
      </c>
      <c r="G1689" s="219"/>
      <c r="H1689" s="222">
        <v>948.7</v>
      </c>
      <c r="I1689" s="223"/>
      <c r="J1689" s="219"/>
      <c r="K1689" s="219"/>
      <c r="L1689" s="224"/>
      <c r="M1689" s="225"/>
      <c r="N1689" s="226"/>
      <c r="O1689" s="226"/>
      <c r="P1689" s="226"/>
      <c r="Q1689" s="226"/>
      <c r="R1689" s="226"/>
      <c r="S1689" s="226"/>
      <c r="T1689" s="227"/>
      <c r="AT1689" s="228" t="s">
        <v>191</v>
      </c>
      <c r="AU1689" s="228" t="s">
        <v>88</v>
      </c>
      <c r="AV1689" s="12" t="s">
        <v>88</v>
      </c>
      <c r="AW1689" s="12" t="s">
        <v>41</v>
      </c>
      <c r="AX1689" s="12" t="s">
        <v>86</v>
      </c>
      <c r="AY1689" s="228" t="s">
        <v>179</v>
      </c>
    </row>
    <row r="1690" spans="2:65" s="12" customFormat="1" ht="13.5">
      <c r="B1690" s="218"/>
      <c r="C1690" s="219"/>
      <c r="D1690" s="205" t="s">
        <v>191</v>
      </c>
      <c r="E1690" s="219"/>
      <c r="F1690" s="221" t="s">
        <v>2411</v>
      </c>
      <c r="G1690" s="219"/>
      <c r="H1690" s="222">
        <v>996.13499999999999</v>
      </c>
      <c r="I1690" s="223"/>
      <c r="J1690" s="219"/>
      <c r="K1690" s="219"/>
      <c r="L1690" s="224"/>
      <c r="M1690" s="225"/>
      <c r="N1690" s="226"/>
      <c r="O1690" s="226"/>
      <c r="P1690" s="226"/>
      <c r="Q1690" s="226"/>
      <c r="R1690" s="226"/>
      <c r="S1690" s="226"/>
      <c r="T1690" s="227"/>
      <c r="AT1690" s="228" t="s">
        <v>191</v>
      </c>
      <c r="AU1690" s="228" t="s">
        <v>88</v>
      </c>
      <c r="AV1690" s="12" t="s">
        <v>88</v>
      </c>
      <c r="AW1690" s="12" t="s">
        <v>6</v>
      </c>
      <c r="AX1690" s="12" t="s">
        <v>86</v>
      </c>
      <c r="AY1690" s="228" t="s">
        <v>179</v>
      </c>
    </row>
    <row r="1691" spans="2:65" s="1" customFormat="1" ht="22.9" customHeight="1">
      <c r="B1691" s="42"/>
      <c r="C1691" s="193" t="s">
        <v>2412</v>
      </c>
      <c r="D1691" s="193" t="s">
        <v>182</v>
      </c>
      <c r="E1691" s="194" t="s">
        <v>2413</v>
      </c>
      <c r="F1691" s="195" t="s">
        <v>2414</v>
      </c>
      <c r="G1691" s="196" t="s">
        <v>250</v>
      </c>
      <c r="H1691" s="197">
        <v>4916</v>
      </c>
      <c r="I1691" s="198"/>
      <c r="J1691" s="199">
        <f>ROUND(I1691*H1691,2)</f>
        <v>0</v>
      </c>
      <c r="K1691" s="195" t="s">
        <v>186</v>
      </c>
      <c r="L1691" s="62"/>
      <c r="M1691" s="200" t="s">
        <v>34</v>
      </c>
      <c r="N1691" s="201" t="s">
        <v>49</v>
      </c>
      <c r="O1691" s="43"/>
      <c r="P1691" s="202">
        <f>O1691*H1691</f>
        <v>0</v>
      </c>
      <c r="Q1691" s="202">
        <v>1.84E-5</v>
      </c>
      <c r="R1691" s="202">
        <f>Q1691*H1691</f>
        <v>9.0454400000000004E-2</v>
      </c>
      <c r="S1691" s="202">
        <v>0</v>
      </c>
      <c r="T1691" s="203">
        <f>S1691*H1691</f>
        <v>0</v>
      </c>
      <c r="AR1691" s="24" t="s">
        <v>301</v>
      </c>
      <c r="AT1691" s="24" t="s">
        <v>182</v>
      </c>
      <c r="AU1691" s="24" t="s">
        <v>88</v>
      </c>
      <c r="AY1691" s="24" t="s">
        <v>179</v>
      </c>
      <c r="BE1691" s="204">
        <f>IF(N1691="základní",J1691,0)</f>
        <v>0</v>
      </c>
      <c r="BF1691" s="204">
        <f>IF(N1691="snížená",J1691,0)</f>
        <v>0</v>
      </c>
      <c r="BG1691" s="204">
        <f>IF(N1691="zákl. přenesená",J1691,0)</f>
        <v>0</v>
      </c>
      <c r="BH1691" s="204">
        <f>IF(N1691="sníž. přenesená",J1691,0)</f>
        <v>0</v>
      </c>
      <c r="BI1691" s="204">
        <f>IF(N1691="nulová",J1691,0)</f>
        <v>0</v>
      </c>
      <c r="BJ1691" s="24" t="s">
        <v>86</v>
      </c>
      <c r="BK1691" s="204">
        <f>ROUND(I1691*H1691,2)</f>
        <v>0</v>
      </c>
      <c r="BL1691" s="24" t="s">
        <v>301</v>
      </c>
      <c r="BM1691" s="24" t="s">
        <v>2415</v>
      </c>
    </row>
    <row r="1692" spans="2:65" s="1" customFormat="1" ht="14.45" customHeight="1">
      <c r="B1692" s="42"/>
      <c r="C1692" s="193" t="s">
        <v>2416</v>
      </c>
      <c r="D1692" s="193" t="s">
        <v>182</v>
      </c>
      <c r="E1692" s="194" t="s">
        <v>2417</v>
      </c>
      <c r="F1692" s="195" t="s">
        <v>2418</v>
      </c>
      <c r="G1692" s="196" t="s">
        <v>250</v>
      </c>
      <c r="H1692" s="197">
        <v>1589.338</v>
      </c>
      <c r="I1692" s="198"/>
      <c r="J1692" s="199">
        <f>ROUND(I1692*H1692,2)</f>
        <v>0</v>
      </c>
      <c r="K1692" s="195" t="s">
        <v>186</v>
      </c>
      <c r="L1692" s="62"/>
      <c r="M1692" s="200" t="s">
        <v>34</v>
      </c>
      <c r="N1692" s="201" t="s">
        <v>49</v>
      </c>
      <c r="O1692" s="43"/>
      <c r="P1692" s="202">
        <f>O1692*H1692</f>
        <v>0</v>
      </c>
      <c r="Q1692" s="202">
        <v>3.0000000000000001E-5</v>
      </c>
      <c r="R1692" s="202">
        <f>Q1692*H1692</f>
        <v>4.7680140000000003E-2</v>
      </c>
      <c r="S1692" s="202">
        <v>0</v>
      </c>
      <c r="T1692" s="203">
        <f>S1692*H1692</f>
        <v>0</v>
      </c>
      <c r="AR1692" s="24" t="s">
        <v>301</v>
      </c>
      <c r="AT1692" s="24" t="s">
        <v>182</v>
      </c>
      <c r="AU1692" s="24" t="s">
        <v>88</v>
      </c>
      <c r="AY1692" s="24" t="s">
        <v>179</v>
      </c>
      <c r="BE1692" s="204">
        <f>IF(N1692="základní",J1692,0)</f>
        <v>0</v>
      </c>
      <c r="BF1692" s="204">
        <f>IF(N1692="snížená",J1692,0)</f>
        <v>0</v>
      </c>
      <c r="BG1692" s="204">
        <f>IF(N1692="zákl. přenesená",J1692,0)</f>
        <v>0</v>
      </c>
      <c r="BH1692" s="204">
        <f>IF(N1692="sníž. přenesená",J1692,0)</f>
        <v>0</v>
      </c>
      <c r="BI1692" s="204">
        <f>IF(N1692="nulová",J1692,0)</f>
        <v>0</v>
      </c>
      <c r="BJ1692" s="24" t="s">
        <v>86</v>
      </c>
      <c r="BK1692" s="204">
        <f>ROUND(I1692*H1692,2)</f>
        <v>0</v>
      </c>
      <c r="BL1692" s="24" t="s">
        <v>301</v>
      </c>
      <c r="BM1692" s="24" t="s">
        <v>2419</v>
      </c>
    </row>
    <row r="1693" spans="2:65" s="11" customFormat="1" ht="13.5">
      <c r="B1693" s="208"/>
      <c r="C1693" s="209"/>
      <c r="D1693" s="205" t="s">
        <v>191</v>
      </c>
      <c r="E1693" s="210" t="s">
        <v>34</v>
      </c>
      <c r="F1693" s="211" t="s">
        <v>2420</v>
      </c>
      <c r="G1693" s="209"/>
      <c r="H1693" s="210" t="s">
        <v>34</v>
      </c>
      <c r="I1693" s="212"/>
      <c r="J1693" s="209"/>
      <c r="K1693" s="209"/>
      <c r="L1693" s="213"/>
      <c r="M1693" s="214"/>
      <c r="N1693" s="215"/>
      <c r="O1693" s="215"/>
      <c r="P1693" s="215"/>
      <c r="Q1693" s="215"/>
      <c r="R1693" s="215"/>
      <c r="S1693" s="215"/>
      <c r="T1693" s="216"/>
      <c r="AT1693" s="217" t="s">
        <v>191</v>
      </c>
      <c r="AU1693" s="217" t="s">
        <v>88</v>
      </c>
      <c r="AV1693" s="11" t="s">
        <v>86</v>
      </c>
      <c r="AW1693" s="11" t="s">
        <v>41</v>
      </c>
      <c r="AX1693" s="11" t="s">
        <v>78</v>
      </c>
      <c r="AY1693" s="217" t="s">
        <v>179</v>
      </c>
    </row>
    <row r="1694" spans="2:65" s="12" customFormat="1" ht="13.5">
      <c r="B1694" s="218"/>
      <c r="C1694" s="219"/>
      <c r="D1694" s="205" t="s">
        <v>191</v>
      </c>
      <c r="E1694" s="220" t="s">
        <v>34</v>
      </c>
      <c r="F1694" s="221" t="s">
        <v>1775</v>
      </c>
      <c r="G1694" s="219"/>
      <c r="H1694" s="222">
        <v>991.89</v>
      </c>
      <c r="I1694" s="223"/>
      <c r="J1694" s="219"/>
      <c r="K1694" s="219"/>
      <c r="L1694" s="224"/>
      <c r="M1694" s="225"/>
      <c r="N1694" s="226"/>
      <c r="O1694" s="226"/>
      <c r="P1694" s="226"/>
      <c r="Q1694" s="226"/>
      <c r="R1694" s="226"/>
      <c r="S1694" s="226"/>
      <c r="T1694" s="227"/>
      <c r="AT1694" s="228" t="s">
        <v>191</v>
      </c>
      <c r="AU1694" s="228" t="s">
        <v>88</v>
      </c>
      <c r="AV1694" s="12" t="s">
        <v>88</v>
      </c>
      <c r="AW1694" s="12" t="s">
        <v>41</v>
      </c>
      <c r="AX1694" s="12" t="s">
        <v>78</v>
      </c>
      <c r="AY1694" s="228" t="s">
        <v>179</v>
      </c>
    </row>
    <row r="1695" spans="2:65" s="11" customFormat="1" ht="13.5">
      <c r="B1695" s="208"/>
      <c r="C1695" s="209"/>
      <c r="D1695" s="205" t="s">
        <v>191</v>
      </c>
      <c r="E1695" s="210" t="s">
        <v>34</v>
      </c>
      <c r="F1695" s="211" t="s">
        <v>2421</v>
      </c>
      <c r="G1695" s="209"/>
      <c r="H1695" s="210" t="s">
        <v>34</v>
      </c>
      <c r="I1695" s="212"/>
      <c r="J1695" s="209"/>
      <c r="K1695" s="209"/>
      <c r="L1695" s="213"/>
      <c r="M1695" s="214"/>
      <c r="N1695" s="215"/>
      <c r="O1695" s="215"/>
      <c r="P1695" s="215"/>
      <c r="Q1695" s="215"/>
      <c r="R1695" s="215"/>
      <c r="S1695" s="215"/>
      <c r="T1695" s="216"/>
      <c r="AT1695" s="217" t="s">
        <v>191</v>
      </c>
      <c r="AU1695" s="217" t="s">
        <v>88</v>
      </c>
      <c r="AV1695" s="11" t="s">
        <v>86</v>
      </c>
      <c r="AW1695" s="11" t="s">
        <v>41</v>
      </c>
      <c r="AX1695" s="11" t="s">
        <v>78</v>
      </c>
      <c r="AY1695" s="217" t="s">
        <v>179</v>
      </c>
    </row>
    <row r="1696" spans="2:65" s="12" customFormat="1" ht="13.5">
      <c r="B1696" s="218"/>
      <c r="C1696" s="219"/>
      <c r="D1696" s="205" t="s">
        <v>191</v>
      </c>
      <c r="E1696" s="220" t="s">
        <v>34</v>
      </c>
      <c r="F1696" s="221" t="s">
        <v>2422</v>
      </c>
      <c r="G1696" s="219"/>
      <c r="H1696" s="222">
        <v>10.8</v>
      </c>
      <c r="I1696" s="223"/>
      <c r="J1696" s="219"/>
      <c r="K1696" s="219"/>
      <c r="L1696" s="224"/>
      <c r="M1696" s="225"/>
      <c r="N1696" s="226"/>
      <c r="O1696" s="226"/>
      <c r="P1696" s="226"/>
      <c r="Q1696" s="226"/>
      <c r="R1696" s="226"/>
      <c r="S1696" s="226"/>
      <c r="T1696" s="227"/>
      <c r="AT1696" s="228" t="s">
        <v>191</v>
      </c>
      <c r="AU1696" s="228" t="s">
        <v>88</v>
      </c>
      <c r="AV1696" s="12" t="s">
        <v>88</v>
      </c>
      <c r="AW1696" s="12" t="s">
        <v>41</v>
      </c>
      <c r="AX1696" s="12" t="s">
        <v>78</v>
      </c>
      <c r="AY1696" s="228" t="s">
        <v>179</v>
      </c>
    </row>
    <row r="1697" spans="2:51" s="12" customFormat="1" ht="13.5">
      <c r="B1697" s="218"/>
      <c r="C1697" s="219"/>
      <c r="D1697" s="205" t="s">
        <v>191</v>
      </c>
      <c r="E1697" s="220" t="s">
        <v>34</v>
      </c>
      <c r="F1697" s="221" t="s">
        <v>2423</v>
      </c>
      <c r="G1697" s="219"/>
      <c r="H1697" s="222">
        <v>15.2</v>
      </c>
      <c r="I1697" s="223"/>
      <c r="J1697" s="219"/>
      <c r="K1697" s="219"/>
      <c r="L1697" s="224"/>
      <c r="M1697" s="225"/>
      <c r="N1697" s="226"/>
      <c r="O1697" s="226"/>
      <c r="P1697" s="226"/>
      <c r="Q1697" s="226"/>
      <c r="R1697" s="226"/>
      <c r="S1697" s="226"/>
      <c r="T1697" s="227"/>
      <c r="AT1697" s="228" t="s">
        <v>191</v>
      </c>
      <c r="AU1697" s="228" t="s">
        <v>88</v>
      </c>
      <c r="AV1697" s="12" t="s">
        <v>88</v>
      </c>
      <c r="AW1697" s="12" t="s">
        <v>41</v>
      </c>
      <c r="AX1697" s="12" t="s">
        <v>78</v>
      </c>
      <c r="AY1697" s="228" t="s">
        <v>179</v>
      </c>
    </row>
    <row r="1698" spans="2:51" s="12" customFormat="1" ht="13.5">
      <c r="B1698" s="218"/>
      <c r="C1698" s="219"/>
      <c r="D1698" s="205" t="s">
        <v>191</v>
      </c>
      <c r="E1698" s="220" t="s">
        <v>34</v>
      </c>
      <c r="F1698" s="221" t="s">
        <v>2424</v>
      </c>
      <c r="G1698" s="219"/>
      <c r="H1698" s="222">
        <v>12.4</v>
      </c>
      <c r="I1698" s="223"/>
      <c r="J1698" s="219"/>
      <c r="K1698" s="219"/>
      <c r="L1698" s="224"/>
      <c r="M1698" s="225"/>
      <c r="N1698" s="226"/>
      <c r="O1698" s="226"/>
      <c r="P1698" s="226"/>
      <c r="Q1698" s="226"/>
      <c r="R1698" s="226"/>
      <c r="S1698" s="226"/>
      <c r="T1698" s="227"/>
      <c r="AT1698" s="228" t="s">
        <v>191</v>
      </c>
      <c r="AU1698" s="228" t="s">
        <v>88</v>
      </c>
      <c r="AV1698" s="12" t="s">
        <v>88</v>
      </c>
      <c r="AW1698" s="12" t="s">
        <v>41</v>
      </c>
      <c r="AX1698" s="12" t="s">
        <v>78</v>
      </c>
      <c r="AY1698" s="228" t="s">
        <v>179</v>
      </c>
    </row>
    <row r="1699" spans="2:51" s="12" customFormat="1" ht="13.5">
      <c r="B1699" s="218"/>
      <c r="C1699" s="219"/>
      <c r="D1699" s="205" t="s">
        <v>191</v>
      </c>
      <c r="E1699" s="220" t="s">
        <v>34</v>
      </c>
      <c r="F1699" s="221" t="s">
        <v>2425</v>
      </c>
      <c r="G1699" s="219"/>
      <c r="H1699" s="222">
        <v>11.16</v>
      </c>
      <c r="I1699" s="223"/>
      <c r="J1699" s="219"/>
      <c r="K1699" s="219"/>
      <c r="L1699" s="224"/>
      <c r="M1699" s="225"/>
      <c r="N1699" s="226"/>
      <c r="O1699" s="226"/>
      <c r="P1699" s="226"/>
      <c r="Q1699" s="226"/>
      <c r="R1699" s="226"/>
      <c r="S1699" s="226"/>
      <c r="T1699" s="227"/>
      <c r="AT1699" s="228" t="s">
        <v>191</v>
      </c>
      <c r="AU1699" s="228" t="s">
        <v>88</v>
      </c>
      <c r="AV1699" s="12" t="s">
        <v>88</v>
      </c>
      <c r="AW1699" s="12" t="s">
        <v>41</v>
      </c>
      <c r="AX1699" s="12" t="s">
        <v>78</v>
      </c>
      <c r="AY1699" s="228" t="s">
        <v>179</v>
      </c>
    </row>
    <row r="1700" spans="2:51" s="12" customFormat="1" ht="13.5">
      <c r="B1700" s="218"/>
      <c r="C1700" s="219"/>
      <c r="D1700" s="205" t="s">
        <v>191</v>
      </c>
      <c r="E1700" s="220" t="s">
        <v>34</v>
      </c>
      <c r="F1700" s="221" t="s">
        <v>2426</v>
      </c>
      <c r="G1700" s="219"/>
      <c r="H1700" s="222">
        <v>85.4</v>
      </c>
      <c r="I1700" s="223"/>
      <c r="J1700" s="219"/>
      <c r="K1700" s="219"/>
      <c r="L1700" s="224"/>
      <c r="M1700" s="225"/>
      <c r="N1700" s="226"/>
      <c r="O1700" s="226"/>
      <c r="P1700" s="226"/>
      <c r="Q1700" s="226"/>
      <c r="R1700" s="226"/>
      <c r="S1700" s="226"/>
      <c r="T1700" s="227"/>
      <c r="AT1700" s="228" t="s">
        <v>191</v>
      </c>
      <c r="AU1700" s="228" t="s">
        <v>88</v>
      </c>
      <c r="AV1700" s="12" t="s">
        <v>88</v>
      </c>
      <c r="AW1700" s="12" t="s">
        <v>41</v>
      </c>
      <c r="AX1700" s="12" t="s">
        <v>78</v>
      </c>
      <c r="AY1700" s="228" t="s">
        <v>179</v>
      </c>
    </row>
    <row r="1701" spans="2:51" s="12" customFormat="1" ht="13.5">
      <c r="B1701" s="218"/>
      <c r="C1701" s="219"/>
      <c r="D1701" s="205" t="s">
        <v>191</v>
      </c>
      <c r="E1701" s="220" t="s">
        <v>34</v>
      </c>
      <c r="F1701" s="221" t="s">
        <v>2427</v>
      </c>
      <c r="G1701" s="219"/>
      <c r="H1701" s="222">
        <v>14.7</v>
      </c>
      <c r="I1701" s="223"/>
      <c r="J1701" s="219"/>
      <c r="K1701" s="219"/>
      <c r="L1701" s="224"/>
      <c r="M1701" s="225"/>
      <c r="N1701" s="226"/>
      <c r="O1701" s="226"/>
      <c r="P1701" s="226"/>
      <c r="Q1701" s="226"/>
      <c r="R1701" s="226"/>
      <c r="S1701" s="226"/>
      <c r="T1701" s="227"/>
      <c r="AT1701" s="228" t="s">
        <v>191</v>
      </c>
      <c r="AU1701" s="228" t="s">
        <v>88</v>
      </c>
      <c r="AV1701" s="12" t="s">
        <v>88</v>
      </c>
      <c r="AW1701" s="12" t="s">
        <v>41</v>
      </c>
      <c r="AX1701" s="12" t="s">
        <v>78</v>
      </c>
      <c r="AY1701" s="228" t="s">
        <v>179</v>
      </c>
    </row>
    <row r="1702" spans="2:51" s="12" customFormat="1" ht="13.5">
      <c r="B1702" s="218"/>
      <c r="C1702" s="219"/>
      <c r="D1702" s="205" t="s">
        <v>191</v>
      </c>
      <c r="E1702" s="220" t="s">
        <v>34</v>
      </c>
      <c r="F1702" s="221" t="s">
        <v>2428</v>
      </c>
      <c r="G1702" s="219"/>
      <c r="H1702" s="222">
        <v>27.3</v>
      </c>
      <c r="I1702" s="223"/>
      <c r="J1702" s="219"/>
      <c r="K1702" s="219"/>
      <c r="L1702" s="224"/>
      <c r="M1702" s="225"/>
      <c r="N1702" s="226"/>
      <c r="O1702" s="226"/>
      <c r="P1702" s="226"/>
      <c r="Q1702" s="226"/>
      <c r="R1702" s="226"/>
      <c r="S1702" s="226"/>
      <c r="T1702" s="227"/>
      <c r="AT1702" s="228" t="s">
        <v>191</v>
      </c>
      <c r="AU1702" s="228" t="s">
        <v>88</v>
      </c>
      <c r="AV1702" s="12" t="s">
        <v>88</v>
      </c>
      <c r="AW1702" s="12" t="s">
        <v>41</v>
      </c>
      <c r="AX1702" s="12" t="s">
        <v>78</v>
      </c>
      <c r="AY1702" s="228" t="s">
        <v>179</v>
      </c>
    </row>
    <row r="1703" spans="2:51" s="12" customFormat="1" ht="13.5">
      <c r="B1703" s="218"/>
      <c r="C1703" s="219"/>
      <c r="D1703" s="205" t="s">
        <v>191</v>
      </c>
      <c r="E1703" s="220" t="s">
        <v>34</v>
      </c>
      <c r="F1703" s="221" t="s">
        <v>2429</v>
      </c>
      <c r="G1703" s="219"/>
      <c r="H1703" s="222">
        <v>84</v>
      </c>
      <c r="I1703" s="223"/>
      <c r="J1703" s="219"/>
      <c r="K1703" s="219"/>
      <c r="L1703" s="224"/>
      <c r="M1703" s="225"/>
      <c r="N1703" s="226"/>
      <c r="O1703" s="226"/>
      <c r="P1703" s="226"/>
      <c r="Q1703" s="226"/>
      <c r="R1703" s="226"/>
      <c r="S1703" s="226"/>
      <c r="T1703" s="227"/>
      <c r="AT1703" s="228" t="s">
        <v>191</v>
      </c>
      <c r="AU1703" s="228" t="s">
        <v>88</v>
      </c>
      <c r="AV1703" s="12" t="s">
        <v>88</v>
      </c>
      <c r="AW1703" s="12" t="s">
        <v>41</v>
      </c>
      <c r="AX1703" s="12" t="s">
        <v>78</v>
      </c>
      <c r="AY1703" s="228" t="s">
        <v>179</v>
      </c>
    </row>
    <row r="1704" spans="2:51" s="12" customFormat="1" ht="13.5">
      <c r="B1704" s="218"/>
      <c r="C1704" s="219"/>
      <c r="D1704" s="205" t="s">
        <v>191</v>
      </c>
      <c r="E1704" s="220" t="s">
        <v>34</v>
      </c>
      <c r="F1704" s="221" t="s">
        <v>2430</v>
      </c>
      <c r="G1704" s="219"/>
      <c r="H1704" s="222">
        <v>15.4</v>
      </c>
      <c r="I1704" s="223"/>
      <c r="J1704" s="219"/>
      <c r="K1704" s="219"/>
      <c r="L1704" s="224"/>
      <c r="M1704" s="225"/>
      <c r="N1704" s="226"/>
      <c r="O1704" s="226"/>
      <c r="P1704" s="226"/>
      <c r="Q1704" s="226"/>
      <c r="R1704" s="226"/>
      <c r="S1704" s="226"/>
      <c r="T1704" s="227"/>
      <c r="AT1704" s="228" t="s">
        <v>191</v>
      </c>
      <c r="AU1704" s="228" t="s">
        <v>88</v>
      </c>
      <c r="AV1704" s="12" t="s">
        <v>88</v>
      </c>
      <c r="AW1704" s="12" t="s">
        <v>41</v>
      </c>
      <c r="AX1704" s="12" t="s">
        <v>78</v>
      </c>
      <c r="AY1704" s="228" t="s">
        <v>179</v>
      </c>
    </row>
    <row r="1705" spans="2:51" s="12" customFormat="1" ht="13.5">
      <c r="B1705" s="218"/>
      <c r="C1705" s="219"/>
      <c r="D1705" s="205" t="s">
        <v>191</v>
      </c>
      <c r="E1705" s="220" t="s">
        <v>34</v>
      </c>
      <c r="F1705" s="221" t="s">
        <v>2431</v>
      </c>
      <c r="G1705" s="219"/>
      <c r="H1705" s="222">
        <v>26.6</v>
      </c>
      <c r="I1705" s="223"/>
      <c r="J1705" s="219"/>
      <c r="K1705" s="219"/>
      <c r="L1705" s="224"/>
      <c r="M1705" s="225"/>
      <c r="N1705" s="226"/>
      <c r="O1705" s="226"/>
      <c r="P1705" s="226"/>
      <c r="Q1705" s="226"/>
      <c r="R1705" s="226"/>
      <c r="S1705" s="226"/>
      <c r="T1705" s="227"/>
      <c r="AT1705" s="228" t="s">
        <v>191</v>
      </c>
      <c r="AU1705" s="228" t="s">
        <v>88</v>
      </c>
      <c r="AV1705" s="12" t="s">
        <v>88</v>
      </c>
      <c r="AW1705" s="12" t="s">
        <v>41</v>
      </c>
      <c r="AX1705" s="12" t="s">
        <v>78</v>
      </c>
      <c r="AY1705" s="228" t="s">
        <v>179</v>
      </c>
    </row>
    <row r="1706" spans="2:51" s="12" customFormat="1" ht="13.5">
      <c r="B1706" s="218"/>
      <c r="C1706" s="219"/>
      <c r="D1706" s="205" t="s">
        <v>191</v>
      </c>
      <c r="E1706" s="220" t="s">
        <v>34</v>
      </c>
      <c r="F1706" s="221" t="s">
        <v>2432</v>
      </c>
      <c r="G1706" s="219"/>
      <c r="H1706" s="222">
        <v>111.508</v>
      </c>
      <c r="I1706" s="223"/>
      <c r="J1706" s="219"/>
      <c r="K1706" s="219"/>
      <c r="L1706" s="224"/>
      <c r="M1706" s="225"/>
      <c r="N1706" s="226"/>
      <c r="O1706" s="226"/>
      <c r="P1706" s="226"/>
      <c r="Q1706" s="226"/>
      <c r="R1706" s="226"/>
      <c r="S1706" s="226"/>
      <c r="T1706" s="227"/>
      <c r="AT1706" s="228" t="s">
        <v>191</v>
      </c>
      <c r="AU1706" s="228" t="s">
        <v>88</v>
      </c>
      <c r="AV1706" s="12" t="s">
        <v>88</v>
      </c>
      <c r="AW1706" s="12" t="s">
        <v>41</v>
      </c>
      <c r="AX1706" s="12" t="s">
        <v>78</v>
      </c>
      <c r="AY1706" s="228" t="s">
        <v>179</v>
      </c>
    </row>
    <row r="1707" spans="2:51" s="11" customFormat="1" ht="13.5">
      <c r="B1707" s="208"/>
      <c r="C1707" s="209"/>
      <c r="D1707" s="205" t="s">
        <v>191</v>
      </c>
      <c r="E1707" s="210" t="s">
        <v>34</v>
      </c>
      <c r="F1707" s="211" t="s">
        <v>2433</v>
      </c>
      <c r="G1707" s="209"/>
      <c r="H1707" s="210" t="s">
        <v>34</v>
      </c>
      <c r="I1707" s="212"/>
      <c r="J1707" s="209"/>
      <c r="K1707" s="209"/>
      <c r="L1707" s="213"/>
      <c r="M1707" s="214"/>
      <c r="N1707" s="215"/>
      <c r="O1707" s="215"/>
      <c r="P1707" s="215"/>
      <c r="Q1707" s="215"/>
      <c r="R1707" s="215"/>
      <c r="S1707" s="215"/>
      <c r="T1707" s="216"/>
      <c r="AT1707" s="217" t="s">
        <v>191</v>
      </c>
      <c r="AU1707" s="217" t="s">
        <v>88</v>
      </c>
      <c r="AV1707" s="11" t="s">
        <v>86</v>
      </c>
      <c r="AW1707" s="11" t="s">
        <v>41</v>
      </c>
      <c r="AX1707" s="11" t="s">
        <v>78</v>
      </c>
      <c r="AY1707" s="217" t="s">
        <v>179</v>
      </c>
    </row>
    <row r="1708" spans="2:51" s="12" customFormat="1" ht="13.5">
      <c r="B1708" s="218"/>
      <c r="C1708" s="219"/>
      <c r="D1708" s="205" t="s">
        <v>191</v>
      </c>
      <c r="E1708" s="220" t="s">
        <v>34</v>
      </c>
      <c r="F1708" s="221" t="s">
        <v>2434</v>
      </c>
      <c r="G1708" s="219"/>
      <c r="H1708" s="222">
        <v>12</v>
      </c>
      <c r="I1708" s="223"/>
      <c r="J1708" s="219"/>
      <c r="K1708" s="219"/>
      <c r="L1708" s="224"/>
      <c r="M1708" s="225"/>
      <c r="N1708" s="226"/>
      <c r="O1708" s="226"/>
      <c r="P1708" s="226"/>
      <c r="Q1708" s="226"/>
      <c r="R1708" s="226"/>
      <c r="S1708" s="226"/>
      <c r="T1708" s="227"/>
      <c r="AT1708" s="228" t="s">
        <v>191</v>
      </c>
      <c r="AU1708" s="228" t="s">
        <v>88</v>
      </c>
      <c r="AV1708" s="12" t="s">
        <v>88</v>
      </c>
      <c r="AW1708" s="12" t="s">
        <v>41</v>
      </c>
      <c r="AX1708" s="12" t="s">
        <v>78</v>
      </c>
      <c r="AY1708" s="228" t="s">
        <v>179</v>
      </c>
    </row>
    <row r="1709" spans="2:51" s="12" customFormat="1" ht="13.5">
      <c r="B1709" s="218"/>
      <c r="C1709" s="219"/>
      <c r="D1709" s="205" t="s">
        <v>191</v>
      </c>
      <c r="E1709" s="220" t="s">
        <v>34</v>
      </c>
      <c r="F1709" s="221" t="s">
        <v>2435</v>
      </c>
      <c r="G1709" s="219"/>
      <c r="H1709" s="222">
        <v>15</v>
      </c>
      <c r="I1709" s="223"/>
      <c r="J1709" s="219"/>
      <c r="K1709" s="219"/>
      <c r="L1709" s="224"/>
      <c r="M1709" s="225"/>
      <c r="N1709" s="226"/>
      <c r="O1709" s="226"/>
      <c r="P1709" s="226"/>
      <c r="Q1709" s="226"/>
      <c r="R1709" s="226"/>
      <c r="S1709" s="226"/>
      <c r="T1709" s="227"/>
      <c r="AT1709" s="228" t="s">
        <v>191</v>
      </c>
      <c r="AU1709" s="228" t="s">
        <v>88</v>
      </c>
      <c r="AV1709" s="12" t="s">
        <v>88</v>
      </c>
      <c r="AW1709" s="12" t="s">
        <v>41</v>
      </c>
      <c r="AX1709" s="12" t="s">
        <v>78</v>
      </c>
      <c r="AY1709" s="228" t="s">
        <v>179</v>
      </c>
    </row>
    <row r="1710" spans="2:51" s="12" customFormat="1" ht="13.5">
      <c r="B1710" s="218"/>
      <c r="C1710" s="219"/>
      <c r="D1710" s="205" t="s">
        <v>191</v>
      </c>
      <c r="E1710" s="220" t="s">
        <v>34</v>
      </c>
      <c r="F1710" s="221" t="s">
        <v>2436</v>
      </c>
      <c r="G1710" s="219"/>
      <c r="H1710" s="222">
        <v>30.68</v>
      </c>
      <c r="I1710" s="223"/>
      <c r="J1710" s="219"/>
      <c r="K1710" s="219"/>
      <c r="L1710" s="224"/>
      <c r="M1710" s="225"/>
      <c r="N1710" s="226"/>
      <c r="O1710" s="226"/>
      <c r="P1710" s="226"/>
      <c r="Q1710" s="226"/>
      <c r="R1710" s="226"/>
      <c r="S1710" s="226"/>
      <c r="T1710" s="227"/>
      <c r="AT1710" s="228" t="s">
        <v>191</v>
      </c>
      <c r="AU1710" s="228" t="s">
        <v>88</v>
      </c>
      <c r="AV1710" s="12" t="s">
        <v>88</v>
      </c>
      <c r="AW1710" s="12" t="s">
        <v>41</v>
      </c>
      <c r="AX1710" s="12" t="s">
        <v>78</v>
      </c>
      <c r="AY1710" s="228" t="s">
        <v>179</v>
      </c>
    </row>
    <row r="1711" spans="2:51" s="12" customFormat="1" ht="13.5">
      <c r="B1711" s="218"/>
      <c r="C1711" s="219"/>
      <c r="D1711" s="205" t="s">
        <v>191</v>
      </c>
      <c r="E1711" s="220" t="s">
        <v>34</v>
      </c>
      <c r="F1711" s="221" t="s">
        <v>2437</v>
      </c>
      <c r="G1711" s="219"/>
      <c r="H1711" s="222">
        <v>11.4</v>
      </c>
      <c r="I1711" s="223"/>
      <c r="J1711" s="219"/>
      <c r="K1711" s="219"/>
      <c r="L1711" s="224"/>
      <c r="M1711" s="225"/>
      <c r="N1711" s="226"/>
      <c r="O1711" s="226"/>
      <c r="P1711" s="226"/>
      <c r="Q1711" s="226"/>
      <c r="R1711" s="226"/>
      <c r="S1711" s="226"/>
      <c r="T1711" s="227"/>
      <c r="AT1711" s="228" t="s">
        <v>191</v>
      </c>
      <c r="AU1711" s="228" t="s">
        <v>88</v>
      </c>
      <c r="AV1711" s="12" t="s">
        <v>88</v>
      </c>
      <c r="AW1711" s="12" t="s">
        <v>41</v>
      </c>
      <c r="AX1711" s="12" t="s">
        <v>78</v>
      </c>
      <c r="AY1711" s="228" t="s">
        <v>179</v>
      </c>
    </row>
    <row r="1712" spans="2:51" s="12" customFormat="1" ht="13.5">
      <c r="B1712" s="218"/>
      <c r="C1712" s="219"/>
      <c r="D1712" s="205" t="s">
        <v>191</v>
      </c>
      <c r="E1712" s="220" t="s">
        <v>34</v>
      </c>
      <c r="F1712" s="221" t="s">
        <v>2438</v>
      </c>
      <c r="G1712" s="219"/>
      <c r="H1712" s="222">
        <v>14.8</v>
      </c>
      <c r="I1712" s="223"/>
      <c r="J1712" s="219"/>
      <c r="K1712" s="219"/>
      <c r="L1712" s="224"/>
      <c r="M1712" s="225"/>
      <c r="N1712" s="226"/>
      <c r="O1712" s="226"/>
      <c r="P1712" s="226"/>
      <c r="Q1712" s="226"/>
      <c r="R1712" s="226"/>
      <c r="S1712" s="226"/>
      <c r="T1712" s="227"/>
      <c r="AT1712" s="228" t="s">
        <v>191</v>
      </c>
      <c r="AU1712" s="228" t="s">
        <v>88</v>
      </c>
      <c r="AV1712" s="12" t="s">
        <v>88</v>
      </c>
      <c r="AW1712" s="12" t="s">
        <v>41</v>
      </c>
      <c r="AX1712" s="12" t="s">
        <v>78</v>
      </c>
      <c r="AY1712" s="228" t="s">
        <v>179</v>
      </c>
    </row>
    <row r="1713" spans="2:65" s="12" customFormat="1" ht="13.5">
      <c r="B1713" s="218"/>
      <c r="C1713" s="219"/>
      <c r="D1713" s="205" t="s">
        <v>191</v>
      </c>
      <c r="E1713" s="220" t="s">
        <v>34</v>
      </c>
      <c r="F1713" s="221" t="s">
        <v>2439</v>
      </c>
      <c r="G1713" s="219"/>
      <c r="H1713" s="222">
        <v>10.4</v>
      </c>
      <c r="I1713" s="223"/>
      <c r="J1713" s="219"/>
      <c r="K1713" s="219"/>
      <c r="L1713" s="224"/>
      <c r="M1713" s="225"/>
      <c r="N1713" s="226"/>
      <c r="O1713" s="226"/>
      <c r="P1713" s="226"/>
      <c r="Q1713" s="226"/>
      <c r="R1713" s="226"/>
      <c r="S1713" s="226"/>
      <c r="T1713" s="227"/>
      <c r="AT1713" s="228" t="s">
        <v>191</v>
      </c>
      <c r="AU1713" s="228" t="s">
        <v>88</v>
      </c>
      <c r="AV1713" s="12" t="s">
        <v>88</v>
      </c>
      <c r="AW1713" s="12" t="s">
        <v>41</v>
      </c>
      <c r="AX1713" s="12" t="s">
        <v>78</v>
      </c>
      <c r="AY1713" s="228" t="s">
        <v>179</v>
      </c>
    </row>
    <row r="1714" spans="2:65" s="12" customFormat="1" ht="13.5">
      <c r="B1714" s="218"/>
      <c r="C1714" s="219"/>
      <c r="D1714" s="205" t="s">
        <v>191</v>
      </c>
      <c r="E1714" s="220" t="s">
        <v>34</v>
      </c>
      <c r="F1714" s="221" t="s">
        <v>2440</v>
      </c>
      <c r="G1714" s="219"/>
      <c r="H1714" s="222">
        <v>10.1</v>
      </c>
      <c r="I1714" s="223"/>
      <c r="J1714" s="219"/>
      <c r="K1714" s="219"/>
      <c r="L1714" s="224"/>
      <c r="M1714" s="225"/>
      <c r="N1714" s="226"/>
      <c r="O1714" s="226"/>
      <c r="P1714" s="226"/>
      <c r="Q1714" s="226"/>
      <c r="R1714" s="226"/>
      <c r="S1714" s="226"/>
      <c r="T1714" s="227"/>
      <c r="AT1714" s="228" t="s">
        <v>191</v>
      </c>
      <c r="AU1714" s="228" t="s">
        <v>88</v>
      </c>
      <c r="AV1714" s="12" t="s">
        <v>88</v>
      </c>
      <c r="AW1714" s="12" t="s">
        <v>41</v>
      </c>
      <c r="AX1714" s="12" t="s">
        <v>78</v>
      </c>
      <c r="AY1714" s="228" t="s">
        <v>179</v>
      </c>
    </row>
    <row r="1715" spans="2:65" s="12" customFormat="1" ht="13.5">
      <c r="B1715" s="218"/>
      <c r="C1715" s="219"/>
      <c r="D1715" s="205" t="s">
        <v>191</v>
      </c>
      <c r="E1715" s="220" t="s">
        <v>34</v>
      </c>
      <c r="F1715" s="221" t="s">
        <v>2441</v>
      </c>
      <c r="G1715" s="219"/>
      <c r="H1715" s="222">
        <v>26.2</v>
      </c>
      <c r="I1715" s="223"/>
      <c r="J1715" s="219"/>
      <c r="K1715" s="219"/>
      <c r="L1715" s="224"/>
      <c r="M1715" s="225"/>
      <c r="N1715" s="226"/>
      <c r="O1715" s="226"/>
      <c r="P1715" s="226"/>
      <c r="Q1715" s="226"/>
      <c r="R1715" s="226"/>
      <c r="S1715" s="226"/>
      <c r="T1715" s="227"/>
      <c r="AT1715" s="228" t="s">
        <v>191</v>
      </c>
      <c r="AU1715" s="228" t="s">
        <v>88</v>
      </c>
      <c r="AV1715" s="12" t="s">
        <v>88</v>
      </c>
      <c r="AW1715" s="12" t="s">
        <v>41</v>
      </c>
      <c r="AX1715" s="12" t="s">
        <v>78</v>
      </c>
      <c r="AY1715" s="228" t="s">
        <v>179</v>
      </c>
    </row>
    <row r="1716" spans="2:65" s="12" customFormat="1" ht="13.5">
      <c r="B1716" s="218"/>
      <c r="C1716" s="219"/>
      <c r="D1716" s="205" t="s">
        <v>191</v>
      </c>
      <c r="E1716" s="220" t="s">
        <v>34</v>
      </c>
      <c r="F1716" s="221" t="s">
        <v>2442</v>
      </c>
      <c r="G1716" s="219"/>
      <c r="H1716" s="222">
        <v>11</v>
      </c>
      <c r="I1716" s="223"/>
      <c r="J1716" s="219"/>
      <c r="K1716" s="219"/>
      <c r="L1716" s="224"/>
      <c r="M1716" s="225"/>
      <c r="N1716" s="226"/>
      <c r="O1716" s="226"/>
      <c r="P1716" s="226"/>
      <c r="Q1716" s="226"/>
      <c r="R1716" s="226"/>
      <c r="S1716" s="226"/>
      <c r="T1716" s="227"/>
      <c r="AT1716" s="228" t="s">
        <v>191</v>
      </c>
      <c r="AU1716" s="228" t="s">
        <v>88</v>
      </c>
      <c r="AV1716" s="12" t="s">
        <v>88</v>
      </c>
      <c r="AW1716" s="12" t="s">
        <v>41</v>
      </c>
      <c r="AX1716" s="12" t="s">
        <v>78</v>
      </c>
      <c r="AY1716" s="228" t="s">
        <v>179</v>
      </c>
    </row>
    <row r="1717" spans="2:65" s="12" customFormat="1" ht="13.5">
      <c r="B1717" s="218"/>
      <c r="C1717" s="219"/>
      <c r="D1717" s="205" t="s">
        <v>191</v>
      </c>
      <c r="E1717" s="220" t="s">
        <v>34</v>
      </c>
      <c r="F1717" s="221" t="s">
        <v>2443</v>
      </c>
      <c r="G1717" s="219"/>
      <c r="H1717" s="222">
        <v>15</v>
      </c>
      <c r="I1717" s="223"/>
      <c r="J1717" s="219"/>
      <c r="K1717" s="219"/>
      <c r="L1717" s="224"/>
      <c r="M1717" s="225"/>
      <c r="N1717" s="226"/>
      <c r="O1717" s="226"/>
      <c r="P1717" s="226"/>
      <c r="Q1717" s="226"/>
      <c r="R1717" s="226"/>
      <c r="S1717" s="226"/>
      <c r="T1717" s="227"/>
      <c r="AT1717" s="228" t="s">
        <v>191</v>
      </c>
      <c r="AU1717" s="228" t="s">
        <v>88</v>
      </c>
      <c r="AV1717" s="12" t="s">
        <v>88</v>
      </c>
      <c r="AW1717" s="12" t="s">
        <v>41</v>
      </c>
      <c r="AX1717" s="12" t="s">
        <v>78</v>
      </c>
      <c r="AY1717" s="228" t="s">
        <v>179</v>
      </c>
    </row>
    <row r="1718" spans="2:65" s="12" customFormat="1" ht="13.5">
      <c r="B1718" s="218"/>
      <c r="C1718" s="219"/>
      <c r="D1718" s="205" t="s">
        <v>191</v>
      </c>
      <c r="E1718" s="220" t="s">
        <v>34</v>
      </c>
      <c r="F1718" s="221" t="s">
        <v>2444</v>
      </c>
      <c r="G1718" s="219"/>
      <c r="H1718" s="222">
        <v>26.4</v>
      </c>
      <c r="I1718" s="223"/>
      <c r="J1718" s="219"/>
      <c r="K1718" s="219"/>
      <c r="L1718" s="224"/>
      <c r="M1718" s="225"/>
      <c r="N1718" s="226"/>
      <c r="O1718" s="226"/>
      <c r="P1718" s="226"/>
      <c r="Q1718" s="226"/>
      <c r="R1718" s="226"/>
      <c r="S1718" s="226"/>
      <c r="T1718" s="227"/>
      <c r="AT1718" s="228" t="s">
        <v>191</v>
      </c>
      <c r="AU1718" s="228" t="s">
        <v>88</v>
      </c>
      <c r="AV1718" s="12" t="s">
        <v>88</v>
      </c>
      <c r="AW1718" s="12" t="s">
        <v>41</v>
      </c>
      <c r="AX1718" s="12" t="s">
        <v>78</v>
      </c>
      <c r="AY1718" s="228" t="s">
        <v>179</v>
      </c>
    </row>
    <row r="1719" spans="2:65" s="13" customFormat="1" ht="13.5">
      <c r="B1719" s="229"/>
      <c r="C1719" s="230"/>
      <c r="D1719" s="205" t="s">
        <v>191</v>
      </c>
      <c r="E1719" s="231" t="s">
        <v>34</v>
      </c>
      <c r="F1719" s="232" t="s">
        <v>196</v>
      </c>
      <c r="G1719" s="230"/>
      <c r="H1719" s="233">
        <v>1589.338</v>
      </c>
      <c r="I1719" s="234"/>
      <c r="J1719" s="230"/>
      <c r="K1719" s="230"/>
      <c r="L1719" s="235"/>
      <c r="M1719" s="236"/>
      <c r="N1719" s="237"/>
      <c r="O1719" s="237"/>
      <c r="P1719" s="237"/>
      <c r="Q1719" s="237"/>
      <c r="R1719" s="237"/>
      <c r="S1719" s="237"/>
      <c r="T1719" s="238"/>
      <c r="AT1719" s="239" t="s">
        <v>191</v>
      </c>
      <c r="AU1719" s="239" t="s">
        <v>88</v>
      </c>
      <c r="AV1719" s="13" t="s">
        <v>187</v>
      </c>
      <c r="AW1719" s="13" t="s">
        <v>41</v>
      </c>
      <c r="AX1719" s="13" t="s">
        <v>86</v>
      </c>
      <c r="AY1719" s="239" t="s">
        <v>179</v>
      </c>
    </row>
    <row r="1720" spans="2:65" s="1" customFormat="1" ht="14.45" customHeight="1">
      <c r="B1720" s="42"/>
      <c r="C1720" s="240" t="s">
        <v>2445</v>
      </c>
      <c r="D1720" s="240" t="s">
        <v>222</v>
      </c>
      <c r="E1720" s="241" t="s">
        <v>2446</v>
      </c>
      <c r="F1720" s="242" t="s">
        <v>2447</v>
      </c>
      <c r="G1720" s="243" t="s">
        <v>250</v>
      </c>
      <c r="H1720" s="244">
        <v>1748.2719999999999</v>
      </c>
      <c r="I1720" s="245"/>
      <c r="J1720" s="246">
        <f>ROUND(I1720*H1720,2)</f>
        <v>0</v>
      </c>
      <c r="K1720" s="242" t="s">
        <v>233</v>
      </c>
      <c r="L1720" s="247"/>
      <c r="M1720" s="248" t="s">
        <v>34</v>
      </c>
      <c r="N1720" s="249" t="s">
        <v>49</v>
      </c>
      <c r="O1720" s="43"/>
      <c r="P1720" s="202">
        <f>O1720*H1720</f>
        <v>0</v>
      </c>
      <c r="Q1720" s="202">
        <v>0</v>
      </c>
      <c r="R1720" s="202">
        <f>Q1720*H1720</f>
        <v>0</v>
      </c>
      <c r="S1720" s="202">
        <v>0</v>
      </c>
      <c r="T1720" s="203">
        <f>S1720*H1720</f>
        <v>0</v>
      </c>
      <c r="AR1720" s="24" t="s">
        <v>473</v>
      </c>
      <c r="AT1720" s="24" t="s">
        <v>222</v>
      </c>
      <c r="AU1720" s="24" t="s">
        <v>88</v>
      </c>
      <c r="AY1720" s="24" t="s">
        <v>179</v>
      </c>
      <c r="BE1720" s="204">
        <f>IF(N1720="základní",J1720,0)</f>
        <v>0</v>
      </c>
      <c r="BF1720" s="204">
        <f>IF(N1720="snížená",J1720,0)</f>
        <v>0</v>
      </c>
      <c r="BG1720" s="204">
        <f>IF(N1720="zákl. přenesená",J1720,0)</f>
        <v>0</v>
      </c>
      <c r="BH1720" s="204">
        <f>IF(N1720="sníž. přenesená",J1720,0)</f>
        <v>0</v>
      </c>
      <c r="BI1720" s="204">
        <f>IF(N1720="nulová",J1720,0)</f>
        <v>0</v>
      </c>
      <c r="BJ1720" s="24" t="s">
        <v>86</v>
      </c>
      <c r="BK1720" s="204">
        <f>ROUND(I1720*H1720,2)</f>
        <v>0</v>
      </c>
      <c r="BL1720" s="24" t="s">
        <v>301</v>
      </c>
      <c r="BM1720" s="24" t="s">
        <v>2448</v>
      </c>
    </row>
    <row r="1721" spans="2:65" s="12" customFormat="1" ht="13.5">
      <c r="B1721" s="218"/>
      <c r="C1721" s="219"/>
      <c r="D1721" s="205" t="s">
        <v>191</v>
      </c>
      <c r="E1721" s="219"/>
      <c r="F1721" s="221" t="s">
        <v>2449</v>
      </c>
      <c r="G1721" s="219"/>
      <c r="H1721" s="222">
        <v>1748.2719999999999</v>
      </c>
      <c r="I1721" s="223"/>
      <c r="J1721" s="219"/>
      <c r="K1721" s="219"/>
      <c r="L1721" s="224"/>
      <c r="M1721" s="225"/>
      <c r="N1721" s="226"/>
      <c r="O1721" s="226"/>
      <c r="P1721" s="226"/>
      <c r="Q1721" s="226"/>
      <c r="R1721" s="226"/>
      <c r="S1721" s="226"/>
      <c r="T1721" s="227"/>
      <c r="AT1721" s="228" t="s">
        <v>191</v>
      </c>
      <c r="AU1721" s="228" t="s">
        <v>88</v>
      </c>
      <c r="AV1721" s="12" t="s">
        <v>88</v>
      </c>
      <c r="AW1721" s="12" t="s">
        <v>6</v>
      </c>
      <c r="AX1721" s="12" t="s">
        <v>86</v>
      </c>
      <c r="AY1721" s="228" t="s">
        <v>179</v>
      </c>
    </row>
    <row r="1722" spans="2:65" s="1" customFormat="1" ht="14.45" customHeight="1">
      <c r="B1722" s="42"/>
      <c r="C1722" s="193" t="s">
        <v>2450</v>
      </c>
      <c r="D1722" s="193" t="s">
        <v>182</v>
      </c>
      <c r="E1722" s="194" t="s">
        <v>2451</v>
      </c>
      <c r="F1722" s="195" t="s">
        <v>2452</v>
      </c>
      <c r="G1722" s="196" t="s">
        <v>250</v>
      </c>
      <c r="H1722" s="197">
        <v>1589.338</v>
      </c>
      <c r="I1722" s="198"/>
      <c r="J1722" s="199">
        <f>ROUND(I1722*H1722,2)</f>
        <v>0</v>
      </c>
      <c r="K1722" s="195" t="s">
        <v>186</v>
      </c>
      <c r="L1722" s="62"/>
      <c r="M1722" s="200" t="s">
        <v>34</v>
      </c>
      <c r="N1722" s="201" t="s">
        <v>49</v>
      </c>
      <c r="O1722" s="43"/>
      <c r="P1722" s="202">
        <f>O1722*H1722</f>
        <v>0</v>
      </c>
      <c r="Q1722" s="202">
        <v>1.275E-5</v>
      </c>
      <c r="R1722" s="202">
        <f>Q1722*H1722</f>
        <v>2.0264059500000001E-2</v>
      </c>
      <c r="S1722" s="202">
        <v>0</v>
      </c>
      <c r="T1722" s="203">
        <f>S1722*H1722</f>
        <v>0</v>
      </c>
      <c r="AR1722" s="24" t="s">
        <v>301</v>
      </c>
      <c r="AT1722" s="24" t="s">
        <v>182</v>
      </c>
      <c r="AU1722" s="24" t="s">
        <v>88</v>
      </c>
      <c r="AY1722" s="24" t="s">
        <v>179</v>
      </c>
      <c r="BE1722" s="204">
        <f>IF(N1722="základní",J1722,0)</f>
        <v>0</v>
      </c>
      <c r="BF1722" s="204">
        <f>IF(N1722="snížená",J1722,0)</f>
        <v>0</v>
      </c>
      <c r="BG1722" s="204">
        <f>IF(N1722="zákl. přenesená",J1722,0)</f>
        <v>0</v>
      </c>
      <c r="BH1722" s="204">
        <f>IF(N1722="sníž. přenesená",J1722,0)</f>
        <v>0</v>
      </c>
      <c r="BI1722" s="204">
        <f>IF(N1722="nulová",J1722,0)</f>
        <v>0</v>
      </c>
      <c r="BJ1722" s="24" t="s">
        <v>86</v>
      </c>
      <c r="BK1722" s="204">
        <f>ROUND(I1722*H1722,2)</f>
        <v>0</v>
      </c>
      <c r="BL1722" s="24" t="s">
        <v>301</v>
      </c>
      <c r="BM1722" s="24" t="s">
        <v>2453</v>
      </c>
    </row>
    <row r="1723" spans="2:65" s="1" customFormat="1" ht="14.45" customHeight="1">
      <c r="B1723" s="42"/>
      <c r="C1723" s="240" t="s">
        <v>2454</v>
      </c>
      <c r="D1723" s="240" t="s">
        <v>222</v>
      </c>
      <c r="E1723" s="241" t="s">
        <v>2455</v>
      </c>
      <c r="F1723" s="242" t="s">
        <v>2456</v>
      </c>
      <c r="G1723" s="243" t="s">
        <v>769</v>
      </c>
      <c r="H1723" s="244">
        <v>639.33500000000004</v>
      </c>
      <c r="I1723" s="245"/>
      <c r="J1723" s="246">
        <f>ROUND(I1723*H1723,2)</f>
        <v>0</v>
      </c>
      <c r="K1723" s="242" t="s">
        <v>186</v>
      </c>
      <c r="L1723" s="247"/>
      <c r="M1723" s="248" t="s">
        <v>34</v>
      </c>
      <c r="N1723" s="249" t="s">
        <v>49</v>
      </c>
      <c r="O1723" s="43"/>
      <c r="P1723" s="202">
        <f>O1723*H1723</f>
        <v>0</v>
      </c>
      <c r="Q1723" s="202">
        <v>1.4999999999999999E-4</v>
      </c>
      <c r="R1723" s="202">
        <f>Q1723*H1723</f>
        <v>9.5900249999999992E-2</v>
      </c>
      <c r="S1723" s="202">
        <v>0</v>
      </c>
      <c r="T1723" s="203">
        <f>S1723*H1723</f>
        <v>0</v>
      </c>
      <c r="AR1723" s="24" t="s">
        <v>473</v>
      </c>
      <c r="AT1723" s="24" t="s">
        <v>222</v>
      </c>
      <c r="AU1723" s="24" t="s">
        <v>88</v>
      </c>
      <c r="AY1723" s="24" t="s">
        <v>179</v>
      </c>
      <c r="BE1723" s="204">
        <f>IF(N1723="základní",J1723,0)</f>
        <v>0</v>
      </c>
      <c r="BF1723" s="204">
        <f>IF(N1723="snížená",J1723,0)</f>
        <v>0</v>
      </c>
      <c r="BG1723" s="204">
        <f>IF(N1723="zákl. přenesená",J1723,0)</f>
        <v>0</v>
      </c>
      <c r="BH1723" s="204">
        <f>IF(N1723="sníž. přenesená",J1723,0)</f>
        <v>0</v>
      </c>
      <c r="BI1723" s="204">
        <f>IF(N1723="nulová",J1723,0)</f>
        <v>0</v>
      </c>
      <c r="BJ1723" s="24" t="s">
        <v>86</v>
      </c>
      <c r="BK1723" s="204">
        <f>ROUND(I1723*H1723,2)</f>
        <v>0</v>
      </c>
      <c r="BL1723" s="24" t="s">
        <v>301</v>
      </c>
      <c r="BM1723" s="24" t="s">
        <v>2457</v>
      </c>
    </row>
    <row r="1724" spans="2:65" s="1" customFormat="1" ht="27">
      <c r="B1724" s="42"/>
      <c r="C1724" s="64"/>
      <c r="D1724" s="205" t="s">
        <v>227</v>
      </c>
      <c r="E1724" s="64"/>
      <c r="F1724" s="206" t="s">
        <v>2458</v>
      </c>
      <c r="G1724" s="64"/>
      <c r="H1724" s="64"/>
      <c r="I1724" s="164"/>
      <c r="J1724" s="64"/>
      <c r="K1724" s="64"/>
      <c r="L1724" s="62"/>
      <c r="M1724" s="207"/>
      <c r="N1724" s="43"/>
      <c r="O1724" s="43"/>
      <c r="P1724" s="43"/>
      <c r="Q1724" s="43"/>
      <c r="R1724" s="43"/>
      <c r="S1724" s="43"/>
      <c r="T1724" s="79"/>
      <c r="AT1724" s="24" t="s">
        <v>227</v>
      </c>
      <c r="AU1724" s="24" t="s">
        <v>88</v>
      </c>
    </row>
    <row r="1725" spans="2:65" s="12" customFormat="1" ht="13.5">
      <c r="B1725" s="218"/>
      <c r="C1725" s="219"/>
      <c r="D1725" s="205" t="s">
        <v>191</v>
      </c>
      <c r="E1725" s="220" t="s">
        <v>34</v>
      </c>
      <c r="F1725" s="221" t="s">
        <v>2459</v>
      </c>
      <c r="G1725" s="219"/>
      <c r="H1725" s="222">
        <v>639.33500000000004</v>
      </c>
      <c r="I1725" s="223"/>
      <c r="J1725" s="219"/>
      <c r="K1725" s="219"/>
      <c r="L1725" s="224"/>
      <c r="M1725" s="225"/>
      <c r="N1725" s="226"/>
      <c r="O1725" s="226"/>
      <c r="P1725" s="226"/>
      <c r="Q1725" s="226"/>
      <c r="R1725" s="226"/>
      <c r="S1725" s="226"/>
      <c r="T1725" s="227"/>
      <c r="AT1725" s="228" t="s">
        <v>191</v>
      </c>
      <c r="AU1725" s="228" t="s">
        <v>88</v>
      </c>
      <c r="AV1725" s="12" t="s">
        <v>88</v>
      </c>
      <c r="AW1725" s="12" t="s">
        <v>41</v>
      </c>
      <c r="AX1725" s="12" t="s">
        <v>86</v>
      </c>
      <c r="AY1725" s="228" t="s">
        <v>179</v>
      </c>
    </row>
    <row r="1726" spans="2:65" s="1" customFormat="1" ht="14.45" customHeight="1">
      <c r="B1726" s="42"/>
      <c r="C1726" s="240" t="s">
        <v>2460</v>
      </c>
      <c r="D1726" s="240" t="s">
        <v>222</v>
      </c>
      <c r="E1726" s="241" t="s">
        <v>2461</v>
      </c>
      <c r="F1726" s="242" t="s">
        <v>2462</v>
      </c>
      <c r="G1726" s="243" t="s">
        <v>250</v>
      </c>
      <c r="H1726" s="244">
        <v>1589.338</v>
      </c>
      <c r="I1726" s="245"/>
      <c r="J1726" s="246">
        <f>ROUND(I1726*H1726,2)</f>
        <v>0</v>
      </c>
      <c r="K1726" s="242" t="s">
        <v>233</v>
      </c>
      <c r="L1726" s="247"/>
      <c r="M1726" s="248" t="s">
        <v>34</v>
      </c>
      <c r="N1726" s="249" t="s">
        <v>49</v>
      </c>
      <c r="O1726" s="43"/>
      <c r="P1726" s="202">
        <f>O1726*H1726</f>
        <v>0</v>
      </c>
      <c r="Q1726" s="202">
        <v>0</v>
      </c>
      <c r="R1726" s="202">
        <f>Q1726*H1726</f>
        <v>0</v>
      </c>
      <c r="S1726" s="202">
        <v>0</v>
      </c>
      <c r="T1726" s="203">
        <f>S1726*H1726</f>
        <v>0</v>
      </c>
      <c r="AR1726" s="24" t="s">
        <v>473</v>
      </c>
      <c r="AT1726" s="24" t="s">
        <v>222</v>
      </c>
      <c r="AU1726" s="24" t="s">
        <v>88</v>
      </c>
      <c r="AY1726" s="24" t="s">
        <v>179</v>
      </c>
      <c r="BE1726" s="204">
        <f>IF(N1726="základní",J1726,0)</f>
        <v>0</v>
      </c>
      <c r="BF1726" s="204">
        <f>IF(N1726="snížená",J1726,0)</f>
        <v>0</v>
      </c>
      <c r="BG1726" s="204">
        <f>IF(N1726="zákl. přenesená",J1726,0)</f>
        <v>0</v>
      </c>
      <c r="BH1726" s="204">
        <f>IF(N1726="sníž. přenesená",J1726,0)</f>
        <v>0</v>
      </c>
      <c r="BI1726" s="204">
        <f>IF(N1726="nulová",J1726,0)</f>
        <v>0</v>
      </c>
      <c r="BJ1726" s="24" t="s">
        <v>86</v>
      </c>
      <c r="BK1726" s="204">
        <f>ROUND(I1726*H1726,2)</f>
        <v>0</v>
      </c>
      <c r="BL1726" s="24" t="s">
        <v>301</v>
      </c>
      <c r="BM1726" s="24" t="s">
        <v>2463</v>
      </c>
    </row>
    <row r="1727" spans="2:65" s="1" customFormat="1" ht="14.45" customHeight="1">
      <c r="B1727" s="42"/>
      <c r="C1727" s="193" t="s">
        <v>2464</v>
      </c>
      <c r="D1727" s="193" t="s">
        <v>182</v>
      </c>
      <c r="E1727" s="194" t="s">
        <v>2465</v>
      </c>
      <c r="F1727" s="195" t="s">
        <v>2466</v>
      </c>
      <c r="G1727" s="196" t="s">
        <v>250</v>
      </c>
      <c r="H1727" s="197">
        <v>4916</v>
      </c>
      <c r="I1727" s="198"/>
      <c r="J1727" s="199">
        <f>ROUND(I1727*H1727,2)</f>
        <v>0</v>
      </c>
      <c r="K1727" s="195" t="s">
        <v>233</v>
      </c>
      <c r="L1727" s="62"/>
      <c r="M1727" s="200" t="s">
        <v>34</v>
      </c>
      <c r="N1727" s="201" t="s">
        <v>49</v>
      </c>
      <c r="O1727" s="43"/>
      <c r="P1727" s="202">
        <f>O1727*H1727</f>
        <v>0</v>
      </c>
      <c r="Q1727" s="202">
        <v>0</v>
      </c>
      <c r="R1727" s="202">
        <f>Q1727*H1727</f>
        <v>0</v>
      </c>
      <c r="S1727" s="202">
        <v>0</v>
      </c>
      <c r="T1727" s="203">
        <f>S1727*H1727</f>
        <v>0</v>
      </c>
      <c r="AR1727" s="24" t="s">
        <v>301</v>
      </c>
      <c r="AT1727" s="24" t="s">
        <v>182</v>
      </c>
      <c r="AU1727" s="24" t="s">
        <v>88</v>
      </c>
      <c r="AY1727" s="24" t="s">
        <v>179</v>
      </c>
      <c r="BE1727" s="204">
        <f>IF(N1727="základní",J1727,0)</f>
        <v>0</v>
      </c>
      <c r="BF1727" s="204">
        <f>IF(N1727="snížená",J1727,0)</f>
        <v>0</v>
      </c>
      <c r="BG1727" s="204">
        <f>IF(N1727="zákl. přenesená",J1727,0)</f>
        <v>0</v>
      </c>
      <c r="BH1727" s="204">
        <f>IF(N1727="sníž. přenesená",J1727,0)</f>
        <v>0</v>
      </c>
      <c r="BI1727" s="204">
        <f>IF(N1727="nulová",J1727,0)</f>
        <v>0</v>
      </c>
      <c r="BJ1727" s="24" t="s">
        <v>86</v>
      </c>
      <c r="BK1727" s="204">
        <f>ROUND(I1727*H1727,2)</f>
        <v>0</v>
      </c>
      <c r="BL1727" s="24" t="s">
        <v>301</v>
      </c>
      <c r="BM1727" s="24" t="s">
        <v>2467</v>
      </c>
    </row>
    <row r="1728" spans="2:65" s="12" customFormat="1" ht="13.5">
      <c r="B1728" s="218"/>
      <c r="C1728" s="219"/>
      <c r="D1728" s="205" t="s">
        <v>191</v>
      </c>
      <c r="E1728" s="220" t="s">
        <v>34</v>
      </c>
      <c r="F1728" s="221" t="s">
        <v>2468</v>
      </c>
      <c r="G1728" s="219"/>
      <c r="H1728" s="222">
        <v>4916</v>
      </c>
      <c r="I1728" s="223"/>
      <c r="J1728" s="219"/>
      <c r="K1728" s="219"/>
      <c r="L1728" s="224"/>
      <c r="M1728" s="225"/>
      <c r="N1728" s="226"/>
      <c r="O1728" s="226"/>
      <c r="P1728" s="226"/>
      <c r="Q1728" s="226"/>
      <c r="R1728" s="226"/>
      <c r="S1728" s="226"/>
      <c r="T1728" s="227"/>
      <c r="AT1728" s="228" t="s">
        <v>191</v>
      </c>
      <c r="AU1728" s="228" t="s">
        <v>88</v>
      </c>
      <c r="AV1728" s="12" t="s">
        <v>88</v>
      </c>
      <c r="AW1728" s="12" t="s">
        <v>41</v>
      </c>
      <c r="AX1728" s="12" t="s">
        <v>86</v>
      </c>
      <c r="AY1728" s="228" t="s">
        <v>179</v>
      </c>
    </row>
    <row r="1729" spans="2:65" s="1" customFormat="1" ht="14.45" customHeight="1">
      <c r="B1729" s="42"/>
      <c r="C1729" s="193" t="s">
        <v>2469</v>
      </c>
      <c r="D1729" s="193" t="s">
        <v>182</v>
      </c>
      <c r="E1729" s="194" t="s">
        <v>2470</v>
      </c>
      <c r="F1729" s="195" t="s">
        <v>2471</v>
      </c>
      <c r="G1729" s="196" t="s">
        <v>185</v>
      </c>
      <c r="H1729" s="197">
        <v>1289</v>
      </c>
      <c r="I1729" s="198"/>
      <c r="J1729" s="199">
        <f>ROUND(I1729*H1729,2)</f>
        <v>0</v>
      </c>
      <c r="K1729" s="195" t="s">
        <v>233</v>
      </c>
      <c r="L1729" s="62"/>
      <c r="M1729" s="200" t="s">
        <v>34</v>
      </c>
      <c r="N1729" s="201" t="s">
        <v>49</v>
      </c>
      <c r="O1729" s="43"/>
      <c r="P1729" s="202">
        <f>O1729*H1729</f>
        <v>0</v>
      </c>
      <c r="Q1729" s="202">
        <v>0</v>
      </c>
      <c r="R1729" s="202">
        <f>Q1729*H1729</f>
        <v>0</v>
      </c>
      <c r="S1729" s="202">
        <v>0</v>
      </c>
      <c r="T1729" s="203">
        <f>S1729*H1729</f>
        <v>0</v>
      </c>
      <c r="AR1729" s="24" t="s">
        <v>301</v>
      </c>
      <c r="AT1729" s="24" t="s">
        <v>182</v>
      </c>
      <c r="AU1729" s="24" t="s">
        <v>88</v>
      </c>
      <c r="AY1729" s="24" t="s">
        <v>179</v>
      </c>
      <c r="BE1729" s="204">
        <f>IF(N1729="základní",J1729,0)</f>
        <v>0</v>
      </c>
      <c r="BF1729" s="204">
        <f>IF(N1729="snížená",J1729,0)</f>
        <v>0</v>
      </c>
      <c r="BG1729" s="204">
        <f>IF(N1729="zákl. přenesená",J1729,0)</f>
        <v>0</v>
      </c>
      <c r="BH1729" s="204">
        <f>IF(N1729="sníž. přenesená",J1729,0)</f>
        <v>0</v>
      </c>
      <c r="BI1729" s="204">
        <f>IF(N1729="nulová",J1729,0)</f>
        <v>0</v>
      </c>
      <c r="BJ1729" s="24" t="s">
        <v>86</v>
      </c>
      <c r="BK1729" s="204">
        <f>ROUND(I1729*H1729,2)</f>
        <v>0</v>
      </c>
      <c r="BL1729" s="24" t="s">
        <v>301</v>
      </c>
      <c r="BM1729" s="24" t="s">
        <v>2472</v>
      </c>
    </row>
    <row r="1730" spans="2:65" s="1" customFormat="1" ht="14.45" customHeight="1">
      <c r="B1730" s="42"/>
      <c r="C1730" s="193" t="s">
        <v>2473</v>
      </c>
      <c r="D1730" s="193" t="s">
        <v>182</v>
      </c>
      <c r="E1730" s="194" t="s">
        <v>2474</v>
      </c>
      <c r="F1730" s="195" t="s">
        <v>2475</v>
      </c>
      <c r="G1730" s="196" t="s">
        <v>185</v>
      </c>
      <c r="H1730" s="197">
        <v>948.7</v>
      </c>
      <c r="I1730" s="198"/>
      <c r="J1730" s="199">
        <f>ROUND(I1730*H1730,2)</f>
        <v>0</v>
      </c>
      <c r="K1730" s="195" t="s">
        <v>233</v>
      </c>
      <c r="L1730" s="62"/>
      <c r="M1730" s="200" t="s">
        <v>34</v>
      </c>
      <c r="N1730" s="201" t="s">
        <v>49</v>
      </c>
      <c r="O1730" s="43"/>
      <c r="P1730" s="202">
        <f>O1730*H1730</f>
        <v>0</v>
      </c>
      <c r="Q1730" s="202">
        <v>0</v>
      </c>
      <c r="R1730" s="202">
        <f>Q1730*H1730</f>
        <v>0</v>
      </c>
      <c r="S1730" s="202">
        <v>0</v>
      </c>
      <c r="T1730" s="203">
        <f>S1730*H1730</f>
        <v>0</v>
      </c>
      <c r="AR1730" s="24" t="s">
        <v>301</v>
      </c>
      <c r="AT1730" s="24" t="s">
        <v>182</v>
      </c>
      <c r="AU1730" s="24" t="s">
        <v>88</v>
      </c>
      <c r="AY1730" s="24" t="s">
        <v>179</v>
      </c>
      <c r="BE1730" s="204">
        <f>IF(N1730="základní",J1730,0)</f>
        <v>0</v>
      </c>
      <c r="BF1730" s="204">
        <f>IF(N1730="snížená",J1730,0)</f>
        <v>0</v>
      </c>
      <c r="BG1730" s="204">
        <f>IF(N1730="zákl. přenesená",J1730,0)</f>
        <v>0</v>
      </c>
      <c r="BH1730" s="204">
        <f>IF(N1730="sníž. přenesená",J1730,0)</f>
        <v>0</v>
      </c>
      <c r="BI1730" s="204">
        <f>IF(N1730="nulová",J1730,0)</f>
        <v>0</v>
      </c>
      <c r="BJ1730" s="24" t="s">
        <v>86</v>
      </c>
      <c r="BK1730" s="204">
        <f>ROUND(I1730*H1730,2)</f>
        <v>0</v>
      </c>
      <c r="BL1730" s="24" t="s">
        <v>301</v>
      </c>
      <c r="BM1730" s="24" t="s">
        <v>2476</v>
      </c>
    </row>
    <row r="1731" spans="2:65" s="1" customFormat="1" ht="14.45" customHeight="1">
      <c r="B1731" s="42"/>
      <c r="C1731" s="193" t="s">
        <v>2477</v>
      </c>
      <c r="D1731" s="193" t="s">
        <v>182</v>
      </c>
      <c r="E1731" s="194" t="s">
        <v>2478</v>
      </c>
      <c r="F1731" s="195" t="s">
        <v>2479</v>
      </c>
      <c r="G1731" s="196" t="s">
        <v>250</v>
      </c>
      <c r="H1731" s="197">
        <v>1589.338</v>
      </c>
      <c r="I1731" s="198"/>
      <c r="J1731" s="199">
        <f>ROUND(I1731*H1731,2)</f>
        <v>0</v>
      </c>
      <c r="K1731" s="195" t="s">
        <v>186</v>
      </c>
      <c r="L1731" s="62"/>
      <c r="M1731" s="200" t="s">
        <v>34</v>
      </c>
      <c r="N1731" s="201" t="s">
        <v>49</v>
      </c>
      <c r="O1731" s="43"/>
      <c r="P1731" s="202">
        <f>O1731*H1731</f>
        <v>0</v>
      </c>
      <c r="Q1731" s="202">
        <v>3.0000000000000001E-5</v>
      </c>
      <c r="R1731" s="202">
        <f>Q1731*H1731</f>
        <v>4.7680140000000003E-2</v>
      </c>
      <c r="S1731" s="202">
        <v>0</v>
      </c>
      <c r="T1731" s="203">
        <f>S1731*H1731</f>
        <v>0</v>
      </c>
      <c r="AR1731" s="24" t="s">
        <v>301</v>
      </c>
      <c r="AT1731" s="24" t="s">
        <v>182</v>
      </c>
      <c r="AU1731" s="24" t="s">
        <v>88</v>
      </c>
      <c r="AY1731" s="24" t="s">
        <v>179</v>
      </c>
      <c r="BE1731" s="204">
        <f>IF(N1731="základní",J1731,0)</f>
        <v>0</v>
      </c>
      <c r="BF1731" s="204">
        <f>IF(N1731="snížená",J1731,0)</f>
        <v>0</v>
      </c>
      <c r="BG1731" s="204">
        <f>IF(N1731="zákl. přenesená",J1731,0)</f>
        <v>0</v>
      </c>
      <c r="BH1731" s="204">
        <f>IF(N1731="sníž. přenesená",J1731,0)</f>
        <v>0</v>
      </c>
      <c r="BI1731" s="204">
        <f>IF(N1731="nulová",J1731,0)</f>
        <v>0</v>
      </c>
      <c r="BJ1731" s="24" t="s">
        <v>86</v>
      </c>
      <c r="BK1731" s="204">
        <f>ROUND(I1731*H1731,2)</f>
        <v>0</v>
      </c>
      <c r="BL1731" s="24" t="s">
        <v>301</v>
      </c>
      <c r="BM1731" s="24" t="s">
        <v>2480</v>
      </c>
    </row>
    <row r="1732" spans="2:65" s="1" customFormat="1" ht="40.5">
      <c r="B1732" s="42"/>
      <c r="C1732" s="64"/>
      <c r="D1732" s="205" t="s">
        <v>189</v>
      </c>
      <c r="E1732" s="64"/>
      <c r="F1732" s="206" t="s">
        <v>2481</v>
      </c>
      <c r="G1732" s="64"/>
      <c r="H1732" s="64"/>
      <c r="I1732" s="164"/>
      <c r="J1732" s="64"/>
      <c r="K1732" s="64"/>
      <c r="L1732" s="62"/>
      <c r="M1732" s="207"/>
      <c r="N1732" s="43"/>
      <c r="O1732" s="43"/>
      <c r="P1732" s="43"/>
      <c r="Q1732" s="43"/>
      <c r="R1732" s="43"/>
      <c r="S1732" s="43"/>
      <c r="T1732" s="79"/>
      <c r="AT1732" s="24" t="s">
        <v>189</v>
      </c>
      <c r="AU1732" s="24" t="s">
        <v>88</v>
      </c>
    </row>
    <row r="1733" spans="2:65" s="1" customFormat="1" ht="34.15" customHeight="1">
      <c r="B1733" s="42"/>
      <c r="C1733" s="193" t="s">
        <v>2482</v>
      </c>
      <c r="D1733" s="193" t="s">
        <v>182</v>
      </c>
      <c r="E1733" s="194" t="s">
        <v>2483</v>
      </c>
      <c r="F1733" s="195" t="s">
        <v>2484</v>
      </c>
      <c r="G1733" s="196" t="s">
        <v>207</v>
      </c>
      <c r="H1733" s="197">
        <v>12.914</v>
      </c>
      <c r="I1733" s="198"/>
      <c r="J1733" s="199">
        <f>ROUND(I1733*H1733,2)</f>
        <v>0</v>
      </c>
      <c r="K1733" s="195" t="s">
        <v>186</v>
      </c>
      <c r="L1733" s="62"/>
      <c r="M1733" s="200" t="s">
        <v>34</v>
      </c>
      <c r="N1733" s="201" t="s">
        <v>49</v>
      </c>
      <c r="O1733" s="43"/>
      <c r="P1733" s="202">
        <f>O1733*H1733</f>
        <v>0</v>
      </c>
      <c r="Q1733" s="202">
        <v>0</v>
      </c>
      <c r="R1733" s="202">
        <f>Q1733*H1733</f>
        <v>0</v>
      </c>
      <c r="S1733" s="202">
        <v>0</v>
      </c>
      <c r="T1733" s="203">
        <f>S1733*H1733</f>
        <v>0</v>
      </c>
      <c r="AR1733" s="24" t="s">
        <v>301</v>
      </c>
      <c r="AT1733" s="24" t="s">
        <v>182</v>
      </c>
      <c r="AU1733" s="24" t="s">
        <v>88</v>
      </c>
      <c r="AY1733" s="24" t="s">
        <v>179</v>
      </c>
      <c r="BE1733" s="204">
        <f>IF(N1733="základní",J1733,0)</f>
        <v>0</v>
      </c>
      <c r="BF1733" s="204">
        <f>IF(N1733="snížená",J1733,0)</f>
        <v>0</v>
      </c>
      <c r="BG1733" s="204">
        <f>IF(N1733="zákl. přenesená",J1733,0)</f>
        <v>0</v>
      </c>
      <c r="BH1733" s="204">
        <f>IF(N1733="sníž. přenesená",J1733,0)</f>
        <v>0</v>
      </c>
      <c r="BI1733" s="204">
        <f>IF(N1733="nulová",J1733,0)</f>
        <v>0</v>
      </c>
      <c r="BJ1733" s="24" t="s">
        <v>86</v>
      </c>
      <c r="BK1733" s="204">
        <f>ROUND(I1733*H1733,2)</f>
        <v>0</v>
      </c>
      <c r="BL1733" s="24" t="s">
        <v>301</v>
      </c>
      <c r="BM1733" s="24" t="s">
        <v>2485</v>
      </c>
    </row>
    <row r="1734" spans="2:65" s="1" customFormat="1" ht="135">
      <c r="B1734" s="42"/>
      <c r="C1734" s="64"/>
      <c r="D1734" s="205" t="s">
        <v>189</v>
      </c>
      <c r="E1734" s="64"/>
      <c r="F1734" s="206" t="s">
        <v>2158</v>
      </c>
      <c r="G1734" s="64"/>
      <c r="H1734" s="64"/>
      <c r="I1734" s="164"/>
      <c r="J1734" s="64"/>
      <c r="K1734" s="64"/>
      <c r="L1734" s="62"/>
      <c r="M1734" s="207"/>
      <c r="N1734" s="43"/>
      <c r="O1734" s="43"/>
      <c r="P1734" s="43"/>
      <c r="Q1734" s="43"/>
      <c r="R1734" s="43"/>
      <c r="S1734" s="43"/>
      <c r="T1734" s="79"/>
      <c r="AT1734" s="24" t="s">
        <v>189</v>
      </c>
      <c r="AU1734" s="24" t="s">
        <v>88</v>
      </c>
    </row>
    <row r="1735" spans="2:65" s="10" customFormat="1" ht="29.85" customHeight="1">
      <c r="B1735" s="177"/>
      <c r="C1735" s="178"/>
      <c r="D1735" s="179" t="s">
        <v>77</v>
      </c>
      <c r="E1735" s="191" t="s">
        <v>2486</v>
      </c>
      <c r="F1735" s="191" t="s">
        <v>2487</v>
      </c>
      <c r="G1735" s="178"/>
      <c r="H1735" s="178"/>
      <c r="I1735" s="181"/>
      <c r="J1735" s="192">
        <f>BK1735</f>
        <v>0</v>
      </c>
      <c r="K1735" s="178"/>
      <c r="L1735" s="183"/>
      <c r="M1735" s="184"/>
      <c r="N1735" s="185"/>
      <c r="O1735" s="185"/>
      <c r="P1735" s="186">
        <f>SUM(P1736:P2019)</f>
        <v>0</v>
      </c>
      <c r="Q1735" s="185"/>
      <c r="R1735" s="186">
        <f>SUM(R1736:R2019)</f>
        <v>21.367929324999999</v>
      </c>
      <c r="S1735" s="185"/>
      <c r="T1735" s="187">
        <f>SUM(T1736:T2019)</f>
        <v>0</v>
      </c>
      <c r="AR1735" s="188" t="s">
        <v>88</v>
      </c>
      <c r="AT1735" s="189" t="s">
        <v>77</v>
      </c>
      <c r="AU1735" s="189" t="s">
        <v>86</v>
      </c>
      <c r="AY1735" s="188" t="s">
        <v>179</v>
      </c>
      <c r="BK1735" s="190">
        <f>SUM(BK1736:BK2019)</f>
        <v>0</v>
      </c>
    </row>
    <row r="1736" spans="2:65" s="1" customFormat="1" ht="34.15" customHeight="1">
      <c r="B1736" s="42"/>
      <c r="C1736" s="193" t="s">
        <v>2488</v>
      </c>
      <c r="D1736" s="193" t="s">
        <v>182</v>
      </c>
      <c r="E1736" s="194" t="s">
        <v>2489</v>
      </c>
      <c r="F1736" s="195" t="s">
        <v>2490</v>
      </c>
      <c r="G1736" s="196" t="s">
        <v>185</v>
      </c>
      <c r="H1736" s="197">
        <v>1157.3969999999999</v>
      </c>
      <c r="I1736" s="198"/>
      <c r="J1736" s="199">
        <f>ROUND(I1736*H1736,2)</f>
        <v>0</v>
      </c>
      <c r="K1736" s="195" t="s">
        <v>186</v>
      </c>
      <c r="L1736" s="62"/>
      <c r="M1736" s="200" t="s">
        <v>34</v>
      </c>
      <c r="N1736" s="201" t="s">
        <v>49</v>
      </c>
      <c r="O1736" s="43"/>
      <c r="P1736" s="202">
        <f>O1736*H1736</f>
        <v>0</v>
      </c>
      <c r="Q1736" s="202">
        <v>2.8999999999999998E-3</v>
      </c>
      <c r="R1736" s="202">
        <f>Q1736*H1736</f>
        <v>3.3564512999999994</v>
      </c>
      <c r="S1736" s="202">
        <v>0</v>
      </c>
      <c r="T1736" s="203">
        <f>S1736*H1736</f>
        <v>0</v>
      </c>
      <c r="AR1736" s="24" t="s">
        <v>301</v>
      </c>
      <c r="AT1736" s="24" t="s">
        <v>182</v>
      </c>
      <c r="AU1736" s="24" t="s">
        <v>88</v>
      </c>
      <c r="AY1736" s="24" t="s">
        <v>179</v>
      </c>
      <c r="BE1736" s="204">
        <f>IF(N1736="základní",J1736,0)</f>
        <v>0</v>
      </c>
      <c r="BF1736" s="204">
        <f>IF(N1736="snížená",J1736,0)</f>
        <v>0</v>
      </c>
      <c r="BG1736" s="204">
        <f>IF(N1736="zákl. přenesená",J1736,0)</f>
        <v>0</v>
      </c>
      <c r="BH1736" s="204">
        <f>IF(N1736="sníž. přenesená",J1736,0)</f>
        <v>0</v>
      </c>
      <c r="BI1736" s="204">
        <f>IF(N1736="nulová",J1736,0)</f>
        <v>0</v>
      </c>
      <c r="BJ1736" s="24" t="s">
        <v>86</v>
      </c>
      <c r="BK1736" s="204">
        <f>ROUND(I1736*H1736,2)</f>
        <v>0</v>
      </c>
      <c r="BL1736" s="24" t="s">
        <v>301</v>
      </c>
      <c r="BM1736" s="24" t="s">
        <v>2491</v>
      </c>
    </row>
    <row r="1737" spans="2:65" s="11" customFormat="1" ht="13.5">
      <c r="B1737" s="208"/>
      <c r="C1737" s="209"/>
      <c r="D1737" s="205" t="s">
        <v>191</v>
      </c>
      <c r="E1737" s="210" t="s">
        <v>34</v>
      </c>
      <c r="F1737" s="211" t="s">
        <v>2492</v>
      </c>
      <c r="G1737" s="209"/>
      <c r="H1737" s="210" t="s">
        <v>34</v>
      </c>
      <c r="I1737" s="212"/>
      <c r="J1737" s="209"/>
      <c r="K1737" s="209"/>
      <c r="L1737" s="213"/>
      <c r="M1737" s="214"/>
      <c r="N1737" s="215"/>
      <c r="O1737" s="215"/>
      <c r="P1737" s="215"/>
      <c r="Q1737" s="215"/>
      <c r="R1737" s="215"/>
      <c r="S1737" s="215"/>
      <c r="T1737" s="216"/>
      <c r="AT1737" s="217" t="s">
        <v>191</v>
      </c>
      <c r="AU1737" s="217" t="s">
        <v>88</v>
      </c>
      <c r="AV1737" s="11" t="s">
        <v>86</v>
      </c>
      <c r="AW1737" s="11" t="s">
        <v>41</v>
      </c>
      <c r="AX1737" s="11" t="s">
        <v>78</v>
      </c>
      <c r="AY1737" s="217" t="s">
        <v>179</v>
      </c>
    </row>
    <row r="1738" spans="2:65" s="12" customFormat="1" ht="40.5">
      <c r="B1738" s="218"/>
      <c r="C1738" s="219"/>
      <c r="D1738" s="205" t="s">
        <v>191</v>
      </c>
      <c r="E1738" s="220" t="s">
        <v>34</v>
      </c>
      <c r="F1738" s="221" t="s">
        <v>2493</v>
      </c>
      <c r="G1738" s="219"/>
      <c r="H1738" s="222">
        <v>53.423999999999999</v>
      </c>
      <c r="I1738" s="223"/>
      <c r="J1738" s="219"/>
      <c r="K1738" s="219"/>
      <c r="L1738" s="224"/>
      <c r="M1738" s="225"/>
      <c r="N1738" s="226"/>
      <c r="O1738" s="226"/>
      <c r="P1738" s="226"/>
      <c r="Q1738" s="226"/>
      <c r="R1738" s="226"/>
      <c r="S1738" s="226"/>
      <c r="T1738" s="227"/>
      <c r="AT1738" s="228" t="s">
        <v>191</v>
      </c>
      <c r="AU1738" s="228" t="s">
        <v>88</v>
      </c>
      <c r="AV1738" s="12" t="s">
        <v>88</v>
      </c>
      <c r="AW1738" s="12" t="s">
        <v>41</v>
      </c>
      <c r="AX1738" s="12" t="s">
        <v>78</v>
      </c>
      <c r="AY1738" s="228" t="s">
        <v>179</v>
      </c>
    </row>
    <row r="1739" spans="2:65" s="12" customFormat="1" ht="13.5">
      <c r="B1739" s="218"/>
      <c r="C1739" s="219"/>
      <c r="D1739" s="205" t="s">
        <v>191</v>
      </c>
      <c r="E1739" s="220" t="s">
        <v>34</v>
      </c>
      <c r="F1739" s="221" t="s">
        <v>2494</v>
      </c>
      <c r="G1739" s="219"/>
      <c r="H1739" s="222">
        <v>27.864000000000001</v>
      </c>
      <c r="I1739" s="223"/>
      <c r="J1739" s="219"/>
      <c r="K1739" s="219"/>
      <c r="L1739" s="224"/>
      <c r="M1739" s="225"/>
      <c r="N1739" s="226"/>
      <c r="O1739" s="226"/>
      <c r="P1739" s="226"/>
      <c r="Q1739" s="226"/>
      <c r="R1739" s="226"/>
      <c r="S1739" s="226"/>
      <c r="T1739" s="227"/>
      <c r="AT1739" s="228" t="s">
        <v>191</v>
      </c>
      <c r="AU1739" s="228" t="s">
        <v>88</v>
      </c>
      <c r="AV1739" s="12" t="s">
        <v>88</v>
      </c>
      <c r="AW1739" s="12" t="s">
        <v>41</v>
      </c>
      <c r="AX1739" s="12" t="s">
        <v>78</v>
      </c>
      <c r="AY1739" s="228" t="s">
        <v>179</v>
      </c>
    </row>
    <row r="1740" spans="2:65" s="12" customFormat="1" ht="13.5">
      <c r="B1740" s="218"/>
      <c r="C1740" s="219"/>
      <c r="D1740" s="205" t="s">
        <v>191</v>
      </c>
      <c r="E1740" s="220" t="s">
        <v>34</v>
      </c>
      <c r="F1740" s="221" t="s">
        <v>2495</v>
      </c>
      <c r="G1740" s="219"/>
      <c r="H1740" s="222">
        <v>19.850000000000001</v>
      </c>
      <c r="I1740" s="223"/>
      <c r="J1740" s="219"/>
      <c r="K1740" s="219"/>
      <c r="L1740" s="224"/>
      <c r="M1740" s="225"/>
      <c r="N1740" s="226"/>
      <c r="O1740" s="226"/>
      <c r="P1740" s="226"/>
      <c r="Q1740" s="226"/>
      <c r="R1740" s="226"/>
      <c r="S1740" s="226"/>
      <c r="T1740" s="227"/>
      <c r="AT1740" s="228" t="s">
        <v>191</v>
      </c>
      <c r="AU1740" s="228" t="s">
        <v>88</v>
      </c>
      <c r="AV1740" s="12" t="s">
        <v>88</v>
      </c>
      <c r="AW1740" s="12" t="s">
        <v>41</v>
      </c>
      <c r="AX1740" s="12" t="s">
        <v>78</v>
      </c>
      <c r="AY1740" s="228" t="s">
        <v>179</v>
      </c>
    </row>
    <row r="1741" spans="2:65" s="12" customFormat="1" ht="27">
      <c r="B1741" s="218"/>
      <c r="C1741" s="219"/>
      <c r="D1741" s="205" t="s">
        <v>191</v>
      </c>
      <c r="E1741" s="220" t="s">
        <v>34</v>
      </c>
      <c r="F1741" s="221" t="s">
        <v>2496</v>
      </c>
      <c r="G1741" s="219"/>
      <c r="H1741" s="222">
        <v>27.36</v>
      </c>
      <c r="I1741" s="223"/>
      <c r="J1741" s="219"/>
      <c r="K1741" s="219"/>
      <c r="L1741" s="224"/>
      <c r="M1741" s="225"/>
      <c r="N1741" s="226"/>
      <c r="O1741" s="226"/>
      <c r="P1741" s="226"/>
      <c r="Q1741" s="226"/>
      <c r="R1741" s="226"/>
      <c r="S1741" s="226"/>
      <c r="T1741" s="227"/>
      <c r="AT1741" s="228" t="s">
        <v>191</v>
      </c>
      <c r="AU1741" s="228" t="s">
        <v>88</v>
      </c>
      <c r="AV1741" s="12" t="s">
        <v>88</v>
      </c>
      <c r="AW1741" s="12" t="s">
        <v>41</v>
      </c>
      <c r="AX1741" s="12" t="s">
        <v>78</v>
      </c>
      <c r="AY1741" s="228" t="s">
        <v>179</v>
      </c>
    </row>
    <row r="1742" spans="2:65" s="12" customFormat="1" ht="13.5">
      <c r="B1742" s="218"/>
      <c r="C1742" s="219"/>
      <c r="D1742" s="205" t="s">
        <v>191</v>
      </c>
      <c r="E1742" s="220" t="s">
        <v>34</v>
      </c>
      <c r="F1742" s="221" t="s">
        <v>2497</v>
      </c>
      <c r="G1742" s="219"/>
      <c r="H1742" s="222">
        <v>24.678000000000001</v>
      </c>
      <c r="I1742" s="223"/>
      <c r="J1742" s="219"/>
      <c r="K1742" s="219"/>
      <c r="L1742" s="224"/>
      <c r="M1742" s="225"/>
      <c r="N1742" s="226"/>
      <c r="O1742" s="226"/>
      <c r="P1742" s="226"/>
      <c r="Q1742" s="226"/>
      <c r="R1742" s="226"/>
      <c r="S1742" s="226"/>
      <c r="T1742" s="227"/>
      <c r="AT1742" s="228" t="s">
        <v>191</v>
      </c>
      <c r="AU1742" s="228" t="s">
        <v>88</v>
      </c>
      <c r="AV1742" s="12" t="s">
        <v>88</v>
      </c>
      <c r="AW1742" s="12" t="s">
        <v>41</v>
      </c>
      <c r="AX1742" s="12" t="s">
        <v>78</v>
      </c>
      <c r="AY1742" s="228" t="s">
        <v>179</v>
      </c>
    </row>
    <row r="1743" spans="2:65" s="12" customFormat="1" ht="13.5">
      <c r="B1743" s="218"/>
      <c r="C1743" s="219"/>
      <c r="D1743" s="205" t="s">
        <v>191</v>
      </c>
      <c r="E1743" s="220" t="s">
        <v>34</v>
      </c>
      <c r="F1743" s="221" t="s">
        <v>2498</v>
      </c>
      <c r="G1743" s="219"/>
      <c r="H1743" s="222">
        <v>13.779</v>
      </c>
      <c r="I1743" s="223"/>
      <c r="J1743" s="219"/>
      <c r="K1743" s="219"/>
      <c r="L1743" s="224"/>
      <c r="M1743" s="225"/>
      <c r="N1743" s="226"/>
      <c r="O1743" s="226"/>
      <c r="P1743" s="226"/>
      <c r="Q1743" s="226"/>
      <c r="R1743" s="226"/>
      <c r="S1743" s="226"/>
      <c r="T1743" s="227"/>
      <c r="AT1743" s="228" t="s">
        <v>191</v>
      </c>
      <c r="AU1743" s="228" t="s">
        <v>88</v>
      </c>
      <c r="AV1743" s="12" t="s">
        <v>88</v>
      </c>
      <c r="AW1743" s="12" t="s">
        <v>41</v>
      </c>
      <c r="AX1743" s="12" t="s">
        <v>78</v>
      </c>
      <c r="AY1743" s="228" t="s">
        <v>179</v>
      </c>
    </row>
    <row r="1744" spans="2:65" s="12" customFormat="1" ht="13.5">
      <c r="B1744" s="218"/>
      <c r="C1744" s="219"/>
      <c r="D1744" s="205" t="s">
        <v>191</v>
      </c>
      <c r="E1744" s="220" t="s">
        <v>34</v>
      </c>
      <c r="F1744" s="221" t="s">
        <v>2499</v>
      </c>
      <c r="G1744" s="219"/>
      <c r="H1744" s="222">
        <v>7.29</v>
      </c>
      <c r="I1744" s="223"/>
      <c r="J1744" s="219"/>
      <c r="K1744" s="219"/>
      <c r="L1744" s="224"/>
      <c r="M1744" s="225"/>
      <c r="N1744" s="226"/>
      <c r="O1744" s="226"/>
      <c r="P1744" s="226"/>
      <c r="Q1744" s="226"/>
      <c r="R1744" s="226"/>
      <c r="S1744" s="226"/>
      <c r="T1744" s="227"/>
      <c r="AT1744" s="228" t="s">
        <v>191</v>
      </c>
      <c r="AU1744" s="228" t="s">
        <v>88</v>
      </c>
      <c r="AV1744" s="12" t="s">
        <v>88</v>
      </c>
      <c r="AW1744" s="12" t="s">
        <v>41</v>
      </c>
      <c r="AX1744" s="12" t="s">
        <v>78</v>
      </c>
      <c r="AY1744" s="228" t="s">
        <v>179</v>
      </c>
    </row>
    <row r="1745" spans="2:51" s="12" customFormat="1" ht="13.5">
      <c r="B1745" s="218"/>
      <c r="C1745" s="219"/>
      <c r="D1745" s="205" t="s">
        <v>191</v>
      </c>
      <c r="E1745" s="220" t="s">
        <v>34</v>
      </c>
      <c r="F1745" s="221" t="s">
        <v>2500</v>
      </c>
      <c r="G1745" s="219"/>
      <c r="H1745" s="222">
        <v>25.11</v>
      </c>
      <c r="I1745" s="223"/>
      <c r="J1745" s="219"/>
      <c r="K1745" s="219"/>
      <c r="L1745" s="224"/>
      <c r="M1745" s="225"/>
      <c r="N1745" s="226"/>
      <c r="O1745" s="226"/>
      <c r="P1745" s="226"/>
      <c r="Q1745" s="226"/>
      <c r="R1745" s="226"/>
      <c r="S1745" s="226"/>
      <c r="T1745" s="227"/>
      <c r="AT1745" s="228" t="s">
        <v>191</v>
      </c>
      <c r="AU1745" s="228" t="s">
        <v>88</v>
      </c>
      <c r="AV1745" s="12" t="s">
        <v>88</v>
      </c>
      <c r="AW1745" s="12" t="s">
        <v>41</v>
      </c>
      <c r="AX1745" s="12" t="s">
        <v>78</v>
      </c>
      <c r="AY1745" s="228" t="s">
        <v>179</v>
      </c>
    </row>
    <row r="1746" spans="2:51" s="12" customFormat="1" ht="13.5">
      <c r="B1746" s="218"/>
      <c r="C1746" s="219"/>
      <c r="D1746" s="205" t="s">
        <v>191</v>
      </c>
      <c r="E1746" s="220" t="s">
        <v>34</v>
      </c>
      <c r="F1746" s="221" t="s">
        <v>2501</v>
      </c>
      <c r="G1746" s="219"/>
      <c r="H1746" s="222">
        <v>61.38</v>
      </c>
      <c r="I1746" s="223"/>
      <c r="J1746" s="219"/>
      <c r="K1746" s="219"/>
      <c r="L1746" s="224"/>
      <c r="M1746" s="225"/>
      <c r="N1746" s="226"/>
      <c r="O1746" s="226"/>
      <c r="P1746" s="226"/>
      <c r="Q1746" s="226"/>
      <c r="R1746" s="226"/>
      <c r="S1746" s="226"/>
      <c r="T1746" s="227"/>
      <c r="AT1746" s="228" t="s">
        <v>191</v>
      </c>
      <c r="AU1746" s="228" t="s">
        <v>88</v>
      </c>
      <c r="AV1746" s="12" t="s">
        <v>88</v>
      </c>
      <c r="AW1746" s="12" t="s">
        <v>41</v>
      </c>
      <c r="AX1746" s="12" t="s">
        <v>78</v>
      </c>
      <c r="AY1746" s="228" t="s">
        <v>179</v>
      </c>
    </row>
    <row r="1747" spans="2:51" s="12" customFormat="1" ht="13.5">
      <c r="B1747" s="218"/>
      <c r="C1747" s="219"/>
      <c r="D1747" s="205" t="s">
        <v>191</v>
      </c>
      <c r="E1747" s="220" t="s">
        <v>34</v>
      </c>
      <c r="F1747" s="221" t="s">
        <v>2502</v>
      </c>
      <c r="G1747" s="219"/>
      <c r="H1747" s="222">
        <v>18.5</v>
      </c>
      <c r="I1747" s="223"/>
      <c r="J1747" s="219"/>
      <c r="K1747" s="219"/>
      <c r="L1747" s="224"/>
      <c r="M1747" s="225"/>
      <c r="N1747" s="226"/>
      <c r="O1747" s="226"/>
      <c r="P1747" s="226"/>
      <c r="Q1747" s="226"/>
      <c r="R1747" s="226"/>
      <c r="S1747" s="226"/>
      <c r="T1747" s="227"/>
      <c r="AT1747" s="228" t="s">
        <v>191</v>
      </c>
      <c r="AU1747" s="228" t="s">
        <v>88</v>
      </c>
      <c r="AV1747" s="12" t="s">
        <v>88</v>
      </c>
      <c r="AW1747" s="12" t="s">
        <v>41</v>
      </c>
      <c r="AX1747" s="12" t="s">
        <v>78</v>
      </c>
      <c r="AY1747" s="228" t="s">
        <v>179</v>
      </c>
    </row>
    <row r="1748" spans="2:51" s="12" customFormat="1" ht="13.5">
      <c r="B1748" s="218"/>
      <c r="C1748" s="219"/>
      <c r="D1748" s="205" t="s">
        <v>191</v>
      </c>
      <c r="E1748" s="220" t="s">
        <v>34</v>
      </c>
      <c r="F1748" s="221" t="s">
        <v>2503</v>
      </c>
      <c r="G1748" s="219"/>
      <c r="H1748" s="222">
        <v>13.14</v>
      </c>
      <c r="I1748" s="223"/>
      <c r="J1748" s="219"/>
      <c r="K1748" s="219"/>
      <c r="L1748" s="224"/>
      <c r="M1748" s="225"/>
      <c r="N1748" s="226"/>
      <c r="O1748" s="226"/>
      <c r="P1748" s="226"/>
      <c r="Q1748" s="226"/>
      <c r="R1748" s="226"/>
      <c r="S1748" s="226"/>
      <c r="T1748" s="227"/>
      <c r="AT1748" s="228" t="s">
        <v>191</v>
      </c>
      <c r="AU1748" s="228" t="s">
        <v>88</v>
      </c>
      <c r="AV1748" s="12" t="s">
        <v>88</v>
      </c>
      <c r="AW1748" s="12" t="s">
        <v>41</v>
      </c>
      <c r="AX1748" s="12" t="s">
        <v>78</v>
      </c>
      <c r="AY1748" s="228" t="s">
        <v>179</v>
      </c>
    </row>
    <row r="1749" spans="2:51" s="12" customFormat="1" ht="27">
      <c r="B1749" s="218"/>
      <c r="C1749" s="219"/>
      <c r="D1749" s="205" t="s">
        <v>191</v>
      </c>
      <c r="E1749" s="220" t="s">
        <v>34</v>
      </c>
      <c r="F1749" s="221" t="s">
        <v>2504</v>
      </c>
      <c r="G1749" s="219"/>
      <c r="H1749" s="222">
        <v>66.347999999999999</v>
      </c>
      <c r="I1749" s="223"/>
      <c r="J1749" s="219"/>
      <c r="K1749" s="219"/>
      <c r="L1749" s="224"/>
      <c r="M1749" s="225"/>
      <c r="N1749" s="226"/>
      <c r="O1749" s="226"/>
      <c r="P1749" s="226"/>
      <c r="Q1749" s="226"/>
      <c r="R1749" s="226"/>
      <c r="S1749" s="226"/>
      <c r="T1749" s="227"/>
      <c r="AT1749" s="228" t="s">
        <v>191</v>
      </c>
      <c r="AU1749" s="228" t="s">
        <v>88</v>
      </c>
      <c r="AV1749" s="12" t="s">
        <v>88</v>
      </c>
      <c r="AW1749" s="12" t="s">
        <v>41</v>
      </c>
      <c r="AX1749" s="12" t="s">
        <v>78</v>
      </c>
      <c r="AY1749" s="228" t="s">
        <v>179</v>
      </c>
    </row>
    <row r="1750" spans="2:51" s="12" customFormat="1" ht="13.5">
      <c r="B1750" s="218"/>
      <c r="C1750" s="219"/>
      <c r="D1750" s="205" t="s">
        <v>191</v>
      </c>
      <c r="E1750" s="220" t="s">
        <v>34</v>
      </c>
      <c r="F1750" s="221" t="s">
        <v>2505</v>
      </c>
      <c r="G1750" s="219"/>
      <c r="H1750" s="222">
        <v>15.12</v>
      </c>
      <c r="I1750" s="223"/>
      <c r="J1750" s="219"/>
      <c r="K1750" s="219"/>
      <c r="L1750" s="224"/>
      <c r="M1750" s="225"/>
      <c r="N1750" s="226"/>
      <c r="O1750" s="226"/>
      <c r="P1750" s="226"/>
      <c r="Q1750" s="226"/>
      <c r="R1750" s="226"/>
      <c r="S1750" s="226"/>
      <c r="T1750" s="227"/>
      <c r="AT1750" s="228" t="s">
        <v>191</v>
      </c>
      <c r="AU1750" s="228" t="s">
        <v>88</v>
      </c>
      <c r="AV1750" s="12" t="s">
        <v>88</v>
      </c>
      <c r="AW1750" s="12" t="s">
        <v>41</v>
      </c>
      <c r="AX1750" s="12" t="s">
        <v>78</v>
      </c>
      <c r="AY1750" s="228" t="s">
        <v>179</v>
      </c>
    </row>
    <row r="1751" spans="2:51" s="12" customFormat="1" ht="13.5">
      <c r="B1751" s="218"/>
      <c r="C1751" s="219"/>
      <c r="D1751" s="205" t="s">
        <v>191</v>
      </c>
      <c r="E1751" s="220" t="s">
        <v>34</v>
      </c>
      <c r="F1751" s="221" t="s">
        <v>2506</v>
      </c>
      <c r="G1751" s="219"/>
      <c r="H1751" s="222">
        <v>12.96</v>
      </c>
      <c r="I1751" s="223"/>
      <c r="J1751" s="219"/>
      <c r="K1751" s="219"/>
      <c r="L1751" s="224"/>
      <c r="M1751" s="225"/>
      <c r="N1751" s="226"/>
      <c r="O1751" s="226"/>
      <c r="P1751" s="226"/>
      <c r="Q1751" s="226"/>
      <c r="R1751" s="226"/>
      <c r="S1751" s="226"/>
      <c r="T1751" s="227"/>
      <c r="AT1751" s="228" t="s">
        <v>191</v>
      </c>
      <c r="AU1751" s="228" t="s">
        <v>88</v>
      </c>
      <c r="AV1751" s="12" t="s">
        <v>88</v>
      </c>
      <c r="AW1751" s="12" t="s">
        <v>41</v>
      </c>
      <c r="AX1751" s="12" t="s">
        <v>78</v>
      </c>
      <c r="AY1751" s="228" t="s">
        <v>179</v>
      </c>
    </row>
    <row r="1752" spans="2:51" s="12" customFormat="1" ht="13.5">
      <c r="B1752" s="218"/>
      <c r="C1752" s="219"/>
      <c r="D1752" s="205" t="s">
        <v>191</v>
      </c>
      <c r="E1752" s="220" t="s">
        <v>34</v>
      </c>
      <c r="F1752" s="221" t="s">
        <v>2507</v>
      </c>
      <c r="G1752" s="219"/>
      <c r="H1752" s="222">
        <v>21.58</v>
      </c>
      <c r="I1752" s="223"/>
      <c r="J1752" s="219"/>
      <c r="K1752" s="219"/>
      <c r="L1752" s="224"/>
      <c r="M1752" s="225"/>
      <c r="N1752" s="226"/>
      <c r="O1752" s="226"/>
      <c r="P1752" s="226"/>
      <c r="Q1752" s="226"/>
      <c r="R1752" s="226"/>
      <c r="S1752" s="226"/>
      <c r="T1752" s="227"/>
      <c r="AT1752" s="228" t="s">
        <v>191</v>
      </c>
      <c r="AU1752" s="228" t="s">
        <v>88</v>
      </c>
      <c r="AV1752" s="12" t="s">
        <v>88</v>
      </c>
      <c r="AW1752" s="12" t="s">
        <v>41</v>
      </c>
      <c r="AX1752" s="12" t="s">
        <v>78</v>
      </c>
      <c r="AY1752" s="228" t="s">
        <v>179</v>
      </c>
    </row>
    <row r="1753" spans="2:51" s="12" customFormat="1" ht="13.5">
      <c r="B1753" s="218"/>
      <c r="C1753" s="219"/>
      <c r="D1753" s="205" t="s">
        <v>191</v>
      </c>
      <c r="E1753" s="220" t="s">
        <v>34</v>
      </c>
      <c r="F1753" s="221" t="s">
        <v>2508</v>
      </c>
      <c r="G1753" s="219"/>
      <c r="H1753" s="222">
        <v>24.8</v>
      </c>
      <c r="I1753" s="223"/>
      <c r="J1753" s="219"/>
      <c r="K1753" s="219"/>
      <c r="L1753" s="224"/>
      <c r="M1753" s="225"/>
      <c r="N1753" s="226"/>
      <c r="O1753" s="226"/>
      <c r="P1753" s="226"/>
      <c r="Q1753" s="226"/>
      <c r="R1753" s="226"/>
      <c r="S1753" s="226"/>
      <c r="T1753" s="227"/>
      <c r="AT1753" s="228" t="s">
        <v>191</v>
      </c>
      <c r="AU1753" s="228" t="s">
        <v>88</v>
      </c>
      <c r="AV1753" s="12" t="s">
        <v>88</v>
      </c>
      <c r="AW1753" s="12" t="s">
        <v>41</v>
      </c>
      <c r="AX1753" s="12" t="s">
        <v>78</v>
      </c>
      <c r="AY1753" s="228" t="s">
        <v>179</v>
      </c>
    </row>
    <row r="1754" spans="2:51" s="12" customFormat="1" ht="13.5">
      <c r="B1754" s="218"/>
      <c r="C1754" s="219"/>
      <c r="D1754" s="205" t="s">
        <v>191</v>
      </c>
      <c r="E1754" s="220" t="s">
        <v>34</v>
      </c>
      <c r="F1754" s="221" t="s">
        <v>2509</v>
      </c>
      <c r="G1754" s="219"/>
      <c r="H1754" s="222">
        <v>8.8740000000000006</v>
      </c>
      <c r="I1754" s="223"/>
      <c r="J1754" s="219"/>
      <c r="K1754" s="219"/>
      <c r="L1754" s="224"/>
      <c r="M1754" s="225"/>
      <c r="N1754" s="226"/>
      <c r="O1754" s="226"/>
      <c r="P1754" s="226"/>
      <c r="Q1754" s="226"/>
      <c r="R1754" s="226"/>
      <c r="S1754" s="226"/>
      <c r="T1754" s="227"/>
      <c r="AT1754" s="228" t="s">
        <v>191</v>
      </c>
      <c r="AU1754" s="228" t="s">
        <v>88</v>
      </c>
      <c r="AV1754" s="12" t="s">
        <v>88</v>
      </c>
      <c r="AW1754" s="12" t="s">
        <v>41</v>
      </c>
      <c r="AX1754" s="12" t="s">
        <v>78</v>
      </c>
      <c r="AY1754" s="228" t="s">
        <v>179</v>
      </c>
    </row>
    <row r="1755" spans="2:51" s="12" customFormat="1" ht="13.5">
      <c r="B1755" s="218"/>
      <c r="C1755" s="219"/>
      <c r="D1755" s="205" t="s">
        <v>191</v>
      </c>
      <c r="E1755" s="220" t="s">
        <v>34</v>
      </c>
      <c r="F1755" s="221" t="s">
        <v>2510</v>
      </c>
      <c r="G1755" s="219"/>
      <c r="H1755" s="222">
        <v>8.35</v>
      </c>
      <c r="I1755" s="223"/>
      <c r="J1755" s="219"/>
      <c r="K1755" s="219"/>
      <c r="L1755" s="224"/>
      <c r="M1755" s="225"/>
      <c r="N1755" s="226"/>
      <c r="O1755" s="226"/>
      <c r="P1755" s="226"/>
      <c r="Q1755" s="226"/>
      <c r="R1755" s="226"/>
      <c r="S1755" s="226"/>
      <c r="T1755" s="227"/>
      <c r="AT1755" s="228" t="s">
        <v>191</v>
      </c>
      <c r="AU1755" s="228" t="s">
        <v>88</v>
      </c>
      <c r="AV1755" s="12" t="s">
        <v>88</v>
      </c>
      <c r="AW1755" s="12" t="s">
        <v>41</v>
      </c>
      <c r="AX1755" s="12" t="s">
        <v>78</v>
      </c>
      <c r="AY1755" s="228" t="s">
        <v>179</v>
      </c>
    </row>
    <row r="1756" spans="2:51" s="12" customFormat="1" ht="13.5">
      <c r="B1756" s="218"/>
      <c r="C1756" s="219"/>
      <c r="D1756" s="205" t="s">
        <v>191</v>
      </c>
      <c r="E1756" s="220" t="s">
        <v>34</v>
      </c>
      <c r="F1756" s="221" t="s">
        <v>2511</v>
      </c>
      <c r="G1756" s="219"/>
      <c r="H1756" s="222">
        <v>7.74</v>
      </c>
      <c r="I1756" s="223"/>
      <c r="J1756" s="219"/>
      <c r="K1756" s="219"/>
      <c r="L1756" s="224"/>
      <c r="M1756" s="225"/>
      <c r="N1756" s="226"/>
      <c r="O1756" s="226"/>
      <c r="P1756" s="226"/>
      <c r="Q1756" s="226"/>
      <c r="R1756" s="226"/>
      <c r="S1756" s="226"/>
      <c r="T1756" s="227"/>
      <c r="AT1756" s="228" t="s">
        <v>191</v>
      </c>
      <c r="AU1756" s="228" t="s">
        <v>88</v>
      </c>
      <c r="AV1756" s="12" t="s">
        <v>88</v>
      </c>
      <c r="AW1756" s="12" t="s">
        <v>41</v>
      </c>
      <c r="AX1756" s="12" t="s">
        <v>78</v>
      </c>
      <c r="AY1756" s="228" t="s">
        <v>179</v>
      </c>
    </row>
    <row r="1757" spans="2:51" s="12" customFormat="1" ht="13.5">
      <c r="B1757" s="218"/>
      <c r="C1757" s="219"/>
      <c r="D1757" s="205" t="s">
        <v>191</v>
      </c>
      <c r="E1757" s="220" t="s">
        <v>34</v>
      </c>
      <c r="F1757" s="221" t="s">
        <v>2512</v>
      </c>
      <c r="G1757" s="219"/>
      <c r="H1757" s="222">
        <v>8.2240000000000002</v>
      </c>
      <c r="I1757" s="223"/>
      <c r="J1757" s="219"/>
      <c r="K1757" s="219"/>
      <c r="L1757" s="224"/>
      <c r="M1757" s="225"/>
      <c r="N1757" s="226"/>
      <c r="O1757" s="226"/>
      <c r="P1757" s="226"/>
      <c r="Q1757" s="226"/>
      <c r="R1757" s="226"/>
      <c r="S1757" s="226"/>
      <c r="T1757" s="227"/>
      <c r="AT1757" s="228" t="s">
        <v>191</v>
      </c>
      <c r="AU1757" s="228" t="s">
        <v>88</v>
      </c>
      <c r="AV1757" s="12" t="s">
        <v>88</v>
      </c>
      <c r="AW1757" s="12" t="s">
        <v>41</v>
      </c>
      <c r="AX1757" s="12" t="s">
        <v>78</v>
      </c>
      <c r="AY1757" s="228" t="s">
        <v>179</v>
      </c>
    </row>
    <row r="1758" spans="2:51" s="12" customFormat="1" ht="13.5">
      <c r="B1758" s="218"/>
      <c r="C1758" s="219"/>
      <c r="D1758" s="205" t="s">
        <v>191</v>
      </c>
      <c r="E1758" s="220" t="s">
        <v>34</v>
      </c>
      <c r="F1758" s="221" t="s">
        <v>2513</v>
      </c>
      <c r="G1758" s="219"/>
      <c r="H1758" s="222">
        <v>8.032</v>
      </c>
      <c r="I1758" s="223"/>
      <c r="J1758" s="219"/>
      <c r="K1758" s="219"/>
      <c r="L1758" s="224"/>
      <c r="M1758" s="225"/>
      <c r="N1758" s="226"/>
      <c r="O1758" s="226"/>
      <c r="P1758" s="226"/>
      <c r="Q1758" s="226"/>
      <c r="R1758" s="226"/>
      <c r="S1758" s="226"/>
      <c r="T1758" s="227"/>
      <c r="AT1758" s="228" t="s">
        <v>191</v>
      </c>
      <c r="AU1758" s="228" t="s">
        <v>88</v>
      </c>
      <c r="AV1758" s="12" t="s">
        <v>88</v>
      </c>
      <c r="AW1758" s="12" t="s">
        <v>41</v>
      </c>
      <c r="AX1758" s="12" t="s">
        <v>78</v>
      </c>
      <c r="AY1758" s="228" t="s">
        <v>179</v>
      </c>
    </row>
    <row r="1759" spans="2:51" s="12" customFormat="1" ht="13.5">
      <c r="B1759" s="218"/>
      <c r="C1759" s="219"/>
      <c r="D1759" s="205" t="s">
        <v>191</v>
      </c>
      <c r="E1759" s="220" t="s">
        <v>34</v>
      </c>
      <c r="F1759" s="221" t="s">
        <v>2514</v>
      </c>
      <c r="G1759" s="219"/>
      <c r="H1759" s="222">
        <v>17.297999999999998</v>
      </c>
      <c r="I1759" s="223"/>
      <c r="J1759" s="219"/>
      <c r="K1759" s="219"/>
      <c r="L1759" s="224"/>
      <c r="M1759" s="225"/>
      <c r="N1759" s="226"/>
      <c r="O1759" s="226"/>
      <c r="P1759" s="226"/>
      <c r="Q1759" s="226"/>
      <c r="R1759" s="226"/>
      <c r="S1759" s="226"/>
      <c r="T1759" s="227"/>
      <c r="AT1759" s="228" t="s">
        <v>191</v>
      </c>
      <c r="AU1759" s="228" t="s">
        <v>88</v>
      </c>
      <c r="AV1759" s="12" t="s">
        <v>88</v>
      </c>
      <c r="AW1759" s="12" t="s">
        <v>41</v>
      </c>
      <c r="AX1759" s="12" t="s">
        <v>78</v>
      </c>
      <c r="AY1759" s="228" t="s">
        <v>179</v>
      </c>
    </row>
    <row r="1760" spans="2:51" s="12" customFormat="1" ht="40.5">
      <c r="B1760" s="218"/>
      <c r="C1760" s="219"/>
      <c r="D1760" s="205" t="s">
        <v>191</v>
      </c>
      <c r="E1760" s="220" t="s">
        <v>34</v>
      </c>
      <c r="F1760" s="221" t="s">
        <v>2515</v>
      </c>
      <c r="G1760" s="219"/>
      <c r="H1760" s="222">
        <v>65.823999999999998</v>
      </c>
      <c r="I1760" s="223"/>
      <c r="J1760" s="219"/>
      <c r="K1760" s="219"/>
      <c r="L1760" s="224"/>
      <c r="M1760" s="225"/>
      <c r="N1760" s="226"/>
      <c r="O1760" s="226"/>
      <c r="P1760" s="226"/>
      <c r="Q1760" s="226"/>
      <c r="R1760" s="226"/>
      <c r="S1760" s="226"/>
      <c r="T1760" s="227"/>
      <c r="AT1760" s="228" t="s">
        <v>191</v>
      </c>
      <c r="AU1760" s="228" t="s">
        <v>88</v>
      </c>
      <c r="AV1760" s="12" t="s">
        <v>88</v>
      </c>
      <c r="AW1760" s="12" t="s">
        <v>41</v>
      </c>
      <c r="AX1760" s="12" t="s">
        <v>78</v>
      </c>
      <c r="AY1760" s="228" t="s">
        <v>179</v>
      </c>
    </row>
    <row r="1761" spans="2:51" s="12" customFormat="1" ht="27">
      <c r="B1761" s="218"/>
      <c r="C1761" s="219"/>
      <c r="D1761" s="205" t="s">
        <v>191</v>
      </c>
      <c r="E1761" s="220" t="s">
        <v>34</v>
      </c>
      <c r="F1761" s="221" t="s">
        <v>2516</v>
      </c>
      <c r="G1761" s="219"/>
      <c r="H1761" s="222">
        <v>19.233000000000001</v>
      </c>
      <c r="I1761" s="223"/>
      <c r="J1761" s="219"/>
      <c r="K1761" s="219"/>
      <c r="L1761" s="224"/>
      <c r="M1761" s="225"/>
      <c r="N1761" s="226"/>
      <c r="O1761" s="226"/>
      <c r="P1761" s="226"/>
      <c r="Q1761" s="226"/>
      <c r="R1761" s="226"/>
      <c r="S1761" s="226"/>
      <c r="T1761" s="227"/>
      <c r="AT1761" s="228" t="s">
        <v>191</v>
      </c>
      <c r="AU1761" s="228" t="s">
        <v>88</v>
      </c>
      <c r="AV1761" s="12" t="s">
        <v>88</v>
      </c>
      <c r="AW1761" s="12" t="s">
        <v>41</v>
      </c>
      <c r="AX1761" s="12" t="s">
        <v>78</v>
      </c>
      <c r="AY1761" s="228" t="s">
        <v>179</v>
      </c>
    </row>
    <row r="1762" spans="2:51" s="14" customFormat="1" ht="13.5">
      <c r="B1762" s="250"/>
      <c r="C1762" s="251"/>
      <c r="D1762" s="205" t="s">
        <v>191</v>
      </c>
      <c r="E1762" s="252" t="s">
        <v>34</v>
      </c>
      <c r="F1762" s="253" t="s">
        <v>347</v>
      </c>
      <c r="G1762" s="251"/>
      <c r="H1762" s="254">
        <v>576.75800000000004</v>
      </c>
      <c r="I1762" s="255"/>
      <c r="J1762" s="251"/>
      <c r="K1762" s="251"/>
      <c r="L1762" s="256"/>
      <c r="M1762" s="257"/>
      <c r="N1762" s="258"/>
      <c r="O1762" s="258"/>
      <c r="P1762" s="258"/>
      <c r="Q1762" s="258"/>
      <c r="R1762" s="258"/>
      <c r="S1762" s="258"/>
      <c r="T1762" s="259"/>
      <c r="AT1762" s="260" t="s">
        <v>191</v>
      </c>
      <c r="AU1762" s="260" t="s">
        <v>88</v>
      </c>
      <c r="AV1762" s="14" t="s">
        <v>180</v>
      </c>
      <c r="AW1762" s="14" t="s">
        <v>41</v>
      </c>
      <c r="AX1762" s="14" t="s">
        <v>78</v>
      </c>
      <c r="AY1762" s="260" t="s">
        <v>179</v>
      </c>
    </row>
    <row r="1763" spans="2:51" s="11" customFormat="1" ht="13.5">
      <c r="B1763" s="208"/>
      <c r="C1763" s="209"/>
      <c r="D1763" s="205" t="s">
        <v>191</v>
      </c>
      <c r="E1763" s="210" t="s">
        <v>34</v>
      </c>
      <c r="F1763" s="211" t="s">
        <v>2517</v>
      </c>
      <c r="G1763" s="209"/>
      <c r="H1763" s="210" t="s">
        <v>34</v>
      </c>
      <c r="I1763" s="212"/>
      <c r="J1763" s="209"/>
      <c r="K1763" s="209"/>
      <c r="L1763" s="213"/>
      <c r="M1763" s="214"/>
      <c r="N1763" s="215"/>
      <c r="O1763" s="215"/>
      <c r="P1763" s="215"/>
      <c r="Q1763" s="215"/>
      <c r="R1763" s="215"/>
      <c r="S1763" s="215"/>
      <c r="T1763" s="216"/>
      <c r="AT1763" s="217" t="s">
        <v>191</v>
      </c>
      <c r="AU1763" s="217" t="s">
        <v>88</v>
      </c>
      <c r="AV1763" s="11" t="s">
        <v>86</v>
      </c>
      <c r="AW1763" s="11" t="s">
        <v>41</v>
      </c>
      <c r="AX1763" s="11" t="s">
        <v>78</v>
      </c>
      <c r="AY1763" s="217" t="s">
        <v>179</v>
      </c>
    </row>
    <row r="1764" spans="2:51" s="12" customFormat="1" ht="13.5">
      <c r="B1764" s="218"/>
      <c r="C1764" s="219"/>
      <c r="D1764" s="205" t="s">
        <v>191</v>
      </c>
      <c r="E1764" s="220" t="s">
        <v>34</v>
      </c>
      <c r="F1764" s="221" t="s">
        <v>2518</v>
      </c>
      <c r="G1764" s="219"/>
      <c r="H1764" s="222">
        <v>14.48</v>
      </c>
      <c r="I1764" s="223"/>
      <c r="J1764" s="219"/>
      <c r="K1764" s="219"/>
      <c r="L1764" s="224"/>
      <c r="M1764" s="225"/>
      <c r="N1764" s="226"/>
      <c r="O1764" s="226"/>
      <c r="P1764" s="226"/>
      <c r="Q1764" s="226"/>
      <c r="R1764" s="226"/>
      <c r="S1764" s="226"/>
      <c r="T1764" s="227"/>
      <c r="AT1764" s="228" t="s">
        <v>191</v>
      </c>
      <c r="AU1764" s="228" t="s">
        <v>88</v>
      </c>
      <c r="AV1764" s="12" t="s">
        <v>88</v>
      </c>
      <c r="AW1764" s="12" t="s">
        <v>41</v>
      </c>
      <c r="AX1764" s="12" t="s">
        <v>78</v>
      </c>
      <c r="AY1764" s="228" t="s">
        <v>179</v>
      </c>
    </row>
    <row r="1765" spans="2:51" s="12" customFormat="1" ht="13.5">
      <c r="B1765" s="218"/>
      <c r="C1765" s="219"/>
      <c r="D1765" s="205" t="s">
        <v>191</v>
      </c>
      <c r="E1765" s="220" t="s">
        <v>34</v>
      </c>
      <c r="F1765" s="221" t="s">
        <v>2519</v>
      </c>
      <c r="G1765" s="219"/>
      <c r="H1765" s="222">
        <v>19.71</v>
      </c>
      <c r="I1765" s="223"/>
      <c r="J1765" s="219"/>
      <c r="K1765" s="219"/>
      <c r="L1765" s="224"/>
      <c r="M1765" s="225"/>
      <c r="N1765" s="226"/>
      <c r="O1765" s="226"/>
      <c r="P1765" s="226"/>
      <c r="Q1765" s="226"/>
      <c r="R1765" s="226"/>
      <c r="S1765" s="226"/>
      <c r="T1765" s="227"/>
      <c r="AT1765" s="228" t="s">
        <v>191</v>
      </c>
      <c r="AU1765" s="228" t="s">
        <v>88</v>
      </c>
      <c r="AV1765" s="12" t="s">
        <v>88</v>
      </c>
      <c r="AW1765" s="12" t="s">
        <v>41</v>
      </c>
      <c r="AX1765" s="12" t="s">
        <v>78</v>
      </c>
      <c r="AY1765" s="228" t="s">
        <v>179</v>
      </c>
    </row>
    <row r="1766" spans="2:51" s="12" customFormat="1" ht="40.5">
      <c r="B1766" s="218"/>
      <c r="C1766" s="219"/>
      <c r="D1766" s="205" t="s">
        <v>191</v>
      </c>
      <c r="E1766" s="220" t="s">
        <v>34</v>
      </c>
      <c r="F1766" s="221" t="s">
        <v>2520</v>
      </c>
      <c r="G1766" s="219"/>
      <c r="H1766" s="222">
        <v>36.576000000000001</v>
      </c>
      <c r="I1766" s="223"/>
      <c r="J1766" s="219"/>
      <c r="K1766" s="219"/>
      <c r="L1766" s="224"/>
      <c r="M1766" s="225"/>
      <c r="N1766" s="226"/>
      <c r="O1766" s="226"/>
      <c r="P1766" s="226"/>
      <c r="Q1766" s="226"/>
      <c r="R1766" s="226"/>
      <c r="S1766" s="226"/>
      <c r="T1766" s="227"/>
      <c r="AT1766" s="228" t="s">
        <v>191</v>
      </c>
      <c r="AU1766" s="228" t="s">
        <v>88</v>
      </c>
      <c r="AV1766" s="12" t="s">
        <v>88</v>
      </c>
      <c r="AW1766" s="12" t="s">
        <v>41</v>
      </c>
      <c r="AX1766" s="12" t="s">
        <v>78</v>
      </c>
      <c r="AY1766" s="228" t="s">
        <v>179</v>
      </c>
    </row>
    <row r="1767" spans="2:51" s="12" customFormat="1" ht="13.5">
      <c r="B1767" s="218"/>
      <c r="C1767" s="219"/>
      <c r="D1767" s="205" t="s">
        <v>191</v>
      </c>
      <c r="E1767" s="220" t="s">
        <v>34</v>
      </c>
      <c r="F1767" s="221" t="s">
        <v>2521</v>
      </c>
      <c r="G1767" s="219"/>
      <c r="H1767" s="222">
        <v>25.577999999999999</v>
      </c>
      <c r="I1767" s="223"/>
      <c r="J1767" s="219"/>
      <c r="K1767" s="219"/>
      <c r="L1767" s="224"/>
      <c r="M1767" s="225"/>
      <c r="N1767" s="226"/>
      <c r="O1767" s="226"/>
      <c r="P1767" s="226"/>
      <c r="Q1767" s="226"/>
      <c r="R1767" s="226"/>
      <c r="S1767" s="226"/>
      <c r="T1767" s="227"/>
      <c r="AT1767" s="228" t="s">
        <v>191</v>
      </c>
      <c r="AU1767" s="228" t="s">
        <v>88</v>
      </c>
      <c r="AV1767" s="12" t="s">
        <v>88</v>
      </c>
      <c r="AW1767" s="12" t="s">
        <v>41</v>
      </c>
      <c r="AX1767" s="12" t="s">
        <v>78</v>
      </c>
      <c r="AY1767" s="228" t="s">
        <v>179</v>
      </c>
    </row>
    <row r="1768" spans="2:51" s="12" customFormat="1" ht="13.5">
      <c r="B1768" s="218"/>
      <c r="C1768" s="219"/>
      <c r="D1768" s="205" t="s">
        <v>191</v>
      </c>
      <c r="E1768" s="220" t="s">
        <v>34</v>
      </c>
      <c r="F1768" s="221" t="s">
        <v>2522</v>
      </c>
      <c r="G1768" s="219"/>
      <c r="H1768" s="222">
        <v>13.058999999999999</v>
      </c>
      <c r="I1768" s="223"/>
      <c r="J1768" s="219"/>
      <c r="K1768" s="219"/>
      <c r="L1768" s="224"/>
      <c r="M1768" s="225"/>
      <c r="N1768" s="226"/>
      <c r="O1768" s="226"/>
      <c r="P1768" s="226"/>
      <c r="Q1768" s="226"/>
      <c r="R1768" s="226"/>
      <c r="S1768" s="226"/>
      <c r="T1768" s="227"/>
      <c r="AT1768" s="228" t="s">
        <v>191</v>
      </c>
      <c r="AU1768" s="228" t="s">
        <v>88</v>
      </c>
      <c r="AV1768" s="12" t="s">
        <v>88</v>
      </c>
      <c r="AW1768" s="12" t="s">
        <v>41</v>
      </c>
      <c r="AX1768" s="12" t="s">
        <v>78</v>
      </c>
      <c r="AY1768" s="228" t="s">
        <v>179</v>
      </c>
    </row>
    <row r="1769" spans="2:51" s="12" customFormat="1" ht="13.5">
      <c r="B1769" s="218"/>
      <c r="C1769" s="219"/>
      <c r="D1769" s="205" t="s">
        <v>191</v>
      </c>
      <c r="E1769" s="220" t="s">
        <v>34</v>
      </c>
      <c r="F1769" s="221" t="s">
        <v>2523</v>
      </c>
      <c r="G1769" s="219"/>
      <c r="H1769" s="222">
        <v>7.29</v>
      </c>
      <c r="I1769" s="223"/>
      <c r="J1769" s="219"/>
      <c r="K1769" s="219"/>
      <c r="L1769" s="224"/>
      <c r="M1769" s="225"/>
      <c r="N1769" s="226"/>
      <c r="O1769" s="226"/>
      <c r="P1769" s="226"/>
      <c r="Q1769" s="226"/>
      <c r="R1769" s="226"/>
      <c r="S1769" s="226"/>
      <c r="T1769" s="227"/>
      <c r="AT1769" s="228" t="s">
        <v>191</v>
      </c>
      <c r="AU1769" s="228" t="s">
        <v>88</v>
      </c>
      <c r="AV1769" s="12" t="s">
        <v>88</v>
      </c>
      <c r="AW1769" s="12" t="s">
        <v>41</v>
      </c>
      <c r="AX1769" s="12" t="s">
        <v>78</v>
      </c>
      <c r="AY1769" s="228" t="s">
        <v>179</v>
      </c>
    </row>
    <row r="1770" spans="2:51" s="12" customFormat="1" ht="13.5">
      <c r="B1770" s="218"/>
      <c r="C1770" s="219"/>
      <c r="D1770" s="205" t="s">
        <v>191</v>
      </c>
      <c r="E1770" s="220" t="s">
        <v>34</v>
      </c>
      <c r="F1770" s="221" t="s">
        <v>2524</v>
      </c>
      <c r="G1770" s="219"/>
      <c r="H1770" s="222">
        <v>16.29</v>
      </c>
      <c r="I1770" s="223"/>
      <c r="J1770" s="219"/>
      <c r="K1770" s="219"/>
      <c r="L1770" s="224"/>
      <c r="M1770" s="225"/>
      <c r="N1770" s="226"/>
      <c r="O1770" s="226"/>
      <c r="P1770" s="226"/>
      <c r="Q1770" s="226"/>
      <c r="R1770" s="226"/>
      <c r="S1770" s="226"/>
      <c r="T1770" s="227"/>
      <c r="AT1770" s="228" t="s">
        <v>191</v>
      </c>
      <c r="AU1770" s="228" t="s">
        <v>88</v>
      </c>
      <c r="AV1770" s="12" t="s">
        <v>88</v>
      </c>
      <c r="AW1770" s="12" t="s">
        <v>41</v>
      </c>
      <c r="AX1770" s="12" t="s">
        <v>78</v>
      </c>
      <c r="AY1770" s="228" t="s">
        <v>179</v>
      </c>
    </row>
    <row r="1771" spans="2:51" s="12" customFormat="1" ht="13.5">
      <c r="B1771" s="218"/>
      <c r="C1771" s="219"/>
      <c r="D1771" s="205" t="s">
        <v>191</v>
      </c>
      <c r="E1771" s="220" t="s">
        <v>34</v>
      </c>
      <c r="F1771" s="221" t="s">
        <v>2525</v>
      </c>
      <c r="G1771" s="219"/>
      <c r="H1771" s="222">
        <v>13.05</v>
      </c>
      <c r="I1771" s="223"/>
      <c r="J1771" s="219"/>
      <c r="K1771" s="219"/>
      <c r="L1771" s="224"/>
      <c r="M1771" s="225"/>
      <c r="N1771" s="226"/>
      <c r="O1771" s="226"/>
      <c r="P1771" s="226"/>
      <c r="Q1771" s="226"/>
      <c r="R1771" s="226"/>
      <c r="S1771" s="226"/>
      <c r="T1771" s="227"/>
      <c r="AT1771" s="228" t="s">
        <v>191</v>
      </c>
      <c r="AU1771" s="228" t="s">
        <v>88</v>
      </c>
      <c r="AV1771" s="12" t="s">
        <v>88</v>
      </c>
      <c r="AW1771" s="12" t="s">
        <v>41</v>
      </c>
      <c r="AX1771" s="12" t="s">
        <v>78</v>
      </c>
      <c r="AY1771" s="228" t="s">
        <v>179</v>
      </c>
    </row>
    <row r="1772" spans="2:51" s="12" customFormat="1" ht="13.5">
      <c r="B1772" s="218"/>
      <c r="C1772" s="219"/>
      <c r="D1772" s="205" t="s">
        <v>191</v>
      </c>
      <c r="E1772" s="220" t="s">
        <v>34</v>
      </c>
      <c r="F1772" s="221" t="s">
        <v>2526</v>
      </c>
      <c r="G1772" s="219"/>
      <c r="H1772" s="222">
        <v>11.16</v>
      </c>
      <c r="I1772" s="223"/>
      <c r="J1772" s="219"/>
      <c r="K1772" s="219"/>
      <c r="L1772" s="224"/>
      <c r="M1772" s="225"/>
      <c r="N1772" s="226"/>
      <c r="O1772" s="226"/>
      <c r="P1772" s="226"/>
      <c r="Q1772" s="226"/>
      <c r="R1772" s="226"/>
      <c r="S1772" s="226"/>
      <c r="T1772" s="227"/>
      <c r="AT1772" s="228" t="s">
        <v>191</v>
      </c>
      <c r="AU1772" s="228" t="s">
        <v>88</v>
      </c>
      <c r="AV1772" s="12" t="s">
        <v>88</v>
      </c>
      <c r="AW1772" s="12" t="s">
        <v>41</v>
      </c>
      <c r="AX1772" s="12" t="s">
        <v>78</v>
      </c>
      <c r="AY1772" s="228" t="s">
        <v>179</v>
      </c>
    </row>
    <row r="1773" spans="2:51" s="12" customFormat="1" ht="13.5">
      <c r="B1773" s="218"/>
      <c r="C1773" s="219"/>
      <c r="D1773" s="205" t="s">
        <v>191</v>
      </c>
      <c r="E1773" s="220" t="s">
        <v>34</v>
      </c>
      <c r="F1773" s="221" t="s">
        <v>2527</v>
      </c>
      <c r="G1773" s="219"/>
      <c r="H1773" s="222">
        <v>30.393000000000001</v>
      </c>
      <c r="I1773" s="223"/>
      <c r="J1773" s="219"/>
      <c r="K1773" s="219"/>
      <c r="L1773" s="224"/>
      <c r="M1773" s="225"/>
      <c r="N1773" s="226"/>
      <c r="O1773" s="226"/>
      <c r="P1773" s="226"/>
      <c r="Q1773" s="226"/>
      <c r="R1773" s="226"/>
      <c r="S1773" s="226"/>
      <c r="T1773" s="227"/>
      <c r="AT1773" s="228" t="s">
        <v>191</v>
      </c>
      <c r="AU1773" s="228" t="s">
        <v>88</v>
      </c>
      <c r="AV1773" s="12" t="s">
        <v>88</v>
      </c>
      <c r="AW1773" s="12" t="s">
        <v>41</v>
      </c>
      <c r="AX1773" s="12" t="s">
        <v>78</v>
      </c>
      <c r="AY1773" s="228" t="s">
        <v>179</v>
      </c>
    </row>
    <row r="1774" spans="2:51" s="12" customFormat="1" ht="13.5">
      <c r="B1774" s="218"/>
      <c r="C1774" s="219"/>
      <c r="D1774" s="205" t="s">
        <v>191</v>
      </c>
      <c r="E1774" s="220" t="s">
        <v>34</v>
      </c>
      <c r="F1774" s="221" t="s">
        <v>2528</v>
      </c>
      <c r="G1774" s="219"/>
      <c r="H1774" s="222">
        <v>7.38</v>
      </c>
      <c r="I1774" s="223"/>
      <c r="J1774" s="219"/>
      <c r="K1774" s="219"/>
      <c r="L1774" s="224"/>
      <c r="M1774" s="225"/>
      <c r="N1774" s="226"/>
      <c r="O1774" s="226"/>
      <c r="P1774" s="226"/>
      <c r="Q1774" s="226"/>
      <c r="R1774" s="226"/>
      <c r="S1774" s="226"/>
      <c r="T1774" s="227"/>
      <c r="AT1774" s="228" t="s">
        <v>191</v>
      </c>
      <c r="AU1774" s="228" t="s">
        <v>88</v>
      </c>
      <c r="AV1774" s="12" t="s">
        <v>88</v>
      </c>
      <c r="AW1774" s="12" t="s">
        <v>41</v>
      </c>
      <c r="AX1774" s="12" t="s">
        <v>78</v>
      </c>
      <c r="AY1774" s="228" t="s">
        <v>179</v>
      </c>
    </row>
    <row r="1775" spans="2:51" s="12" customFormat="1" ht="13.5">
      <c r="B1775" s="218"/>
      <c r="C1775" s="219"/>
      <c r="D1775" s="205" t="s">
        <v>191</v>
      </c>
      <c r="E1775" s="220" t="s">
        <v>34</v>
      </c>
      <c r="F1775" s="221" t="s">
        <v>2529</v>
      </c>
      <c r="G1775" s="219"/>
      <c r="H1775" s="222">
        <v>13.86</v>
      </c>
      <c r="I1775" s="223"/>
      <c r="J1775" s="219"/>
      <c r="K1775" s="219"/>
      <c r="L1775" s="224"/>
      <c r="M1775" s="225"/>
      <c r="N1775" s="226"/>
      <c r="O1775" s="226"/>
      <c r="P1775" s="226"/>
      <c r="Q1775" s="226"/>
      <c r="R1775" s="226"/>
      <c r="S1775" s="226"/>
      <c r="T1775" s="227"/>
      <c r="AT1775" s="228" t="s">
        <v>191</v>
      </c>
      <c r="AU1775" s="228" t="s">
        <v>88</v>
      </c>
      <c r="AV1775" s="12" t="s">
        <v>88</v>
      </c>
      <c r="AW1775" s="12" t="s">
        <v>41</v>
      </c>
      <c r="AX1775" s="12" t="s">
        <v>78</v>
      </c>
      <c r="AY1775" s="228" t="s">
        <v>179</v>
      </c>
    </row>
    <row r="1776" spans="2:51" s="12" customFormat="1" ht="13.5">
      <c r="B1776" s="218"/>
      <c r="C1776" s="219"/>
      <c r="D1776" s="205" t="s">
        <v>191</v>
      </c>
      <c r="E1776" s="220" t="s">
        <v>34</v>
      </c>
      <c r="F1776" s="221" t="s">
        <v>2530</v>
      </c>
      <c r="G1776" s="219"/>
      <c r="H1776" s="222">
        <v>14.13</v>
      </c>
      <c r="I1776" s="223"/>
      <c r="J1776" s="219"/>
      <c r="K1776" s="219"/>
      <c r="L1776" s="224"/>
      <c r="M1776" s="225"/>
      <c r="N1776" s="226"/>
      <c r="O1776" s="226"/>
      <c r="P1776" s="226"/>
      <c r="Q1776" s="226"/>
      <c r="R1776" s="226"/>
      <c r="S1776" s="226"/>
      <c r="T1776" s="227"/>
      <c r="AT1776" s="228" t="s">
        <v>191</v>
      </c>
      <c r="AU1776" s="228" t="s">
        <v>88</v>
      </c>
      <c r="AV1776" s="12" t="s">
        <v>88</v>
      </c>
      <c r="AW1776" s="12" t="s">
        <v>41</v>
      </c>
      <c r="AX1776" s="12" t="s">
        <v>78</v>
      </c>
      <c r="AY1776" s="228" t="s">
        <v>179</v>
      </c>
    </row>
    <row r="1777" spans="2:51" s="12" customFormat="1" ht="13.5">
      <c r="B1777" s="218"/>
      <c r="C1777" s="219"/>
      <c r="D1777" s="205" t="s">
        <v>191</v>
      </c>
      <c r="E1777" s="220" t="s">
        <v>34</v>
      </c>
      <c r="F1777" s="221" t="s">
        <v>2531</v>
      </c>
      <c r="G1777" s="219"/>
      <c r="H1777" s="222">
        <v>15.84</v>
      </c>
      <c r="I1777" s="223"/>
      <c r="J1777" s="219"/>
      <c r="K1777" s="219"/>
      <c r="L1777" s="224"/>
      <c r="M1777" s="225"/>
      <c r="N1777" s="226"/>
      <c r="O1777" s="226"/>
      <c r="P1777" s="226"/>
      <c r="Q1777" s="226"/>
      <c r="R1777" s="226"/>
      <c r="S1777" s="226"/>
      <c r="T1777" s="227"/>
      <c r="AT1777" s="228" t="s">
        <v>191</v>
      </c>
      <c r="AU1777" s="228" t="s">
        <v>88</v>
      </c>
      <c r="AV1777" s="12" t="s">
        <v>88</v>
      </c>
      <c r="AW1777" s="12" t="s">
        <v>41</v>
      </c>
      <c r="AX1777" s="12" t="s">
        <v>78</v>
      </c>
      <c r="AY1777" s="228" t="s">
        <v>179</v>
      </c>
    </row>
    <row r="1778" spans="2:51" s="12" customFormat="1" ht="27">
      <c r="B1778" s="218"/>
      <c r="C1778" s="219"/>
      <c r="D1778" s="205" t="s">
        <v>191</v>
      </c>
      <c r="E1778" s="220" t="s">
        <v>34</v>
      </c>
      <c r="F1778" s="221" t="s">
        <v>2532</v>
      </c>
      <c r="G1778" s="219"/>
      <c r="H1778" s="222">
        <v>29.518000000000001</v>
      </c>
      <c r="I1778" s="223"/>
      <c r="J1778" s="219"/>
      <c r="K1778" s="219"/>
      <c r="L1778" s="224"/>
      <c r="M1778" s="225"/>
      <c r="N1778" s="226"/>
      <c r="O1778" s="226"/>
      <c r="P1778" s="226"/>
      <c r="Q1778" s="226"/>
      <c r="R1778" s="226"/>
      <c r="S1778" s="226"/>
      <c r="T1778" s="227"/>
      <c r="AT1778" s="228" t="s">
        <v>191</v>
      </c>
      <c r="AU1778" s="228" t="s">
        <v>88</v>
      </c>
      <c r="AV1778" s="12" t="s">
        <v>88</v>
      </c>
      <c r="AW1778" s="12" t="s">
        <v>41</v>
      </c>
      <c r="AX1778" s="12" t="s">
        <v>78</v>
      </c>
      <c r="AY1778" s="228" t="s">
        <v>179</v>
      </c>
    </row>
    <row r="1779" spans="2:51" s="12" customFormat="1" ht="13.5">
      <c r="B1779" s="218"/>
      <c r="C1779" s="219"/>
      <c r="D1779" s="205" t="s">
        <v>191</v>
      </c>
      <c r="E1779" s="220" t="s">
        <v>34</v>
      </c>
      <c r="F1779" s="221" t="s">
        <v>2533</v>
      </c>
      <c r="G1779" s="219"/>
      <c r="H1779" s="222">
        <v>8.5500000000000007</v>
      </c>
      <c r="I1779" s="223"/>
      <c r="J1779" s="219"/>
      <c r="K1779" s="219"/>
      <c r="L1779" s="224"/>
      <c r="M1779" s="225"/>
      <c r="N1779" s="226"/>
      <c r="O1779" s="226"/>
      <c r="P1779" s="226"/>
      <c r="Q1779" s="226"/>
      <c r="R1779" s="226"/>
      <c r="S1779" s="226"/>
      <c r="T1779" s="227"/>
      <c r="AT1779" s="228" t="s">
        <v>191</v>
      </c>
      <c r="AU1779" s="228" t="s">
        <v>88</v>
      </c>
      <c r="AV1779" s="12" t="s">
        <v>88</v>
      </c>
      <c r="AW1779" s="12" t="s">
        <v>41</v>
      </c>
      <c r="AX1779" s="12" t="s">
        <v>78</v>
      </c>
      <c r="AY1779" s="228" t="s">
        <v>179</v>
      </c>
    </row>
    <row r="1780" spans="2:51" s="12" customFormat="1" ht="13.5">
      <c r="B1780" s="218"/>
      <c r="C1780" s="219"/>
      <c r="D1780" s="205" t="s">
        <v>191</v>
      </c>
      <c r="E1780" s="220" t="s">
        <v>34</v>
      </c>
      <c r="F1780" s="221" t="s">
        <v>2534</v>
      </c>
      <c r="G1780" s="219"/>
      <c r="H1780" s="222">
        <v>9.1349999999999998</v>
      </c>
      <c r="I1780" s="223"/>
      <c r="J1780" s="219"/>
      <c r="K1780" s="219"/>
      <c r="L1780" s="224"/>
      <c r="M1780" s="225"/>
      <c r="N1780" s="226"/>
      <c r="O1780" s="226"/>
      <c r="P1780" s="226"/>
      <c r="Q1780" s="226"/>
      <c r="R1780" s="226"/>
      <c r="S1780" s="226"/>
      <c r="T1780" s="227"/>
      <c r="AT1780" s="228" t="s">
        <v>191</v>
      </c>
      <c r="AU1780" s="228" t="s">
        <v>88</v>
      </c>
      <c r="AV1780" s="12" t="s">
        <v>88</v>
      </c>
      <c r="AW1780" s="12" t="s">
        <v>41</v>
      </c>
      <c r="AX1780" s="12" t="s">
        <v>78</v>
      </c>
      <c r="AY1780" s="228" t="s">
        <v>179</v>
      </c>
    </row>
    <row r="1781" spans="2:51" s="12" customFormat="1" ht="13.5">
      <c r="B1781" s="218"/>
      <c r="C1781" s="219"/>
      <c r="D1781" s="205" t="s">
        <v>191</v>
      </c>
      <c r="E1781" s="220" t="s">
        <v>34</v>
      </c>
      <c r="F1781" s="221" t="s">
        <v>2535</v>
      </c>
      <c r="G1781" s="219"/>
      <c r="H1781" s="222">
        <v>14.13</v>
      </c>
      <c r="I1781" s="223"/>
      <c r="J1781" s="219"/>
      <c r="K1781" s="219"/>
      <c r="L1781" s="224"/>
      <c r="M1781" s="225"/>
      <c r="N1781" s="226"/>
      <c r="O1781" s="226"/>
      <c r="P1781" s="226"/>
      <c r="Q1781" s="226"/>
      <c r="R1781" s="226"/>
      <c r="S1781" s="226"/>
      <c r="T1781" s="227"/>
      <c r="AT1781" s="228" t="s">
        <v>191</v>
      </c>
      <c r="AU1781" s="228" t="s">
        <v>88</v>
      </c>
      <c r="AV1781" s="12" t="s">
        <v>88</v>
      </c>
      <c r="AW1781" s="12" t="s">
        <v>41</v>
      </c>
      <c r="AX1781" s="12" t="s">
        <v>78</v>
      </c>
      <c r="AY1781" s="228" t="s">
        <v>179</v>
      </c>
    </row>
    <row r="1782" spans="2:51" s="12" customFormat="1" ht="13.5">
      <c r="B1782" s="218"/>
      <c r="C1782" s="219"/>
      <c r="D1782" s="205" t="s">
        <v>191</v>
      </c>
      <c r="E1782" s="220" t="s">
        <v>34</v>
      </c>
      <c r="F1782" s="221" t="s">
        <v>2536</v>
      </c>
      <c r="G1782" s="219"/>
      <c r="H1782" s="222">
        <v>25.47</v>
      </c>
      <c r="I1782" s="223"/>
      <c r="J1782" s="219"/>
      <c r="K1782" s="219"/>
      <c r="L1782" s="224"/>
      <c r="M1782" s="225"/>
      <c r="N1782" s="226"/>
      <c r="O1782" s="226"/>
      <c r="P1782" s="226"/>
      <c r="Q1782" s="226"/>
      <c r="R1782" s="226"/>
      <c r="S1782" s="226"/>
      <c r="T1782" s="227"/>
      <c r="AT1782" s="228" t="s">
        <v>191</v>
      </c>
      <c r="AU1782" s="228" t="s">
        <v>88</v>
      </c>
      <c r="AV1782" s="12" t="s">
        <v>88</v>
      </c>
      <c r="AW1782" s="12" t="s">
        <v>41</v>
      </c>
      <c r="AX1782" s="12" t="s">
        <v>78</v>
      </c>
      <c r="AY1782" s="228" t="s">
        <v>179</v>
      </c>
    </row>
    <row r="1783" spans="2:51" s="12" customFormat="1" ht="13.5">
      <c r="B1783" s="218"/>
      <c r="C1783" s="219"/>
      <c r="D1783" s="205" t="s">
        <v>191</v>
      </c>
      <c r="E1783" s="220" t="s">
        <v>34</v>
      </c>
      <c r="F1783" s="221" t="s">
        <v>2537</v>
      </c>
      <c r="G1783" s="219"/>
      <c r="H1783" s="222">
        <v>38.299999999999997</v>
      </c>
      <c r="I1783" s="223"/>
      <c r="J1783" s="219"/>
      <c r="K1783" s="219"/>
      <c r="L1783" s="224"/>
      <c r="M1783" s="225"/>
      <c r="N1783" s="226"/>
      <c r="O1783" s="226"/>
      <c r="P1783" s="226"/>
      <c r="Q1783" s="226"/>
      <c r="R1783" s="226"/>
      <c r="S1783" s="226"/>
      <c r="T1783" s="227"/>
      <c r="AT1783" s="228" t="s">
        <v>191</v>
      </c>
      <c r="AU1783" s="228" t="s">
        <v>88</v>
      </c>
      <c r="AV1783" s="12" t="s">
        <v>88</v>
      </c>
      <c r="AW1783" s="12" t="s">
        <v>41</v>
      </c>
      <c r="AX1783" s="12" t="s">
        <v>78</v>
      </c>
      <c r="AY1783" s="228" t="s">
        <v>179</v>
      </c>
    </row>
    <row r="1784" spans="2:51" s="12" customFormat="1" ht="13.5">
      <c r="B1784" s="218"/>
      <c r="C1784" s="219"/>
      <c r="D1784" s="205" t="s">
        <v>191</v>
      </c>
      <c r="E1784" s="220" t="s">
        <v>34</v>
      </c>
      <c r="F1784" s="221" t="s">
        <v>2538</v>
      </c>
      <c r="G1784" s="219"/>
      <c r="H1784" s="222">
        <v>15.12</v>
      </c>
      <c r="I1784" s="223"/>
      <c r="J1784" s="219"/>
      <c r="K1784" s="219"/>
      <c r="L1784" s="224"/>
      <c r="M1784" s="225"/>
      <c r="N1784" s="226"/>
      <c r="O1784" s="226"/>
      <c r="P1784" s="226"/>
      <c r="Q1784" s="226"/>
      <c r="R1784" s="226"/>
      <c r="S1784" s="226"/>
      <c r="T1784" s="227"/>
      <c r="AT1784" s="228" t="s">
        <v>191</v>
      </c>
      <c r="AU1784" s="228" t="s">
        <v>88</v>
      </c>
      <c r="AV1784" s="12" t="s">
        <v>88</v>
      </c>
      <c r="AW1784" s="12" t="s">
        <v>41</v>
      </c>
      <c r="AX1784" s="12" t="s">
        <v>78</v>
      </c>
      <c r="AY1784" s="228" t="s">
        <v>179</v>
      </c>
    </row>
    <row r="1785" spans="2:51" s="12" customFormat="1" ht="13.5">
      <c r="B1785" s="218"/>
      <c r="C1785" s="219"/>
      <c r="D1785" s="205" t="s">
        <v>191</v>
      </c>
      <c r="E1785" s="220" t="s">
        <v>34</v>
      </c>
      <c r="F1785" s="221" t="s">
        <v>2539</v>
      </c>
      <c r="G1785" s="219"/>
      <c r="H1785" s="222">
        <v>12.96</v>
      </c>
      <c r="I1785" s="223"/>
      <c r="J1785" s="219"/>
      <c r="K1785" s="219"/>
      <c r="L1785" s="224"/>
      <c r="M1785" s="225"/>
      <c r="N1785" s="226"/>
      <c r="O1785" s="226"/>
      <c r="P1785" s="226"/>
      <c r="Q1785" s="226"/>
      <c r="R1785" s="226"/>
      <c r="S1785" s="226"/>
      <c r="T1785" s="227"/>
      <c r="AT1785" s="228" t="s">
        <v>191</v>
      </c>
      <c r="AU1785" s="228" t="s">
        <v>88</v>
      </c>
      <c r="AV1785" s="12" t="s">
        <v>88</v>
      </c>
      <c r="AW1785" s="12" t="s">
        <v>41</v>
      </c>
      <c r="AX1785" s="12" t="s">
        <v>78</v>
      </c>
      <c r="AY1785" s="228" t="s">
        <v>179</v>
      </c>
    </row>
    <row r="1786" spans="2:51" s="12" customFormat="1" ht="13.5">
      <c r="B1786" s="218"/>
      <c r="C1786" s="219"/>
      <c r="D1786" s="205" t="s">
        <v>191</v>
      </c>
      <c r="E1786" s="220" t="s">
        <v>34</v>
      </c>
      <c r="F1786" s="221" t="s">
        <v>2540</v>
      </c>
      <c r="G1786" s="219"/>
      <c r="H1786" s="222">
        <v>19.98</v>
      </c>
      <c r="I1786" s="223"/>
      <c r="J1786" s="219"/>
      <c r="K1786" s="219"/>
      <c r="L1786" s="224"/>
      <c r="M1786" s="225"/>
      <c r="N1786" s="226"/>
      <c r="O1786" s="226"/>
      <c r="P1786" s="226"/>
      <c r="Q1786" s="226"/>
      <c r="R1786" s="226"/>
      <c r="S1786" s="226"/>
      <c r="T1786" s="227"/>
      <c r="AT1786" s="228" t="s">
        <v>191</v>
      </c>
      <c r="AU1786" s="228" t="s">
        <v>88</v>
      </c>
      <c r="AV1786" s="12" t="s">
        <v>88</v>
      </c>
      <c r="AW1786" s="12" t="s">
        <v>41</v>
      </c>
      <c r="AX1786" s="12" t="s">
        <v>78</v>
      </c>
      <c r="AY1786" s="228" t="s">
        <v>179</v>
      </c>
    </row>
    <row r="1787" spans="2:51" s="12" customFormat="1" ht="13.5">
      <c r="B1787" s="218"/>
      <c r="C1787" s="219"/>
      <c r="D1787" s="205" t="s">
        <v>191</v>
      </c>
      <c r="E1787" s="220" t="s">
        <v>34</v>
      </c>
      <c r="F1787" s="221" t="s">
        <v>2541</v>
      </c>
      <c r="G1787" s="219"/>
      <c r="H1787" s="222">
        <v>23.2</v>
      </c>
      <c r="I1787" s="223"/>
      <c r="J1787" s="219"/>
      <c r="K1787" s="219"/>
      <c r="L1787" s="224"/>
      <c r="M1787" s="225"/>
      <c r="N1787" s="226"/>
      <c r="O1787" s="226"/>
      <c r="P1787" s="226"/>
      <c r="Q1787" s="226"/>
      <c r="R1787" s="226"/>
      <c r="S1787" s="226"/>
      <c r="T1787" s="227"/>
      <c r="AT1787" s="228" t="s">
        <v>191</v>
      </c>
      <c r="AU1787" s="228" t="s">
        <v>88</v>
      </c>
      <c r="AV1787" s="12" t="s">
        <v>88</v>
      </c>
      <c r="AW1787" s="12" t="s">
        <v>41</v>
      </c>
      <c r="AX1787" s="12" t="s">
        <v>78</v>
      </c>
      <c r="AY1787" s="228" t="s">
        <v>179</v>
      </c>
    </row>
    <row r="1788" spans="2:51" s="12" customFormat="1" ht="13.5">
      <c r="B1788" s="218"/>
      <c r="C1788" s="219"/>
      <c r="D1788" s="205" t="s">
        <v>191</v>
      </c>
      <c r="E1788" s="220" t="s">
        <v>34</v>
      </c>
      <c r="F1788" s="221" t="s">
        <v>2542</v>
      </c>
      <c r="G1788" s="219"/>
      <c r="H1788" s="222">
        <v>16.661999999999999</v>
      </c>
      <c r="I1788" s="223"/>
      <c r="J1788" s="219"/>
      <c r="K1788" s="219"/>
      <c r="L1788" s="224"/>
      <c r="M1788" s="225"/>
      <c r="N1788" s="226"/>
      <c r="O1788" s="226"/>
      <c r="P1788" s="226"/>
      <c r="Q1788" s="226"/>
      <c r="R1788" s="226"/>
      <c r="S1788" s="226"/>
      <c r="T1788" s="227"/>
      <c r="AT1788" s="228" t="s">
        <v>191</v>
      </c>
      <c r="AU1788" s="228" t="s">
        <v>88</v>
      </c>
      <c r="AV1788" s="12" t="s">
        <v>88</v>
      </c>
      <c r="AW1788" s="12" t="s">
        <v>41</v>
      </c>
      <c r="AX1788" s="12" t="s">
        <v>78</v>
      </c>
      <c r="AY1788" s="228" t="s">
        <v>179</v>
      </c>
    </row>
    <row r="1789" spans="2:51" s="12" customFormat="1" ht="27">
      <c r="B1789" s="218"/>
      <c r="C1789" s="219"/>
      <c r="D1789" s="205" t="s">
        <v>191</v>
      </c>
      <c r="E1789" s="220" t="s">
        <v>34</v>
      </c>
      <c r="F1789" s="221" t="s">
        <v>2543</v>
      </c>
      <c r="G1789" s="219"/>
      <c r="H1789" s="222">
        <v>23.401</v>
      </c>
      <c r="I1789" s="223"/>
      <c r="J1789" s="219"/>
      <c r="K1789" s="219"/>
      <c r="L1789" s="224"/>
      <c r="M1789" s="225"/>
      <c r="N1789" s="226"/>
      <c r="O1789" s="226"/>
      <c r="P1789" s="226"/>
      <c r="Q1789" s="226"/>
      <c r="R1789" s="226"/>
      <c r="S1789" s="226"/>
      <c r="T1789" s="227"/>
      <c r="AT1789" s="228" t="s">
        <v>191</v>
      </c>
      <c r="AU1789" s="228" t="s">
        <v>88</v>
      </c>
      <c r="AV1789" s="12" t="s">
        <v>88</v>
      </c>
      <c r="AW1789" s="12" t="s">
        <v>41</v>
      </c>
      <c r="AX1789" s="12" t="s">
        <v>78</v>
      </c>
      <c r="AY1789" s="228" t="s">
        <v>179</v>
      </c>
    </row>
    <row r="1790" spans="2:51" s="12" customFormat="1" ht="13.5">
      <c r="B1790" s="218"/>
      <c r="C1790" s="219"/>
      <c r="D1790" s="205" t="s">
        <v>191</v>
      </c>
      <c r="E1790" s="220" t="s">
        <v>34</v>
      </c>
      <c r="F1790" s="221" t="s">
        <v>2544</v>
      </c>
      <c r="G1790" s="219"/>
      <c r="H1790" s="222">
        <v>13.878</v>
      </c>
      <c r="I1790" s="223"/>
      <c r="J1790" s="219"/>
      <c r="K1790" s="219"/>
      <c r="L1790" s="224"/>
      <c r="M1790" s="225"/>
      <c r="N1790" s="226"/>
      <c r="O1790" s="226"/>
      <c r="P1790" s="226"/>
      <c r="Q1790" s="226"/>
      <c r="R1790" s="226"/>
      <c r="S1790" s="226"/>
      <c r="T1790" s="227"/>
      <c r="AT1790" s="228" t="s">
        <v>191</v>
      </c>
      <c r="AU1790" s="228" t="s">
        <v>88</v>
      </c>
      <c r="AV1790" s="12" t="s">
        <v>88</v>
      </c>
      <c r="AW1790" s="12" t="s">
        <v>41</v>
      </c>
      <c r="AX1790" s="12" t="s">
        <v>78</v>
      </c>
      <c r="AY1790" s="228" t="s">
        <v>179</v>
      </c>
    </row>
    <row r="1791" spans="2:51" s="12" customFormat="1" ht="40.5">
      <c r="B1791" s="218"/>
      <c r="C1791" s="219"/>
      <c r="D1791" s="205" t="s">
        <v>191</v>
      </c>
      <c r="E1791" s="220" t="s">
        <v>34</v>
      </c>
      <c r="F1791" s="221" t="s">
        <v>2545</v>
      </c>
      <c r="G1791" s="219"/>
      <c r="H1791" s="222">
        <v>68.004000000000005</v>
      </c>
      <c r="I1791" s="223"/>
      <c r="J1791" s="219"/>
      <c r="K1791" s="219"/>
      <c r="L1791" s="224"/>
      <c r="M1791" s="225"/>
      <c r="N1791" s="226"/>
      <c r="O1791" s="226"/>
      <c r="P1791" s="226"/>
      <c r="Q1791" s="226"/>
      <c r="R1791" s="226"/>
      <c r="S1791" s="226"/>
      <c r="T1791" s="227"/>
      <c r="AT1791" s="228" t="s">
        <v>191</v>
      </c>
      <c r="AU1791" s="228" t="s">
        <v>88</v>
      </c>
      <c r="AV1791" s="12" t="s">
        <v>88</v>
      </c>
      <c r="AW1791" s="12" t="s">
        <v>41</v>
      </c>
      <c r="AX1791" s="12" t="s">
        <v>78</v>
      </c>
      <c r="AY1791" s="228" t="s">
        <v>179</v>
      </c>
    </row>
    <row r="1792" spans="2:51" s="12" customFormat="1" ht="27">
      <c r="B1792" s="218"/>
      <c r="C1792" s="219"/>
      <c r="D1792" s="205" t="s">
        <v>191</v>
      </c>
      <c r="E1792" s="220" t="s">
        <v>34</v>
      </c>
      <c r="F1792" s="221" t="s">
        <v>2546</v>
      </c>
      <c r="G1792" s="219"/>
      <c r="H1792" s="222">
        <v>23.535</v>
      </c>
      <c r="I1792" s="223"/>
      <c r="J1792" s="219"/>
      <c r="K1792" s="219"/>
      <c r="L1792" s="224"/>
      <c r="M1792" s="225"/>
      <c r="N1792" s="226"/>
      <c r="O1792" s="226"/>
      <c r="P1792" s="226"/>
      <c r="Q1792" s="226"/>
      <c r="R1792" s="226"/>
      <c r="S1792" s="226"/>
      <c r="T1792" s="227"/>
      <c r="AT1792" s="228" t="s">
        <v>191</v>
      </c>
      <c r="AU1792" s="228" t="s">
        <v>88</v>
      </c>
      <c r="AV1792" s="12" t="s">
        <v>88</v>
      </c>
      <c r="AW1792" s="12" t="s">
        <v>41</v>
      </c>
      <c r="AX1792" s="12" t="s">
        <v>78</v>
      </c>
      <c r="AY1792" s="228" t="s">
        <v>179</v>
      </c>
    </row>
    <row r="1793" spans="2:65" s="14" customFormat="1" ht="13.5">
      <c r="B1793" s="250"/>
      <c r="C1793" s="251"/>
      <c r="D1793" s="205" t="s">
        <v>191</v>
      </c>
      <c r="E1793" s="252" t="s">
        <v>34</v>
      </c>
      <c r="F1793" s="253" t="s">
        <v>347</v>
      </c>
      <c r="G1793" s="251"/>
      <c r="H1793" s="254">
        <v>580.63900000000001</v>
      </c>
      <c r="I1793" s="255"/>
      <c r="J1793" s="251"/>
      <c r="K1793" s="251"/>
      <c r="L1793" s="256"/>
      <c r="M1793" s="257"/>
      <c r="N1793" s="258"/>
      <c r="O1793" s="258"/>
      <c r="P1793" s="258"/>
      <c r="Q1793" s="258"/>
      <c r="R1793" s="258"/>
      <c r="S1793" s="258"/>
      <c r="T1793" s="259"/>
      <c r="AT1793" s="260" t="s">
        <v>191</v>
      </c>
      <c r="AU1793" s="260" t="s">
        <v>88</v>
      </c>
      <c r="AV1793" s="14" t="s">
        <v>180</v>
      </c>
      <c r="AW1793" s="14" t="s">
        <v>41</v>
      </c>
      <c r="AX1793" s="14" t="s">
        <v>78</v>
      </c>
      <c r="AY1793" s="260" t="s">
        <v>179</v>
      </c>
    </row>
    <row r="1794" spans="2:65" s="13" customFormat="1" ht="13.5">
      <c r="B1794" s="229"/>
      <c r="C1794" s="230"/>
      <c r="D1794" s="205" t="s">
        <v>191</v>
      </c>
      <c r="E1794" s="231" t="s">
        <v>34</v>
      </c>
      <c r="F1794" s="232" t="s">
        <v>196</v>
      </c>
      <c r="G1794" s="230"/>
      <c r="H1794" s="233">
        <v>1157.3969999999999</v>
      </c>
      <c r="I1794" s="234"/>
      <c r="J1794" s="230"/>
      <c r="K1794" s="230"/>
      <c r="L1794" s="235"/>
      <c r="M1794" s="236"/>
      <c r="N1794" s="237"/>
      <c r="O1794" s="237"/>
      <c r="P1794" s="237"/>
      <c r="Q1794" s="237"/>
      <c r="R1794" s="237"/>
      <c r="S1794" s="237"/>
      <c r="T1794" s="238"/>
      <c r="AT1794" s="239" t="s">
        <v>191</v>
      </c>
      <c r="AU1794" s="239" t="s">
        <v>88</v>
      </c>
      <c r="AV1794" s="13" t="s">
        <v>187</v>
      </c>
      <c r="AW1794" s="13" t="s">
        <v>41</v>
      </c>
      <c r="AX1794" s="13" t="s">
        <v>86</v>
      </c>
      <c r="AY1794" s="239" t="s">
        <v>179</v>
      </c>
    </row>
    <row r="1795" spans="2:65" s="1" customFormat="1" ht="14.45" customHeight="1">
      <c r="B1795" s="42"/>
      <c r="C1795" s="240" t="s">
        <v>2547</v>
      </c>
      <c r="D1795" s="240" t="s">
        <v>222</v>
      </c>
      <c r="E1795" s="241" t="s">
        <v>2548</v>
      </c>
      <c r="F1795" s="242" t="s">
        <v>2549</v>
      </c>
      <c r="G1795" s="243" t="s">
        <v>185</v>
      </c>
      <c r="H1795" s="244">
        <v>1249.989</v>
      </c>
      <c r="I1795" s="245"/>
      <c r="J1795" s="246">
        <f>ROUND(I1795*H1795,2)</f>
        <v>0</v>
      </c>
      <c r="K1795" s="242" t="s">
        <v>233</v>
      </c>
      <c r="L1795" s="247"/>
      <c r="M1795" s="248" t="s">
        <v>34</v>
      </c>
      <c r="N1795" s="249" t="s">
        <v>49</v>
      </c>
      <c r="O1795" s="43"/>
      <c r="P1795" s="202">
        <f>O1795*H1795</f>
        <v>0</v>
      </c>
      <c r="Q1795" s="202">
        <v>1.38E-2</v>
      </c>
      <c r="R1795" s="202">
        <f>Q1795*H1795</f>
        <v>17.249848199999999</v>
      </c>
      <c r="S1795" s="202">
        <v>0</v>
      </c>
      <c r="T1795" s="203">
        <f>S1795*H1795</f>
        <v>0</v>
      </c>
      <c r="AR1795" s="24" t="s">
        <v>473</v>
      </c>
      <c r="AT1795" s="24" t="s">
        <v>222</v>
      </c>
      <c r="AU1795" s="24" t="s">
        <v>88</v>
      </c>
      <c r="AY1795" s="24" t="s">
        <v>179</v>
      </c>
      <c r="BE1795" s="204">
        <f>IF(N1795="základní",J1795,0)</f>
        <v>0</v>
      </c>
      <c r="BF1795" s="204">
        <f>IF(N1795="snížená",J1795,0)</f>
        <v>0</v>
      </c>
      <c r="BG1795" s="204">
        <f>IF(N1795="zákl. přenesená",J1795,0)</f>
        <v>0</v>
      </c>
      <c r="BH1795" s="204">
        <f>IF(N1795="sníž. přenesená",J1795,0)</f>
        <v>0</v>
      </c>
      <c r="BI1795" s="204">
        <f>IF(N1795="nulová",J1795,0)</f>
        <v>0</v>
      </c>
      <c r="BJ1795" s="24" t="s">
        <v>86</v>
      </c>
      <c r="BK1795" s="204">
        <f>ROUND(I1795*H1795,2)</f>
        <v>0</v>
      </c>
      <c r="BL1795" s="24" t="s">
        <v>301</v>
      </c>
      <c r="BM1795" s="24" t="s">
        <v>2550</v>
      </c>
    </row>
    <row r="1796" spans="2:65" s="12" customFormat="1" ht="13.5">
      <c r="B1796" s="218"/>
      <c r="C1796" s="219"/>
      <c r="D1796" s="205" t="s">
        <v>191</v>
      </c>
      <c r="E1796" s="219"/>
      <c r="F1796" s="221" t="s">
        <v>2551</v>
      </c>
      <c r="G1796" s="219"/>
      <c r="H1796" s="222">
        <v>1249.989</v>
      </c>
      <c r="I1796" s="223"/>
      <c r="J1796" s="219"/>
      <c r="K1796" s="219"/>
      <c r="L1796" s="224"/>
      <c r="M1796" s="225"/>
      <c r="N1796" s="226"/>
      <c r="O1796" s="226"/>
      <c r="P1796" s="226"/>
      <c r="Q1796" s="226"/>
      <c r="R1796" s="226"/>
      <c r="S1796" s="226"/>
      <c r="T1796" s="227"/>
      <c r="AT1796" s="228" t="s">
        <v>191</v>
      </c>
      <c r="AU1796" s="228" t="s">
        <v>88</v>
      </c>
      <c r="AV1796" s="12" t="s">
        <v>88</v>
      </c>
      <c r="AW1796" s="12" t="s">
        <v>6</v>
      </c>
      <c r="AX1796" s="12" t="s">
        <v>86</v>
      </c>
      <c r="AY1796" s="228" t="s">
        <v>179</v>
      </c>
    </row>
    <row r="1797" spans="2:65" s="1" customFormat="1" ht="22.9" customHeight="1">
      <c r="B1797" s="42"/>
      <c r="C1797" s="193" t="s">
        <v>2552</v>
      </c>
      <c r="D1797" s="193" t="s">
        <v>182</v>
      </c>
      <c r="E1797" s="194" t="s">
        <v>2553</v>
      </c>
      <c r="F1797" s="195" t="s">
        <v>2554</v>
      </c>
      <c r="G1797" s="196" t="s">
        <v>185</v>
      </c>
      <c r="H1797" s="197">
        <v>471.68400000000003</v>
      </c>
      <c r="I1797" s="198"/>
      <c r="J1797" s="199">
        <f>ROUND(I1797*H1797,2)</f>
        <v>0</v>
      </c>
      <c r="K1797" s="195" t="s">
        <v>186</v>
      </c>
      <c r="L1797" s="62"/>
      <c r="M1797" s="200" t="s">
        <v>34</v>
      </c>
      <c r="N1797" s="201" t="s">
        <v>49</v>
      </c>
      <c r="O1797" s="43"/>
      <c r="P1797" s="202">
        <f>O1797*H1797</f>
        <v>0</v>
      </c>
      <c r="Q1797" s="202">
        <v>0</v>
      </c>
      <c r="R1797" s="202">
        <f>Q1797*H1797</f>
        <v>0</v>
      </c>
      <c r="S1797" s="202">
        <v>0</v>
      </c>
      <c r="T1797" s="203">
        <f>S1797*H1797</f>
        <v>0</v>
      </c>
      <c r="AR1797" s="24" t="s">
        <v>301</v>
      </c>
      <c r="AT1797" s="24" t="s">
        <v>182</v>
      </c>
      <c r="AU1797" s="24" t="s">
        <v>88</v>
      </c>
      <c r="AY1797" s="24" t="s">
        <v>179</v>
      </c>
      <c r="BE1797" s="204">
        <f>IF(N1797="základní",J1797,0)</f>
        <v>0</v>
      </c>
      <c r="BF1797" s="204">
        <f>IF(N1797="snížená",J1797,0)</f>
        <v>0</v>
      </c>
      <c r="BG1797" s="204">
        <f>IF(N1797="zákl. přenesená",J1797,0)</f>
        <v>0</v>
      </c>
      <c r="BH1797" s="204">
        <f>IF(N1797="sníž. přenesená",J1797,0)</f>
        <v>0</v>
      </c>
      <c r="BI1797" s="204">
        <f>IF(N1797="nulová",J1797,0)</f>
        <v>0</v>
      </c>
      <c r="BJ1797" s="24" t="s">
        <v>86</v>
      </c>
      <c r="BK1797" s="204">
        <f>ROUND(I1797*H1797,2)</f>
        <v>0</v>
      </c>
      <c r="BL1797" s="24" t="s">
        <v>301</v>
      </c>
      <c r="BM1797" s="24" t="s">
        <v>2555</v>
      </c>
    </row>
    <row r="1798" spans="2:65" s="11" customFormat="1" ht="13.5">
      <c r="B1798" s="208"/>
      <c r="C1798" s="209"/>
      <c r="D1798" s="205" t="s">
        <v>191</v>
      </c>
      <c r="E1798" s="210" t="s">
        <v>34</v>
      </c>
      <c r="F1798" s="211" t="s">
        <v>2492</v>
      </c>
      <c r="G1798" s="209"/>
      <c r="H1798" s="210" t="s">
        <v>34</v>
      </c>
      <c r="I1798" s="212"/>
      <c r="J1798" s="209"/>
      <c r="K1798" s="209"/>
      <c r="L1798" s="213"/>
      <c r="M1798" s="214"/>
      <c r="N1798" s="215"/>
      <c r="O1798" s="215"/>
      <c r="P1798" s="215"/>
      <c r="Q1798" s="215"/>
      <c r="R1798" s="215"/>
      <c r="S1798" s="215"/>
      <c r="T1798" s="216"/>
      <c r="AT1798" s="217" t="s">
        <v>191</v>
      </c>
      <c r="AU1798" s="217" t="s">
        <v>88</v>
      </c>
      <c r="AV1798" s="11" t="s">
        <v>86</v>
      </c>
      <c r="AW1798" s="11" t="s">
        <v>41</v>
      </c>
      <c r="AX1798" s="11" t="s">
        <v>78</v>
      </c>
      <c r="AY1798" s="217" t="s">
        <v>179</v>
      </c>
    </row>
    <row r="1799" spans="2:65" s="12" customFormat="1" ht="13.5">
      <c r="B1799" s="218"/>
      <c r="C1799" s="219"/>
      <c r="D1799" s="205" t="s">
        <v>191</v>
      </c>
      <c r="E1799" s="220" t="s">
        <v>34</v>
      </c>
      <c r="F1799" s="221" t="s">
        <v>2495</v>
      </c>
      <c r="G1799" s="219"/>
      <c r="H1799" s="222">
        <v>19.850000000000001</v>
      </c>
      <c r="I1799" s="223"/>
      <c r="J1799" s="219"/>
      <c r="K1799" s="219"/>
      <c r="L1799" s="224"/>
      <c r="M1799" s="225"/>
      <c r="N1799" s="226"/>
      <c r="O1799" s="226"/>
      <c r="P1799" s="226"/>
      <c r="Q1799" s="226"/>
      <c r="R1799" s="226"/>
      <c r="S1799" s="226"/>
      <c r="T1799" s="227"/>
      <c r="AT1799" s="228" t="s">
        <v>191</v>
      </c>
      <c r="AU1799" s="228" t="s">
        <v>88</v>
      </c>
      <c r="AV1799" s="12" t="s">
        <v>88</v>
      </c>
      <c r="AW1799" s="12" t="s">
        <v>41</v>
      </c>
      <c r="AX1799" s="12" t="s">
        <v>78</v>
      </c>
      <c r="AY1799" s="228" t="s">
        <v>179</v>
      </c>
    </row>
    <row r="1800" spans="2:65" s="12" customFormat="1" ht="27">
      <c r="B1800" s="218"/>
      <c r="C1800" s="219"/>
      <c r="D1800" s="205" t="s">
        <v>191</v>
      </c>
      <c r="E1800" s="220" t="s">
        <v>34</v>
      </c>
      <c r="F1800" s="221" t="s">
        <v>2496</v>
      </c>
      <c r="G1800" s="219"/>
      <c r="H1800" s="222">
        <v>27.36</v>
      </c>
      <c r="I1800" s="223"/>
      <c r="J1800" s="219"/>
      <c r="K1800" s="219"/>
      <c r="L1800" s="224"/>
      <c r="M1800" s="225"/>
      <c r="N1800" s="226"/>
      <c r="O1800" s="226"/>
      <c r="P1800" s="226"/>
      <c r="Q1800" s="226"/>
      <c r="R1800" s="226"/>
      <c r="S1800" s="226"/>
      <c r="T1800" s="227"/>
      <c r="AT1800" s="228" t="s">
        <v>191</v>
      </c>
      <c r="AU1800" s="228" t="s">
        <v>88</v>
      </c>
      <c r="AV1800" s="12" t="s">
        <v>88</v>
      </c>
      <c r="AW1800" s="12" t="s">
        <v>41</v>
      </c>
      <c r="AX1800" s="12" t="s">
        <v>78</v>
      </c>
      <c r="AY1800" s="228" t="s">
        <v>179</v>
      </c>
    </row>
    <row r="1801" spans="2:65" s="12" customFormat="1" ht="13.5">
      <c r="B1801" s="218"/>
      <c r="C1801" s="219"/>
      <c r="D1801" s="205" t="s">
        <v>191</v>
      </c>
      <c r="E1801" s="220" t="s">
        <v>34</v>
      </c>
      <c r="F1801" s="221" t="s">
        <v>2498</v>
      </c>
      <c r="G1801" s="219"/>
      <c r="H1801" s="222">
        <v>13.779</v>
      </c>
      <c r="I1801" s="223"/>
      <c r="J1801" s="219"/>
      <c r="K1801" s="219"/>
      <c r="L1801" s="224"/>
      <c r="M1801" s="225"/>
      <c r="N1801" s="226"/>
      <c r="O1801" s="226"/>
      <c r="P1801" s="226"/>
      <c r="Q1801" s="226"/>
      <c r="R1801" s="226"/>
      <c r="S1801" s="226"/>
      <c r="T1801" s="227"/>
      <c r="AT1801" s="228" t="s">
        <v>191</v>
      </c>
      <c r="AU1801" s="228" t="s">
        <v>88</v>
      </c>
      <c r="AV1801" s="12" t="s">
        <v>88</v>
      </c>
      <c r="AW1801" s="12" t="s">
        <v>41</v>
      </c>
      <c r="AX1801" s="12" t="s">
        <v>78</v>
      </c>
      <c r="AY1801" s="228" t="s">
        <v>179</v>
      </c>
    </row>
    <row r="1802" spans="2:65" s="12" customFormat="1" ht="13.5">
      <c r="B1802" s="218"/>
      <c r="C1802" s="219"/>
      <c r="D1802" s="205" t="s">
        <v>191</v>
      </c>
      <c r="E1802" s="220" t="s">
        <v>34</v>
      </c>
      <c r="F1802" s="221" t="s">
        <v>2499</v>
      </c>
      <c r="G1802" s="219"/>
      <c r="H1802" s="222">
        <v>7.29</v>
      </c>
      <c r="I1802" s="223"/>
      <c r="J1802" s="219"/>
      <c r="K1802" s="219"/>
      <c r="L1802" s="224"/>
      <c r="M1802" s="225"/>
      <c r="N1802" s="226"/>
      <c r="O1802" s="226"/>
      <c r="P1802" s="226"/>
      <c r="Q1802" s="226"/>
      <c r="R1802" s="226"/>
      <c r="S1802" s="226"/>
      <c r="T1802" s="227"/>
      <c r="AT1802" s="228" t="s">
        <v>191</v>
      </c>
      <c r="AU1802" s="228" t="s">
        <v>88</v>
      </c>
      <c r="AV1802" s="12" t="s">
        <v>88</v>
      </c>
      <c r="AW1802" s="12" t="s">
        <v>41</v>
      </c>
      <c r="AX1802" s="12" t="s">
        <v>78</v>
      </c>
      <c r="AY1802" s="228" t="s">
        <v>179</v>
      </c>
    </row>
    <row r="1803" spans="2:65" s="12" customFormat="1" ht="13.5">
      <c r="B1803" s="218"/>
      <c r="C1803" s="219"/>
      <c r="D1803" s="205" t="s">
        <v>191</v>
      </c>
      <c r="E1803" s="220" t="s">
        <v>34</v>
      </c>
      <c r="F1803" s="221" t="s">
        <v>2500</v>
      </c>
      <c r="G1803" s="219"/>
      <c r="H1803" s="222">
        <v>25.11</v>
      </c>
      <c r="I1803" s="223"/>
      <c r="J1803" s="219"/>
      <c r="K1803" s="219"/>
      <c r="L1803" s="224"/>
      <c r="M1803" s="225"/>
      <c r="N1803" s="226"/>
      <c r="O1803" s="226"/>
      <c r="P1803" s="226"/>
      <c r="Q1803" s="226"/>
      <c r="R1803" s="226"/>
      <c r="S1803" s="226"/>
      <c r="T1803" s="227"/>
      <c r="AT1803" s="228" t="s">
        <v>191</v>
      </c>
      <c r="AU1803" s="228" t="s">
        <v>88</v>
      </c>
      <c r="AV1803" s="12" t="s">
        <v>88</v>
      </c>
      <c r="AW1803" s="12" t="s">
        <v>41</v>
      </c>
      <c r="AX1803" s="12" t="s">
        <v>78</v>
      </c>
      <c r="AY1803" s="228" t="s">
        <v>179</v>
      </c>
    </row>
    <row r="1804" spans="2:65" s="12" customFormat="1" ht="13.5">
      <c r="B1804" s="218"/>
      <c r="C1804" s="219"/>
      <c r="D1804" s="205" t="s">
        <v>191</v>
      </c>
      <c r="E1804" s="220" t="s">
        <v>34</v>
      </c>
      <c r="F1804" s="221" t="s">
        <v>2502</v>
      </c>
      <c r="G1804" s="219"/>
      <c r="H1804" s="222">
        <v>18.5</v>
      </c>
      <c r="I1804" s="223"/>
      <c r="J1804" s="219"/>
      <c r="K1804" s="219"/>
      <c r="L1804" s="224"/>
      <c r="M1804" s="225"/>
      <c r="N1804" s="226"/>
      <c r="O1804" s="226"/>
      <c r="P1804" s="226"/>
      <c r="Q1804" s="226"/>
      <c r="R1804" s="226"/>
      <c r="S1804" s="226"/>
      <c r="T1804" s="227"/>
      <c r="AT1804" s="228" t="s">
        <v>191</v>
      </c>
      <c r="AU1804" s="228" t="s">
        <v>88</v>
      </c>
      <c r="AV1804" s="12" t="s">
        <v>88</v>
      </c>
      <c r="AW1804" s="12" t="s">
        <v>41</v>
      </c>
      <c r="AX1804" s="12" t="s">
        <v>78</v>
      </c>
      <c r="AY1804" s="228" t="s">
        <v>179</v>
      </c>
    </row>
    <row r="1805" spans="2:65" s="12" customFormat="1" ht="13.5">
      <c r="B1805" s="218"/>
      <c r="C1805" s="219"/>
      <c r="D1805" s="205" t="s">
        <v>191</v>
      </c>
      <c r="E1805" s="220" t="s">
        <v>34</v>
      </c>
      <c r="F1805" s="221" t="s">
        <v>2503</v>
      </c>
      <c r="G1805" s="219"/>
      <c r="H1805" s="222">
        <v>13.14</v>
      </c>
      <c r="I1805" s="223"/>
      <c r="J1805" s="219"/>
      <c r="K1805" s="219"/>
      <c r="L1805" s="224"/>
      <c r="M1805" s="225"/>
      <c r="N1805" s="226"/>
      <c r="O1805" s="226"/>
      <c r="P1805" s="226"/>
      <c r="Q1805" s="226"/>
      <c r="R1805" s="226"/>
      <c r="S1805" s="226"/>
      <c r="T1805" s="227"/>
      <c r="AT1805" s="228" t="s">
        <v>191</v>
      </c>
      <c r="AU1805" s="228" t="s">
        <v>88</v>
      </c>
      <c r="AV1805" s="12" t="s">
        <v>88</v>
      </c>
      <c r="AW1805" s="12" t="s">
        <v>41</v>
      </c>
      <c r="AX1805" s="12" t="s">
        <v>78</v>
      </c>
      <c r="AY1805" s="228" t="s">
        <v>179</v>
      </c>
    </row>
    <row r="1806" spans="2:65" s="12" customFormat="1" ht="13.5">
      <c r="B1806" s="218"/>
      <c r="C1806" s="219"/>
      <c r="D1806" s="205" t="s">
        <v>191</v>
      </c>
      <c r="E1806" s="220" t="s">
        <v>34</v>
      </c>
      <c r="F1806" s="221" t="s">
        <v>2505</v>
      </c>
      <c r="G1806" s="219"/>
      <c r="H1806" s="222">
        <v>15.12</v>
      </c>
      <c r="I1806" s="223"/>
      <c r="J1806" s="219"/>
      <c r="K1806" s="219"/>
      <c r="L1806" s="224"/>
      <c r="M1806" s="225"/>
      <c r="N1806" s="226"/>
      <c r="O1806" s="226"/>
      <c r="P1806" s="226"/>
      <c r="Q1806" s="226"/>
      <c r="R1806" s="226"/>
      <c r="S1806" s="226"/>
      <c r="T1806" s="227"/>
      <c r="AT1806" s="228" t="s">
        <v>191</v>
      </c>
      <c r="AU1806" s="228" t="s">
        <v>88</v>
      </c>
      <c r="AV1806" s="12" t="s">
        <v>88</v>
      </c>
      <c r="AW1806" s="12" t="s">
        <v>41</v>
      </c>
      <c r="AX1806" s="12" t="s">
        <v>78</v>
      </c>
      <c r="AY1806" s="228" t="s">
        <v>179</v>
      </c>
    </row>
    <row r="1807" spans="2:65" s="12" customFormat="1" ht="13.5">
      <c r="B1807" s="218"/>
      <c r="C1807" s="219"/>
      <c r="D1807" s="205" t="s">
        <v>191</v>
      </c>
      <c r="E1807" s="220" t="s">
        <v>34</v>
      </c>
      <c r="F1807" s="221" t="s">
        <v>2506</v>
      </c>
      <c r="G1807" s="219"/>
      <c r="H1807" s="222">
        <v>12.96</v>
      </c>
      <c r="I1807" s="223"/>
      <c r="J1807" s="219"/>
      <c r="K1807" s="219"/>
      <c r="L1807" s="224"/>
      <c r="M1807" s="225"/>
      <c r="N1807" s="226"/>
      <c r="O1807" s="226"/>
      <c r="P1807" s="226"/>
      <c r="Q1807" s="226"/>
      <c r="R1807" s="226"/>
      <c r="S1807" s="226"/>
      <c r="T1807" s="227"/>
      <c r="AT1807" s="228" t="s">
        <v>191</v>
      </c>
      <c r="AU1807" s="228" t="s">
        <v>88</v>
      </c>
      <c r="AV1807" s="12" t="s">
        <v>88</v>
      </c>
      <c r="AW1807" s="12" t="s">
        <v>41</v>
      </c>
      <c r="AX1807" s="12" t="s">
        <v>78</v>
      </c>
      <c r="AY1807" s="228" t="s">
        <v>179</v>
      </c>
    </row>
    <row r="1808" spans="2:65" s="12" customFormat="1" ht="13.5">
      <c r="B1808" s="218"/>
      <c r="C1808" s="219"/>
      <c r="D1808" s="205" t="s">
        <v>191</v>
      </c>
      <c r="E1808" s="220" t="s">
        <v>34</v>
      </c>
      <c r="F1808" s="221" t="s">
        <v>2509</v>
      </c>
      <c r="G1808" s="219"/>
      <c r="H1808" s="222">
        <v>8.8740000000000006</v>
      </c>
      <c r="I1808" s="223"/>
      <c r="J1808" s="219"/>
      <c r="K1808" s="219"/>
      <c r="L1808" s="224"/>
      <c r="M1808" s="225"/>
      <c r="N1808" s="226"/>
      <c r="O1808" s="226"/>
      <c r="P1808" s="226"/>
      <c r="Q1808" s="226"/>
      <c r="R1808" s="226"/>
      <c r="S1808" s="226"/>
      <c r="T1808" s="227"/>
      <c r="AT1808" s="228" t="s">
        <v>191</v>
      </c>
      <c r="AU1808" s="228" t="s">
        <v>88</v>
      </c>
      <c r="AV1808" s="12" t="s">
        <v>88</v>
      </c>
      <c r="AW1808" s="12" t="s">
        <v>41</v>
      </c>
      <c r="AX1808" s="12" t="s">
        <v>78</v>
      </c>
      <c r="AY1808" s="228" t="s">
        <v>179</v>
      </c>
    </row>
    <row r="1809" spans="2:51" s="12" customFormat="1" ht="13.5">
      <c r="B1809" s="218"/>
      <c r="C1809" s="219"/>
      <c r="D1809" s="205" t="s">
        <v>191</v>
      </c>
      <c r="E1809" s="220" t="s">
        <v>34</v>
      </c>
      <c r="F1809" s="221" t="s">
        <v>2510</v>
      </c>
      <c r="G1809" s="219"/>
      <c r="H1809" s="222">
        <v>8.35</v>
      </c>
      <c r="I1809" s="223"/>
      <c r="J1809" s="219"/>
      <c r="K1809" s="219"/>
      <c r="L1809" s="224"/>
      <c r="M1809" s="225"/>
      <c r="N1809" s="226"/>
      <c r="O1809" s="226"/>
      <c r="P1809" s="226"/>
      <c r="Q1809" s="226"/>
      <c r="R1809" s="226"/>
      <c r="S1809" s="226"/>
      <c r="T1809" s="227"/>
      <c r="AT1809" s="228" t="s">
        <v>191</v>
      </c>
      <c r="AU1809" s="228" t="s">
        <v>88</v>
      </c>
      <c r="AV1809" s="12" t="s">
        <v>88</v>
      </c>
      <c r="AW1809" s="12" t="s">
        <v>41</v>
      </c>
      <c r="AX1809" s="12" t="s">
        <v>78</v>
      </c>
      <c r="AY1809" s="228" t="s">
        <v>179</v>
      </c>
    </row>
    <row r="1810" spans="2:51" s="12" customFormat="1" ht="13.5">
      <c r="B1810" s="218"/>
      <c r="C1810" s="219"/>
      <c r="D1810" s="205" t="s">
        <v>191</v>
      </c>
      <c r="E1810" s="220" t="s">
        <v>34</v>
      </c>
      <c r="F1810" s="221" t="s">
        <v>2511</v>
      </c>
      <c r="G1810" s="219"/>
      <c r="H1810" s="222">
        <v>7.74</v>
      </c>
      <c r="I1810" s="223"/>
      <c r="J1810" s="219"/>
      <c r="K1810" s="219"/>
      <c r="L1810" s="224"/>
      <c r="M1810" s="225"/>
      <c r="N1810" s="226"/>
      <c r="O1810" s="226"/>
      <c r="P1810" s="226"/>
      <c r="Q1810" s="226"/>
      <c r="R1810" s="226"/>
      <c r="S1810" s="226"/>
      <c r="T1810" s="227"/>
      <c r="AT1810" s="228" t="s">
        <v>191</v>
      </c>
      <c r="AU1810" s="228" t="s">
        <v>88</v>
      </c>
      <c r="AV1810" s="12" t="s">
        <v>88</v>
      </c>
      <c r="AW1810" s="12" t="s">
        <v>41</v>
      </c>
      <c r="AX1810" s="12" t="s">
        <v>78</v>
      </c>
      <c r="AY1810" s="228" t="s">
        <v>179</v>
      </c>
    </row>
    <row r="1811" spans="2:51" s="12" customFormat="1" ht="13.5">
      <c r="B1811" s="218"/>
      <c r="C1811" s="219"/>
      <c r="D1811" s="205" t="s">
        <v>191</v>
      </c>
      <c r="E1811" s="220" t="s">
        <v>34</v>
      </c>
      <c r="F1811" s="221" t="s">
        <v>2512</v>
      </c>
      <c r="G1811" s="219"/>
      <c r="H1811" s="222">
        <v>8.2240000000000002</v>
      </c>
      <c r="I1811" s="223"/>
      <c r="J1811" s="219"/>
      <c r="K1811" s="219"/>
      <c r="L1811" s="224"/>
      <c r="M1811" s="225"/>
      <c r="N1811" s="226"/>
      <c r="O1811" s="226"/>
      <c r="P1811" s="226"/>
      <c r="Q1811" s="226"/>
      <c r="R1811" s="226"/>
      <c r="S1811" s="226"/>
      <c r="T1811" s="227"/>
      <c r="AT1811" s="228" t="s">
        <v>191</v>
      </c>
      <c r="AU1811" s="228" t="s">
        <v>88</v>
      </c>
      <c r="AV1811" s="12" t="s">
        <v>88</v>
      </c>
      <c r="AW1811" s="12" t="s">
        <v>41</v>
      </c>
      <c r="AX1811" s="12" t="s">
        <v>78</v>
      </c>
      <c r="AY1811" s="228" t="s">
        <v>179</v>
      </c>
    </row>
    <row r="1812" spans="2:51" s="12" customFormat="1" ht="13.5">
      <c r="B1812" s="218"/>
      <c r="C1812" s="219"/>
      <c r="D1812" s="205" t="s">
        <v>191</v>
      </c>
      <c r="E1812" s="220" t="s">
        <v>34</v>
      </c>
      <c r="F1812" s="221" t="s">
        <v>2513</v>
      </c>
      <c r="G1812" s="219"/>
      <c r="H1812" s="222">
        <v>8.032</v>
      </c>
      <c r="I1812" s="223"/>
      <c r="J1812" s="219"/>
      <c r="K1812" s="219"/>
      <c r="L1812" s="224"/>
      <c r="M1812" s="225"/>
      <c r="N1812" s="226"/>
      <c r="O1812" s="226"/>
      <c r="P1812" s="226"/>
      <c r="Q1812" s="226"/>
      <c r="R1812" s="226"/>
      <c r="S1812" s="226"/>
      <c r="T1812" s="227"/>
      <c r="AT1812" s="228" t="s">
        <v>191</v>
      </c>
      <c r="AU1812" s="228" t="s">
        <v>88</v>
      </c>
      <c r="AV1812" s="12" t="s">
        <v>88</v>
      </c>
      <c r="AW1812" s="12" t="s">
        <v>41</v>
      </c>
      <c r="AX1812" s="12" t="s">
        <v>78</v>
      </c>
      <c r="AY1812" s="228" t="s">
        <v>179</v>
      </c>
    </row>
    <row r="1813" spans="2:51" s="12" customFormat="1" ht="13.5">
      <c r="B1813" s="218"/>
      <c r="C1813" s="219"/>
      <c r="D1813" s="205" t="s">
        <v>191</v>
      </c>
      <c r="E1813" s="220" t="s">
        <v>34</v>
      </c>
      <c r="F1813" s="221" t="s">
        <v>2514</v>
      </c>
      <c r="G1813" s="219"/>
      <c r="H1813" s="222">
        <v>17.297999999999998</v>
      </c>
      <c r="I1813" s="223"/>
      <c r="J1813" s="219"/>
      <c r="K1813" s="219"/>
      <c r="L1813" s="224"/>
      <c r="M1813" s="225"/>
      <c r="N1813" s="226"/>
      <c r="O1813" s="226"/>
      <c r="P1813" s="226"/>
      <c r="Q1813" s="226"/>
      <c r="R1813" s="226"/>
      <c r="S1813" s="226"/>
      <c r="T1813" s="227"/>
      <c r="AT1813" s="228" t="s">
        <v>191</v>
      </c>
      <c r="AU1813" s="228" t="s">
        <v>88</v>
      </c>
      <c r="AV1813" s="12" t="s">
        <v>88</v>
      </c>
      <c r="AW1813" s="12" t="s">
        <v>41</v>
      </c>
      <c r="AX1813" s="12" t="s">
        <v>78</v>
      </c>
      <c r="AY1813" s="228" t="s">
        <v>179</v>
      </c>
    </row>
    <row r="1814" spans="2:51" s="12" customFormat="1" ht="27">
      <c r="B1814" s="218"/>
      <c r="C1814" s="219"/>
      <c r="D1814" s="205" t="s">
        <v>191</v>
      </c>
      <c r="E1814" s="220" t="s">
        <v>34</v>
      </c>
      <c r="F1814" s="221" t="s">
        <v>2516</v>
      </c>
      <c r="G1814" s="219"/>
      <c r="H1814" s="222">
        <v>19.233000000000001</v>
      </c>
      <c r="I1814" s="223"/>
      <c r="J1814" s="219"/>
      <c r="K1814" s="219"/>
      <c r="L1814" s="224"/>
      <c r="M1814" s="225"/>
      <c r="N1814" s="226"/>
      <c r="O1814" s="226"/>
      <c r="P1814" s="226"/>
      <c r="Q1814" s="226"/>
      <c r="R1814" s="226"/>
      <c r="S1814" s="226"/>
      <c r="T1814" s="227"/>
      <c r="AT1814" s="228" t="s">
        <v>191</v>
      </c>
      <c r="AU1814" s="228" t="s">
        <v>88</v>
      </c>
      <c r="AV1814" s="12" t="s">
        <v>88</v>
      </c>
      <c r="AW1814" s="12" t="s">
        <v>41</v>
      </c>
      <c r="AX1814" s="12" t="s">
        <v>78</v>
      </c>
      <c r="AY1814" s="228" t="s">
        <v>179</v>
      </c>
    </row>
    <row r="1815" spans="2:51" s="14" customFormat="1" ht="13.5">
      <c r="B1815" s="250"/>
      <c r="C1815" s="251"/>
      <c r="D1815" s="205" t="s">
        <v>191</v>
      </c>
      <c r="E1815" s="252" t="s">
        <v>34</v>
      </c>
      <c r="F1815" s="253" t="s">
        <v>347</v>
      </c>
      <c r="G1815" s="251"/>
      <c r="H1815" s="254">
        <v>230.86</v>
      </c>
      <c r="I1815" s="255"/>
      <c r="J1815" s="251"/>
      <c r="K1815" s="251"/>
      <c r="L1815" s="256"/>
      <c r="M1815" s="257"/>
      <c r="N1815" s="258"/>
      <c r="O1815" s="258"/>
      <c r="P1815" s="258"/>
      <c r="Q1815" s="258"/>
      <c r="R1815" s="258"/>
      <c r="S1815" s="258"/>
      <c r="T1815" s="259"/>
      <c r="AT1815" s="260" t="s">
        <v>191</v>
      </c>
      <c r="AU1815" s="260" t="s">
        <v>88</v>
      </c>
      <c r="AV1815" s="14" t="s">
        <v>180</v>
      </c>
      <c r="AW1815" s="14" t="s">
        <v>41</v>
      </c>
      <c r="AX1815" s="14" t="s">
        <v>78</v>
      </c>
      <c r="AY1815" s="260" t="s">
        <v>179</v>
      </c>
    </row>
    <row r="1816" spans="2:51" s="11" customFormat="1" ht="13.5">
      <c r="B1816" s="208"/>
      <c r="C1816" s="209"/>
      <c r="D1816" s="205" t="s">
        <v>191</v>
      </c>
      <c r="E1816" s="210" t="s">
        <v>34</v>
      </c>
      <c r="F1816" s="211" t="s">
        <v>2517</v>
      </c>
      <c r="G1816" s="209"/>
      <c r="H1816" s="210" t="s">
        <v>34</v>
      </c>
      <c r="I1816" s="212"/>
      <c r="J1816" s="209"/>
      <c r="K1816" s="209"/>
      <c r="L1816" s="213"/>
      <c r="M1816" s="214"/>
      <c r="N1816" s="215"/>
      <c r="O1816" s="215"/>
      <c r="P1816" s="215"/>
      <c r="Q1816" s="215"/>
      <c r="R1816" s="215"/>
      <c r="S1816" s="215"/>
      <c r="T1816" s="216"/>
      <c r="AT1816" s="217" t="s">
        <v>191</v>
      </c>
      <c r="AU1816" s="217" t="s">
        <v>88</v>
      </c>
      <c r="AV1816" s="11" t="s">
        <v>86</v>
      </c>
      <c r="AW1816" s="11" t="s">
        <v>41</v>
      </c>
      <c r="AX1816" s="11" t="s">
        <v>78</v>
      </c>
      <c r="AY1816" s="217" t="s">
        <v>179</v>
      </c>
    </row>
    <row r="1817" spans="2:51" s="12" customFormat="1" ht="13.5">
      <c r="B1817" s="218"/>
      <c r="C1817" s="219"/>
      <c r="D1817" s="205" t="s">
        <v>191</v>
      </c>
      <c r="E1817" s="220" t="s">
        <v>34</v>
      </c>
      <c r="F1817" s="221" t="s">
        <v>2518</v>
      </c>
      <c r="G1817" s="219"/>
      <c r="H1817" s="222">
        <v>14.48</v>
      </c>
      <c r="I1817" s="223"/>
      <c r="J1817" s="219"/>
      <c r="K1817" s="219"/>
      <c r="L1817" s="224"/>
      <c r="M1817" s="225"/>
      <c r="N1817" s="226"/>
      <c r="O1817" s="226"/>
      <c r="P1817" s="226"/>
      <c r="Q1817" s="226"/>
      <c r="R1817" s="226"/>
      <c r="S1817" s="226"/>
      <c r="T1817" s="227"/>
      <c r="AT1817" s="228" t="s">
        <v>191</v>
      </c>
      <c r="AU1817" s="228" t="s">
        <v>88</v>
      </c>
      <c r="AV1817" s="12" t="s">
        <v>88</v>
      </c>
      <c r="AW1817" s="12" t="s">
        <v>41</v>
      </c>
      <c r="AX1817" s="12" t="s">
        <v>78</v>
      </c>
      <c r="AY1817" s="228" t="s">
        <v>179</v>
      </c>
    </row>
    <row r="1818" spans="2:51" s="12" customFormat="1" ht="13.5">
      <c r="B1818" s="218"/>
      <c r="C1818" s="219"/>
      <c r="D1818" s="205" t="s">
        <v>191</v>
      </c>
      <c r="E1818" s="220" t="s">
        <v>34</v>
      </c>
      <c r="F1818" s="221" t="s">
        <v>2519</v>
      </c>
      <c r="G1818" s="219"/>
      <c r="H1818" s="222">
        <v>19.71</v>
      </c>
      <c r="I1818" s="223"/>
      <c r="J1818" s="219"/>
      <c r="K1818" s="219"/>
      <c r="L1818" s="224"/>
      <c r="M1818" s="225"/>
      <c r="N1818" s="226"/>
      <c r="O1818" s="226"/>
      <c r="P1818" s="226"/>
      <c r="Q1818" s="226"/>
      <c r="R1818" s="226"/>
      <c r="S1818" s="226"/>
      <c r="T1818" s="227"/>
      <c r="AT1818" s="228" t="s">
        <v>191</v>
      </c>
      <c r="AU1818" s="228" t="s">
        <v>88</v>
      </c>
      <c r="AV1818" s="12" t="s">
        <v>88</v>
      </c>
      <c r="AW1818" s="12" t="s">
        <v>41</v>
      </c>
      <c r="AX1818" s="12" t="s">
        <v>78</v>
      </c>
      <c r="AY1818" s="228" t="s">
        <v>179</v>
      </c>
    </row>
    <row r="1819" spans="2:51" s="12" customFormat="1" ht="13.5">
      <c r="B1819" s="218"/>
      <c r="C1819" s="219"/>
      <c r="D1819" s="205" t="s">
        <v>191</v>
      </c>
      <c r="E1819" s="220" t="s">
        <v>34</v>
      </c>
      <c r="F1819" s="221" t="s">
        <v>2522</v>
      </c>
      <c r="G1819" s="219"/>
      <c r="H1819" s="222">
        <v>13.058999999999999</v>
      </c>
      <c r="I1819" s="223"/>
      <c r="J1819" s="219"/>
      <c r="K1819" s="219"/>
      <c r="L1819" s="224"/>
      <c r="M1819" s="225"/>
      <c r="N1819" s="226"/>
      <c r="O1819" s="226"/>
      <c r="P1819" s="226"/>
      <c r="Q1819" s="226"/>
      <c r="R1819" s="226"/>
      <c r="S1819" s="226"/>
      <c r="T1819" s="227"/>
      <c r="AT1819" s="228" t="s">
        <v>191</v>
      </c>
      <c r="AU1819" s="228" t="s">
        <v>88</v>
      </c>
      <c r="AV1819" s="12" t="s">
        <v>88</v>
      </c>
      <c r="AW1819" s="12" t="s">
        <v>41</v>
      </c>
      <c r="AX1819" s="12" t="s">
        <v>78</v>
      </c>
      <c r="AY1819" s="228" t="s">
        <v>179</v>
      </c>
    </row>
    <row r="1820" spans="2:51" s="12" customFormat="1" ht="13.5">
      <c r="B1820" s="218"/>
      <c r="C1820" s="219"/>
      <c r="D1820" s="205" t="s">
        <v>191</v>
      </c>
      <c r="E1820" s="220" t="s">
        <v>34</v>
      </c>
      <c r="F1820" s="221" t="s">
        <v>2523</v>
      </c>
      <c r="G1820" s="219"/>
      <c r="H1820" s="222">
        <v>7.29</v>
      </c>
      <c r="I1820" s="223"/>
      <c r="J1820" s="219"/>
      <c r="K1820" s="219"/>
      <c r="L1820" s="224"/>
      <c r="M1820" s="225"/>
      <c r="N1820" s="226"/>
      <c r="O1820" s="226"/>
      <c r="P1820" s="226"/>
      <c r="Q1820" s="226"/>
      <c r="R1820" s="226"/>
      <c r="S1820" s="226"/>
      <c r="T1820" s="227"/>
      <c r="AT1820" s="228" t="s">
        <v>191</v>
      </c>
      <c r="AU1820" s="228" t="s">
        <v>88</v>
      </c>
      <c r="AV1820" s="12" t="s">
        <v>88</v>
      </c>
      <c r="AW1820" s="12" t="s">
        <v>41</v>
      </c>
      <c r="AX1820" s="12" t="s">
        <v>78</v>
      </c>
      <c r="AY1820" s="228" t="s">
        <v>179</v>
      </c>
    </row>
    <row r="1821" spans="2:51" s="12" customFormat="1" ht="13.5">
      <c r="B1821" s="218"/>
      <c r="C1821" s="219"/>
      <c r="D1821" s="205" t="s">
        <v>191</v>
      </c>
      <c r="E1821" s="220" t="s">
        <v>34</v>
      </c>
      <c r="F1821" s="221" t="s">
        <v>2524</v>
      </c>
      <c r="G1821" s="219"/>
      <c r="H1821" s="222">
        <v>16.29</v>
      </c>
      <c r="I1821" s="223"/>
      <c r="J1821" s="219"/>
      <c r="K1821" s="219"/>
      <c r="L1821" s="224"/>
      <c r="M1821" s="225"/>
      <c r="N1821" s="226"/>
      <c r="O1821" s="226"/>
      <c r="P1821" s="226"/>
      <c r="Q1821" s="226"/>
      <c r="R1821" s="226"/>
      <c r="S1821" s="226"/>
      <c r="T1821" s="227"/>
      <c r="AT1821" s="228" t="s">
        <v>191</v>
      </c>
      <c r="AU1821" s="228" t="s">
        <v>88</v>
      </c>
      <c r="AV1821" s="12" t="s">
        <v>88</v>
      </c>
      <c r="AW1821" s="12" t="s">
        <v>41</v>
      </c>
      <c r="AX1821" s="12" t="s">
        <v>78</v>
      </c>
      <c r="AY1821" s="228" t="s">
        <v>179</v>
      </c>
    </row>
    <row r="1822" spans="2:51" s="12" customFormat="1" ht="13.5">
      <c r="B1822" s="218"/>
      <c r="C1822" s="219"/>
      <c r="D1822" s="205" t="s">
        <v>191</v>
      </c>
      <c r="E1822" s="220" t="s">
        <v>34</v>
      </c>
      <c r="F1822" s="221" t="s">
        <v>2525</v>
      </c>
      <c r="G1822" s="219"/>
      <c r="H1822" s="222">
        <v>13.05</v>
      </c>
      <c r="I1822" s="223"/>
      <c r="J1822" s="219"/>
      <c r="K1822" s="219"/>
      <c r="L1822" s="224"/>
      <c r="M1822" s="225"/>
      <c r="N1822" s="226"/>
      <c r="O1822" s="226"/>
      <c r="P1822" s="226"/>
      <c r="Q1822" s="226"/>
      <c r="R1822" s="226"/>
      <c r="S1822" s="226"/>
      <c r="T1822" s="227"/>
      <c r="AT1822" s="228" t="s">
        <v>191</v>
      </c>
      <c r="AU1822" s="228" t="s">
        <v>88</v>
      </c>
      <c r="AV1822" s="12" t="s">
        <v>88</v>
      </c>
      <c r="AW1822" s="12" t="s">
        <v>41</v>
      </c>
      <c r="AX1822" s="12" t="s">
        <v>78</v>
      </c>
      <c r="AY1822" s="228" t="s">
        <v>179</v>
      </c>
    </row>
    <row r="1823" spans="2:51" s="12" customFormat="1" ht="13.5">
      <c r="B1823" s="218"/>
      <c r="C1823" s="219"/>
      <c r="D1823" s="205" t="s">
        <v>191</v>
      </c>
      <c r="E1823" s="220" t="s">
        <v>34</v>
      </c>
      <c r="F1823" s="221" t="s">
        <v>2526</v>
      </c>
      <c r="G1823" s="219"/>
      <c r="H1823" s="222">
        <v>11.16</v>
      </c>
      <c r="I1823" s="223"/>
      <c r="J1823" s="219"/>
      <c r="K1823" s="219"/>
      <c r="L1823" s="224"/>
      <c r="M1823" s="225"/>
      <c r="N1823" s="226"/>
      <c r="O1823" s="226"/>
      <c r="P1823" s="226"/>
      <c r="Q1823" s="226"/>
      <c r="R1823" s="226"/>
      <c r="S1823" s="226"/>
      <c r="T1823" s="227"/>
      <c r="AT1823" s="228" t="s">
        <v>191</v>
      </c>
      <c r="AU1823" s="228" t="s">
        <v>88</v>
      </c>
      <c r="AV1823" s="12" t="s">
        <v>88</v>
      </c>
      <c r="AW1823" s="12" t="s">
        <v>41</v>
      </c>
      <c r="AX1823" s="12" t="s">
        <v>78</v>
      </c>
      <c r="AY1823" s="228" t="s">
        <v>179</v>
      </c>
    </row>
    <row r="1824" spans="2:51" s="12" customFormat="1" ht="13.5">
      <c r="B1824" s="218"/>
      <c r="C1824" s="219"/>
      <c r="D1824" s="205" t="s">
        <v>191</v>
      </c>
      <c r="E1824" s="220" t="s">
        <v>34</v>
      </c>
      <c r="F1824" s="221" t="s">
        <v>2528</v>
      </c>
      <c r="G1824" s="219"/>
      <c r="H1824" s="222">
        <v>7.38</v>
      </c>
      <c r="I1824" s="223"/>
      <c r="J1824" s="219"/>
      <c r="K1824" s="219"/>
      <c r="L1824" s="224"/>
      <c r="M1824" s="225"/>
      <c r="N1824" s="226"/>
      <c r="O1824" s="226"/>
      <c r="P1824" s="226"/>
      <c r="Q1824" s="226"/>
      <c r="R1824" s="226"/>
      <c r="S1824" s="226"/>
      <c r="T1824" s="227"/>
      <c r="AT1824" s="228" t="s">
        <v>191</v>
      </c>
      <c r="AU1824" s="228" t="s">
        <v>88</v>
      </c>
      <c r="AV1824" s="12" t="s">
        <v>88</v>
      </c>
      <c r="AW1824" s="12" t="s">
        <v>41</v>
      </c>
      <c r="AX1824" s="12" t="s">
        <v>78</v>
      </c>
      <c r="AY1824" s="228" t="s">
        <v>179</v>
      </c>
    </row>
    <row r="1825" spans="2:65" s="12" customFormat="1" ht="13.5">
      <c r="B1825" s="218"/>
      <c r="C1825" s="219"/>
      <c r="D1825" s="205" t="s">
        <v>191</v>
      </c>
      <c r="E1825" s="220" t="s">
        <v>34</v>
      </c>
      <c r="F1825" s="221" t="s">
        <v>2529</v>
      </c>
      <c r="G1825" s="219"/>
      <c r="H1825" s="222">
        <v>13.86</v>
      </c>
      <c r="I1825" s="223"/>
      <c r="J1825" s="219"/>
      <c r="K1825" s="219"/>
      <c r="L1825" s="224"/>
      <c r="M1825" s="225"/>
      <c r="N1825" s="226"/>
      <c r="O1825" s="226"/>
      <c r="P1825" s="226"/>
      <c r="Q1825" s="226"/>
      <c r="R1825" s="226"/>
      <c r="S1825" s="226"/>
      <c r="T1825" s="227"/>
      <c r="AT1825" s="228" t="s">
        <v>191</v>
      </c>
      <c r="AU1825" s="228" t="s">
        <v>88</v>
      </c>
      <c r="AV1825" s="12" t="s">
        <v>88</v>
      </c>
      <c r="AW1825" s="12" t="s">
        <v>41</v>
      </c>
      <c r="AX1825" s="12" t="s">
        <v>78</v>
      </c>
      <c r="AY1825" s="228" t="s">
        <v>179</v>
      </c>
    </row>
    <row r="1826" spans="2:65" s="12" customFormat="1" ht="13.5">
      <c r="B1826" s="218"/>
      <c r="C1826" s="219"/>
      <c r="D1826" s="205" t="s">
        <v>191</v>
      </c>
      <c r="E1826" s="220" t="s">
        <v>34</v>
      </c>
      <c r="F1826" s="221" t="s">
        <v>2530</v>
      </c>
      <c r="G1826" s="219"/>
      <c r="H1826" s="222">
        <v>14.13</v>
      </c>
      <c r="I1826" s="223"/>
      <c r="J1826" s="219"/>
      <c r="K1826" s="219"/>
      <c r="L1826" s="224"/>
      <c r="M1826" s="225"/>
      <c r="N1826" s="226"/>
      <c r="O1826" s="226"/>
      <c r="P1826" s="226"/>
      <c r="Q1826" s="226"/>
      <c r="R1826" s="226"/>
      <c r="S1826" s="226"/>
      <c r="T1826" s="227"/>
      <c r="AT1826" s="228" t="s">
        <v>191</v>
      </c>
      <c r="AU1826" s="228" t="s">
        <v>88</v>
      </c>
      <c r="AV1826" s="12" t="s">
        <v>88</v>
      </c>
      <c r="AW1826" s="12" t="s">
        <v>41</v>
      </c>
      <c r="AX1826" s="12" t="s">
        <v>78</v>
      </c>
      <c r="AY1826" s="228" t="s">
        <v>179</v>
      </c>
    </row>
    <row r="1827" spans="2:65" s="12" customFormat="1" ht="13.5">
      <c r="B1827" s="218"/>
      <c r="C1827" s="219"/>
      <c r="D1827" s="205" t="s">
        <v>191</v>
      </c>
      <c r="E1827" s="220" t="s">
        <v>34</v>
      </c>
      <c r="F1827" s="221" t="s">
        <v>2533</v>
      </c>
      <c r="G1827" s="219"/>
      <c r="H1827" s="222">
        <v>8.5500000000000007</v>
      </c>
      <c r="I1827" s="223"/>
      <c r="J1827" s="219"/>
      <c r="K1827" s="219"/>
      <c r="L1827" s="224"/>
      <c r="M1827" s="225"/>
      <c r="N1827" s="226"/>
      <c r="O1827" s="226"/>
      <c r="P1827" s="226"/>
      <c r="Q1827" s="226"/>
      <c r="R1827" s="226"/>
      <c r="S1827" s="226"/>
      <c r="T1827" s="227"/>
      <c r="AT1827" s="228" t="s">
        <v>191</v>
      </c>
      <c r="AU1827" s="228" t="s">
        <v>88</v>
      </c>
      <c r="AV1827" s="12" t="s">
        <v>88</v>
      </c>
      <c r="AW1827" s="12" t="s">
        <v>41</v>
      </c>
      <c r="AX1827" s="12" t="s">
        <v>78</v>
      </c>
      <c r="AY1827" s="228" t="s">
        <v>179</v>
      </c>
    </row>
    <row r="1828" spans="2:65" s="12" customFormat="1" ht="13.5">
      <c r="B1828" s="218"/>
      <c r="C1828" s="219"/>
      <c r="D1828" s="205" t="s">
        <v>191</v>
      </c>
      <c r="E1828" s="220" t="s">
        <v>34</v>
      </c>
      <c r="F1828" s="221" t="s">
        <v>2534</v>
      </c>
      <c r="G1828" s="219"/>
      <c r="H1828" s="222">
        <v>9.1349999999999998</v>
      </c>
      <c r="I1828" s="223"/>
      <c r="J1828" s="219"/>
      <c r="K1828" s="219"/>
      <c r="L1828" s="224"/>
      <c r="M1828" s="225"/>
      <c r="N1828" s="226"/>
      <c r="O1828" s="226"/>
      <c r="P1828" s="226"/>
      <c r="Q1828" s="226"/>
      <c r="R1828" s="226"/>
      <c r="S1828" s="226"/>
      <c r="T1828" s="227"/>
      <c r="AT1828" s="228" t="s">
        <v>191</v>
      </c>
      <c r="AU1828" s="228" t="s">
        <v>88</v>
      </c>
      <c r="AV1828" s="12" t="s">
        <v>88</v>
      </c>
      <c r="AW1828" s="12" t="s">
        <v>41</v>
      </c>
      <c r="AX1828" s="12" t="s">
        <v>78</v>
      </c>
      <c r="AY1828" s="228" t="s">
        <v>179</v>
      </c>
    </row>
    <row r="1829" spans="2:65" s="12" customFormat="1" ht="13.5">
      <c r="B1829" s="218"/>
      <c r="C1829" s="219"/>
      <c r="D1829" s="205" t="s">
        <v>191</v>
      </c>
      <c r="E1829" s="220" t="s">
        <v>34</v>
      </c>
      <c r="F1829" s="221" t="s">
        <v>2535</v>
      </c>
      <c r="G1829" s="219"/>
      <c r="H1829" s="222">
        <v>14.13</v>
      </c>
      <c r="I1829" s="223"/>
      <c r="J1829" s="219"/>
      <c r="K1829" s="219"/>
      <c r="L1829" s="224"/>
      <c r="M1829" s="225"/>
      <c r="N1829" s="226"/>
      <c r="O1829" s="226"/>
      <c r="P1829" s="226"/>
      <c r="Q1829" s="226"/>
      <c r="R1829" s="226"/>
      <c r="S1829" s="226"/>
      <c r="T1829" s="227"/>
      <c r="AT1829" s="228" t="s">
        <v>191</v>
      </c>
      <c r="AU1829" s="228" t="s">
        <v>88</v>
      </c>
      <c r="AV1829" s="12" t="s">
        <v>88</v>
      </c>
      <c r="AW1829" s="12" t="s">
        <v>41</v>
      </c>
      <c r="AX1829" s="12" t="s">
        <v>78</v>
      </c>
      <c r="AY1829" s="228" t="s">
        <v>179</v>
      </c>
    </row>
    <row r="1830" spans="2:65" s="12" customFormat="1" ht="13.5">
      <c r="B1830" s="218"/>
      <c r="C1830" s="219"/>
      <c r="D1830" s="205" t="s">
        <v>191</v>
      </c>
      <c r="E1830" s="220" t="s">
        <v>34</v>
      </c>
      <c r="F1830" s="221" t="s">
        <v>2538</v>
      </c>
      <c r="G1830" s="219"/>
      <c r="H1830" s="222">
        <v>15.12</v>
      </c>
      <c r="I1830" s="223"/>
      <c r="J1830" s="219"/>
      <c r="K1830" s="219"/>
      <c r="L1830" s="224"/>
      <c r="M1830" s="225"/>
      <c r="N1830" s="226"/>
      <c r="O1830" s="226"/>
      <c r="P1830" s="226"/>
      <c r="Q1830" s="226"/>
      <c r="R1830" s="226"/>
      <c r="S1830" s="226"/>
      <c r="T1830" s="227"/>
      <c r="AT1830" s="228" t="s">
        <v>191</v>
      </c>
      <c r="AU1830" s="228" t="s">
        <v>88</v>
      </c>
      <c r="AV1830" s="12" t="s">
        <v>88</v>
      </c>
      <c r="AW1830" s="12" t="s">
        <v>41</v>
      </c>
      <c r="AX1830" s="12" t="s">
        <v>78</v>
      </c>
      <c r="AY1830" s="228" t="s">
        <v>179</v>
      </c>
    </row>
    <row r="1831" spans="2:65" s="12" customFormat="1" ht="13.5">
      <c r="B1831" s="218"/>
      <c r="C1831" s="219"/>
      <c r="D1831" s="205" t="s">
        <v>191</v>
      </c>
      <c r="E1831" s="220" t="s">
        <v>34</v>
      </c>
      <c r="F1831" s="221" t="s">
        <v>2539</v>
      </c>
      <c r="G1831" s="219"/>
      <c r="H1831" s="222">
        <v>12.96</v>
      </c>
      <c r="I1831" s="223"/>
      <c r="J1831" s="219"/>
      <c r="K1831" s="219"/>
      <c r="L1831" s="224"/>
      <c r="M1831" s="225"/>
      <c r="N1831" s="226"/>
      <c r="O1831" s="226"/>
      <c r="P1831" s="226"/>
      <c r="Q1831" s="226"/>
      <c r="R1831" s="226"/>
      <c r="S1831" s="226"/>
      <c r="T1831" s="227"/>
      <c r="AT1831" s="228" t="s">
        <v>191</v>
      </c>
      <c r="AU1831" s="228" t="s">
        <v>88</v>
      </c>
      <c r="AV1831" s="12" t="s">
        <v>88</v>
      </c>
      <c r="AW1831" s="12" t="s">
        <v>41</v>
      </c>
      <c r="AX1831" s="12" t="s">
        <v>78</v>
      </c>
      <c r="AY1831" s="228" t="s">
        <v>179</v>
      </c>
    </row>
    <row r="1832" spans="2:65" s="12" customFormat="1" ht="13.5">
      <c r="B1832" s="218"/>
      <c r="C1832" s="219"/>
      <c r="D1832" s="205" t="s">
        <v>191</v>
      </c>
      <c r="E1832" s="220" t="s">
        <v>34</v>
      </c>
      <c r="F1832" s="221" t="s">
        <v>2540</v>
      </c>
      <c r="G1832" s="219"/>
      <c r="H1832" s="222">
        <v>19.98</v>
      </c>
      <c r="I1832" s="223"/>
      <c r="J1832" s="219"/>
      <c r="K1832" s="219"/>
      <c r="L1832" s="224"/>
      <c r="M1832" s="225"/>
      <c r="N1832" s="226"/>
      <c r="O1832" s="226"/>
      <c r="P1832" s="226"/>
      <c r="Q1832" s="226"/>
      <c r="R1832" s="226"/>
      <c r="S1832" s="226"/>
      <c r="T1832" s="227"/>
      <c r="AT1832" s="228" t="s">
        <v>191</v>
      </c>
      <c r="AU1832" s="228" t="s">
        <v>88</v>
      </c>
      <c r="AV1832" s="12" t="s">
        <v>88</v>
      </c>
      <c r="AW1832" s="12" t="s">
        <v>41</v>
      </c>
      <c r="AX1832" s="12" t="s">
        <v>78</v>
      </c>
      <c r="AY1832" s="228" t="s">
        <v>179</v>
      </c>
    </row>
    <row r="1833" spans="2:65" s="12" customFormat="1" ht="13.5">
      <c r="B1833" s="218"/>
      <c r="C1833" s="219"/>
      <c r="D1833" s="205" t="s">
        <v>191</v>
      </c>
      <c r="E1833" s="220" t="s">
        <v>34</v>
      </c>
      <c r="F1833" s="221" t="s">
        <v>2542</v>
      </c>
      <c r="G1833" s="219"/>
      <c r="H1833" s="222">
        <v>16.661999999999999</v>
      </c>
      <c r="I1833" s="223"/>
      <c r="J1833" s="219"/>
      <c r="K1833" s="219"/>
      <c r="L1833" s="224"/>
      <c r="M1833" s="225"/>
      <c r="N1833" s="226"/>
      <c r="O1833" s="226"/>
      <c r="P1833" s="226"/>
      <c r="Q1833" s="226"/>
      <c r="R1833" s="226"/>
      <c r="S1833" s="226"/>
      <c r="T1833" s="227"/>
      <c r="AT1833" s="228" t="s">
        <v>191</v>
      </c>
      <c r="AU1833" s="228" t="s">
        <v>88</v>
      </c>
      <c r="AV1833" s="12" t="s">
        <v>88</v>
      </c>
      <c r="AW1833" s="12" t="s">
        <v>41</v>
      </c>
      <c r="AX1833" s="12" t="s">
        <v>78</v>
      </c>
      <c r="AY1833" s="228" t="s">
        <v>179</v>
      </c>
    </row>
    <row r="1834" spans="2:65" s="12" customFormat="1" ht="13.5">
      <c r="B1834" s="218"/>
      <c r="C1834" s="219"/>
      <c r="D1834" s="205" t="s">
        <v>191</v>
      </c>
      <c r="E1834" s="220" t="s">
        <v>34</v>
      </c>
      <c r="F1834" s="221" t="s">
        <v>2544</v>
      </c>
      <c r="G1834" s="219"/>
      <c r="H1834" s="222">
        <v>13.878</v>
      </c>
      <c r="I1834" s="223"/>
      <c r="J1834" s="219"/>
      <c r="K1834" s="219"/>
      <c r="L1834" s="224"/>
      <c r="M1834" s="225"/>
      <c r="N1834" s="226"/>
      <c r="O1834" s="226"/>
      <c r="P1834" s="226"/>
      <c r="Q1834" s="226"/>
      <c r="R1834" s="226"/>
      <c r="S1834" s="226"/>
      <c r="T1834" s="227"/>
      <c r="AT1834" s="228" t="s">
        <v>191</v>
      </c>
      <c r="AU1834" s="228" t="s">
        <v>88</v>
      </c>
      <c r="AV1834" s="12" t="s">
        <v>88</v>
      </c>
      <c r="AW1834" s="12" t="s">
        <v>41</v>
      </c>
      <c r="AX1834" s="12" t="s">
        <v>78</v>
      </c>
      <c r="AY1834" s="228" t="s">
        <v>179</v>
      </c>
    </row>
    <row r="1835" spans="2:65" s="14" customFormat="1" ht="13.5">
      <c r="B1835" s="250"/>
      <c r="C1835" s="251"/>
      <c r="D1835" s="205" t="s">
        <v>191</v>
      </c>
      <c r="E1835" s="252" t="s">
        <v>34</v>
      </c>
      <c r="F1835" s="253" t="s">
        <v>347</v>
      </c>
      <c r="G1835" s="251"/>
      <c r="H1835" s="254">
        <v>240.82400000000001</v>
      </c>
      <c r="I1835" s="255"/>
      <c r="J1835" s="251"/>
      <c r="K1835" s="251"/>
      <c r="L1835" s="256"/>
      <c r="M1835" s="257"/>
      <c r="N1835" s="258"/>
      <c r="O1835" s="258"/>
      <c r="P1835" s="258"/>
      <c r="Q1835" s="258"/>
      <c r="R1835" s="258"/>
      <c r="S1835" s="258"/>
      <c r="T1835" s="259"/>
      <c r="AT1835" s="260" t="s">
        <v>191</v>
      </c>
      <c r="AU1835" s="260" t="s">
        <v>88</v>
      </c>
      <c r="AV1835" s="14" t="s">
        <v>180</v>
      </c>
      <c r="AW1835" s="14" t="s">
        <v>41</v>
      </c>
      <c r="AX1835" s="14" t="s">
        <v>78</v>
      </c>
      <c r="AY1835" s="260" t="s">
        <v>179</v>
      </c>
    </row>
    <row r="1836" spans="2:65" s="13" customFormat="1" ht="13.5">
      <c r="B1836" s="229"/>
      <c r="C1836" s="230"/>
      <c r="D1836" s="205" t="s">
        <v>191</v>
      </c>
      <c r="E1836" s="231" t="s">
        <v>34</v>
      </c>
      <c r="F1836" s="232" t="s">
        <v>196</v>
      </c>
      <c r="G1836" s="230"/>
      <c r="H1836" s="233">
        <v>471.68400000000003</v>
      </c>
      <c r="I1836" s="234"/>
      <c r="J1836" s="230"/>
      <c r="K1836" s="230"/>
      <c r="L1836" s="235"/>
      <c r="M1836" s="236"/>
      <c r="N1836" s="237"/>
      <c r="O1836" s="237"/>
      <c r="P1836" s="237"/>
      <c r="Q1836" s="237"/>
      <c r="R1836" s="237"/>
      <c r="S1836" s="237"/>
      <c r="T1836" s="238"/>
      <c r="AT1836" s="239" t="s">
        <v>191</v>
      </c>
      <c r="AU1836" s="239" t="s">
        <v>88</v>
      </c>
      <c r="AV1836" s="13" t="s">
        <v>187</v>
      </c>
      <c r="AW1836" s="13" t="s">
        <v>41</v>
      </c>
      <c r="AX1836" s="13" t="s">
        <v>86</v>
      </c>
      <c r="AY1836" s="239" t="s">
        <v>179</v>
      </c>
    </row>
    <row r="1837" spans="2:65" s="1" customFormat="1" ht="22.9" customHeight="1">
      <c r="B1837" s="42"/>
      <c r="C1837" s="193" t="s">
        <v>2556</v>
      </c>
      <c r="D1837" s="193" t="s">
        <v>182</v>
      </c>
      <c r="E1837" s="194" t="s">
        <v>2557</v>
      </c>
      <c r="F1837" s="195" t="s">
        <v>2558</v>
      </c>
      <c r="G1837" s="196" t="s">
        <v>185</v>
      </c>
      <c r="H1837" s="197">
        <v>1157.3969999999999</v>
      </c>
      <c r="I1837" s="198"/>
      <c r="J1837" s="199">
        <f>ROUND(I1837*H1837,2)</f>
        <v>0</v>
      </c>
      <c r="K1837" s="195" t="s">
        <v>186</v>
      </c>
      <c r="L1837" s="62"/>
      <c r="M1837" s="200" t="s">
        <v>34</v>
      </c>
      <c r="N1837" s="201" t="s">
        <v>49</v>
      </c>
      <c r="O1837" s="43"/>
      <c r="P1837" s="202">
        <f>O1837*H1837</f>
        <v>0</v>
      </c>
      <c r="Q1837" s="202">
        <v>0</v>
      </c>
      <c r="R1837" s="202">
        <f>Q1837*H1837</f>
        <v>0</v>
      </c>
      <c r="S1837" s="202">
        <v>0</v>
      </c>
      <c r="T1837" s="203">
        <f>S1837*H1837</f>
        <v>0</v>
      </c>
      <c r="AR1837" s="24" t="s">
        <v>301</v>
      </c>
      <c r="AT1837" s="24" t="s">
        <v>182</v>
      </c>
      <c r="AU1837" s="24" t="s">
        <v>88</v>
      </c>
      <c r="AY1837" s="24" t="s">
        <v>179</v>
      </c>
      <c r="BE1837" s="204">
        <f>IF(N1837="základní",J1837,0)</f>
        <v>0</v>
      </c>
      <c r="BF1837" s="204">
        <f>IF(N1837="snížená",J1837,0)</f>
        <v>0</v>
      </c>
      <c r="BG1837" s="204">
        <f>IF(N1837="zákl. přenesená",J1837,0)</f>
        <v>0</v>
      </c>
      <c r="BH1837" s="204">
        <f>IF(N1837="sníž. přenesená",J1837,0)</f>
        <v>0</v>
      </c>
      <c r="BI1837" s="204">
        <f>IF(N1837="nulová",J1837,0)</f>
        <v>0</v>
      </c>
      <c r="BJ1837" s="24" t="s">
        <v>86</v>
      </c>
      <c r="BK1837" s="204">
        <f>ROUND(I1837*H1837,2)</f>
        <v>0</v>
      </c>
      <c r="BL1837" s="24" t="s">
        <v>301</v>
      </c>
      <c r="BM1837" s="24" t="s">
        <v>2559</v>
      </c>
    </row>
    <row r="1838" spans="2:65" s="1" customFormat="1" ht="22.9" customHeight="1">
      <c r="B1838" s="42"/>
      <c r="C1838" s="193" t="s">
        <v>2560</v>
      </c>
      <c r="D1838" s="193" t="s">
        <v>182</v>
      </c>
      <c r="E1838" s="194" t="s">
        <v>2561</v>
      </c>
      <c r="F1838" s="195" t="s">
        <v>2562</v>
      </c>
      <c r="G1838" s="196" t="s">
        <v>185</v>
      </c>
      <c r="H1838" s="197">
        <v>1157.3969999999999</v>
      </c>
      <c r="I1838" s="198"/>
      <c r="J1838" s="199">
        <f>ROUND(I1838*H1838,2)</f>
        <v>0</v>
      </c>
      <c r="K1838" s="195" t="s">
        <v>186</v>
      </c>
      <c r="L1838" s="62"/>
      <c r="M1838" s="200" t="s">
        <v>34</v>
      </c>
      <c r="N1838" s="201" t="s">
        <v>49</v>
      </c>
      <c r="O1838" s="43"/>
      <c r="P1838" s="202">
        <f>O1838*H1838</f>
        <v>0</v>
      </c>
      <c r="Q1838" s="202">
        <v>0</v>
      </c>
      <c r="R1838" s="202">
        <f>Q1838*H1838</f>
        <v>0</v>
      </c>
      <c r="S1838" s="202">
        <v>0</v>
      </c>
      <c r="T1838" s="203">
        <f>S1838*H1838</f>
        <v>0</v>
      </c>
      <c r="AR1838" s="24" t="s">
        <v>301</v>
      </c>
      <c r="AT1838" s="24" t="s">
        <v>182</v>
      </c>
      <c r="AU1838" s="24" t="s">
        <v>88</v>
      </c>
      <c r="AY1838" s="24" t="s">
        <v>179</v>
      </c>
      <c r="BE1838" s="204">
        <f>IF(N1838="základní",J1838,0)</f>
        <v>0</v>
      </c>
      <c r="BF1838" s="204">
        <f>IF(N1838="snížená",J1838,0)</f>
        <v>0</v>
      </c>
      <c r="BG1838" s="204">
        <f>IF(N1838="zákl. přenesená",J1838,0)</f>
        <v>0</v>
      </c>
      <c r="BH1838" s="204">
        <f>IF(N1838="sníž. přenesená",J1838,0)</f>
        <v>0</v>
      </c>
      <c r="BI1838" s="204">
        <f>IF(N1838="nulová",J1838,0)</f>
        <v>0</v>
      </c>
      <c r="BJ1838" s="24" t="s">
        <v>86</v>
      </c>
      <c r="BK1838" s="204">
        <f>ROUND(I1838*H1838,2)</f>
        <v>0</v>
      </c>
      <c r="BL1838" s="24" t="s">
        <v>301</v>
      </c>
      <c r="BM1838" s="24" t="s">
        <v>2563</v>
      </c>
    </row>
    <row r="1839" spans="2:65" s="1" customFormat="1" ht="14.45" customHeight="1">
      <c r="B1839" s="42"/>
      <c r="C1839" s="193" t="s">
        <v>2564</v>
      </c>
      <c r="D1839" s="193" t="s">
        <v>182</v>
      </c>
      <c r="E1839" s="194" t="s">
        <v>2565</v>
      </c>
      <c r="F1839" s="195" t="s">
        <v>2566</v>
      </c>
      <c r="G1839" s="196" t="s">
        <v>185</v>
      </c>
      <c r="H1839" s="197">
        <v>1157.3969999999999</v>
      </c>
      <c r="I1839" s="198"/>
      <c r="J1839" s="199">
        <f>ROUND(I1839*H1839,2)</f>
        <v>0</v>
      </c>
      <c r="K1839" s="195" t="s">
        <v>186</v>
      </c>
      <c r="L1839" s="62"/>
      <c r="M1839" s="200" t="s">
        <v>34</v>
      </c>
      <c r="N1839" s="201" t="s">
        <v>49</v>
      </c>
      <c r="O1839" s="43"/>
      <c r="P1839" s="202">
        <f>O1839*H1839</f>
        <v>0</v>
      </c>
      <c r="Q1839" s="202">
        <v>2.9999999999999997E-4</v>
      </c>
      <c r="R1839" s="202">
        <f>Q1839*H1839</f>
        <v>0.34721909999999995</v>
      </c>
      <c r="S1839" s="202">
        <v>0</v>
      </c>
      <c r="T1839" s="203">
        <f>S1839*H1839</f>
        <v>0</v>
      </c>
      <c r="AR1839" s="24" t="s">
        <v>301</v>
      </c>
      <c r="AT1839" s="24" t="s">
        <v>182</v>
      </c>
      <c r="AU1839" s="24" t="s">
        <v>88</v>
      </c>
      <c r="AY1839" s="24" t="s">
        <v>179</v>
      </c>
      <c r="BE1839" s="204">
        <f>IF(N1839="základní",J1839,0)</f>
        <v>0</v>
      </c>
      <c r="BF1839" s="204">
        <f>IF(N1839="snížená",J1839,0)</f>
        <v>0</v>
      </c>
      <c r="BG1839" s="204">
        <f>IF(N1839="zákl. přenesená",J1839,0)</f>
        <v>0</v>
      </c>
      <c r="BH1839" s="204">
        <f>IF(N1839="sníž. přenesená",J1839,0)</f>
        <v>0</v>
      </c>
      <c r="BI1839" s="204">
        <f>IF(N1839="nulová",J1839,0)</f>
        <v>0</v>
      </c>
      <c r="BJ1839" s="24" t="s">
        <v>86</v>
      </c>
      <c r="BK1839" s="204">
        <f>ROUND(I1839*H1839,2)</f>
        <v>0</v>
      </c>
      <c r="BL1839" s="24" t="s">
        <v>301</v>
      </c>
      <c r="BM1839" s="24" t="s">
        <v>2567</v>
      </c>
    </row>
    <row r="1840" spans="2:65" s="1" customFormat="1" ht="54">
      <c r="B1840" s="42"/>
      <c r="C1840" s="64"/>
      <c r="D1840" s="205" t="s">
        <v>189</v>
      </c>
      <c r="E1840" s="64"/>
      <c r="F1840" s="206" t="s">
        <v>2568</v>
      </c>
      <c r="G1840" s="64"/>
      <c r="H1840" s="64"/>
      <c r="I1840" s="164"/>
      <c r="J1840" s="64"/>
      <c r="K1840" s="64"/>
      <c r="L1840" s="62"/>
      <c r="M1840" s="207"/>
      <c r="N1840" s="43"/>
      <c r="O1840" s="43"/>
      <c r="P1840" s="43"/>
      <c r="Q1840" s="43"/>
      <c r="R1840" s="43"/>
      <c r="S1840" s="43"/>
      <c r="T1840" s="79"/>
      <c r="AT1840" s="24" t="s">
        <v>189</v>
      </c>
      <c r="AU1840" s="24" t="s">
        <v>88</v>
      </c>
    </row>
    <row r="1841" spans="2:65" s="1" customFormat="1" ht="14.45" customHeight="1">
      <c r="B1841" s="42"/>
      <c r="C1841" s="193" t="s">
        <v>2569</v>
      </c>
      <c r="D1841" s="193" t="s">
        <v>182</v>
      </c>
      <c r="E1841" s="194" t="s">
        <v>2570</v>
      </c>
      <c r="F1841" s="195" t="s">
        <v>2571</v>
      </c>
      <c r="G1841" s="196" t="s">
        <v>250</v>
      </c>
      <c r="H1841" s="197">
        <v>1311.5450000000001</v>
      </c>
      <c r="I1841" s="198"/>
      <c r="J1841" s="199">
        <f>ROUND(I1841*H1841,2)</f>
        <v>0</v>
      </c>
      <c r="K1841" s="195" t="s">
        <v>186</v>
      </c>
      <c r="L1841" s="62"/>
      <c r="M1841" s="200" t="s">
        <v>34</v>
      </c>
      <c r="N1841" s="201" t="s">
        <v>49</v>
      </c>
      <c r="O1841" s="43"/>
      <c r="P1841" s="202">
        <f>O1841*H1841</f>
        <v>0</v>
      </c>
      <c r="Q1841" s="202">
        <v>3.0000000000000001E-5</v>
      </c>
      <c r="R1841" s="202">
        <f>Q1841*H1841</f>
        <v>3.9346350000000002E-2</v>
      </c>
      <c r="S1841" s="202">
        <v>0</v>
      </c>
      <c r="T1841" s="203">
        <f>S1841*H1841</f>
        <v>0</v>
      </c>
      <c r="AR1841" s="24" t="s">
        <v>301</v>
      </c>
      <c r="AT1841" s="24" t="s">
        <v>182</v>
      </c>
      <c r="AU1841" s="24" t="s">
        <v>88</v>
      </c>
      <c r="AY1841" s="24" t="s">
        <v>179</v>
      </c>
      <c r="BE1841" s="204">
        <f>IF(N1841="základní",J1841,0)</f>
        <v>0</v>
      </c>
      <c r="BF1841" s="204">
        <f>IF(N1841="snížená",J1841,0)</f>
        <v>0</v>
      </c>
      <c r="BG1841" s="204">
        <f>IF(N1841="zákl. přenesená",J1841,0)</f>
        <v>0</v>
      </c>
      <c r="BH1841" s="204">
        <f>IF(N1841="sníž. přenesená",J1841,0)</f>
        <v>0</v>
      </c>
      <c r="BI1841" s="204">
        <f>IF(N1841="nulová",J1841,0)</f>
        <v>0</v>
      </c>
      <c r="BJ1841" s="24" t="s">
        <v>86</v>
      </c>
      <c r="BK1841" s="204">
        <f>ROUND(I1841*H1841,2)</f>
        <v>0</v>
      </c>
      <c r="BL1841" s="24" t="s">
        <v>301</v>
      </c>
      <c r="BM1841" s="24" t="s">
        <v>2572</v>
      </c>
    </row>
    <row r="1842" spans="2:65" s="1" customFormat="1" ht="54">
      <c r="B1842" s="42"/>
      <c r="C1842" s="64"/>
      <c r="D1842" s="205" t="s">
        <v>189</v>
      </c>
      <c r="E1842" s="64"/>
      <c r="F1842" s="206" t="s">
        <v>2568</v>
      </c>
      <c r="G1842" s="64"/>
      <c r="H1842" s="64"/>
      <c r="I1842" s="164"/>
      <c r="J1842" s="64"/>
      <c r="K1842" s="64"/>
      <c r="L1842" s="62"/>
      <c r="M1842" s="207"/>
      <c r="N1842" s="43"/>
      <c r="O1842" s="43"/>
      <c r="P1842" s="43"/>
      <c r="Q1842" s="43"/>
      <c r="R1842" s="43"/>
      <c r="S1842" s="43"/>
      <c r="T1842" s="79"/>
      <c r="AT1842" s="24" t="s">
        <v>189</v>
      </c>
      <c r="AU1842" s="24" t="s">
        <v>88</v>
      </c>
    </row>
    <row r="1843" spans="2:65" s="11" customFormat="1" ht="13.5">
      <c r="B1843" s="208"/>
      <c r="C1843" s="209"/>
      <c r="D1843" s="205" t="s">
        <v>191</v>
      </c>
      <c r="E1843" s="210" t="s">
        <v>34</v>
      </c>
      <c r="F1843" s="211" t="s">
        <v>2573</v>
      </c>
      <c r="G1843" s="209"/>
      <c r="H1843" s="210" t="s">
        <v>34</v>
      </c>
      <c r="I1843" s="212"/>
      <c r="J1843" s="209"/>
      <c r="K1843" s="209"/>
      <c r="L1843" s="213"/>
      <c r="M1843" s="214"/>
      <c r="N1843" s="215"/>
      <c r="O1843" s="215"/>
      <c r="P1843" s="215"/>
      <c r="Q1843" s="215"/>
      <c r="R1843" s="215"/>
      <c r="S1843" s="215"/>
      <c r="T1843" s="216"/>
      <c r="AT1843" s="217" t="s">
        <v>191</v>
      </c>
      <c r="AU1843" s="217" t="s">
        <v>88</v>
      </c>
      <c r="AV1843" s="11" t="s">
        <v>86</v>
      </c>
      <c r="AW1843" s="11" t="s">
        <v>41</v>
      </c>
      <c r="AX1843" s="11" t="s">
        <v>78</v>
      </c>
      <c r="AY1843" s="217" t="s">
        <v>179</v>
      </c>
    </row>
    <row r="1844" spans="2:65" s="11" customFormat="1" ht="13.5">
      <c r="B1844" s="208"/>
      <c r="C1844" s="209"/>
      <c r="D1844" s="205" t="s">
        <v>191</v>
      </c>
      <c r="E1844" s="210" t="s">
        <v>34</v>
      </c>
      <c r="F1844" s="211" t="s">
        <v>2492</v>
      </c>
      <c r="G1844" s="209"/>
      <c r="H1844" s="210" t="s">
        <v>34</v>
      </c>
      <c r="I1844" s="212"/>
      <c r="J1844" s="209"/>
      <c r="K1844" s="209"/>
      <c r="L1844" s="213"/>
      <c r="M1844" s="214"/>
      <c r="N1844" s="215"/>
      <c r="O1844" s="215"/>
      <c r="P1844" s="215"/>
      <c r="Q1844" s="215"/>
      <c r="R1844" s="215"/>
      <c r="S1844" s="215"/>
      <c r="T1844" s="216"/>
      <c r="AT1844" s="217" t="s">
        <v>191</v>
      </c>
      <c r="AU1844" s="217" t="s">
        <v>88</v>
      </c>
      <c r="AV1844" s="11" t="s">
        <v>86</v>
      </c>
      <c r="AW1844" s="11" t="s">
        <v>41</v>
      </c>
      <c r="AX1844" s="11" t="s">
        <v>78</v>
      </c>
      <c r="AY1844" s="217" t="s">
        <v>179</v>
      </c>
    </row>
    <row r="1845" spans="2:65" s="12" customFormat="1" ht="27">
      <c r="B1845" s="218"/>
      <c r="C1845" s="219"/>
      <c r="D1845" s="205" t="s">
        <v>191</v>
      </c>
      <c r="E1845" s="220" t="s">
        <v>34</v>
      </c>
      <c r="F1845" s="221" t="s">
        <v>2574</v>
      </c>
      <c r="G1845" s="219"/>
      <c r="H1845" s="222">
        <v>47.48</v>
      </c>
      <c r="I1845" s="223"/>
      <c r="J1845" s="219"/>
      <c r="K1845" s="219"/>
      <c r="L1845" s="224"/>
      <c r="M1845" s="225"/>
      <c r="N1845" s="226"/>
      <c r="O1845" s="226"/>
      <c r="P1845" s="226"/>
      <c r="Q1845" s="226"/>
      <c r="R1845" s="226"/>
      <c r="S1845" s="226"/>
      <c r="T1845" s="227"/>
      <c r="AT1845" s="228" t="s">
        <v>191</v>
      </c>
      <c r="AU1845" s="228" t="s">
        <v>88</v>
      </c>
      <c r="AV1845" s="12" t="s">
        <v>88</v>
      </c>
      <c r="AW1845" s="12" t="s">
        <v>41</v>
      </c>
      <c r="AX1845" s="12" t="s">
        <v>78</v>
      </c>
      <c r="AY1845" s="228" t="s">
        <v>179</v>
      </c>
    </row>
    <row r="1846" spans="2:65" s="12" customFormat="1" ht="13.5">
      <c r="B1846" s="218"/>
      <c r="C1846" s="219"/>
      <c r="D1846" s="205" t="s">
        <v>191</v>
      </c>
      <c r="E1846" s="220" t="s">
        <v>34</v>
      </c>
      <c r="F1846" s="221" t="s">
        <v>2575</v>
      </c>
      <c r="G1846" s="219"/>
      <c r="H1846" s="222">
        <v>24.78</v>
      </c>
      <c r="I1846" s="223"/>
      <c r="J1846" s="219"/>
      <c r="K1846" s="219"/>
      <c r="L1846" s="224"/>
      <c r="M1846" s="225"/>
      <c r="N1846" s="226"/>
      <c r="O1846" s="226"/>
      <c r="P1846" s="226"/>
      <c r="Q1846" s="226"/>
      <c r="R1846" s="226"/>
      <c r="S1846" s="226"/>
      <c r="T1846" s="227"/>
      <c r="AT1846" s="228" t="s">
        <v>191</v>
      </c>
      <c r="AU1846" s="228" t="s">
        <v>88</v>
      </c>
      <c r="AV1846" s="12" t="s">
        <v>88</v>
      </c>
      <c r="AW1846" s="12" t="s">
        <v>41</v>
      </c>
      <c r="AX1846" s="12" t="s">
        <v>78</v>
      </c>
      <c r="AY1846" s="228" t="s">
        <v>179</v>
      </c>
    </row>
    <row r="1847" spans="2:65" s="12" customFormat="1" ht="13.5">
      <c r="B1847" s="218"/>
      <c r="C1847" s="219"/>
      <c r="D1847" s="205" t="s">
        <v>191</v>
      </c>
      <c r="E1847" s="220" t="s">
        <v>34</v>
      </c>
      <c r="F1847" s="221" t="s">
        <v>2576</v>
      </c>
      <c r="G1847" s="219"/>
      <c r="H1847" s="222">
        <v>20.05</v>
      </c>
      <c r="I1847" s="223"/>
      <c r="J1847" s="219"/>
      <c r="K1847" s="219"/>
      <c r="L1847" s="224"/>
      <c r="M1847" s="225"/>
      <c r="N1847" s="226"/>
      <c r="O1847" s="226"/>
      <c r="P1847" s="226"/>
      <c r="Q1847" s="226"/>
      <c r="R1847" s="226"/>
      <c r="S1847" s="226"/>
      <c r="T1847" s="227"/>
      <c r="AT1847" s="228" t="s">
        <v>191</v>
      </c>
      <c r="AU1847" s="228" t="s">
        <v>88</v>
      </c>
      <c r="AV1847" s="12" t="s">
        <v>88</v>
      </c>
      <c r="AW1847" s="12" t="s">
        <v>41</v>
      </c>
      <c r="AX1847" s="12" t="s">
        <v>78</v>
      </c>
      <c r="AY1847" s="228" t="s">
        <v>179</v>
      </c>
    </row>
    <row r="1848" spans="2:65" s="12" customFormat="1" ht="40.5">
      <c r="B1848" s="218"/>
      <c r="C1848" s="219"/>
      <c r="D1848" s="205" t="s">
        <v>191</v>
      </c>
      <c r="E1848" s="220" t="s">
        <v>34</v>
      </c>
      <c r="F1848" s="221" t="s">
        <v>2577</v>
      </c>
      <c r="G1848" s="219"/>
      <c r="H1848" s="222">
        <v>29.8</v>
      </c>
      <c r="I1848" s="223"/>
      <c r="J1848" s="219"/>
      <c r="K1848" s="219"/>
      <c r="L1848" s="224"/>
      <c r="M1848" s="225"/>
      <c r="N1848" s="226"/>
      <c r="O1848" s="226"/>
      <c r="P1848" s="226"/>
      <c r="Q1848" s="226"/>
      <c r="R1848" s="226"/>
      <c r="S1848" s="226"/>
      <c r="T1848" s="227"/>
      <c r="AT1848" s="228" t="s">
        <v>191</v>
      </c>
      <c r="AU1848" s="228" t="s">
        <v>88</v>
      </c>
      <c r="AV1848" s="12" t="s">
        <v>88</v>
      </c>
      <c r="AW1848" s="12" t="s">
        <v>41</v>
      </c>
      <c r="AX1848" s="12" t="s">
        <v>78</v>
      </c>
      <c r="AY1848" s="228" t="s">
        <v>179</v>
      </c>
    </row>
    <row r="1849" spans="2:65" s="12" customFormat="1" ht="13.5">
      <c r="B1849" s="218"/>
      <c r="C1849" s="219"/>
      <c r="D1849" s="205" t="s">
        <v>191</v>
      </c>
      <c r="E1849" s="220" t="s">
        <v>34</v>
      </c>
      <c r="F1849" s="221" t="s">
        <v>2578</v>
      </c>
      <c r="G1849" s="219"/>
      <c r="H1849" s="222">
        <v>28.01</v>
      </c>
      <c r="I1849" s="223"/>
      <c r="J1849" s="219"/>
      <c r="K1849" s="219"/>
      <c r="L1849" s="224"/>
      <c r="M1849" s="225"/>
      <c r="N1849" s="226"/>
      <c r="O1849" s="226"/>
      <c r="P1849" s="226"/>
      <c r="Q1849" s="226"/>
      <c r="R1849" s="226"/>
      <c r="S1849" s="226"/>
      <c r="T1849" s="227"/>
      <c r="AT1849" s="228" t="s">
        <v>191</v>
      </c>
      <c r="AU1849" s="228" t="s">
        <v>88</v>
      </c>
      <c r="AV1849" s="12" t="s">
        <v>88</v>
      </c>
      <c r="AW1849" s="12" t="s">
        <v>41</v>
      </c>
      <c r="AX1849" s="12" t="s">
        <v>78</v>
      </c>
      <c r="AY1849" s="228" t="s">
        <v>179</v>
      </c>
    </row>
    <row r="1850" spans="2:65" s="12" customFormat="1" ht="13.5">
      <c r="B1850" s="218"/>
      <c r="C1850" s="219"/>
      <c r="D1850" s="205" t="s">
        <v>191</v>
      </c>
      <c r="E1850" s="220" t="s">
        <v>34</v>
      </c>
      <c r="F1850" s="221" t="s">
        <v>2579</v>
      </c>
      <c r="G1850" s="219"/>
      <c r="H1850" s="222">
        <v>20.155000000000001</v>
      </c>
      <c r="I1850" s="223"/>
      <c r="J1850" s="219"/>
      <c r="K1850" s="219"/>
      <c r="L1850" s="224"/>
      <c r="M1850" s="225"/>
      <c r="N1850" s="226"/>
      <c r="O1850" s="226"/>
      <c r="P1850" s="226"/>
      <c r="Q1850" s="226"/>
      <c r="R1850" s="226"/>
      <c r="S1850" s="226"/>
      <c r="T1850" s="227"/>
      <c r="AT1850" s="228" t="s">
        <v>191</v>
      </c>
      <c r="AU1850" s="228" t="s">
        <v>88</v>
      </c>
      <c r="AV1850" s="12" t="s">
        <v>88</v>
      </c>
      <c r="AW1850" s="12" t="s">
        <v>41</v>
      </c>
      <c r="AX1850" s="12" t="s">
        <v>78</v>
      </c>
      <c r="AY1850" s="228" t="s">
        <v>179</v>
      </c>
    </row>
    <row r="1851" spans="2:65" s="12" customFormat="1" ht="13.5">
      <c r="B1851" s="218"/>
      <c r="C1851" s="219"/>
      <c r="D1851" s="205" t="s">
        <v>191</v>
      </c>
      <c r="E1851" s="220" t="s">
        <v>34</v>
      </c>
      <c r="F1851" s="221" t="s">
        <v>2580</v>
      </c>
      <c r="G1851" s="219"/>
      <c r="H1851" s="222">
        <v>12.95</v>
      </c>
      <c r="I1851" s="223"/>
      <c r="J1851" s="219"/>
      <c r="K1851" s="219"/>
      <c r="L1851" s="224"/>
      <c r="M1851" s="225"/>
      <c r="N1851" s="226"/>
      <c r="O1851" s="226"/>
      <c r="P1851" s="226"/>
      <c r="Q1851" s="226"/>
      <c r="R1851" s="226"/>
      <c r="S1851" s="226"/>
      <c r="T1851" s="227"/>
      <c r="AT1851" s="228" t="s">
        <v>191</v>
      </c>
      <c r="AU1851" s="228" t="s">
        <v>88</v>
      </c>
      <c r="AV1851" s="12" t="s">
        <v>88</v>
      </c>
      <c r="AW1851" s="12" t="s">
        <v>41</v>
      </c>
      <c r="AX1851" s="12" t="s">
        <v>78</v>
      </c>
      <c r="AY1851" s="228" t="s">
        <v>179</v>
      </c>
    </row>
    <row r="1852" spans="2:65" s="12" customFormat="1" ht="13.5">
      <c r="B1852" s="218"/>
      <c r="C1852" s="219"/>
      <c r="D1852" s="205" t="s">
        <v>191</v>
      </c>
      <c r="E1852" s="220" t="s">
        <v>34</v>
      </c>
      <c r="F1852" s="221" t="s">
        <v>2581</v>
      </c>
      <c r="G1852" s="219"/>
      <c r="H1852" s="222">
        <v>26.15</v>
      </c>
      <c r="I1852" s="223"/>
      <c r="J1852" s="219"/>
      <c r="K1852" s="219"/>
      <c r="L1852" s="224"/>
      <c r="M1852" s="225"/>
      <c r="N1852" s="226"/>
      <c r="O1852" s="226"/>
      <c r="P1852" s="226"/>
      <c r="Q1852" s="226"/>
      <c r="R1852" s="226"/>
      <c r="S1852" s="226"/>
      <c r="T1852" s="227"/>
      <c r="AT1852" s="228" t="s">
        <v>191</v>
      </c>
      <c r="AU1852" s="228" t="s">
        <v>88</v>
      </c>
      <c r="AV1852" s="12" t="s">
        <v>88</v>
      </c>
      <c r="AW1852" s="12" t="s">
        <v>41</v>
      </c>
      <c r="AX1852" s="12" t="s">
        <v>78</v>
      </c>
      <c r="AY1852" s="228" t="s">
        <v>179</v>
      </c>
    </row>
    <row r="1853" spans="2:65" s="12" customFormat="1" ht="13.5">
      <c r="B1853" s="218"/>
      <c r="C1853" s="219"/>
      <c r="D1853" s="205" t="s">
        <v>191</v>
      </c>
      <c r="E1853" s="220" t="s">
        <v>34</v>
      </c>
      <c r="F1853" s="221" t="s">
        <v>2582</v>
      </c>
      <c r="G1853" s="219"/>
      <c r="H1853" s="222">
        <v>48.1</v>
      </c>
      <c r="I1853" s="223"/>
      <c r="J1853" s="219"/>
      <c r="K1853" s="219"/>
      <c r="L1853" s="224"/>
      <c r="M1853" s="225"/>
      <c r="N1853" s="226"/>
      <c r="O1853" s="226"/>
      <c r="P1853" s="226"/>
      <c r="Q1853" s="226"/>
      <c r="R1853" s="226"/>
      <c r="S1853" s="226"/>
      <c r="T1853" s="227"/>
      <c r="AT1853" s="228" t="s">
        <v>191</v>
      </c>
      <c r="AU1853" s="228" t="s">
        <v>88</v>
      </c>
      <c r="AV1853" s="12" t="s">
        <v>88</v>
      </c>
      <c r="AW1853" s="12" t="s">
        <v>41</v>
      </c>
      <c r="AX1853" s="12" t="s">
        <v>78</v>
      </c>
      <c r="AY1853" s="228" t="s">
        <v>179</v>
      </c>
    </row>
    <row r="1854" spans="2:65" s="12" customFormat="1" ht="13.5">
      <c r="B1854" s="218"/>
      <c r="C1854" s="219"/>
      <c r="D1854" s="205" t="s">
        <v>191</v>
      </c>
      <c r="E1854" s="220" t="s">
        <v>34</v>
      </c>
      <c r="F1854" s="221" t="s">
        <v>2583</v>
      </c>
      <c r="G1854" s="219"/>
      <c r="H1854" s="222">
        <v>20.05</v>
      </c>
      <c r="I1854" s="223"/>
      <c r="J1854" s="219"/>
      <c r="K1854" s="219"/>
      <c r="L1854" s="224"/>
      <c r="M1854" s="225"/>
      <c r="N1854" s="226"/>
      <c r="O1854" s="226"/>
      <c r="P1854" s="226"/>
      <c r="Q1854" s="226"/>
      <c r="R1854" s="226"/>
      <c r="S1854" s="226"/>
      <c r="T1854" s="227"/>
      <c r="AT1854" s="228" t="s">
        <v>191</v>
      </c>
      <c r="AU1854" s="228" t="s">
        <v>88</v>
      </c>
      <c r="AV1854" s="12" t="s">
        <v>88</v>
      </c>
      <c r="AW1854" s="12" t="s">
        <v>41</v>
      </c>
      <c r="AX1854" s="12" t="s">
        <v>78</v>
      </c>
      <c r="AY1854" s="228" t="s">
        <v>179</v>
      </c>
    </row>
    <row r="1855" spans="2:65" s="12" customFormat="1" ht="13.5">
      <c r="B1855" s="218"/>
      <c r="C1855" s="219"/>
      <c r="D1855" s="205" t="s">
        <v>191</v>
      </c>
      <c r="E1855" s="220" t="s">
        <v>34</v>
      </c>
      <c r="F1855" s="221" t="s">
        <v>2584</v>
      </c>
      <c r="G1855" s="219"/>
      <c r="H1855" s="222">
        <v>15.3</v>
      </c>
      <c r="I1855" s="223"/>
      <c r="J1855" s="219"/>
      <c r="K1855" s="219"/>
      <c r="L1855" s="224"/>
      <c r="M1855" s="225"/>
      <c r="N1855" s="226"/>
      <c r="O1855" s="226"/>
      <c r="P1855" s="226"/>
      <c r="Q1855" s="226"/>
      <c r="R1855" s="226"/>
      <c r="S1855" s="226"/>
      <c r="T1855" s="227"/>
      <c r="AT1855" s="228" t="s">
        <v>191</v>
      </c>
      <c r="AU1855" s="228" t="s">
        <v>88</v>
      </c>
      <c r="AV1855" s="12" t="s">
        <v>88</v>
      </c>
      <c r="AW1855" s="12" t="s">
        <v>41</v>
      </c>
      <c r="AX1855" s="12" t="s">
        <v>78</v>
      </c>
      <c r="AY1855" s="228" t="s">
        <v>179</v>
      </c>
    </row>
    <row r="1856" spans="2:65" s="12" customFormat="1" ht="27">
      <c r="B1856" s="218"/>
      <c r="C1856" s="219"/>
      <c r="D1856" s="205" t="s">
        <v>191</v>
      </c>
      <c r="E1856" s="220" t="s">
        <v>34</v>
      </c>
      <c r="F1856" s="221" t="s">
        <v>2585</v>
      </c>
      <c r="G1856" s="219"/>
      <c r="H1856" s="222">
        <v>72.239999999999995</v>
      </c>
      <c r="I1856" s="223"/>
      <c r="J1856" s="219"/>
      <c r="K1856" s="219"/>
      <c r="L1856" s="224"/>
      <c r="M1856" s="225"/>
      <c r="N1856" s="226"/>
      <c r="O1856" s="226"/>
      <c r="P1856" s="226"/>
      <c r="Q1856" s="226"/>
      <c r="R1856" s="226"/>
      <c r="S1856" s="226"/>
      <c r="T1856" s="227"/>
      <c r="AT1856" s="228" t="s">
        <v>191</v>
      </c>
      <c r="AU1856" s="228" t="s">
        <v>88</v>
      </c>
      <c r="AV1856" s="12" t="s">
        <v>88</v>
      </c>
      <c r="AW1856" s="12" t="s">
        <v>41</v>
      </c>
      <c r="AX1856" s="12" t="s">
        <v>78</v>
      </c>
      <c r="AY1856" s="228" t="s">
        <v>179</v>
      </c>
    </row>
    <row r="1857" spans="2:51" s="12" customFormat="1" ht="13.5">
      <c r="B1857" s="218"/>
      <c r="C1857" s="219"/>
      <c r="D1857" s="205" t="s">
        <v>191</v>
      </c>
      <c r="E1857" s="220" t="s">
        <v>34</v>
      </c>
      <c r="F1857" s="221" t="s">
        <v>2586</v>
      </c>
      <c r="G1857" s="219"/>
      <c r="H1857" s="222">
        <v>16.5</v>
      </c>
      <c r="I1857" s="223"/>
      <c r="J1857" s="219"/>
      <c r="K1857" s="219"/>
      <c r="L1857" s="224"/>
      <c r="M1857" s="225"/>
      <c r="N1857" s="226"/>
      <c r="O1857" s="226"/>
      <c r="P1857" s="226"/>
      <c r="Q1857" s="226"/>
      <c r="R1857" s="226"/>
      <c r="S1857" s="226"/>
      <c r="T1857" s="227"/>
      <c r="AT1857" s="228" t="s">
        <v>191</v>
      </c>
      <c r="AU1857" s="228" t="s">
        <v>88</v>
      </c>
      <c r="AV1857" s="12" t="s">
        <v>88</v>
      </c>
      <c r="AW1857" s="12" t="s">
        <v>41</v>
      </c>
      <c r="AX1857" s="12" t="s">
        <v>78</v>
      </c>
      <c r="AY1857" s="228" t="s">
        <v>179</v>
      </c>
    </row>
    <row r="1858" spans="2:51" s="12" customFormat="1" ht="13.5">
      <c r="B1858" s="218"/>
      <c r="C1858" s="219"/>
      <c r="D1858" s="205" t="s">
        <v>191</v>
      </c>
      <c r="E1858" s="220" t="s">
        <v>34</v>
      </c>
      <c r="F1858" s="221" t="s">
        <v>2587</v>
      </c>
      <c r="G1858" s="219"/>
      <c r="H1858" s="222">
        <v>17</v>
      </c>
      <c r="I1858" s="223"/>
      <c r="J1858" s="219"/>
      <c r="K1858" s="219"/>
      <c r="L1858" s="224"/>
      <c r="M1858" s="225"/>
      <c r="N1858" s="226"/>
      <c r="O1858" s="226"/>
      <c r="P1858" s="226"/>
      <c r="Q1858" s="226"/>
      <c r="R1858" s="226"/>
      <c r="S1858" s="226"/>
      <c r="T1858" s="227"/>
      <c r="AT1858" s="228" t="s">
        <v>191</v>
      </c>
      <c r="AU1858" s="228" t="s">
        <v>88</v>
      </c>
      <c r="AV1858" s="12" t="s">
        <v>88</v>
      </c>
      <c r="AW1858" s="12" t="s">
        <v>41</v>
      </c>
      <c r="AX1858" s="12" t="s">
        <v>78</v>
      </c>
      <c r="AY1858" s="228" t="s">
        <v>179</v>
      </c>
    </row>
    <row r="1859" spans="2:51" s="12" customFormat="1" ht="13.5">
      <c r="B1859" s="218"/>
      <c r="C1859" s="219"/>
      <c r="D1859" s="205" t="s">
        <v>191</v>
      </c>
      <c r="E1859" s="220" t="s">
        <v>34</v>
      </c>
      <c r="F1859" s="221" t="s">
        <v>2588</v>
      </c>
      <c r="G1859" s="219"/>
      <c r="H1859" s="222">
        <v>20.61</v>
      </c>
      <c r="I1859" s="223"/>
      <c r="J1859" s="219"/>
      <c r="K1859" s="219"/>
      <c r="L1859" s="224"/>
      <c r="M1859" s="225"/>
      <c r="N1859" s="226"/>
      <c r="O1859" s="226"/>
      <c r="P1859" s="226"/>
      <c r="Q1859" s="226"/>
      <c r="R1859" s="226"/>
      <c r="S1859" s="226"/>
      <c r="T1859" s="227"/>
      <c r="AT1859" s="228" t="s">
        <v>191</v>
      </c>
      <c r="AU1859" s="228" t="s">
        <v>88</v>
      </c>
      <c r="AV1859" s="12" t="s">
        <v>88</v>
      </c>
      <c r="AW1859" s="12" t="s">
        <v>41</v>
      </c>
      <c r="AX1859" s="12" t="s">
        <v>78</v>
      </c>
      <c r="AY1859" s="228" t="s">
        <v>179</v>
      </c>
    </row>
    <row r="1860" spans="2:51" s="12" customFormat="1" ht="13.5">
      <c r="B1860" s="218"/>
      <c r="C1860" s="219"/>
      <c r="D1860" s="205" t="s">
        <v>191</v>
      </c>
      <c r="E1860" s="220" t="s">
        <v>34</v>
      </c>
      <c r="F1860" s="221" t="s">
        <v>2589</v>
      </c>
      <c r="G1860" s="219"/>
      <c r="H1860" s="222">
        <v>23.5</v>
      </c>
      <c r="I1860" s="223"/>
      <c r="J1860" s="219"/>
      <c r="K1860" s="219"/>
      <c r="L1860" s="224"/>
      <c r="M1860" s="225"/>
      <c r="N1860" s="226"/>
      <c r="O1860" s="226"/>
      <c r="P1860" s="226"/>
      <c r="Q1860" s="226"/>
      <c r="R1860" s="226"/>
      <c r="S1860" s="226"/>
      <c r="T1860" s="227"/>
      <c r="AT1860" s="228" t="s">
        <v>191</v>
      </c>
      <c r="AU1860" s="228" t="s">
        <v>88</v>
      </c>
      <c r="AV1860" s="12" t="s">
        <v>88</v>
      </c>
      <c r="AW1860" s="12" t="s">
        <v>41</v>
      </c>
      <c r="AX1860" s="12" t="s">
        <v>78</v>
      </c>
      <c r="AY1860" s="228" t="s">
        <v>179</v>
      </c>
    </row>
    <row r="1861" spans="2:51" s="12" customFormat="1" ht="13.5">
      <c r="B1861" s="218"/>
      <c r="C1861" s="219"/>
      <c r="D1861" s="205" t="s">
        <v>191</v>
      </c>
      <c r="E1861" s="220" t="s">
        <v>34</v>
      </c>
      <c r="F1861" s="221" t="s">
        <v>2590</v>
      </c>
      <c r="G1861" s="219"/>
      <c r="H1861" s="222">
        <v>13.53</v>
      </c>
      <c r="I1861" s="223"/>
      <c r="J1861" s="219"/>
      <c r="K1861" s="219"/>
      <c r="L1861" s="224"/>
      <c r="M1861" s="225"/>
      <c r="N1861" s="226"/>
      <c r="O1861" s="226"/>
      <c r="P1861" s="226"/>
      <c r="Q1861" s="226"/>
      <c r="R1861" s="226"/>
      <c r="S1861" s="226"/>
      <c r="T1861" s="227"/>
      <c r="AT1861" s="228" t="s">
        <v>191</v>
      </c>
      <c r="AU1861" s="228" t="s">
        <v>88</v>
      </c>
      <c r="AV1861" s="12" t="s">
        <v>88</v>
      </c>
      <c r="AW1861" s="12" t="s">
        <v>41</v>
      </c>
      <c r="AX1861" s="12" t="s">
        <v>78</v>
      </c>
      <c r="AY1861" s="228" t="s">
        <v>179</v>
      </c>
    </row>
    <row r="1862" spans="2:51" s="12" customFormat="1" ht="13.5">
      <c r="B1862" s="218"/>
      <c r="C1862" s="219"/>
      <c r="D1862" s="205" t="s">
        <v>191</v>
      </c>
      <c r="E1862" s="220" t="s">
        <v>34</v>
      </c>
      <c r="F1862" s="221" t="s">
        <v>2591</v>
      </c>
      <c r="G1862" s="219"/>
      <c r="H1862" s="222">
        <v>12.7</v>
      </c>
      <c r="I1862" s="223"/>
      <c r="J1862" s="219"/>
      <c r="K1862" s="219"/>
      <c r="L1862" s="224"/>
      <c r="M1862" s="225"/>
      <c r="N1862" s="226"/>
      <c r="O1862" s="226"/>
      <c r="P1862" s="226"/>
      <c r="Q1862" s="226"/>
      <c r="R1862" s="226"/>
      <c r="S1862" s="226"/>
      <c r="T1862" s="227"/>
      <c r="AT1862" s="228" t="s">
        <v>191</v>
      </c>
      <c r="AU1862" s="228" t="s">
        <v>88</v>
      </c>
      <c r="AV1862" s="12" t="s">
        <v>88</v>
      </c>
      <c r="AW1862" s="12" t="s">
        <v>41</v>
      </c>
      <c r="AX1862" s="12" t="s">
        <v>78</v>
      </c>
      <c r="AY1862" s="228" t="s">
        <v>179</v>
      </c>
    </row>
    <row r="1863" spans="2:51" s="12" customFormat="1" ht="13.5">
      <c r="B1863" s="218"/>
      <c r="C1863" s="219"/>
      <c r="D1863" s="205" t="s">
        <v>191</v>
      </c>
      <c r="E1863" s="220" t="s">
        <v>34</v>
      </c>
      <c r="F1863" s="221" t="s">
        <v>2592</v>
      </c>
      <c r="G1863" s="219"/>
      <c r="H1863" s="222">
        <v>13.6</v>
      </c>
      <c r="I1863" s="223"/>
      <c r="J1863" s="219"/>
      <c r="K1863" s="219"/>
      <c r="L1863" s="224"/>
      <c r="M1863" s="225"/>
      <c r="N1863" s="226"/>
      <c r="O1863" s="226"/>
      <c r="P1863" s="226"/>
      <c r="Q1863" s="226"/>
      <c r="R1863" s="226"/>
      <c r="S1863" s="226"/>
      <c r="T1863" s="227"/>
      <c r="AT1863" s="228" t="s">
        <v>191</v>
      </c>
      <c r="AU1863" s="228" t="s">
        <v>88</v>
      </c>
      <c r="AV1863" s="12" t="s">
        <v>88</v>
      </c>
      <c r="AW1863" s="12" t="s">
        <v>41</v>
      </c>
      <c r="AX1863" s="12" t="s">
        <v>78</v>
      </c>
      <c r="AY1863" s="228" t="s">
        <v>179</v>
      </c>
    </row>
    <row r="1864" spans="2:51" s="12" customFormat="1" ht="13.5">
      <c r="B1864" s="218"/>
      <c r="C1864" s="219"/>
      <c r="D1864" s="205" t="s">
        <v>191</v>
      </c>
      <c r="E1864" s="220" t="s">
        <v>34</v>
      </c>
      <c r="F1864" s="221" t="s">
        <v>2593</v>
      </c>
      <c r="G1864" s="219"/>
      <c r="H1864" s="222">
        <v>13.33</v>
      </c>
      <c r="I1864" s="223"/>
      <c r="J1864" s="219"/>
      <c r="K1864" s="219"/>
      <c r="L1864" s="224"/>
      <c r="M1864" s="225"/>
      <c r="N1864" s="226"/>
      <c r="O1864" s="226"/>
      <c r="P1864" s="226"/>
      <c r="Q1864" s="226"/>
      <c r="R1864" s="226"/>
      <c r="S1864" s="226"/>
      <c r="T1864" s="227"/>
      <c r="AT1864" s="228" t="s">
        <v>191</v>
      </c>
      <c r="AU1864" s="228" t="s">
        <v>88</v>
      </c>
      <c r="AV1864" s="12" t="s">
        <v>88</v>
      </c>
      <c r="AW1864" s="12" t="s">
        <v>41</v>
      </c>
      <c r="AX1864" s="12" t="s">
        <v>78</v>
      </c>
      <c r="AY1864" s="228" t="s">
        <v>179</v>
      </c>
    </row>
    <row r="1865" spans="2:51" s="12" customFormat="1" ht="13.5">
      <c r="B1865" s="218"/>
      <c r="C1865" s="219"/>
      <c r="D1865" s="205" t="s">
        <v>191</v>
      </c>
      <c r="E1865" s="220" t="s">
        <v>34</v>
      </c>
      <c r="F1865" s="221" t="s">
        <v>2594</v>
      </c>
      <c r="G1865" s="219"/>
      <c r="H1865" s="222">
        <v>13.18</v>
      </c>
      <c r="I1865" s="223"/>
      <c r="J1865" s="219"/>
      <c r="K1865" s="219"/>
      <c r="L1865" s="224"/>
      <c r="M1865" s="225"/>
      <c r="N1865" s="226"/>
      <c r="O1865" s="226"/>
      <c r="P1865" s="226"/>
      <c r="Q1865" s="226"/>
      <c r="R1865" s="226"/>
      <c r="S1865" s="226"/>
      <c r="T1865" s="227"/>
      <c r="AT1865" s="228" t="s">
        <v>191</v>
      </c>
      <c r="AU1865" s="228" t="s">
        <v>88</v>
      </c>
      <c r="AV1865" s="12" t="s">
        <v>88</v>
      </c>
      <c r="AW1865" s="12" t="s">
        <v>41</v>
      </c>
      <c r="AX1865" s="12" t="s">
        <v>78</v>
      </c>
      <c r="AY1865" s="228" t="s">
        <v>179</v>
      </c>
    </row>
    <row r="1866" spans="2:51" s="12" customFormat="1" ht="13.5">
      <c r="B1866" s="218"/>
      <c r="C1866" s="219"/>
      <c r="D1866" s="205" t="s">
        <v>191</v>
      </c>
      <c r="E1866" s="220" t="s">
        <v>34</v>
      </c>
      <c r="F1866" s="221" t="s">
        <v>2595</v>
      </c>
      <c r="G1866" s="219"/>
      <c r="H1866" s="222">
        <v>20.010000000000002</v>
      </c>
      <c r="I1866" s="223"/>
      <c r="J1866" s="219"/>
      <c r="K1866" s="219"/>
      <c r="L1866" s="224"/>
      <c r="M1866" s="225"/>
      <c r="N1866" s="226"/>
      <c r="O1866" s="226"/>
      <c r="P1866" s="226"/>
      <c r="Q1866" s="226"/>
      <c r="R1866" s="226"/>
      <c r="S1866" s="226"/>
      <c r="T1866" s="227"/>
      <c r="AT1866" s="228" t="s">
        <v>191</v>
      </c>
      <c r="AU1866" s="228" t="s">
        <v>88</v>
      </c>
      <c r="AV1866" s="12" t="s">
        <v>88</v>
      </c>
      <c r="AW1866" s="12" t="s">
        <v>41</v>
      </c>
      <c r="AX1866" s="12" t="s">
        <v>78</v>
      </c>
      <c r="AY1866" s="228" t="s">
        <v>179</v>
      </c>
    </row>
    <row r="1867" spans="2:51" s="12" customFormat="1" ht="40.5">
      <c r="B1867" s="218"/>
      <c r="C1867" s="219"/>
      <c r="D1867" s="205" t="s">
        <v>191</v>
      </c>
      <c r="E1867" s="220" t="s">
        <v>34</v>
      </c>
      <c r="F1867" s="221" t="s">
        <v>2596</v>
      </c>
      <c r="G1867" s="219"/>
      <c r="H1867" s="222">
        <v>101.51</v>
      </c>
      <c r="I1867" s="223"/>
      <c r="J1867" s="219"/>
      <c r="K1867" s="219"/>
      <c r="L1867" s="224"/>
      <c r="M1867" s="225"/>
      <c r="N1867" s="226"/>
      <c r="O1867" s="226"/>
      <c r="P1867" s="226"/>
      <c r="Q1867" s="226"/>
      <c r="R1867" s="226"/>
      <c r="S1867" s="226"/>
      <c r="T1867" s="227"/>
      <c r="AT1867" s="228" t="s">
        <v>191</v>
      </c>
      <c r="AU1867" s="228" t="s">
        <v>88</v>
      </c>
      <c r="AV1867" s="12" t="s">
        <v>88</v>
      </c>
      <c r="AW1867" s="12" t="s">
        <v>41</v>
      </c>
      <c r="AX1867" s="12" t="s">
        <v>78</v>
      </c>
      <c r="AY1867" s="228" t="s">
        <v>179</v>
      </c>
    </row>
    <row r="1868" spans="2:51" s="14" customFormat="1" ht="13.5">
      <c r="B1868" s="250"/>
      <c r="C1868" s="251"/>
      <c r="D1868" s="205" t="s">
        <v>191</v>
      </c>
      <c r="E1868" s="252" t="s">
        <v>34</v>
      </c>
      <c r="F1868" s="253" t="s">
        <v>347</v>
      </c>
      <c r="G1868" s="251"/>
      <c r="H1868" s="254">
        <v>630.53499999999997</v>
      </c>
      <c r="I1868" s="255"/>
      <c r="J1868" s="251"/>
      <c r="K1868" s="251"/>
      <c r="L1868" s="256"/>
      <c r="M1868" s="257"/>
      <c r="N1868" s="258"/>
      <c r="O1868" s="258"/>
      <c r="P1868" s="258"/>
      <c r="Q1868" s="258"/>
      <c r="R1868" s="258"/>
      <c r="S1868" s="258"/>
      <c r="T1868" s="259"/>
      <c r="AT1868" s="260" t="s">
        <v>191</v>
      </c>
      <c r="AU1868" s="260" t="s">
        <v>88</v>
      </c>
      <c r="AV1868" s="14" t="s">
        <v>180</v>
      </c>
      <c r="AW1868" s="14" t="s">
        <v>41</v>
      </c>
      <c r="AX1868" s="14" t="s">
        <v>78</v>
      </c>
      <c r="AY1868" s="260" t="s">
        <v>179</v>
      </c>
    </row>
    <row r="1869" spans="2:51" s="11" customFormat="1" ht="13.5">
      <c r="B1869" s="208"/>
      <c r="C1869" s="209"/>
      <c r="D1869" s="205" t="s">
        <v>191</v>
      </c>
      <c r="E1869" s="210" t="s">
        <v>34</v>
      </c>
      <c r="F1869" s="211" t="s">
        <v>2517</v>
      </c>
      <c r="G1869" s="209"/>
      <c r="H1869" s="210" t="s">
        <v>34</v>
      </c>
      <c r="I1869" s="212"/>
      <c r="J1869" s="209"/>
      <c r="K1869" s="209"/>
      <c r="L1869" s="213"/>
      <c r="M1869" s="214"/>
      <c r="N1869" s="215"/>
      <c r="O1869" s="215"/>
      <c r="P1869" s="215"/>
      <c r="Q1869" s="215"/>
      <c r="R1869" s="215"/>
      <c r="S1869" s="215"/>
      <c r="T1869" s="216"/>
      <c r="AT1869" s="217" t="s">
        <v>191</v>
      </c>
      <c r="AU1869" s="217" t="s">
        <v>88</v>
      </c>
      <c r="AV1869" s="11" t="s">
        <v>86</v>
      </c>
      <c r="AW1869" s="11" t="s">
        <v>41</v>
      </c>
      <c r="AX1869" s="11" t="s">
        <v>78</v>
      </c>
      <c r="AY1869" s="217" t="s">
        <v>179</v>
      </c>
    </row>
    <row r="1870" spans="2:51" s="12" customFormat="1" ht="13.5">
      <c r="B1870" s="218"/>
      <c r="C1870" s="219"/>
      <c r="D1870" s="205" t="s">
        <v>191</v>
      </c>
      <c r="E1870" s="220" t="s">
        <v>34</v>
      </c>
      <c r="F1870" s="221" t="s">
        <v>2597</v>
      </c>
      <c r="G1870" s="219"/>
      <c r="H1870" s="222">
        <v>16.8</v>
      </c>
      <c r="I1870" s="223"/>
      <c r="J1870" s="219"/>
      <c r="K1870" s="219"/>
      <c r="L1870" s="224"/>
      <c r="M1870" s="225"/>
      <c r="N1870" s="226"/>
      <c r="O1870" s="226"/>
      <c r="P1870" s="226"/>
      <c r="Q1870" s="226"/>
      <c r="R1870" s="226"/>
      <c r="S1870" s="226"/>
      <c r="T1870" s="227"/>
      <c r="AT1870" s="228" t="s">
        <v>191</v>
      </c>
      <c r="AU1870" s="228" t="s">
        <v>88</v>
      </c>
      <c r="AV1870" s="12" t="s">
        <v>88</v>
      </c>
      <c r="AW1870" s="12" t="s">
        <v>41</v>
      </c>
      <c r="AX1870" s="12" t="s">
        <v>78</v>
      </c>
      <c r="AY1870" s="228" t="s">
        <v>179</v>
      </c>
    </row>
    <row r="1871" spans="2:51" s="12" customFormat="1" ht="13.5">
      <c r="B1871" s="218"/>
      <c r="C1871" s="219"/>
      <c r="D1871" s="205" t="s">
        <v>191</v>
      </c>
      <c r="E1871" s="220" t="s">
        <v>34</v>
      </c>
      <c r="F1871" s="221" t="s">
        <v>2598</v>
      </c>
      <c r="G1871" s="219"/>
      <c r="H1871" s="222">
        <v>20.55</v>
      </c>
      <c r="I1871" s="223"/>
      <c r="J1871" s="219"/>
      <c r="K1871" s="219"/>
      <c r="L1871" s="224"/>
      <c r="M1871" s="225"/>
      <c r="N1871" s="226"/>
      <c r="O1871" s="226"/>
      <c r="P1871" s="226"/>
      <c r="Q1871" s="226"/>
      <c r="R1871" s="226"/>
      <c r="S1871" s="226"/>
      <c r="T1871" s="227"/>
      <c r="AT1871" s="228" t="s">
        <v>191</v>
      </c>
      <c r="AU1871" s="228" t="s">
        <v>88</v>
      </c>
      <c r="AV1871" s="12" t="s">
        <v>88</v>
      </c>
      <c r="AW1871" s="12" t="s">
        <v>41</v>
      </c>
      <c r="AX1871" s="12" t="s">
        <v>78</v>
      </c>
      <c r="AY1871" s="228" t="s">
        <v>179</v>
      </c>
    </row>
    <row r="1872" spans="2:51" s="12" customFormat="1" ht="27">
      <c r="B1872" s="218"/>
      <c r="C1872" s="219"/>
      <c r="D1872" s="205" t="s">
        <v>191</v>
      </c>
      <c r="E1872" s="220" t="s">
        <v>34</v>
      </c>
      <c r="F1872" s="221" t="s">
        <v>2599</v>
      </c>
      <c r="G1872" s="219"/>
      <c r="H1872" s="222">
        <v>41.2</v>
      </c>
      <c r="I1872" s="223"/>
      <c r="J1872" s="219"/>
      <c r="K1872" s="219"/>
      <c r="L1872" s="224"/>
      <c r="M1872" s="225"/>
      <c r="N1872" s="226"/>
      <c r="O1872" s="226"/>
      <c r="P1872" s="226"/>
      <c r="Q1872" s="226"/>
      <c r="R1872" s="226"/>
      <c r="S1872" s="226"/>
      <c r="T1872" s="227"/>
      <c r="AT1872" s="228" t="s">
        <v>191</v>
      </c>
      <c r="AU1872" s="228" t="s">
        <v>88</v>
      </c>
      <c r="AV1872" s="12" t="s">
        <v>88</v>
      </c>
      <c r="AW1872" s="12" t="s">
        <v>41</v>
      </c>
      <c r="AX1872" s="12" t="s">
        <v>78</v>
      </c>
      <c r="AY1872" s="228" t="s">
        <v>179</v>
      </c>
    </row>
    <row r="1873" spans="2:51" s="12" customFormat="1" ht="13.5">
      <c r="B1873" s="218"/>
      <c r="C1873" s="219"/>
      <c r="D1873" s="205" t="s">
        <v>191</v>
      </c>
      <c r="E1873" s="220" t="s">
        <v>34</v>
      </c>
      <c r="F1873" s="221" t="s">
        <v>2600</v>
      </c>
      <c r="G1873" s="219"/>
      <c r="H1873" s="222">
        <v>28.51</v>
      </c>
      <c r="I1873" s="223"/>
      <c r="J1873" s="219"/>
      <c r="K1873" s="219"/>
      <c r="L1873" s="224"/>
      <c r="M1873" s="225"/>
      <c r="N1873" s="226"/>
      <c r="O1873" s="226"/>
      <c r="P1873" s="226"/>
      <c r="Q1873" s="226"/>
      <c r="R1873" s="226"/>
      <c r="S1873" s="226"/>
      <c r="T1873" s="227"/>
      <c r="AT1873" s="228" t="s">
        <v>191</v>
      </c>
      <c r="AU1873" s="228" t="s">
        <v>88</v>
      </c>
      <c r="AV1873" s="12" t="s">
        <v>88</v>
      </c>
      <c r="AW1873" s="12" t="s">
        <v>41</v>
      </c>
      <c r="AX1873" s="12" t="s">
        <v>78</v>
      </c>
      <c r="AY1873" s="228" t="s">
        <v>179</v>
      </c>
    </row>
    <row r="1874" spans="2:51" s="12" customFormat="1" ht="13.5">
      <c r="B1874" s="218"/>
      <c r="C1874" s="219"/>
      <c r="D1874" s="205" t="s">
        <v>191</v>
      </c>
      <c r="E1874" s="220" t="s">
        <v>34</v>
      </c>
      <c r="F1874" s="221" t="s">
        <v>2601</v>
      </c>
      <c r="G1874" s="219"/>
      <c r="H1874" s="222">
        <v>17.954999999999998</v>
      </c>
      <c r="I1874" s="223"/>
      <c r="J1874" s="219"/>
      <c r="K1874" s="219"/>
      <c r="L1874" s="224"/>
      <c r="M1874" s="225"/>
      <c r="N1874" s="226"/>
      <c r="O1874" s="226"/>
      <c r="P1874" s="226"/>
      <c r="Q1874" s="226"/>
      <c r="R1874" s="226"/>
      <c r="S1874" s="226"/>
      <c r="T1874" s="227"/>
      <c r="AT1874" s="228" t="s">
        <v>191</v>
      </c>
      <c r="AU1874" s="228" t="s">
        <v>88</v>
      </c>
      <c r="AV1874" s="12" t="s">
        <v>88</v>
      </c>
      <c r="AW1874" s="12" t="s">
        <v>41</v>
      </c>
      <c r="AX1874" s="12" t="s">
        <v>78</v>
      </c>
      <c r="AY1874" s="228" t="s">
        <v>179</v>
      </c>
    </row>
    <row r="1875" spans="2:51" s="12" customFormat="1" ht="13.5">
      <c r="B1875" s="218"/>
      <c r="C1875" s="219"/>
      <c r="D1875" s="205" t="s">
        <v>191</v>
      </c>
      <c r="E1875" s="220" t="s">
        <v>34</v>
      </c>
      <c r="F1875" s="221" t="s">
        <v>2602</v>
      </c>
      <c r="G1875" s="219"/>
      <c r="H1875" s="222">
        <v>12.95</v>
      </c>
      <c r="I1875" s="223"/>
      <c r="J1875" s="219"/>
      <c r="K1875" s="219"/>
      <c r="L1875" s="224"/>
      <c r="M1875" s="225"/>
      <c r="N1875" s="226"/>
      <c r="O1875" s="226"/>
      <c r="P1875" s="226"/>
      <c r="Q1875" s="226"/>
      <c r="R1875" s="226"/>
      <c r="S1875" s="226"/>
      <c r="T1875" s="227"/>
      <c r="AT1875" s="228" t="s">
        <v>191</v>
      </c>
      <c r="AU1875" s="228" t="s">
        <v>88</v>
      </c>
      <c r="AV1875" s="12" t="s">
        <v>88</v>
      </c>
      <c r="AW1875" s="12" t="s">
        <v>41</v>
      </c>
      <c r="AX1875" s="12" t="s">
        <v>78</v>
      </c>
      <c r="AY1875" s="228" t="s">
        <v>179</v>
      </c>
    </row>
    <row r="1876" spans="2:51" s="12" customFormat="1" ht="13.5">
      <c r="B1876" s="218"/>
      <c r="C1876" s="219"/>
      <c r="D1876" s="205" t="s">
        <v>191</v>
      </c>
      <c r="E1876" s="220" t="s">
        <v>34</v>
      </c>
      <c r="F1876" s="221" t="s">
        <v>2603</v>
      </c>
      <c r="G1876" s="219"/>
      <c r="H1876" s="222">
        <v>21.75</v>
      </c>
      <c r="I1876" s="223"/>
      <c r="J1876" s="219"/>
      <c r="K1876" s="219"/>
      <c r="L1876" s="224"/>
      <c r="M1876" s="225"/>
      <c r="N1876" s="226"/>
      <c r="O1876" s="226"/>
      <c r="P1876" s="226"/>
      <c r="Q1876" s="226"/>
      <c r="R1876" s="226"/>
      <c r="S1876" s="226"/>
      <c r="T1876" s="227"/>
      <c r="AT1876" s="228" t="s">
        <v>191</v>
      </c>
      <c r="AU1876" s="228" t="s">
        <v>88</v>
      </c>
      <c r="AV1876" s="12" t="s">
        <v>88</v>
      </c>
      <c r="AW1876" s="12" t="s">
        <v>41</v>
      </c>
      <c r="AX1876" s="12" t="s">
        <v>78</v>
      </c>
      <c r="AY1876" s="228" t="s">
        <v>179</v>
      </c>
    </row>
    <row r="1877" spans="2:51" s="12" customFormat="1" ht="13.5">
      <c r="B1877" s="218"/>
      <c r="C1877" s="219"/>
      <c r="D1877" s="205" t="s">
        <v>191</v>
      </c>
      <c r="E1877" s="220" t="s">
        <v>34</v>
      </c>
      <c r="F1877" s="221" t="s">
        <v>2604</v>
      </c>
      <c r="G1877" s="219"/>
      <c r="H1877" s="222">
        <v>18.25</v>
      </c>
      <c r="I1877" s="223"/>
      <c r="J1877" s="219"/>
      <c r="K1877" s="219"/>
      <c r="L1877" s="224"/>
      <c r="M1877" s="225"/>
      <c r="N1877" s="226"/>
      <c r="O1877" s="226"/>
      <c r="P1877" s="226"/>
      <c r="Q1877" s="226"/>
      <c r="R1877" s="226"/>
      <c r="S1877" s="226"/>
      <c r="T1877" s="227"/>
      <c r="AT1877" s="228" t="s">
        <v>191</v>
      </c>
      <c r="AU1877" s="228" t="s">
        <v>88</v>
      </c>
      <c r="AV1877" s="12" t="s">
        <v>88</v>
      </c>
      <c r="AW1877" s="12" t="s">
        <v>41</v>
      </c>
      <c r="AX1877" s="12" t="s">
        <v>78</v>
      </c>
      <c r="AY1877" s="228" t="s">
        <v>179</v>
      </c>
    </row>
    <row r="1878" spans="2:51" s="12" customFormat="1" ht="13.5">
      <c r="B1878" s="218"/>
      <c r="C1878" s="219"/>
      <c r="D1878" s="205" t="s">
        <v>191</v>
      </c>
      <c r="E1878" s="220" t="s">
        <v>34</v>
      </c>
      <c r="F1878" s="221" t="s">
        <v>2605</v>
      </c>
      <c r="G1878" s="219"/>
      <c r="H1878" s="222">
        <v>16.8</v>
      </c>
      <c r="I1878" s="223"/>
      <c r="J1878" s="219"/>
      <c r="K1878" s="219"/>
      <c r="L1878" s="224"/>
      <c r="M1878" s="225"/>
      <c r="N1878" s="226"/>
      <c r="O1878" s="226"/>
      <c r="P1878" s="226"/>
      <c r="Q1878" s="226"/>
      <c r="R1878" s="226"/>
      <c r="S1878" s="226"/>
      <c r="T1878" s="227"/>
      <c r="AT1878" s="228" t="s">
        <v>191</v>
      </c>
      <c r="AU1878" s="228" t="s">
        <v>88</v>
      </c>
      <c r="AV1878" s="12" t="s">
        <v>88</v>
      </c>
      <c r="AW1878" s="12" t="s">
        <v>41</v>
      </c>
      <c r="AX1878" s="12" t="s">
        <v>78</v>
      </c>
      <c r="AY1878" s="228" t="s">
        <v>179</v>
      </c>
    </row>
    <row r="1879" spans="2:51" s="12" customFormat="1" ht="13.5">
      <c r="B1879" s="218"/>
      <c r="C1879" s="219"/>
      <c r="D1879" s="205" t="s">
        <v>191</v>
      </c>
      <c r="E1879" s="220" t="s">
        <v>34</v>
      </c>
      <c r="F1879" s="221" t="s">
        <v>2606</v>
      </c>
      <c r="G1879" s="219"/>
      <c r="H1879" s="222">
        <v>32.1</v>
      </c>
      <c r="I1879" s="223"/>
      <c r="J1879" s="219"/>
      <c r="K1879" s="219"/>
      <c r="L1879" s="224"/>
      <c r="M1879" s="225"/>
      <c r="N1879" s="226"/>
      <c r="O1879" s="226"/>
      <c r="P1879" s="226"/>
      <c r="Q1879" s="226"/>
      <c r="R1879" s="226"/>
      <c r="S1879" s="226"/>
      <c r="T1879" s="227"/>
      <c r="AT1879" s="228" t="s">
        <v>191</v>
      </c>
      <c r="AU1879" s="228" t="s">
        <v>88</v>
      </c>
      <c r="AV1879" s="12" t="s">
        <v>88</v>
      </c>
      <c r="AW1879" s="12" t="s">
        <v>41</v>
      </c>
      <c r="AX1879" s="12" t="s">
        <v>78</v>
      </c>
      <c r="AY1879" s="228" t="s">
        <v>179</v>
      </c>
    </row>
    <row r="1880" spans="2:51" s="12" customFormat="1" ht="13.5">
      <c r="B1880" s="218"/>
      <c r="C1880" s="219"/>
      <c r="D1880" s="205" t="s">
        <v>191</v>
      </c>
      <c r="E1880" s="220" t="s">
        <v>34</v>
      </c>
      <c r="F1880" s="221" t="s">
        <v>2607</v>
      </c>
      <c r="G1880" s="219"/>
      <c r="H1880" s="222">
        <v>12</v>
      </c>
      <c r="I1880" s="223"/>
      <c r="J1880" s="219"/>
      <c r="K1880" s="219"/>
      <c r="L1880" s="224"/>
      <c r="M1880" s="225"/>
      <c r="N1880" s="226"/>
      <c r="O1880" s="226"/>
      <c r="P1880" s="226"/>
      <c r="Q1880" s="226"/>
      <c r="R1880" s="226"/>
      <c r="S1880" s="226"/>
      <c r="T1880" s="227"/>
      <c r="AT1880" s="228" t="s">
        <v>191</v>
      </c>
      <c r="AU1880" s="228" t="s">
        <v>88</v>
      </c>
      <c r="AV1880" s="12" t="s">
        <v>88</v>
      </c>
      <c r="AW1880" s="12" t="s">
        <v>41</v>
      </c>
      <c r="AX1880" s="12" t="s">
        <v>78</v>
      </c>
      <c r="AY1880" s="228" t="s">
        <v>179</v>
      </c>
    </row>
    <row r="1881" spans="2:51" s="12" customFormat="1" ht="13.5">
      <c r="B1881" s="218"/>
      <c r="C1881" s="219"/>
      <c r="D1881" s="205" t="s">
        <v>191</v>
      </c>
      <c r="E1881" s="220" t="s">
        <v>34</v>
      </c>
      <c r="F1881" s="221" t="s">
        <v>2608</v>
      </c>
      <c r="G1881" s="219"/>
      <c r="H1881" s="222">
        <v>16.5</v>
      </c>
      <c r="I1881" s="223"/>
      <c r="J1881" s="219"/>
      <c r="K1881" s="219"/>
      <c r="L1881" s="224"/>
      <c r="M1881" s="225"/>
      <c r="N1881" s="226"/>
      <c r="O1881" s="226"/>
      <c r="P1881" s="226"/>
      <c r="Q1881" s="226"/>
      <c r="R1881" s="226"/>
      <c r="S1881" s="226"/>
      <c r="T1881" s="227"/>
      <c r="AT1881" s="228" t="s">
        <v>191</v>
      </c>
      <c r="AU1881" s="228" t="s">
        <v>88</v>
      </c>
      <c r="AV1881" s="12" t="s">
        <v>88</v>
      </c>
      <c r="AW1881" s="12" t="s">
        <v>41</v>
      </c>
      <c r="AX1881" s="12" t="s">
        <v>78</v>
      </c>
      <c r="AY1881" s="228" t="s">
        <v>179</v>
      </c>
    </row>
    <row r="1882" spans="2:51" s="12" customFormat="1" ht="13.5">
      <c r="B1882" s="218"/>
      <c r="C1882" s="219"/>
      <c r="D1882" s="205" t="s">
        <v>191</v>
      </c>
      <c r="E1882" s="220" t="s">
        <v>34</v>
      </c>
      <c r="F1882" s="221" t="s">
        <v>2609</v>
      </c>
      <c r="G1882" s="219"/>
      <c r="H1882" s="222">
        <v>18.45</v>
      </c>
      <c r="I1882" s="223"/>
      <c r="J1882" s="219"/>
      <c r="K1882" s="219"/>
      <c r="L1882" s="224"/>
      <c r="M1882" s="225"/>
      <c r="N1882" s="226"/>
      <c r="O1882" s="226"/>
      <c r="P1882" s="226"/>
      <c r="Q1882" s="226"/>
      <c r="R1882" s="226"/>
      <c r="S1882" s="226"/>
      <c r="T1882" s="227"/>
      <c r="AT1882" s="228" t="s">
        <v>191</v>
      </c>
      <c r="AU1882" s="228" t="s">
        <v>88</v>
      </c>
      <c r="AV1882" s="12" t="s">
        <v>88</v>
      </c>
      <c r="AW1882" s="12" t="s">
        <v>41</v>
      </c>
      <c r="AX1882" s="12" t="s">
        <v>78</v>
      </c>
      <c r="AY1882" s="228" t="s">
        <v>179</v>
      </c>
    </row>
    <row r="1883" spans="2:51" s="12" customFormat="1" ht="13.5">
      <c r="B1883" s="218"/>
      <c r="C1883" s="219"/>
      <c r="D1883" s="205" t="s">
        <v>191</v>
      </c>
      <c r="E1883" s="220" t="s">
        <v>34</v>
      </c>
      <c r="F1883" s="221" t="s">
        <v>2610</v>
      </c>
      <c r="G1883" s="219"/>
      <c r="H1883" s="222">
        <v>22.2</v>
      </c>
      <c r="I1883" s="223"/>
      <c r="J1883" s="219"/>
      <c r="K1883" s="219"/>
      <c r="L1883" s="224"/>
      <c r="M1883" s="225"/>
      <c r="N1883" s="226"/>
      <c r="O1883" s="226"/>
      <c r="P1883" s="226"/>
      <c r="Q1883" s="226"/>
      <c r="R1883" s="226"/>
      <c r="S1883" s="226"/>
      <c r="T1883" s="227"/>
      <c r="AT1883" s="228" t="s">
        <v>191</v>
      </c>
      <c r="AU1883" s="228" t="s">
        <v>88</v>
      </c>
      <c r="AV1883" s="12" t="s">
        <v>88</v>
      </c>
      <c r="AW1883" s="12" t="s">
        <v>41</v>
      </c>
      <c r="AX1883" s="12" t="s">
        <v>78</v>
      </c>
      <c r="AY1883" s="228" t="s">
        <v>179</v>
      </c>
    </row>
    <row r="1884" spans="2:51" s="12" customFormat="1" ht="13.5">
      <c r="B1884" s="218"/>
      <c r="C1884" s="219"/>
      <c r="D1884" s="205" t="s">
        <v>191</v>
      </c>
      <c r="E1884" s="220" t="s">
        <v>34</v>
      </c>
      <c r="F1884" s="221" t="s">
        <v>2611</v>
      </c>
      <c r="G1884" s="219"/>
      <c r="H1884" s="222">
        <v>29.25</v>
      </c>
      <c r="I1884" s="223"/>
      <c r="J1884" s="219"/>
      <c r="K1884" s="219"/>
      <c r="L1884" s="224"/>
      <c r="M1884" s="225"/>
      <c r="N1884" s="226"/>
      <c r="O1884" s="226"/>
      <c r="P1884" s="226"/>
      <c r="Q1884" s="226"/>
      <c r="R1884" s="226"/>
      <c r="S1884" s="226"/>
      <c r="T1884" s="227"/>
      <c r="AT1884" s="228" t="s">
        <v>191</v>
      </c>
      <c r="AU1884" s="228" t="s">
        <v>88</v>
      </c>
      <c r="AV1884" s="12" t="s">
        <v>88</v>
      </c>
      <c r="AW1884" s="12" t="s">
        <v>41</v>
      </c>
      <c r="AX1884" s="12" t="s">
        <v>78</v>
      </c>
      <c r="AY1884" s="228" t="s">
        <v>179</v>
      </c>
    </row>
    <row r="1885" spans="2:51" s="12" customFormat="1" ht="13.5">
      <c r="B1885" s="218"/>
      <c r="C1885" s="219"/>
      <c r="D1885" s="205" t="s">
        <v>191</v>
      </c>
      <c r="E1885" s="220" t="s">
        <v>34</v>
      </c>
      <c r="F1885" s="221" t="s">
        <v>2612</v>
      </c>
      <c r="G1885" s="219"/>
      <c r="H1885" s="222">
        <v>12.65</v>
      </c>
      <c r="I1885" s="223"/>
      <c r="J1885" s="219"/>
      <c r="K1885" s="219"/>
      <c r="L1885" s="224"/>
      <c r="M1885" s="225"/>
      <c r="N1885" s="226"/>
      <c r="O1885" s="226"/>
      <c r="P1885" s="226"/>
      <c r="Q1885" s="226"/>
      <c r="R1885" s="226"/>
      <c r="S1885" s="226"/>
      <c r="T1885" s="227"/>
      <c r="AT1885" s="228" t="s">
        <v>191</v>
      </c>
      <c r="AU1885" s="228" t="s">
        <v>88</v>
      </c>
      <c r="AV1885" s="12" t="s">
        <v>88</v>
      </c>
      <c r="AW1885" s="12" t="s">
        <v>41</v>
      </c>
      <c r="AX1885" s="12" t="s">
        <v>78</v>
      </c>
      <c r="AY1885" s="228" t="s">
        <v>179</v>
      </c>
    </row>
    <row r="1886" spans="2:51" s="12" customFormat="1" ht="13.5">
      <c r="B1886" s="218"/>
      <c r="C1886" s="219"/>
      <c r="D1886" s="205" t="s">
        <v>191</v>
      </c>
      <c r="E1886" s="220" t="s">
        <v>34</v>
      </c>
      <c r="F1886" s="221" t="s">
        <v>2613</v>
      </c>
      <c r="G1886" s="219"/>
      <c r="H1886" s="222">
        <v>12.074999999999999</v>
      </c>
      <c r="I1886" s="223"/>
      <c r="J1886" s="219"/>
      <c r="K1886" s="219"/>
      <c r="L1886" s="224"/>
      <c r="M1886" s="225"/>
      <c r="N1886" s="226"/>
      <c r="O1886" s="226"/>
      <c r="P1886" s="226"/>
      <c r="Q1886" s="226"/>
      <c r="R1886" s="226"/>
      <c r="S1886" s="226"/>
      <c r="T1886" s="227"/>
      <c r="AT1886" s="228" t="s">
        <v>191</v>
      </c>
      <c r="AU1886" s="228" t="s">
        <v>88</v>
      </c>
      <c r="AV1886" s="12" t="s">
        <v>88</v>
      </c>
      <c r="AW1886" s="12" t="s">
        <v>41</v>
      </c>
      <c r="AX1886" s="12" t="s">
        <v>78</v>
      </c>
      <c r="AY1886" s="228" t="s">
        <v>179</v>
      </c>
    </row>
    <row r="1887" spans="2:51" s="12" customFormat="1" ht="13.5">
      <c r="B1887" s="218"/>
      <c r="C1887" s="219"/>
      <c r="D1887" s="205" t="s">
        <v>191</v>
      </c>
      <c r="E1887" s="220" t="s">
        <v>34</v>
      </c>
      <c r="F1887" s="221" t="s">
        <v>2614</v>
      </c>
      <c r="G1887" s="219"/>
      <c r="H1887" s="222">
        <v>18.45</v>
      </c>
      <c r="I1887" s="223"/>
      <c r="J1887" s="219"/>
      <c r="K1887" s="219"/>
      <c r="L1887" s="224"/>
      <c r="M1887" s="225"/>
      <c r="N1887" s="226"/>
      <c r="O1887" s="226"/>
      <c r="P1887" s="226"/>
      <c r="Q1887" s="226"/>
      <c r="R1887" s="226"/>
      <c r="S1887" s="226"/>
      <c r="T1887" s="227"/>
      <c r="AT1887" s="228" t="s">
        <v>191</v>
      </c>
      <c r="AU1887" s="228" t="s">
        <v>88</v>
      </c>
      <c r="AV1887" s="12" t="s">
        <v>88</v>
      </c>
      <c r="AW1887" s="12" t="s">
        <v>41</v>
      </c>
      <c r="AX1887" s="12" t="s">
        <v>78</v>
      </c>
      <c r="AY1887" s="228" t="s">
        <v>179</v>
      </c>
    </row>
    <row r="1888" spans="2:51" s="12" customFormat="1" ht="13.5">
      <c r="B1888" s="218"/>
      <c r="C1888" s="219"/>
      <c r="D1888" s="205" t="s">
        <v>191</v>
      </c>
      <c r="E1888" s="220" t="s">
        <v>34</v>
      </c>
      <c r="F1888" s="221" t="s">
        <v>2615</v>
      </c>
      <c r="G1888" s="219"/>
      <c r="H1888" s="222">
        <v>25.55</v>
      </c>
      <c r="I1888" s="223"/>
      <c r="J1888" s="219"/>
      <c r="K1888" s="219"/>
      <c r="L1888" s="224"/>
      <c r="M1888" s="225"/>
      <c r="N1888" s="226"/>
      <c r="O1888" s="226"/>
      <c r="P1888" s="226"/>
      <c r="Q1888" s="226"/>
      <c r="R1888" s="226"/>
      <c r="S1888" s="226"/>
      <c r="T1888" s="227"/>
      <c r="AT1888" s="228" t="s">
        <v>191</v>
      </c>
      <c r="AU1888" s="228" t="s">
        <v>88</v>
      </c>
      <c r="AV1888" s="12" t="s">
        <v>88</v>
      </c>
      <c r="AW1888" s="12" t="s">
        <v>41</v>
      </c>
      <c r="AX1888" s="12" t="s">
        <v>78</v>
      </c>
      <c r="AY1888" s="228" t="s">
        <v>179</v>
      </c>
    </row>
    <row r="1889" spans="2:65" s="12" customFormat="1" ht="13.5">
      <c r="B1889" s="218"/>
      <c r="C1889" s="219"/>
      <c r="D1889" s="205" t="s">
        <v>191</v>
      </c>
      <c r="E1889" s="220" t="s">
        <v>34</v>
      </c>
      <c r="F1889" s="221" t="s">
        <v>2616</v>
      </c>
      <c r="G1889" s="219"/>
      <c r="H1889" s="222">
        <v>33.35</v>
      </c>
      <c r="I1889" s="223"/>
      <c r="J1889" s="219"/>
      <c r="K1889" s="219"/>
      <c r="L1889" s="224"/>
      <c r="M1889" s="225"/>
      <c r="N1889" s="226"/>
      <c r="O1889" s="226"/>
      <c r="P1889" s="226"/>
      <c r="Q1889" s="226"/>
      <c r="R1889" s="226"/>
      <c r="S1889" s="226"/>
      <c r="T1889" s="227"/>
      <c r="AT1889" s="228" t="s">
        <v>191</v>
      </c>
      <c r="AU1889" s="228" t="s">
        <v>88</v>
      </c>
      <c r="AV1889" s="12" t="s">
        <v>88</v>
      </c>
      <c r="AW1889" s="12" t="s">
        <v>41</v>
      </c>
      <c r="AX1889" s="12" t="s">
        <v>78</v>
      </c>
      <c r="AY1889" s="228" t="s">
        <v>179</v>
      </c>
    </row>
    <row r="1890" spans="2:65" s="12" customFormat="1" ht="13.5">
      <c r="B1890" s="218"/>
      <c r="C1890" s="219"/>
      <c r="D1890" s="205" t="s">
        <v>191</v>
      </c>
      <c r="E1890" s="220" t="s">
        <v>34</v>
      </c>
      <c r="F1890" s="221" t="s">
        <v>2617</v>
      </c>
      <c r="G1890" s="219"/>
      <c r="H1890" s="222">
        <v>16.5</v>
      </c>
      <c r="I1890" s="223"/>
      <c r="J1890" s="219"/>
      <c r="K1890" s="219"/>
      <c r="L1890" s="224"/>
      <c r="M1890" s="225"/>
      <c r="N1890" s="226"/>
      <c r="O1890" s="226"/>
      <c r="P1890" s="226"/>
      <c r="Q1890" s="226"/>
      <c r="R1890" s="226"/>
      <c r="S1890" s="226"/>
      <c r="T1890" s="227"/>
      <c r="AT1890" s="228" t="s">
        <v>191</v>
      </c>
      <c r="AU1890" s="228" t="s">
        <v>88</v>
      </c>
      <c r="AV1890" s="12" t="s">
        <v>88</v>
      </c>
      <c r="AW1890" s="12" t="s">
        <v>41</v>
      </c>
      <c r="AX1890" s="12" t="s">
        <v>78</v>
      </c>
      <c r="AY1890" s="228" t="s">
        <v>179</v>
      </c>
    </row>
    <row r="1891" spans="2:65" s="12" customFormat="1" ht="13.5">
      <c r="B1891" s="218"/>
      <c r="C1891" s="219"/>
      <c r="D1891" s="205" t="s">
        <v>191</v>
      </c>
      <c r="E1891" s="220" t="s">
        <v>34</v>
      </c>
      <c r="F1891" s="221" t="s">
        <v>2618</v>
      </c>
      <c r="G1891" s="219"/>
      <c r="H1891" s="222">
        <v>17</v>
      </c>
      <c r="I1891" s="223"/>
      <c r="J1891" s="219"/>
      <c r="K1891" s="219"/>
      <c r="L1891" s="224"/>
      <c r="M1891" s="225"/>
      <c r="N1891" s="226"/>
      <c r="O1891" s="226"/>
      <c r="P1891" s="226"/>
      <c r="Q1891" s="226"/>
      <c r="R1891" s="226"/>
      <c r="S1891" s="226"/>
      <c r="T1891" s="227"/>
      <c r="AT1891" s="228" t="s">
        <v>191</v>
      </c>
      <c r="AU1891" s="228" t="s">
        <v>88</v>
      </c>
      <c r="AV1891" s="12" t="s">
        <v>88</v>
      </c>
      <c r="AW1891" s="12" t="s">
        <v>41</v>
      </c>
      <c r="AX1891" s="12" t="s">
        <v>78</v>
      </c>
      <c r="AY1891" s="228" t="s">
        <v>179</v>
      </c>
    </row>
    <row r="1892" spans="2:65" s="12" customFormat="1" ht="13.5">
      <c r="B1892" s="218"/>
      <c r="C1892" s="219"/>
      <c r="D1892" s="205" t="s">
        <v>191</v>
      </c>
      <c r="E1892" s="220" t="s">
        <v>34</v>
      </c>
      <c r="F1892" s="221" t="s">
        <v>2619</v>
      </c>
      <c r="G1892" s="219"/>
      <c r="H1892" s="222">
        <v>19.809999999999999</v>
      </c>
      <c r="I1892" s="223"/>
      <c r="J1892" s="219"/>
      <c r="K1892" s="219"/>
      <c r="L1892" s="224"/>
      <c r="M1892" s="225"/>
      <c r="N1892" s="226"/>
      <c r="O1892" s="226"/>
      <c r="P1892" s="226"/>
      <c r="Q1892" s="226"/>
      <c r="R1892" s="226"/>
      <c r="S1892" s="226"/>
      <c r="T1892" s="227"/>
      <c r="AT1892" s="228" t="s">
        <v>191</v>
      </c>
      <c r="AU1892" s="228" t="s">
        <v>88</v>
      </c>
      <c r="AV1892" s="12" t="s">
        <v>88</v>
      </c>
      <c r="AW1892" s="12" t="s">
        <v>41</v>
      </c>
      <c r="AX1892" s="12" t="s">
        <v>78</v>
      </c>
      <c r="AY1892" s="228" t="s">
        <v>179</v>
      </c>
    </row>
    <row r="1893" spans="2:65" s="12" customFormat="1" ht="13.5">
      <c r="B1893" s="218"/>
      <c r="C1893" s="219"/>
      <c r="D1893" s="205" t="s">
        <v>191</v>
      </c>
      <c r="E1893" s="220" t="s">
        <v>34</v>
      </c>
      <c r="F1893" s="221" t="s">
        <v>2620</v>
      </c>
      <c r="G1893" s="219"/>
      <c r="H1893" s="222">
        <v>22.7</v>
      </c>
      <c r="I1893" s="223"/>
      <c r="J1893" s="219"/>
      <c r="K1893" s="219"/>
      <c r="L1893" s="224"/>
      <c r="M1893" s="225"/>
      <c r="N1893" s="226"/>
      <c r="O1893" s="226"/>
      <c r="P1893" s="226"/>
      <c r="Q1893" s="226"/>
      <c r="R1893" s="226"/>
      <c r="S1893" s="226"/>
      <c r="T1893" s="227"/>
      <c r="AT1893" s="228" t="s">
        <v>191</v>
      </c>
      <c r="AU1893" s="228" t="s">
        <v>88</v>
      </c>
      <c r="AV1893" s="12" t="s">
        <v>88</v>
      </c>
      <c r="AW1893" s="12" t="s">
        <v>41</v>
      </c>
      <c r="AX1893" s="12" t="s">
        <v>78</v>
      </c>
      <c r="AY1893" s="228" t="s">
        <v>179</v>
      </c>
    </row>
    <row r="1894" spans="2:65" s="12" customFormat="1" ht="13.5">
      <c r="B1894" s="218"/>
      <c r="C1894" s="219"/>
      <c r="D1894" s="205" t="s">
        <v>191</v>
      </c>
      <c r="E1894" s="220" t="s">
        <v>34</v>
      </c>
      <c r="F1894" s="221" t="s">
        <v>2621</v>
      </c>
      <c r="G1894" s="219"/>
      <c r="H1894" s="222">
        <v>26.73</v>
      </c>
      <c r="I1894" s="223"/>
      <c r="J1894" s="219"/>
      <c r="K1894" s="219"/>
      <c r="L1894" s="224"/>
      <c r="M1894" s="225"/>
      <c r="N1894" s="226"/>
      <c r="O1894" s="226"/>
      <c r="P1894" s="226"/>
      <c r="Q1894" s="226"/>
      <c r="R1894" s="226"/>
      <c r="S1894" s="226"/>
      <c r="T1894" s="227"/>
      <c r="AT1894" s="228" t="s">
        <v>191</v>
      </c>
      <c r="AU1894" s="228" t="s">
        <v>88</v>
      </c>
      <c r="AV1894" s="12" t="s">
        <v>88</v>
      </c>
      <c r="AW1894" s="12" t="s">
        <v>41</v>
      </c>
      <c r="AX1894" s="12" t="s">
        <v>78</v>
      </c>
      <c r="AY1894" s="228" t="s">
        <v>179</v>
      </c>
    </row>
    <row r="1895" spans="2:65" s="12" customFormat="1" ht="13.5">
      <c r="B1895" s="218"/>
      <c r="C1895" s="219"/>
      <c r="D1895" s="205" t="s">
        <v>191</v>
      </c>
      <c r="E1895" s="220" t="s">
        <v>34</v>
      </c>
      <c r="F1895" s="221" t="s">
        <v>2622</v>
      </c>
      <c r="G1895" s="219"/>
      <c r="H1895" s="222">
        <v>40.11</v>
      </c>
      <c r="I1895" s="223"/>
      <c r="J1895" s="219"/>
      <c r="K1895" s="219"/>
      <c r="L1895" s="224"/>
      <c r="M1895" s="225"/>
      <c r="N1895" s="226"/>
      <c r="O1895" s="226"/>
      <c r="P1895" s="226"/>
      <c r="Q1895" s="226"/>
      <c r="R1895" s="226"/>
      <c r="S1895" s="226"/>
      <c r="T1895" s="227"/>
      <c r="AT1895" s="228" t="s">
        <v>191</v>
      </c>
      <c r="AU1895" s="228" t="s">
        <v>88</v>
      </c>
      <c r="AV1895" s="12" t="s">
        <v>88</v>
      </c>
      <c r="AW1895" s="12" t="s">
        <v>41</v>
      </c>
      <c r="AX1895" s="12" t="s">
        <v>78</v>
      </c>
      <c r="AY1895" s="228" t="s">
        <v>179</v>
      </c>
    </row>
    <row r="1896" spans="2:65" s="12" customFormat="1" ht="13.5">
      <c r="B1896" s="218"/>
      <c r="C1896" s="219"/>
      <c r="D1896" s="205" t="s">
        <v>191</v>
      </c>
      <c r="E1896" s="220" t="s">
        <v>34</v>
      </c>
      <c r="F1896" s="221" t="s">
        <v>2623</v>
      </c>
      <c r="G1896" s="219"/>
      <c r="H1896" s="222">
        <v>20.010000000000002</v>
      </c>
      <c r="I1896" s="223"/>
      <c r="J1896" s="219"/>
      <c r="K1896" s="219"/>
      <c r="L1896" s="224"/>
      <c r="M1896" s="225"/>
      <c r="N1896" s="226"/>
      <c r="O1896" s="226"/>
      <c r="P1896" s="226"/>
      <c r="Q1896" s="226"/>
      <c r="R1896" s="226"/>
      <c r="S1896" s="226"/>
      <c r="T1896" s="227"/>
      <c r="AT1896" s="228" t="s">
        <v>191</v>
      </c>
      <c r="AU1896" s="228" t="s">
        <v>88</v>
      </c>
      <c r="AV1896" s="12" t="s">
        <v>88</v>
      </c>
      <c r="AW1896" s="12" t="s">
        <v>41</v>
      </c>
      <c r="AX1896" s="12" t="s">
        <v>78</v>
      </c>
      <c r="AY1896" s="228" t="s">
        <v>179</v>
      </c>
    </row>
    <row r="1897" spans="2:65" s="12" customFormat="1" ht="40.5">
      <c r="B1897" s="218"/>
      <c r="C1897" s="219"/>
      <c r="D1897" s="205" t="s">
        <v>191</v>
      </c>
      <c r="E1897" s="220" t="s">
        <v>34</v>
      </c>
      <c r="F1897" s="221" t="s">
        <v>2624</v>
      </c>
      <c r="G1897" s="219"/>
      <c r="H1897" s="222">
        <v>90.81</v>
      </c>
      <c r="I1897" s="223"/>
      <c r="J1897" s="219"/>
      <c r="K1897" s="219"/>
      <c r="L1897" s="224"/>
      <c r="M1897" s="225"/>
      <c r="N1897" s="226"/>
      <c r="O1897" s="226"/>
      <c r="P1897" s="226"/>
      <c r="Q1897" s="226"/>
      <c r="R1897" s="226"/>
      <c r="S1897" s="226"/>
      <c r="T1897" s="227"/>
      <c r="AT1897" s="228" t="s">
        <v>191</v>
      </c>
      <c r="AU1897" s="228" t="s">
        <v>88</v>
      </c>
      <c r="AV1897" s="12" t="s">
        <v>88</v>
      </c>
      <c r="AW1897" s="12" t="s">
        <v>41</v>
      </c>
      <c r="AX1897" s="12" t="s">
        <v>78</v>
      </c>
      <c r="AY1897" s="228" t="s">
        <v>179</v>
      </c>
    </row>
    <row r="1898" spans="2:65" s="14" customFormat="1" ht="13.5">
      <c r="B1898" s="250"/>
      <c r="C1898" s="251"/>
      <c r="D1898" s="205" t="s">
        <v>191</v>
      </c>
      <c r="E1898" s="252" t="s">
        <v>34</v>
      </c>
      <c r="F1898" s="253" t="s">
        <v>347</v>
      </c>
      <c r="G1898" s="251"/>
      <c r="H1898" s="254">
        <v>681.01</v>
      </c>
      <c r="I1898" s="255"/>
      <c r="J1898" s="251"/>
      <c r="K1898" s="251"/>
      <c r="L1898" s="256"/>
      <c r="M1898" s="257"/>
      <c r="N1898" s="258"/>
      <c r="O1898" s="258"/>
      <c r="P1898" s="258"/>
      <c r="Q1898" s="258"/>
      <c r="R1898" s="258"/>
      <c r="S1898" s="258"/>
      <c r="T1898" s="259"/>
      <c r="AT1898" s="260" t="s">
        <v>191</v>
      </c>
      <c r="AU1898" s="260" t="s">
        <v>88</v>
      </c>
      <c r="AV1898" s="14" t="s">
        <v>180</v>
      </c>
      <c r="AW1898" s="14" t="s">
        <v>41</v>
      </c>
      <c r="AX1898" s="14" t="s">
        <v>78</v>
      </c>
      <c r="AY1898" s="260" t="s">
        <v>179</v>
      </c>
    </row>
    <row r="1899" spans="2:65" s="13" customFormat="1" ht="13.5">
      <c r="B1899" s="229"/>
      <c r="C1899" s="230"/>
      <c r="D1899" s="205" t="s">
        <v>191</v>
      </c>
      <c r="E1899" s="231" t="s">
        <v>34</v>
      </c>
      <c r="F1899" s="232" t="s">
        <v>196</v>
      </c>
      <c r="G1899" s="230"/>
      <c r="H1899" s="233">
        <v>1311.5450000000001</v>
      </c>
      <c r="I1899" s="234"/>
      <c r="J1899" s="230"/>
      <c r="K1899" s="230"/>
      <c r="L1899" s="235"/>
      <c r="M1899" s="236"/>
      <c r="N1899" s="237"/>
      <c r="O1899" s="237"/>
      <c r="P1899" s="237"/>
      <c r="Q1899" s="237"/>
      <c r="R1899" s="237"/>
      <c r="S1899" s="237"/>
      <c r="T1899" s="238"/>
      <c r="AT1899" s="239" t="s">
        <v>191</v>
      </c>
      <c r="AU1899" s="239" t="s">
        <v>88</v>
      </c>
      <c r="AV1899" s="13" t="s">
        <v>187</v>
      </c>
      <c r="AW1899" s="13" t="s">
        <v>41</v>
      </c>
      <c r="AX1899" s="13" t="s">
        <v>86</v>
      </c>
      <c r="AY1899" s="239" t="s">
        <v>179</v>
      </c>
    </row>
    <row r="1900" spans="2:65" s="1" customFormat="1" ht="14.45" customHeight="1">
      <c r="B1900" s="42"/>
      <c r="C1900" s="193" t="s">
        <v>2625</v>
      </c>
      <c r="D1900" s="193" t="s">
        <v>182</v>
      </c>
      <c r="E1900" s="194" t="s">
        <v>2626</v>
      </c>
      <c r="F1900" s="195" t="s">
        <v>2627</v>
      </c>
      <c r="G1900" s="196" t="s">
        <v>250</v>
      </c>
      <c r="H1900" s="197">
        <v>608.1</v>
      </c>
      <c r="I1900" s="198"/>
      <c r="J1900" s="199">
        <f>ROUND(I1900*H1900,2)</f>
        <v>0</v>
      </c>
      <c r="K1900" s="195" t="s">
        <v>233</v>
      </c>
      <c r="L1900" s="62"/>
      <c r="M1900" s="200" t="s">
        <v>34</v>
      </c>
      <c r="N1900" s="201" t="s">
        <v>49</v>
      </c>
      <c r="O1900" s="43"/>
      <c r="P1900" s="202">
        <f>O1900*H1900</f>
        <v>0</v>
      </c>
      <c r="Q1900" s="202">
        <v>3.2499999999999999E-4</v>
      </c>
      <c r="R1900" s="202">
        <f>Q1900*H1900</f>
        <v>0.19763249999999999</v>
      </c>
      <c r="S1900" s="202">
        <v>0</v>
      </c>
      <c r="T1900" s="203">
        <f>S1900*H1900</f>
        <v>0</v>
      </c>
      <c r="AR1900" s="24" t="s">
        <v>301</v>
      </c>
      <c r="AT1900" s="24" t="s">
        <v>182</v>
      </c>
      <c r="AU1900" s="24" t="s">
        <v>88</v>
      </c>
      <c r="AY1900" s="24" t="s">
        <v>179</v>
      </c>
      <c r="BE1900" s="204">
        <f>IF(N1900="základní",J1900,0)</f>
        <v>0</v>
      </c>
      <c r="BF1900" s="204">
        <f>IF(N1900="snížená",J1900,0)</f>
        <v>0</v>
      </c>
      <c r="BG1900" s="204">
        <f>IF(N1900="zákl. přenesená",J1900,0)</f>
        <v>0</v>
      </c>
      <c r="BH1900" s="204">
        <f>IF(N1900="sníž. přenesená",J1900,0)</f>
        <v>0</v>
      </c>
      <c r="BI1900" s="204">
        <f>IF(N1900="nulová",J1900,0)</f>
        <v>0</v>
      </c>
      <c r="BJ1900" s="24" t="s">
        <v>86</v>
      </c>
      <c r="BK1900" s="204">
        <f>ROUND(I1900*H1900,2)</f>
        <v>0</v>
      </c>
      <c r="BL1900" s="24" t="s">
        <v>301</v>
      </c>
      <c r="BM1900" s="24" t="s">
        <v>2628</v>
      </c>
    </row>
    <row r="1901" spans="2:65" s="11" customFormat="1" ht="13.5">
      <c r="B1901" s="208"/>
      <c r="C1901" s="209"/>
      <c r="D1901" s="205" t="s">
        <v>191</v>
      </c>
      <c r="E1901" s="210" t="s">
        <v>34</v>
      </c>
      <c r="F1901" s="211" t="s">
        <v>2573</v>
      </c>
      <c r="G1901" s="209"/>
      <c r="H1901" s="210" t="s">
        <v>34</v>
      </c>
      <c r="I1901" s="212"/>
      <c r="J1901" s="209"/>
      <c r="K1901" s="209"/>
      <c r="L1901" s="213"/>
      <c r="M1901" s="214"/>
      <c r="N1901" s="215"/>
      <c r="O1901" s="215"/>
      <c r="P1901" s="215"/>
      <c r="Q1901" s="215"/>
      <c r="R1901" s="215"/>
      <c r="S1901" s="215"/>
      <c r="T1901" s="216"/>
      <c r="AT1901" s="217" t="s">
        <v>191</v>
      </c>
      <c r="AU1901" s="217" t="s">
        <v>88</v>
      </c>
      <c r="AV1901" s="11" t="s">
        <v>86</v>
      </c>
      <c r="AW1901" s="11" t="s">
        <v>41</v>
      </c>
      <c r="AX1901" s="11" t="s">
        <v>78</v>
      </c>
      <c r="AY1901" s="217" t="s">
        <v>179</v>
      </c>
    </row>
    <row r="1902" spans="2:65" s="11" customFormat="1" ht="13.5">
      <c r="B1902" s="208"/>
      <c r="C1902" s="209"/>
      <c r="D1902" s="205" t="s">
        <v>191</v>
      </c>
      <c r="E1902" s="210" t="s">
        <v>34</v>
      </c>
      <c r="F1902" s="211" t="s">
        <v>2492</v>
      </c>
      <c r="G1902" s="209"/>
      <c r="H1902" s="210" t="s">
        <v>34</v>
      </c>
      <c r="I1902" s="212"/>
      <c r="J1902" s="209"/>
      <c r="K1902" s="209"/>
      <c r="L1902" s="213"/>
      <c r="M1902" s="214"/>
      <c r="N1902" s="215"/>
      <c r="O1902" s="215"/>
      <c r="P1902" s="215"/>
      <c r="Q1902" s="215"/>
      <c r="R1902" s="215"/>
      <c r="S1902" s="215"/>
      <c r="T1902" s="216"/>
      <c r="AT1902" s="217" t="s">
        <v>191</v>
      </c>
      <c r="AU1902" s="217" t="s">
        <v>88</v>
      </c>
      <c r="AV1902" s="11" t="s">
        <v>86</v>
      </c>
      <c r="AW1902" s="11" t="s">
        <v>41</v>
      </c>
      <c r="AX1902" s="11" t="s">
        <v>78</v>
      </c>
      <c r="AY1902" s="217" t="s">
        <v>179</v>
      </c>
    </row>
    <row r="1903" spans="2:65" s="12" customFormat="1" ht="13.5">
      <c r="B1903" s="218"/>
      <c r="C1903" s="219"/>
      <c r="D1903" s="205" t="s">
        <v>191</v>
      </c>
      <c r="E1903" s="220" t="s">
        <v>34</v>
      </c>
      <c r="F1903" s="221" t="s">
        <v>2629</v>
      </c>
      <c r="G1903" s="219"/>
      <c r="H1903" s="222">
        <v>9</v>
      </c>
      <c r="I1903" s="223"/>
      <c r="J1903" s="219"/>
      <c r="K1903" s="219"/>
      <c r="L1903" s="224"/>
      <c r="M1903" s="225"/>
      <c r="N1903" s="226"/>
      <c r="O1903" s="226"/>
      <c r="P1903" s="226"/>
      <c r="Q1903" s="226"/>
      <c r="R1903" s="226"/>
      <c r="S1903" s="226"/>
      <c r="T1903" s="227"/>
      <c r="AT1903" s="228" t="s">
        <v>191</v>
      </c>
      <c r="AU1903" s="228" t="s">
        <v>88</v>
      </c>
      <c r="AV1903" s="12" t="s">
        <v>88</v>
      </c>
      <c r="AW1903" s="12" t="s">
        <v>41</v>
      </c>
      <c r="AX1903" s="12" t="s">
        <v>78</v>
      </c>
      <c r="AY1903" s="228" t="s">
        <v>179</v>
      </c>
    </row>
    <row r="1904" spans="2:65" s="12" customFormat="1" ht="13.5">
      <c r="B1904" s="218"/>
      <c r="C1904" s="219"/>
      <c r="D1904" s="205" t="s">
        <v>191</v>
      </c>
      <c r="E1904" s="220" t="s">
        <v>34</v>
      </c>
      <c r="F1904" s="221" t="s">
        <v>2630</v>
      </c>
      <c r="G1904" s="219"/>
      <c r="H1904" s="222">
        <v>11</v>
      </c>
      <c r="I1904" s="223"/>
      <c r="J1904" s="219"/>
      <c r="K1904" s="219"/>
      <c r="L1904" s="224"/>
      <c r="M1904" s="225"/>
      <c r="N1904" s="226"/>
      <c r="O1904" s="226"/>
      <c r="P1904" s="226"/>
      <c r="Q1904" s="226"/>
      <c r="R1904" s="226"/>
      <c r="S1904" s="226"/>
      <c r="T1904" s="227"/>
      <c r="AT1904" s="228" t="s">
        <v>191</v>
      </c>
      <c r="AU1904" s="228" t="s">
        <v>88</v>
      </c>
      <c r="AV1904" s="12" t="s">
        <v>88</v>
      </c>
      <c r="AW1904" s="12" t="s">
        <v>41</v>
      </c>
      <c r="AX1904" s="12" t="s">
        <v>78</v>
      </c>
      <c r="AY1904" s="228" t="s">
        <v>179</v>
      </c>
    </row>
    <row r="1905" spans="2:51" s="12" customFormat="1" ht="13.5">
      <c r="B1905" s="218"/>
      <c r="C1905" s="219"/>
      <c r="D1905" s="205" t="s">
        <v>191</v>
      </c>
      <c r="E1905" s="220" t="s">
        <v>34</v>
      </c>
      <c r="F1905" s="221" t="s">
        <v>2631</v>
      </c>
      <c r="G1905" s="219"/>
      <c r="H1905" s="222">
        <v>7.2</v>
      </c>
      <c r="I1905" s="223"/>
      <c r="J1905" s="219"/>
      <c r="K1905" s="219"/>
      <c r="L1905" s="224"/>
      <c r="M1905" s="225"/>
      <c r="N1905" s="226"/>
      <c r="O1905" s="226"/>
      <c r="P1905" s="226"/>
      <c r="Q1905" s="226"/>
      <c r="R1905" s="226"/>
      <c r="S1905" s="226"/>
      <c r="T1905" s="227"/>
      <c r="AT1905" s="228" t="s">
        <v>191</v>
      </c>
      <c r="AU1905" s="228" t="s">
        <v>88</v>
      </c>
      <c r="AV1905" s="12" t="s">
        <v>88</v>
      </c>
      <c r="AW1905" s="12" t="s">
        <v>41</v>
      </c>
      <c r="AX1905" s="12" t="s">
        <v>78</v>
      </c>
      <c r="AY1905" s="228" t="s">
        <v>179</v>
      </c>
    </row>
    <row r="1906" spans="2:51" s="12" customFormat="1" ht="13.5">
      <c r="B1906" s="218"/>
      <c r="C1906" s="219"/>
      <c r="D1906" s="205" t="s">
        <v>191</v>
      </c>
      <c r="E1906" s="220" t="s">
        <v>34</v>
      </c>
      <c r="F1906" s="221" t="s">
        <v>2632</v>
      </c>
      <c r="G1906" s="219"/>
      <c r="H1906" s="222">
        <v>39.799999999999997</v>
      </c>
      <c r="I1906" s="223"/>
      <c r="J1906" s="219"/>
      <c r="K1906" s="219"/>
      <c r="L1906" s="224"/>
      <c r="M1906" s="225"/>
      <c r="N1906" s="226"/>
      <c r="O1906" s="226"/>
      <c r="P1906" s="226"/>
      <c r="Q1906" s="226"/>
      <c r="R1906" s="226"/>
      <c r="S1906" s="226"/>
      <c r="T1906" s="227"/>
      <c r="AT1906" s="228" t="s">
        <v>191</v>
      </c>
      <c r="AU1906" s="228" t="s">
        <v>88</v>
      </c>
      <c r="AV1906" s="12" t="s">
        <v>88</v>
      </c>
      <c r="AW1906" s="12" t="s">
        <v>41</v>
      </c>
      <c r="AX1906" s="12" t="s">
        <v>78</v>
      </c>
      <c r="AY1906" s="228" t="s">
        <v>179</v>
      </c>
    </row>
    <row r="1907" spans="2:51" s="12" customFormat="1" ht="13.5">
      <c r="B1907" s="218"/>
      <c r="C1907" s="219"/>
      <c r="D1907" s="205" t="s">
        <v>191</v>
      </c>
      <c r="E1907" s="220" t="s">
        <v>34</v>
      </c>
      <c r="F1907" s="221" t="s">
        <v>2633</v>
      </c>
      <c r="G1907" s="219"/>
      <c r="H1907" s="222">
        <v>10.8</v>
      </c>
      <c r="I1907" s="223"/>
      <c r="J1907" s="219"/>
      <c r="K1907" s="219"/>
      <c r="L1907" s="224"/>
      <c r="M1907" s="225"/>
      <c r="N1907" s="226"/>
      <c r="O1907" s="226"/>
      <c r="P1907" s="226"/>
      <c r="Q1907" s="226"/>
      <c r="R1907" s="226"/>
      <c r="S1907" s="226"/>
      <c r="T1907" s="227"/>
      <c r="AT1907" s="228" t="s">
        <v>191</v>
      </c>
      <c r="AU1907" s="228" t="s">
        <v>88</v>
      </c>
      <c r="AV1907" s="12" t="s">
        <v>88</v>
      </c>
      <c r="AW1907" s="12" t="s">
        <v>41</v>
      </c>
      <c r="AX1907" s="12" t="s">
        <v>78</v>
      </c>
      <c r="AY1907" s="228" t="s">
        <v>179</v>
      </c>
    </row>
    <row r="1908" spans="2:51" s="12" customFormat="1" ht="13.5">
      <c r="B1908" s="218"/>
      <c r="C1908" s="219"/>
      <c r="D1908" s="205" t="s">
        <v>191</v>
      </c>
      <c r="E1908" s="220" t="s">
        <v>34</v>
      </c>
      <c r="F1908" s="221" t="s">
        <v>2634</v>
      </c>
      <c r="G1908" s="219"/>
      <c r="H1908" s="222">
        <v>11</v>
      </c>
      <c r="I1908" s="223"/>
      <c r="J1908" s="219"/>
      <c r="K1908" s="219"/>
      <c r="L1908" s="224"/>
      <c r="M1908" s="225"/>
      <c r="N1908" s="226"/>
      <c r="O1908" s="226"/>
      <c r="P1908" s="226"/>
      <c r="Q1908" s="226"/>
      <c r="R1908" s="226"/>
      <c r="S1908" s="226"/>
      <c r="T1908" s="227"/>
      <c r="AT1908" s="228" t="s">
        <v>191</v>
      </c>
      <c r="AU1908" s="228" t="s">
        <v>88</v>
      </c>
      <c r="AV1908" s="12" t="s">
        <v>88</v>
      </c>
      <c r="AW1908" s="12" t="s">
        <v>41</v>
      </c>
      <c r="AX1908" s="12" t="s">
        <v>78</v>
      </c>
      <c r="AY1908" s="228" t="s">
        <v>179</v>
      </c>
    </row>
    <row r="1909" spans="2:51" s="12" customFormat="1" ht="13.5">
      <c r="B1909" s="218"/>
      <c r="C1909" s="219"/>
      <c r="D1909" s="205" t="s">
        <v>191</v>
      </c>
      <c r="E1909" s="220" t="s">
        <v>34</v>
      </c>
      <c r="F1909" s="221" t="s">
        <v>2635</v>
      </c>
      <c r="G1909" s="219"/>
      <c r="H1909" s="222">
        <v>3.8</v>
      </c>
      <c r="I1909" s="223"/>
      <c r="J1909" s="219"/>
      <c r="K1909" s="219"/>
      <c r="L1909" s="224"/>
      <c r="M1909" s="225"/>
      <c r="N1909" s="226"/>
      <c r="O1909" s="226"/>
      <c r="P1909" s="226"/>
      <c r="Q1909" s="226"/>
      <c r="R1909" s="226"/>
      <c r="S1909" s="226"/>
      <c r="T1909" s="227"/>
      <c r="AT1909" s="228" t="s">
        <v>191</v>
      </c>
      <c r="AU1909" s="228" t="s">
        <v>88</v>
      </c>
      <c r="AV1909" s="12" t="s">
        <v>88</v>
      </c>
      <c r="AW1909" s="12" t="s">
        <v>41</v>
      </c>
      <c r="AX1909" s="12" t="s">
        <v>78</v>
      </c>
      <c r="AY1909" s="228" t="s">
        <v>179</v>
      </c>
    </row>
    <row r="1910" spans="2:51" s="12" customFormat="1" ht="13.5">
      <c r="B1910" s="218"/>
      <c r="C1910" s="219"/>
      <c r="D1910" s="205" t="s">
        <v>191</v>
      </c>
      <c r="E1910" s="220" t="s">
        <v>34</v>
      </c>
      <c r="F1910" s="221" t="s">
        <v>2636</v>
      </c>
      <c r="G1910" s="219"/>
      <c r="H1910" s="222">
        <v>9</v>
      </c>
      <c r="I1910" s="223"/>
      <c r="J1910" s="219"/>
      <c r="K1910" s="219"/>
      <c r="L1910" s="224"/>
      <c r="M1910" s="225"/>
      <c r="N1910" s="226"/>
      <c r="O1910" s="226"/>
      <c r="P1910" s="226"/>
      <c r="Q1910" s="226"/>
      <c r="R1910" s="226"/>
      <c r="S1910" s="226"/>
      <c r="T1910" s="227"/>
      <c r="AT1910" s="228" t="s">
        <v>191</v>
      </c>
      <c r="AU1910" s="228" t="s">
        <v>88</v>
      </c>
      <c r="AV1910" s="12" t="s">
        <v>88</v>
      </c>
      <c r="AW1910" s="12" t="s">
        <v>41</v>
      </c>
      <c r="AX1910" s="12" t="s">
        <v>78</v>
      </c>
      <c r="AY1910" s="228" t="s">
        <v>179</v>
      </c>
    </row>
    <row r="1911" spans="2:51" s="12" customFormat="1" ht="13.5">
      <c r="B1911" s="218"/>
      <c r="C1911" s="219"/>
      <c r="D1911" s="205" t="s">
        <v>191</v>
      </c>
      <c r="E1911" s="220" t="s">
        <v>34</v>
      </c>
      <c r="F1911" s="221" t="s">
        <v>2637</v>
      </c>
      <c r="G1911" s="219"/>
      <c r="H1911" s="222">
        <v>21.6</v>
      </c>
      <c r="I1911" s="223"/>
      <c r="J1911" s="219"/>
      <c r="K1911" s="219"/>
      <c r="L1911" s="224"/>
      <c r="M1911" s="225"/>
      <c r="N1911" s="226"/>
      <c r="O1911" s="226"/>
      <c r="P1911" s="226"/>
      <c r="Q1911" s="226"/>
      <c r="R1911" s="226"/>
      <c r="S1911" s="226"/>
      <c r="T1911" s="227"/>
      <c r="AT1911" s="228" t="s">
        <v>191</v>
      </c>
      <c r="AU1911" s="228" t="s">
        <v>88</v>
      </c>
      <c r="AV1911" s="12" t="s">
        <v>88</v>
      </c>
      <c r="AW1911" s="12" t="s">
        <v>41</v>
      </c>
      <c r="AX1911" s="12" t="s">
        <v>78</v>
      </c>
      <c r="AY1911" s="228" t="s">
        <v>179</v>
      </c>
    </row>
    <row r="1912" spans="2:51" s="12" customFormat="1" ht="13.5">
      <c r="B1912" s="218"/>
      <c r="C1912" s="219"/>
      <c r="D1912" s="205" t="s">
        <v>191</v>
      </c>
      <c r="E1912" s="220" t="s">
        <v>34</v>
      </c>
      <c r="F1912" s="221" t="s">
        <v>2638</v>
      </c>
      <c r="G1912" s="219"/>
      <c r="H1912" s="222">
        <v>2</v>
      </c>
      <c r="I1912" s="223"/>
      <c r="J1912" s="219"/>
      <c r="K1912" s="219"/>
      <c r="L1912" s="224"/>
      <c r="M1912" s="225"/>
      <c r="N1912" s="226"/>
      <c r="O1912" s="226"/>
      <c r="P1912" s="226"/>
      <c r="Q1912" s="226"/>
      <c r="R1912" s="226"/>
      <c r="S1912" s="226"/>
      <c r="T1912" s="227"/>
      <c r="AT1912" s="228" t="s">
        <v>191</v>
      </c>
      <c r="AU1912" s="228" t="s">
        <v>88</v>
      </c>
      <c r="AV1912" s="12" t="s">
        <v>88</v>
      </c>
      <c r="AW1912" s="12" t="s">
        <v>41</v>
      </c>
      <c r="AX1912" s="12" t="s">
        <v>78</v>
      </c>
      <c r="AY1912" s="228" t="s">
        <v>179</v>
      </c>
    </row>
    <row r="1913" spans="2:51" s="12" customFormat="1" ht="13.5">
      <c r="B1913" s="218"/>
      <c r="C1913" s="219"/>
      <c r="D1913" s="205" t="s">
        <v>191</v>
      </c>
      <c r="E1913" s="220" t="s">
        <v>34</v>
      </c>
      <c r="F1913" s="221" t="s">
        <v>2639</v>
      </c>
      <c r="G1913" s="219"/>
      <c r="H1913" s="222">
        <v>0</v>
      </c>
      <c r="I1913" s="223"/>
      <c r="J1913" s="219"/>
      <c r="K1913" s="219"/>
      <c r="L1913" s="224"/>
      <c r="M1913" s="225"/>
      <c r="N1913" s="226"/>
      <c r="O1913" s="226"/>
      <c r="P1913" s="226"/>
      <c r="Q1913" s="226"/>
      <c r="R1913" s="226"/>
      <c r="S1913" s="226"/>
      <c r="T1913" s="227"/>
      <c r="AT1913" s="228" t="s">
        <v>191</v>
      </c>
      <c r="AU1913" s="228" t="s">
        <v>88</v>
      </c>
      <c r="AV1913" s="12" t="s">
        <v>88</v>
      </c>
      <c r="AW1913" s="12" t="s">
        <v>41</v>
      </c>
      <c r="AX1913" s="12" t="s">
        <v>78</v>
      </c>
      <c r="AY1913" s="228" t="s">
        <v>179</v>
      </c>
    </row>
    <row r="1914" spans="2:51" s="12" customFormat="1" ht="13.5">
      <c r="B1914" s="218"/>
      <c r="C1914" s="219"/>
      <c r="D1914" s="205" t="s">
        <v>191</v>
      </c>
      <c r="E1914" s="220" t="s">
        <v>34</v>
      </c>
      <c r="F1914" s="221" t="s">
        <v>2640</v>
      </c>
      <c r="G1914" s="219"/>
      <c r="H1914" s="222">
        <v>44</v>
      </c>
      <c r="I1914" s="223"/>
      <c r="J1914" s="219"/>
      <c r="K1914" s="219"/>
      <c r="L1914" s="224"/>
      <c r="M1914" s="225"/>
      <c r="N1914" s="226"/>
      <c r="O1914" s="226"/>
      <c r="P1914" s="226"/>
      <c r="Q1914" s="226"/>
      <c r="R1914" s="226"/>
      <c r="S1914" s="226"/>
      <c r="T1914" s="227"/>
      <c r="AT1914" s="228" t="s">
        <v>191</v>
      </c>
      <c r="AU1914" s="228" t="s">
        <v>88</v>
      </c>
      <c r="AV1914" s="12" t="s">
        <v>88</v>
      </c>
      <c r="AW1914" s="12" t="s">
        <v>41</v>
      </c>
      <c r="AX1914" s="12" t="s">
        <v>78</v>
      </c>
      <c r="AY1914" s="228" t="s">
        <v>179</v>
      </c>
    </row>
    <row r="1915" spans="2:51" s="12" customFormat="1" ht="13.5">
      <c r="B1915" s="218"/>
      <c r="C1915" s="219"/>
      <c r="D1915" s="205" t="s">
        <v>191</v>
      </c>
      <c r="E1915" s="220" t="s">
        <v>34</v>
      </c>
      <c r="F1915" s="221" t="s">
        <v>2641</v>
      </c>
      <c r="G1915" s="219"/>
      <c r="H1915" s="222">
        <v>3.6</v>
      </c>
      <c r="I1915" s="223"/>
      <c r="J1915" s="219"/>
      <c r="K1915" s="219"/>
      <c r="L1915" s="224"/>
      <c r="M1915" s="225"/>
      <c r="N1915" s="226"/>
      <c r="O1915" s="226"/>
      <c r="P1915" s="226"/>
      <c r="Q1915" s="226"/>
      <c r="R1915" s="226"/>
      <c r="S1915" s="226"/>
      <c r="T1915" s="227"/>
      <c r="AT1915" s="228" t="s">
        <v>191</v>
      </c>
      <c r="AU1915" s="228" t="s">
        <v>88</v>
      </c>
      <c r="AV1915" s="12" t="s">
        <v>88</v>
      </c>
      <c r="AW1915" s="12" t="s">
        <v>41</v>
      </c>
      <c r="AX1915" s="12" t="s">
        <v>78</v>
      </c>
      <c r="AY1915" s="228" t="s">
        <v>179</v>
      </c>
    </row>
    <row r="1916" spans="2:51" s="12" customFormat="1" ht="13.5">
      <c r="B1916" s="218"/>
      <c r="C1916" s="219"/>
      <c r="D1916" s="205" t="s">
        <v>191</v>
      </c>
      <c r="E1916" s="220" t="s">
        <v>34</v>
      </c>
      <c r="F1916" s="221" t="s">
        <v>2642</v>
      </c>
      <c r="G1916" s="219"/>
      <c r="H1916" s="222">
        <v>5.4</v>
      </c>
      <c r="I1916" s="223"/>
      <c r="J1916" s="219"/>
      <c r="K1916" s="219"/>
      <c r="L1916" s="224"/>
      <c r="M1916" s="225"/>
      <c r="N1916" s="226"/>
      <c r="O1916" s="226"/>
      <c r="P1916" s="226"/>
      <c r="Q1916" s="226"/>
      <c r="R1916" s="226"/>
      <c r="S1916" s="226"/>
      <c r="T1916" s="227"/>
      <c r="AT1916" s="228" t="s">
        <v>191</v>
      </c>
      <c r="AU1916" s="228" t="s">
        <v>88</v>
      </c>
      <c r="AV1916" s="12" t="s">
        <v>88</v>
      </c>
      <c r="AW1916" s="12" t="s">
        <v>41</v>
      </c>
      <c r="AX1916" s="12" t="s">
        <v>78</v>
      </c>
      <c r="AY1916" s="228" t="s">
        <v>179</v>
      </c>
    </row>
    <row r="1917" spans="2:51" s="12" customFormat="1" ht="13.5">
      <c r="B1917" s="218"/>
      <c r="C1917" s="219"/>
      <c r="D1917" s="205" t="s">
        <v>191</v>
      </c>
      <c r="E1917" s="220" t="s">
        <v>34</v>
      </c>
      <c r="F1917" s="221" t="s">
        <v>2643</v>
      </c>
      <c r="G1917" s="219"/>
      <c r="H1917" s="222">
        <v>2</v>
      </c>
      <c r="I1917" s="223"/>
      <c r="J1917" s="219"/>
      <c r="K1917" s="219"/>
      <c r="L1917" s="224"/>
      <c r="M1917" s="225"/>
      <c r="N1917" s="226"/>
      <c r="O1917" s="226"/>
      <c r="P1917" s="226"/>
      <c r="Q1917" s="226"/>
      <c r="R1917" s="226"/>
      <c r="S1917" s="226"/>
      <c r="T1917" s="227"/>
      <c r="AT1917" s="228" t="s">
        <v>191</v>
      </c>
      <c r="AU1917" s="228" t="s">
        <v>88</v>
      </c>
      <c r="AV1917" s="12" t="s">
        <v>88</v>
      </c>
      <c r="AW1917" s="12" t="s">
        <v>41</v>
      </c>
      <c r="AX1917" s="12" t="s">
        <v>78</v>
      </c>
      <c r="AY1917" s="228" t="s">
        <v>179</v>
      </c>
    </row>
    <row r="1918" spans="2:51" s="12" customFormat="1" ht="13.5">
      <c r="B1918" s="218"/>
      <c r="C1918" s="219"/>
      <c r="D1918" s="205" t="s">
        <v>191</v>
      </c>
      <c r="E1918" s="220" t="s">
        <v>34</v>
      </c>
      <c r="F1918" s="221" t="s">
        <v>2644</v>
      </c>
      <c r="G1918" s="219"/>
      <c r="H1918" s="222">
        <v>4</v>
      </c>
      <c r="I1918" s="223"/>
      <c r="J1918" s="219"/>
      <c r="K1918" s="219"/>
      <c r="L1918" s="224"/>
      <c r="M1918" s="225"/>
      <c r="N1918" s="226"/>
      <c r="O1918" s="226"/>
      <c r="P1918" s="226"/>
      <c r="Q1918" s="226"/>
      <c r="R1918" s="226"/>
      <c r="S1918" s="226"/>
      <c r="T1918" s="227"/>
      <c r="AT1918" s="228" t="s">
        <v>191</v>
      </c>
      <c r="AU1918" s="228" t="s">
        <v>88</v>
      </c>
      <c r="AV1918" s="12" t="s">
        <v>88</v>
      </c>
      <c r="AW1918" s="12" t="s">
        <v>41</v>
      </c>
      <c r="AX1918" s="12" t="s">
        <v>78</v>
      </c>
      <c r="AY1918" s="228" t="s">
        <v>179</v>
      </c>
    </row>
    <row r="1919" spans="2:51" s="12" customFormat="1" ht="13.5">
      <c r="B1919" s="218"/>
      <c r="C1919" s="219"/>
      <c r="D1919" s="205" t="s">
        <v>191</v>
      </c>
      <c r="E1919" s="220" t="s">
        <v>34</v>
      </c>
      <c r="F1919" s="221" t="s">
        <v>2645</v>
      </c>
      <c r="G1919" s="219"/>
      <c r="H1919" s="222">
        <v>1.8</v>
      </c>
      <c r="I1919" s="223"/>
      <c r="J1919" s="219"/>
      <c r="K1919" s="219"/>
      <c r="L1919" s="224"/>
      <c r="M1919" s="225"/>
      <c r="N1919" s="226"/>
      <c r="O1919" s="226"/>
      <c r="P1919" s="226"/>
      <c r="Q1919" s="226"/>
      <c r="R1919" s="226"/>
      <c r="S1919" s="226"/>
      <c r="T1919" s="227"/>
      <c r="AT1919" s="228" t="s">
        <v>191</v>
      </c>
      <c r="AU1919" s="228" t="s">
        <v>88</v>
      </c>
      <c r="AV1919" s="12" t="s">
        <v>88</v>
      </c>
      <c r="AW1919" s="12" t="s">
        <v>41</v>
      </c>
      <c r="AX1919" s="12" t="s">
        <v>78</v>
      </c>
      <c r="AY1919" s="228" t="s">
        <v>179</v>
      </c>
    </row>
    <row r="1920" spans="2:51" s="12" customFormat="1" ht="13.5">
      <c r="B1920" s="218"/>
      <c r="C1920" s="219"/>
      <c r="D1920" s="205" t="s">
        <v>191</v>
      </c>
      <c r="E1920" s="220" t="s">
        <v>34</v>
      </c>
      <c r="F1920" s="221" t="s">
        <v>2646</v>
      </c>
      <c r="G1920" s="219"/>
      <c r="H1920" s="222">
        <v>0.9</v>
      </c>
      <c r="I1920" s="223"/>
      <c r="J1920" s="219"/>
      <c r="K1920" s="219"/>
      <c r="L1920" s="224"/>
      <c r="M1920" s="225"/>
      <c r="N1920" s="226"/>
      <c r="O1920" s="226"/>
      <c r="P1920" s="226"/>
      <c r="Q1920" s="226"/>
      <c r="R1920" s="226"/>
      <c r="S1920" s="226"/>
      <c r="T1920" s="227"/>
      <c r="AT1920" s="228" t="s">
        <v>191</v>
      </c>
      <c r="AU1920" s="228" t="s">
        <v>88</v>
      </c>
      <c r="AV1920" s="12" t="s">
        <v>88</v>
      </c>
      <c r="AW1920" s="12" t="s">
        <v>41</v>
      </c>
      <c r="AX1920" s="12" t="s">
        <v>78</v>
      </c>
      <c r="AY1920" s="228" t="s">
        <v>179</v>
      </c>
    </row>
    <row r="1921" spans="2:51" s="12" customFormat="1" ht="13.5">
      <c r="B1921" s="218"/>
      <c r="C1921" s="219"/>
      <c r="D1921" s="205" t="s">
        <v>191</v>
      </c>
      <c r="E1921" s="220" t="s">
        <v>34</v>
      </c>
      <c r="F1921" s="221" t="s">
        <v>2647</v>
      </c>
      <c r="G1921" s="219"/>
      <c r="H1921" s="222">
        <v>3.6</v>
      </c>
      <c r="I1921" s="223"/>
      <c r="J1921" s="219"/>
      <c r="K1921" s="219"/>
      <c r="L1921" s="224"/>
      <c r="M1921" s="225"/>
      <c r="N1921" s="226"/>
      <c r="O1921" s="226"/>
      <c r="P1921" s="226"/>
      <c r="Q1921" s="226"/>
      <c r="R1921" s="226"/>
      <c r="S1921" s="226"/>
      <c r="T1921" s="227"/>
      <c r="AT1921" s="228" t="s">
        <v>191</v>
      </c>
      <c r="AU1921" s="228" t="s">
        <v>88</v>
      </c>
      <c r="AV1921" s="12" t="s">
        <v>88</v>
      </c>
      <c r="AW1921" s="12" t="s">
        <v>41</v>
      </c>
      <c r="AX1921" s="12" t="s">
        <v>78</v>
      </c>
      <c r="AY1921" s="228" t="s">
        <v>179</v>
      </c>
    </row>
    <row r="1922" spans="2:51" s="12" customFormat="1" ht="13.5">
      <c r="B1922" s="218"/>
      <c r="C1922" s="219"/>
      <c r="D1922" s="205" t="s">
        <v>191</v>
      </c>
      <c r="E1922" s="220" t="s">
        <v>34</v>
      </c>
      <c r="F1922" s="221" t="s">
        <v>2648</v>
      </c>
      <c r="G1922" s="219"/>
      <c r="H1922" s="222">
        <v>1</v>
      </c>
      <c r="I1922" s="223"/>
      <c r="J1922" s="219"/>
      <c r="K1922" s="219"/>
      <c r="L1922" s="224"/>
      <c r="M1922" s="225"/>
      <c r="N1922" s="226"/>
      <c r="O1922" s="226"/>
      <c r="P1922" s="226"/>
      <c r="Q1922" s="226"/>
      <c r="R1922" s="226"/>
      <c r="S1922" s="226"/>
      <c r="T1922" s="227"/>
      <c r="AT1922" s="228" t="s">
        <v>191</v>
      </c>
      <c r="AU1922" s="228" t="s">
        <v>88</v>
      </c>
      <c r="AV1922" s="12" t="s">
        <v>88</v>
      </c>
      <c r="AW1922" s="12" t="s">
        <v>41</v>
      </c>
      <c r="AX1922" s="12" t="s">
        <v>78</v>
      </c>
      <c r="AY1922" s="228" t="s">
        <v>179</v>
      </c>
    </row>
    <row r="1923" spans="2:51" s="12" customFormat="1" ht="13.5">
      <c r="B1923" s="218"/>
      <c r="C1923" s="219"/>
      <c r="D1923" s="205" t="s">
        <v>191</v>
      </c>
      <c r="E1923" s="220" t="s">
        <v>34</v>
      </c>
      <c r="F1923" s="221" t="s">
        <v>2649</v>
      </c>
      <c r="G1923" s="219"/>
      <c r="H1923" s="222">
        <v>0.95</v>
      </c>
      <c r="I1923" s="223"/>
      <c r="J1923" s="219"/>
      <c r="K1923" s="219"/>
      <c r="L1923" s="224"/>
      <c r="M1923" s="225"/>
      <c r="N1923" s="226"/>
      <c r="O1923" s="226"/>
      <c r="P1923" s="226"/>
      <c r="Q1923" s="226"/>
      <c r="R1923" s="226"/>
      <c r="S1923" s="226"/>
      <c r="T1923" s="227"/>
      <c r="AT1923" s="228" t="s">
        <v>191</v>
      </c>
      <c r="AU1923" s="228" t="s">
        <v>88</v>
      </c>
      <c r="AV1923" s="12" t="s">
        <v>88</v>
      </c>
      <c r="AW1923" s="12" t="s">
        <v>41</v>
      </c>
      <c r="AX1923" s="12" t="s">
        <v>78</v>
      </c>
      <c r="AY1923" s="228" t="s">
        <v>179</v>
      </c>
    </row>
    <row r="1924" spans="2:51" s="12" customFormat="1" ht="13.5">
      <c r="B1924" s="218"/>
      <c r="C1924" s="219"/>
      <c r="D1924" s="205" t="s">
        <v>191</v>
      </c>
      <c r="E1924" s="220" t="s">
        <v>34</v>
      </c>
      <c r="F1924" s="221" t="s">
        <v>2650</v>
      </c>
      <c r="G1924" s="219"/>
      <c r="H1924" s="222">
        <v>9.1999999999999993</v>
      </c>
      <c r="I1924" s="223"/>
      <c r="J1924" s="219"/>
      <c r="K1924" s="219"/>
      <c r="L1924" s="224"/>
      <c r="M1924" s="225"/>
      <c r="N1924" s="226"/>
      <c r="O1924" s="226"/>
      <c r="P1924" s="226"/>
      <c r="Q1924" s="226"/>
      <c r="R1924" s="226"/>
      <c r="S1924" s="226"/>
      <c r="T1924" s="227"/>
      <c r="AT1924" s="228" t="s">
        <v>191</v>
      </c>
      <c r="AU1924" s="228" t="s">
        <v>88</v>
      </c>
      <c r="AV1924" s="12" t="s">
        <v>88</v>
      </c>
      <c r="AW1924" s="12" t="s">
        <v>41</v>
      </c>
      <c r="AX1924" s="12" t="s">
        <v>78</v>
      </c>
      <c r="AY1924" s="228" t="s">
        <v>179</v>
      </c>
    </row>
    <row r="1925" spans="2:51" s="12" customFormat="1" ht="13.5">
      <c r="B1925" s="218"/>
      <c r="C1925" s="219"/>
      <c r="D1925" s="205" t="s">
        <v>191</v>
      </c>
      <c r="E1925" s="220" t="s">
        <v>34</v>
      </c>
      <c r="F1925" s="221" t="s">
        <v>2651</v>
      </c>
      <c r="G1925" s="219"/>
      <c r="H1925" s="222">
        <v>96.6</v>
      </c>
      <c r="I1925" s="223"/>
      <c r="J1925" s="219"/>
      <c r="K1925" s="219"/>
      <c r="L1925" s="224"/>
      <c r="M1925" s="225"/>
      <c r="N1925" s="226"/>
      <c r="O1925" s="226"/>
      <c r="P1925" s="226"/>
      <c r="Q1925" s="226"/>
      <c r="R1925" s="226"/>
      <c r="S1925" s="226"/>
      <c r="T1925" s="227"/>
      <c r="AT1925" s="228" t="s">
        <v>191</v>
      </c>
      <c r="AU1925" s="228" t="s">
        <v>88</v>
      </c>
      <c r="AV1925" s="12" t="s">
        <v>88</v>
      </c>
      <c r="AW1925" s="12" t="s">
        <v>41</v>
      </c>
      <c r="AX1925" s="12" t="s">
        <v>78</v>
      </c>
      <c r="AY1925" s="228" t="s">
        <v>179</v>
      </c>
    </row>
    <row r="1926" spans="2:51" s="14" customFormat="1" ht="13.5">
      <c r="B1926" s="250"/>
      <c r="C1926" s="251"/>
      <c r="D1926" s="205" t="s">
        <v>191</v>
      </c>
      <c r="E1926" s="252" t="s">
        <v>34</v>
      </c>
      <c r="F1926" s="253" t="s">
        <v>347</v>
      </c>
      <c r="G1926" s="251"/>
      <c r="H1926" s="254">
        <v>298.25</v>
      </c>
      <c r="I1926" s="255"/>
      <c r="J1926" s="251"/>
      <c r="K1926" s="251"/>
      <c r="L1926" s="256"/>
      <c r="M1926" s="257"/>
      <c r="N1926" s="258"/>
      <c r="O1926" s="258"/>
      <c r="P1926" s="258"/>
      <c r="Q1926" s="258"/>
      <c r="R1926" s="258"/>
      <c r="S1926" s="258"/>
      <c r="T1926" s="259"/>
      <c r="AT1926" s="260" t="s">
        <v>191</v>
      </c>
      <c r="AU1926" s="260" t="s">
        <v>88</v>
      </c>
      <c r="AV1926" s="14" t="s">
        <v>180</v>
      </c>
      <c r="AW1926" s="14" t="s">
        <v>41</v>
      </c>
      <c r="AX1926" s="14" t="s">
        <v>78</v>
      </c>
      <c r="AY1926" s="260" t="s">
        <v>179</v>
      </c>
    </row>
    <row r="1927" spans="2:51" s="11" customFormat="1" ht="13.5">
      <c r="B1927" s="208"/>
      <c r="C1927" s="209"/>
      <c r="D1927" s="205" t="s">
        <v>191</v>
      </c>
      <c r="E1927" s="210" t="s">
        <v>34</v>
      </c>
      <c r="F1927" s="211" t="s">
        <v>2517</v>
      </c>
      <c r="G1927" s="209"/>
      <c r="H1927" s="210" t="s">
        <v>34</v>
      </c>
      <c r="I1927" s="212"/>
      <c r="J1927" s="209"/>
      <c r="K1927" s="209"/>
      <c r="L1927" s="213"/>
      <c r="M1927" s="214"/>
      <c r="N1927" s="215"/>
      <c r="O1927" s="215"/>
      <c r="P1927" s="215"/>
      <c r="Q1927" s="215"/>
      <c r="R1927" s="215"/>
      <c r="S1927" s="215"/>
      <c r="T1927" s="216"/>
      <c r="AT1927" s="217" t="s">
        <v>191</v>
      </c>
      <c r="AU1927" s="217" t="s">
        <v>88</v>
      </c>
      <c r="AV1927" s="11" t="s">
        <v>86</v>
      </c>
      <c r="AW1927" s="11" t="s">
        <v>41</v>
      </c>
      <c r="AX1927" s="11" t="s">
        <v>78</v>
      </c>
      <c r="AY1927" s="217" t="s">
        <v>179</v>
      </c>
    </row>
    <row r="1928" spans="2:51" s="12" customFormat="1" ht="13.5">
      <c r="B1928" s="218"/>
      <c r="C1928" s="219"/>
      <c r="D1928" s="205" t="s">
        <v>191</v>
      </c>
      <c r="E1928" s="220" t="s">
        <v>34</v>
      </c>
      <c r="F1928" s="221" t="s">
        <v>2652</v>
      </c>
      <c r="G1928" s="219"/>
      <c r="H1928" s="222">
        <v>1.1000000000000001</v>
      </c>
      <c r="I1928" s="223"/>
      <c r="J1928" s="219"/>
      <c r="K1928" s="219"/>
      <c r="L1928" s="224"/>
      <c r="M1928" s="225"/>
      <c r="N1928" s="226"/>
      <c r="O1928" s="226"/>
      <c r="P1928" s="226"/>
      <c r="Q1928" s="226"/>
      <c r="R1928" s="226"/>
      <c r="S1928" s="226"/>
      <c r="T1928" s="227"/>
      <c r="AT1928" s="228" t="s">
        <v>191</v>
      </c>
      <c r="AU1928" s="228" t="s">
        <v>88</v>
      </c>
      <c r="AV1928" s="12" t="s">
        <v>88</v>
      </c>
      <c r="AW1928" s="12" t="s">
        <v>41</v>
      </c>
      <c r="AX1928" s="12" t="s">
        <v>78</v>
      </c>
      <c r="AY1928" s="228" t="s">
        <v>179</v>
      </c>
    </row>
    <row r="1929" spans="2:51" s="12" customFormat="1" ht="13.5">
      <c r="B1929" s="218"/>
      <c r="C1929" s="219"/>
      <c r="D1929" s="205" t="s">
        <v>191</v>
      </c>
      <c r="E1929" s="220" t="s">
        <v>34</v>
      </c>
      <c r="F1929" s="221" t="s">
        <v>2653</v>
      </c>
      <c r="G1929" s="219"/>
      <c r="H1929" s="222">
        <v>7.2</v>
      </c>
      <c r="I1929" s="223"/>
      <c r="J1929" s="219"/>
      <c r="K1929" s="219"/>
      <c r="L1929" s="224"/>
      <c r="M1929" s="225"/>
      <c r="N1929" s="226"/>
      <c r="O1929" s="226"/>
      <c r="P1929" s="226"/>
      <c r="Q1929" s="226"/>
      <c r="R1929" s="226"/>
      <c r="S1929" s="226"/>
      <c r="T1929" s="227"/>
      <c r="AT1929" s="228" t="s">
        <v>191</v>
      </c>
      <c r="AU1929" s="228" t="s">
        <v>88</v>
      </c>
      <c r="AV1929" s="12" t="s">
        <v>88</v>
      </c>
      <c r="AW1929" s="12" t="s">
        <v>41</v>
      </c>
      <c r="AX1929" s="12" t="s">
        <v>78</v>
      </c>
      <c r="AY1929" s="228" t="s">
        <v>179</v>
      </c>
    </row>
    <row r="1930" spans="2:51" s="12" customFormat="1" ht="13.5">
      <c r="B1930" s="218"/>
      <c r="C1930" s="219"/>
      <c r="D1930" s="205" t="s">
        <v>191</v>
      </c>
      <c r="E1930" s="220" t="s">
        <v>34</v>
      </c>
      <c r="F1930" s="221" t="s">
        <v>2654</v>
      </c>
      <c r="G1930" s="219"/>
      <c r="H1930" s="222">
        <v>37.299999999999997</v>
      </c>
      <c r="I1930" s="223"/>
      <c r="J1930" s="219"/>
      <c r="K1930" s="219"/>
      <c r="L1930" s="224"/>
      <c r="M1930" s="225"/>
      <c r="N1930" s="226"/>
      <c r="O1930" s="226"/>
      <c r="P1930" s="226"/>
      <c r="Q1930" s="226"/>
      <c r="R1930" s="226"/>
      <c r="S1930" s="226"/>
      <c r="T1930" s="227"/>
      <c r="AT1930" s="228" t="s">
        <v>191</v>
      </c>
      <c r="AU1930" s="228" t="s">
        <v>88</v>
      </c>
      <c r="AV1930" s="12" t="s">
        <v>88</v>
      </c>
      <c r="AW1930" s="12" t="s">
        <v>41</v>
      </c>
      <c r="AX1930" s="12" t="s">
        <v>78</v>
      </c>
      <c r="AY1930" s="228" t="s">
        <v>179</v>
      </c>
    </row>
    <row r="1931" spans="2:51" s="12" customFormat="1" ht="13.5">
      <c r="B1931" s="218"/>
      <c r="C1931" s="219"/>
      <c r="D1931" s="205" t="s">
        <v>191</v>
      </c>
      <c r="E1931" s="220" t="s">
        <v>34</v>
      </c>
      <c r="F1931" s="221" t="s">
        <v>2655</v>
      </c>
      <c r="G1931" s="219"/>
      <c r="H1931" s="222">
        <v>11</v>
      </c>
      <c r="I1931" s="223"/>
      <c r="J1931" s="219"/>
      <c r="K1931" s="219"/>
      <c r="L1931" s="224"/>
      <c r="M1931" s="225"/>
      <c r="N1931" s="226"/>
      <c r="O1931" s="226"/>
      <c r="P1931" s="226"/>
      <c r="Q1931" s="226"/>
      <c r="R1931" s="226"/>
      <c r="S1931" s="226"/>
      <c r="T1931" s="227"/>
      <c r="AT1931" s="228" t="s">
        <v>191</v>
      </c>
      <c r="AU1931" s="228" t="s">
        <v>88</v>
      </c>
      <c r="AV1931" s="12" t="s">
        <v>88</v>
      </c>
      <c r="AW1931" s="12" t="s">
        <v>41</v>
      </c>
      <c r="AX1931" s="12" t="s">
        <v>78</v>
      </c>
      <c r="AY1931" s="228" t="s">
        <v>179</v>
      </c>
    </row>
    <row r="1932" spans="2:51" s="12" customFormat="1" ht="13.5">
      <c r="B1932" s="218"/>
      <c r="C1932" s="219"/>
      <c r="D1932" s="205" t="s">
        <v>191</v>
      </c>
      <c r="E1932" s="220" t="s">
        <v>34</v>
      </c>
      <c r="F1932" s="221" t="s">
        <v>2656</v>
      </c>
      <c r="G1932" s="219"/>
      <c r="H1932" s="222">
        <v>9.1999999999999993</v>
      </c>
      <c r="I1932" s="223"/>
      <c r="J1932" s="219"/>
      <c r="K1932" s="219"/>
      <c r="L1932" s="224"/>
      <c r="M1932" s="225"/>
      <c r="N1932" s="226"/>
      <c r="O1932" s="226"/>
      <c r="P1932" s="226"/>
      <c r="Q1932" s="226"/>
      <c r="R1932" s="226"/>
      <c r="S1932" s="226"/>
      <c r="T1932" s="227"/>
      <c r="AT1932" s="228" t="s">
        <v>191</v>
      </c>
      <c r="AU1932" s="228" t="s">
        <v>88</v>
      </c>
      <c r="AV1932" s="12" t="s">
        <v>88</v>
      </c>
      <c r="AW1932" s="12" t="s">
        <v>41</v>
      </c>
      <c r="AX1932" s="12" t="s">
        <v>78</v>
      </c>
      <c r="AY1932" s="228" t="s">
        <v>179</v>
      </c>
    </row>
    <row r="1933" spans="2:51" s="12" customFormat="1" ht="13.5">
      <c r="B1933" s="218"/>
      <c r="C1933" s="219"/>
      <c r="D1933" s="205" t="s">
        <v>191</v>
      </c>
      <c r="E1933" s="220" t="s">
        <v>34</v>
      </c>
      <c r="F1933" s="221" t="s">
        <v>2657</v>
      </c>
      <c r="G1933" s="219"/>
      <c r="H1933" s="222">
        <v>7.2</v>
      </c>
      <c r="I1933" s="223"/>
      <c r="J1933" s="219"/>
      <c r="K1933" s="219"/>
      <c r="L1933" s="224"/>
      <c r="M1933" s="225"/>
      <c r="N1933" s="226"/>
      <c r="O1933" s="226"/>
      <c r="P1933" s="226"/>
      <c r="Q1933" s="226"/>
      <c r="R1933" s="226"/>
      <c r="S1933" s="226"/>
      <c r="T1933" s="227"/>
      <c r="AT1933" s="228" t="s">
        <v>191</v>
      </c>
      <c r="AU1933" s="228" t="s">
        <v>88</v>
      </c>
      <c r="AV1933" s="12" t="s">
        <v>88</v>
      </c>
      <c r="AW1933" s="12" t="s">
        <v>41</v>
      </c>
      <c r="AX1933" s="12" t="s">
        <v>78</v>
      </c>
      <c r="AY1933" s="228" t="s">
        <v>179</v>
      </c>
    </row>
    <row r="1934" spans="2:51" s="12" customFormat="1" ht="13.5">
      <c r="B1934" s="218"/>
      <c r="C1934" s="219"/>
      <c r="D1934" s="205" t="s">
        <v>191</v>
      </c>
      <c r="E1934" s="220" t="s">
        <v>34</v>
      </c>
      <c r="F1934" s="221" t="s">
        <v>2658</v>
      </c>
      <c r="G1934" s="219"/>
      <c r="H1934" s="222">
        <v>12.6</v>
      </c>
      <c r="I1934" s="223"/>
      <c r="J1934" s="219"/>
      <c r="K1934" s="219"/>
      <c r="L1934" s="224"/>
      <c r="M1934" s="225"/>
      <c r="N1934" s="226"/>
      <c r="O1934" s="226"/>
      <c r="P1934" s="226"/>
      <c r="Q1934" s="226"/>
      <c r="R1934" s="226"/>
      <c r="S1934" s="226"/>
      <c r="T1934" s="227"/>
      <c r="AT1934" s="228" t="s">
        <v>191</v>
      </c>
      <c r="AU1934" s="228" t="s">
        <v>88</v>
      </c>
      <c r="AV1934" s="12" t="s">
        <v>88</v>
      </c>
      <c r="AW1934" s="12" t="s">
        <v>41</v>
      </c>
      <c r="AX1934" s="12" t="s">
        <v>78</v>
      </c>
      <c r="AY1934" s="228" t="s">
        <v>179</v>
      </c>
    </row>
    <row r="1935" spans="2:51" s="12" customFormat="1" ht="13.5">
      <c r="B1935" s="218"/>
      <c r="C1935" s="219"/>
      <c r="D1935" s="205" t="s">
        <v>191</v>
      </c>
      <c r="E1935" s="220" t="s">
        <v>34</v>
      </c>
      <c r="F1935" s="221" t="s">
        <v>2659</v>
      </c>
      <c r="G1935" s="219"/>
      <c r="H1935" s="222">
        <v>5.4</v>
      </c>
      <c r="I1935" s="223"/>
      <c r="J1935" s="219"/>
      <c r="K1935" s="219"/>
      <c r="L1935" s="224"/>
      <c r="M1935" s="225"/>
      <c r="N1935" s="226"/>
      <c r="O1935" s="226"/>
      <c r="P1935" s="226"/>
      <c r="Q1935" s="226"/>
      <c r="R1935" s="226"/>
      <c r="S1935" s="226"/>
      <c r="T1935" s="227"/>
      <c r="AT1935" s="228" t="s">
        <v>191</v>
      </c>
      <c r="AU1935" s="228" t="s">
        <v>88</v>
      </c>
      <c r="AV1935" s="12" t="s">
        <v>88</v>
      </c>
      <c r="AW1935" s="12" t="s">
        <v>41</v>
      </c>
      <c r="AX1935" s="12" t="s">
        <v>78</v>
      </c>
      <c r="AY1935" s="228" t="s">
        <v>179</v>
      </c>
    </row>
    <row r="1936" spans="2:51" s="12" customFormat="1" ht="13.5">
      <c r="B1936" s="218"/>
      <c r="C1936" s="219"/>
      <c r="D1936" s="205" t="s">
        <v>191</v>
      </c>
      <c r="E1936" s="220" t="s">
        <v>34</v>
      </c>
      <c r="F1936" s="221" t="s">
        <v>2660</v>
      </c>
      <c r="G1936" s="219"/>
      <c r="H1936" s="222">
        <v>12.6</v>
      </c>
      <c r="I1936" s="223"/>
      <c r="J1936" s="219"/>
      <c r="K1936" s="219"/>
      <c r="L1936" s="224"/>
      <c r="M1936" s="225"/>
      <c r="N1936" s="226"/>
      <c r="O1936" s="226"/>
      <c r="P1936" s="226"/>
      <c r="Q1936" s="226"/>
      <c r="R1936" s="226"/>
      <c r="S1936" s="226"/>
      <c r="T1936" s="227"/>
      <c r="AT1936" s="228" t="s">
        <v>191</v>
      </c>
      <c r="AU1936" s="228" t="s">
        <v>88</v>
      </c>
      <c r="AV1936" s="12" t="s">
        <v>88</v>
      </c>
      <c r="AW1936" s="12" t="s">
        <v>41</v>
      </c>
      <c r="AX1936" s="12" t="s">
        <v>78</v>
      </c>
      <c r="AY1936" s="228" t="s">
        <v>179</v>
      </c>
    </row>
    <row r="1937" spans="2:51" s="12" customFormat="1" ht="13.5">
      <c r="B1937" s="218"/>
      <c r="C1937" s="219"/>
      <c r="D1937" s="205" t="s">
        <v>191</v>
      </c>
      <c r="E1937" s="220" t="s">
        <v>34</v>
      </c>
      <c r="F1937" s="221" t="s">
        <v>2661</v>
      </c>
      <c r="G1937" s="219"/>
      <c r="H1937" s="222">
        <v>7.5</v>
      </c>
      <c r="I1937" s="223"/>
      <c r="J1937" s="219"/>
      <c r="K1937" s="219"/>
      <c r="L1937" s="224"/>
      <c r="M1937" s="225"/>
      <c r="N1937" s="226"/>
      <c r="O1937" s="226"/>
      <c r="P1937" s="226"/>
      <c r="Q1937" s="226"/>
      <c r="R1937" s="226"/>
      <c r="S1937" s="226"/>
      <c r="T1937" s="227"/>
      <c r="AT1937" s="228" t="s">
        <v>191</v>
      </c>
      <c r="AU1937" s="228" t="s">
        <v>88</v>
      </c>
      <c r="AV1937" s="12" t="s">
        <v>88</v>
      </c>
      <c r="AW1937" s="12" t="s">
        <v>41</v>
      </c>
      <c r="AX1937" s="12" t="s">
        <v>78</v>
      </c>
      <c r="AY1937" s="228" t="s">
        <v>179</v>
      </c>
    </row>
    <row r="1938" spans="2:51" s="12" customFormat="1" ht="13.5">
      <c r="B1938" s="218"/>
      <c r="C1938" s="219"/>
      <c r="D1938" s="205" t="s">
        <v>191</v>
      </c>
      <c r="E1938" s="220" t="s">
        <v>34</v>
      </c>
      <c r="F1938" s="221" t="s">
        <v>2662</v>
      </c>
      <c r="G1938" s="219"/>
      <c r="H1938" s="222">
        <v>0</v>
      </c>
      <c r="I1938" s="223"/>
      <c r="J1938" s="219"/>
      <c r="K1938" s="219"/>
      <c r="L1938" s="224"/>
      <c r="M1938" s="225"/>
      <c r="N1938" s="226"/>
      <c r="O1938" s="226"/>
      <c r="P1938" s="226"/>
      <c r="Q1938" s="226"/>
      <c r="R1938" s="226"/>
      <c r="S1938" s="226"/>
      <c r="T1938" s="227"/>
      <c r="AT1938" s="228" t="s">
        <v>191</v>
      </c>
      <c r="AU1938" s="228" t="s">
        <v>88</v>
      </c>
      <c r="AV1938" s="12" t="s">
        <v>88</v>
      </c>
      <c r="AW1938" s="12" t="s">
        <v>41</v>
      </c>
      <c r="AX1938" s="12" t="s">
        <v>78</v>
      </c>
      <c r="AY1938" s="228" t="s">
        <v>179</v>
      </c>
    </row>
    <row r="1939" spans="2:51" s="12" customFormat="1" ht="13.5">
      <c r="B1939" s="218"/>
      <c r="C1939" s="219"/>
      <c r="D1939" s="205" t="s">
        <v>191</v>
      </c>
      <c r="E1939" s="220" t="s">
        <v>34</v>
      </c>
      <c r="F1939" s="221" t="s">
        <v>2663</v>
      </c>
      <c r="G1939" s="219"/>
      <c r="H1939" s="222">
        <v>3.6</v>
      </c>
      <c r="I1939" s="223"/>
      <c r="J1939" s="219"/>
      <c r="K1939" s="219"/>
      <c r="L1939" s="224"/>
      <c r="M1939" s="225"/>
      <c r="N1939" s="226"/>
      <c r="O1939" s="226"/>
      <c r="P1939" s="226"/>
      <c r="Q1939" s="226"/>
      <c r="R1939" s="226"/>
      <c r="S1939" s="226"/>
      <c r="T1939" s="227"/>
      <c r="AT1939" s="228" t="s">
        <v>191</v>
      </c>
      <c r="AU1939" s="228" t="s">
        <v>88</v>
      </c>
      <c r="AV1939" s="12" t="s">
        <v>88</v>
      </c>
      <c r="AW1939" s="12" t="s">
        <v>41</v>
      </c>
      <c r="AX1939" s="12" t="s">
        <v>78</v>
      </c>
      <c r="AY1939" s="228" t="s">
        <v>179</v>
      </c>
    </row>
    <row r="1940" spans="2:51" s="12" customFormat="1" ht="13.5">
      <c r="B1940" s="218"/>
      <c r="C1940" s="219"/>
      <c r="D1940" s="205" t="s">
        <v>191</v>
      </c>
      <c r="E1940" s="220" t="s">
        <v>34</v>
      </c>
      <c r="F1940" s="221" t="s">
        <v>2664</v>
      </c>
      <c r="G1940" s="219"/>
      <c r="H1940" s="222">
        <v>5.4</v>
      </c>
      <c r="I1940" s="223"/>
      <c r="J1940" s="219"/>
      <c r="K1940" s="219"/>
      <c r="L1940" s="224"/>
      <c r="M1940" s="225"/>
      <c r="N1940" s="226"/>
      <c r="O1940" s="226"/>
      <c r="P1940" s="226"/>
      <c r="Q1940" s="226"/>
      <c r="R1940" s="226"/>
      <c r="S1940" s="226"/>
      <c r="T1940" s="227"/>
      <c r="AT1940" s="228" t="s">
        <v>191</v>
      </c>
      <c r="AU1940" s="228" t="s">
        <v>88</v>
      </c>
      <c r="AV1940" s="12" t="s">
        <v>88</v>
      </c>
      <c r="AW1940" s="12" t="s">
        <v>41</v>
      </c>
      <c r="AX1940" s="12" t="s">
        <v>78</v>
      </c>
      <c r="AY1940" s="228" t="s">
        <v>179</v>
      </c>
    </row>
    <row r="1941" spans="2:51" s="12" customFormat="1" ht="13.5">
      <c r="B1941" s="218"/>
      <c r="C1941" s="219"/>
      <c r="D1941" s="205" t="s">
        <v>191</v>
      </c>
      <c r="E1941" s="220" t="s">
        <v>34</v>
      </c>
      <c r="F1941" s="221" t="s">
        <v>2665</v>
      </c>
      <c r="G1941" s="219"/>
      <c r="H1941" s="222">
        <v>16.2</v>
      </c>
      <c r="I1941" s="223"/>
      <c r="J1941" s="219"/>
      <c r="K1941" s="219"/>
      <c r="L1941" s="224"/>
      <c r="M1941" s="225"/>
      <c r="N1941" s="226"/>
      <c r="O1941" s="226"/>
      <c r="P1941" s="226"/>
      <c r="Q1941" s="226"/>
      <c r="R1941" s="226"/>
      <c r="S1941" s="226"/>
      <c r="T1941" s="227"/>
      <c r="AT1941" s="228" t="s">
        <v>191</v>
      </c>
      <c r="AU1941" s="228" t="s">
        <v>88</v>
      </c>
      <c r="AV1941" s="12" t="s">
        <v>88</v>
      </c>
      <c r="AW1941" s="12" t="s">
        <v>41</v>
      </c>
      <c r="AX1941" s="12" t="s">
        <v>78</v>
      </c>
      <c r="AY1941" s="228" t="s">
        <v>179</v>
      </c>
    </row>
    <row r="1942" spans="2:51" s="12" customFormat="1" ht="13.5">
      <c r="B1942" s="218"/>
      <c r="C1942" s="219"/>
      <c r="D1942" s="205" t="s">
        <v>191</v>
      </c>
      <c r="E1942" s="220" t="s">
        <v>34</v>
      </c>
      <c r="F1942" s="221" t="s">
        <v>2666</v>
      </c>
      <c r="G1942" s="219"/>
      <c r="H1942" s="222">
        <v>10</v>
      </c>
      <c r="I1942" s="223"/>
      <c r="J1942" s="219"/>
      <c r="K1942" s="219"/>
      <c r="L1942" s="224"/>
      <c r="M1942" s="225"/>
      <c r="N1942" s="226"/>
      <c r="O1942" s="226"/>
      <c r="P1942" s="226"/>
      <c r="Q1942" s="226"/>
      <c r="R1942" s="226"/>
      <c r="S1942" s="226"/>
      <c r="T1942" s="227"/>
      <c r="AT1942" s="228" t="s">
        <v>191</v>
      </c>
      <c r="AU1942" s="228" t="s">
        <v>88</v>
      </c>
      <c r="AV1942" s="12" t="s">
        <v>88</v>
      </c>
      <c r="AW1942" s="12" t="s">
        <v>41</v>
      </c>
      <c r="AX1942" s="12" t="s">
        <v>78</v>
      </c>
      <c r="AY1942" s="228" t="s">
        <v>179</v>
      </c>
    </row>
    <row r="1943" spans="2:51" s="12" customFormat="1" ht="13.5">
      <c r="B1943" s="218"/>
      <c r="C1943" s="219"/>
      <c r="D1943" s="205" t="s">
        <v>191</v>
      </c>
      <c r="E1943" s="220" t="s">
        <v>34</v>
      </c>
      <c r="F1943" s="221" t="s">
        <v>2667</v>
      </c>
      <c r="G1943" s="219"/>
      <c r="H1943" s="222">
        <v>0</v>
      </c>
      <c r="I1943" s="223"/>
      <c r="J1943" s="219"/>
      <c r="K1943" s="219"/>
      <c r="L1943" s="224"/>
      <c r="M1943" s="225"/>
      <c r="N1943" s="226"/>
      <c r="O1943" s="226"/>
      <c r="P1943" s="226"/>
      <c r="Q1943" s="226"/>
      <c r="R1943" s="226"/>
      <c r="S1943" s="226"/>
      <c r="T1943" s="227"/>
      <c r="AT1943" s="228" t="s">
        <v>191</v>
      </c>
      <c r="AU1943" s="228" t="s">
        <v>88</v>
      </c>
      <c r="AV1943" s="12" t="s">
        <v>88</v>
      </c>
      <c r="AW1943" s="12" t="s">
        <v>41</v>
      </c>
      <c r="AX1943" s="12" t="s">
        <v>78</v>
      </c>
      <c r="AY1943" s="228" t="s">
        <v>179</v>
      </c>
    </row>
    <row r="1944" spans="2:51" s="12" customFormat="1" ht="13.5">
      <c r="B1944" s="218"/>
      <c r="C1944" s="219"/>
      <c r="D1944" s="205" t="s">
        <v>191</v>
      </c>
      <c r="E1944" s="220" t="s">
        <v>34</v>
      </c>
      <c r="F1944" s="221" t="s">
        <v>2668</v>
      </c>
      <c r="G1944" s="219"/>
      <c r="H1944" s="222">
        <v>5.4</v>
      </c>
      <c r="I1944" s="223"/>
      <c r="J1944" s="219"/>
      <c r="K1944" s="219"/>
      <c r="L1944" s="224"/>
      <c r="M1944" s="225"/>
      <c r="N1944" s="226"/>
      <c r="O1944" s="226"/>
      <c r="P1944" s="226"/>
      <c r="Q1944" s="226"/>
      <c r="R1944" s="226"/>
      <c r="S1944" s="226"/>
      <c r="T1944" s="227"/>
      <c r="AT1944" s="228" t="s">
        <v>191</v>
      </c>
      <c r="AU1944" s="228" t="s">
        <v>88</v>
      </c>
      <c r="AV1944" s="12" t="s">
        <v>88</v>
      </c>
      <c r="AW1944" s="12" t="s">
        <v>41</v>
      </c>
      <c r="AX1944" s="12" t="s">
        <v>78</v>
      </c>
      <c r="AY1944" s="228" t="s">
        <v>179</v>
      </c>
    </row>
    <row r="1945" spans="2:51" s="12" customFormat="1" ht="13.5">
      <c r="B1945" s="218"/>
      <c r="C1945" s="219"/>
      <c r="D1945" s="205" t="s">
        <v>191</v>
      </c>
      <c r="E1945" s="220" t="s">
        <v>34</v>
      </c>
      <c r="F1945" s="221" t="s">
        <v>2669</v>
      </c>
      <c r="G1945" s="219"/>
      <c r="H1945" s="222">
        <v>5.4</v>
      </c>
      <c r="I1945" s="223"/>
      <c r="J1945" s="219"/>
      <c r="K1945" s="219"/>
      <c r="L1945" s="224"/>
      <c r="M1945" s="225"/>
      <c r="N1945" s="226"/>
      <c r="O1945" s="226"/>
      <c r="P1945" s="226"/>
      <c r="Q1945" s="226"/>
      <c r="R1945" s="226"/>
      <c r="S1945" s="226"/>
      <c r="T1945" s="227"/>
      <c r="AT1945" s="228" t="s">
        <v>191</v>
      </c>
      <c r="AU1945" s="228" t="s">
        <v>88</v>
      </c>
      <c r="AV1945" s="12" t="s">
        <v>88</v>
      </c>
      <c r="AW1945" s="12" t="s">
        <v>41</v>
      </c>
      <c r="AX1945" s="12" t="s">
        <v>78</v>
      </c>
      <c r="AY1945" s="228" t="s">
        <v>179</v>
      </c>
    </row>
    <row r="1946" spans="2:51" s="12" customFormat="1" ht="13.5">
      <c r="B1946" s="218"/>
      <c r="C1946" s="219"/>
      <c r="D1946" s="205" t="s">
        <v>191</v>
      </c>
      <c r="E1946" s="220" t="s">
        <v>34</v>
      </c>
      <c r="F1946" s="221" t="s">
        <v>2670</v>
      </c>
      <c r="G1946" s="219"/>
      <c r="H1946" s="222">
        <v>9</v>
      </c>
      <c r="I1946" s="223"/>
      <c r="J1946" s="219"/>
      <c r="K1946" s="219"/>
      <c r="L1946" s="224"/>
      <c r="M1946" s="225"/>
      <c r="N1946" s="226"/>
      <c r="O1946" s="226"/>
      <c r="P1946" s="226"/>
      <c r="Q1946" s="226"/>
      <c r="R1946" s="226"/>
      <c r="S1946" s="226"/>
      <c r="T1946" s="227"/>
      <c r="AT1946" s="228" t="s">
        <v>191</v>
      </c>
      <c r="AU1946" s="228" t="s">
        <v>88</v>
      </c>
      <c r="AV1946" s="12" t="s">
        <v>88</v>
      </c>
      <c r="AW1946" s="12" t="s">
        <v>41</v>
      </c>
      <c r="AX1946" s="12" t="s">
        <v>78</v>
      </c>
      <c r="AY1946" s="228" t="s">
        <v>179</v>
      </c>
    </row>
    <row r="1947" spans="2:51" s="12" customFormat="1" ht="13.5">
      <c r="B1947" s="218"/>
      <c r="C1947" s="219"/>
      <c r="D1947" s="205" t="s">
        <v>191</v>
      </c>
      <c r="E1947" s="220" t="s">
        <v>34</v>
      </c>
      <c r="F1947" s="221" t="s">
        <v>2671</v>
      </c>
      <c r="G1947" s="219"/>
      <c r="H1947" s="222">
        <v>8</v>
      </c>
      <c r="I1947" s="223"/>
      <c r="J1947" s="219"/>
      <c r="K1947" s="219"/>
      <c r="L1947" s="224"/>
      <c r="M1947" s="225"/>
      <c r="N1947" s="226"/>
      <c r="O1947" s="226"/>
      <c r="P1947" s="226"/>
      <c r="Q1947" s="226"/>
      <c r="R1947" s="226"/>
      <c r="S1947" s="226"/>
      <c r="T1947" s="227"/>
      <c r="AT1947" s="228" t="s">
        <v>191</v>
      </c>
      <c r="AU1947" s="228" t="s">
        <v>88</v>
      </c>
      <c r="AV1947" s="12" t="s">
        <v>88</v>
      </c>
      <c r="AW1947" s="12" t="s">
        <v>41</v>
      </c>
      <c r="AX1947" s="12" t="s">
        <v>78</v>
      </c>
      <c r="AY1947" s="228" t="s">
        <v>179</v>
      </c>
    </row>
    <row r="1948" spans="2:51" s="12" customFormat="1" ht="13.5">
      <c r="B1948" s="218"/>
      <c r="C1948" s="219"/>
      <c r="D1948" s="205" t="s">
        <v>191</v>
      </c>
      <c r="E1948" s="220" t="s">
        <v>34</v>
      </c>
      <c r="F1948" s="221" t="s">
        <v>2672</v>
      </c>
      <c r="G1948" s="219"/>
      <c r="H1948" s="222">
        <v>3.6</v>
      </c>
      <c r="I1948" s="223"/>
      <c r="J1948" s="219"/>
      <c r="K1948" s="219"/>
      <c r="L1948" s="224"/>
      <c r="M1948" s="225"/>
      <c r="N1948" s="226"/>
      <c r="O1948" s="226"/>
      <c r="P1948" s="226"/>
      <c r="Q1948" s="226"/>
      <c r="R1948" s="226"/>
      <c r="S1948" s="226"/>
      <c r="T1948" s="227"/>
      <c r="AT1948" s="228" t="s">
        <v>191</v>
      </c>
      <c r="AU1948" s="228" t="s">
        <v>88</v>
      </c>
      <c r="AV1948" s="12" t="s">
        <v>88</v>
      </c>
      <c r="AW1948" s="12" t="s">
        <v>41</v>
      </c>
      <c r="AX1948" s="12" t="s">
        <v>78</v>
      </c>
      <c r="AY1948" s="228" t="s">
        <v>179</v>
      </c>
    </row>
    <row r="1949" spans="2:51" s="12" customFormat="1" ht="13.5">
      <c r="B1949" s="218"/>
      <c r="C1949" s="219"/>
      <c r="D1949" s="205" t="s">
        <v>191</v>
      </c>
      <c r="E1949" s="220" t="s">
        <v>34</v>
      </c>
      <c r="F1949" s="221" t="s">
        <v>2673</v>
      </c>
      <c r="G1949" s="219"/>
      <c r="H1949" s="222">
        <v>5.4</v>
      </c>
      <c r="I1949" s="223"/>
      <c r="J1949" s="219"/>
      <c r="K1949" s="219"/>
      <c r="L1949" s="224"/>
      <c r="M1949" s="225"/>
      <c r="N1949" s="226"/>
      <c r="O1949" s="226"/>
      <c r="P1949" s="226"/>
      <c r="Q1949" s="226"/>
      <c r="R1949" s="226"/>
      <c r="S1949" s="226"/>
      <c r="T1949" s="227"/>
      <c r="AT1949" s="228" t="s">
        <v>191</v>
      </c>
      <c r="AU1949" s="228" t="s">
        <v>88</v>
      </c>
      <c r="AV1949" s="12" t="s">
        <v>88</v>
      </c>
      <c r="AW1949" s="12" t="s">
        <v>41</v>
      </c>
      <c r="AX1949" s="12" t="s">
        <v>78</v>
      </c>
      <c r="AY1949" s="228" t="s">
        <v>179</v>
      </c>
    </row>
    <row r="1950" spans="2:51" s="12" customFormat="1" ht="13.5">
      <c r="B1950" s="218"/>
      <c r="C1950" s="219"/>
      <c r="D1950" s="205" t="s">
        <v>191</v>
      </c>
      <c r="E1950" s="220" t="s">
        <v>34</v>
      </c>
      <c r="F1950" s="221" t="s">
        <v>2674</v>
      </c>
      <c r="G1950" s="219"/>
      <c r="H1950" s="222">
        <v>5.8</v>
      </c>
      <c r="I1950" s="223"/>
      <c r="J1950" s="219"/>
      <c r="K1950" s="219"/>
      <c r="L1950" s="224"/>
      <c r="M1950" s="225"/>
      <c r="N1950" s="226"/>
      <c r="O1950" s="226"/>
      <c r="P1950" s="226"/>
      <c r="Q1950" s="226"/>
      <c r="R1950" s="226"/>
      <c r="S1950" s="226"/>
      <c r="T1950" s="227"/>
      <c r="AT1950" s="228" t="s">
        <v>191</v>
      </c>
      <c r="AU1950" s="228" t="s">
        <v>88</v>
      </c>
      <c r="AV1950" s="12" t="s">
        <v>88</v>
      </c>
      <c r="AW1950" s="12" t="s">
        <v>41</v>
      </c>
      <c r="AX1950" s="12" t="s">
        <v>78</v>
      </c>
      <c r="AY1950" s="228" t="s">
        <v>179</v>
      </c>
    </row>
    <row r="1951" spans="2:51" s="12" customFormat="1" ht="13.5">
      <c r="B1951" s="218"/>
      <c r="C1951" s="219"/>
      <c r="D1951" s="205" t="s">
        <v>191</v>
      </c>
      <c r="E1951" s="220" t="s">
        <v>34</v>
      </c>
      <c r="F1951" s="221" t="s">
        <v>2675</v>
      </c>
      <c r="G1951" s="219"/>
      <c r="H1951" s="222">
        <v>4</v>
      </c>
      <c r="I1951" s="223"/>
      <c r="J1951" s="219"/>
      <c r="K1951" s="219"/>
      <c r="L1951" s="224"/>
      <c r="M1951" s="225"/>
      <c r="N1951" s="226"/>
      <c r="O1951" s="226"/>
      <c r="P1951" s="226"/>
      <c r="Q1951" s="226"/>
      <c r="R1951" s="226"/>
      <c r="S1951" s="226"/>
      <c r="T1951" s="227"/>
      <c r="AT1951" s="228" t="s">
        <v>191</v>
      </c>
      <c r="AU1951" s="228" t="s">
        <v>88</v>
      </c>
      <c r="AV1951" s="12" t="s">
        <v>88</v>
      </c>
      <c r="AW1951" s="12" t="s">
        <v>41</v>
      </c>
      <c r="AX1951" s="12" t="s">
        <v>78</v>
      </c>
      <c r="AY1951" s="228" t="s">
        <v>179</v>
      </c>
    </row>
    <row r="1952" spans="2:51" s="12" customFormat="1" ht="13.5">
      <c r="B1952" s="218"/>
      <c r="C1952" s="219"/>
      <c r="D1952" s="205" t="s">
        <v>191</v>
      </c>
      <c r="E1952" s="220" t="s">
        <v>34</v>
      </c>
      <c r="F1952" s="221" t="s">
        <v>2676</v>
      </c>
      <c r="G1952" s="219"/>
      <c r="H1952" s="222">
        <v>4.5</v>
      </c>
      <c r="I1952" s="223"/>
      <c r="J1952" s="219"/>
      <c r="K1952" s="219"/>
      <c r="L1952" s="224"/>
      <c r="M1952" s="225"/>
      <c r="N1952" s="226"/>
      <c r="O1952" s="226"/>
      <c r="P1952" s="226"/>
      <c r="Q1952" s="226"/>
      <c r="R1952" s="226"/>
      <c r="S1952" s="226"/>
      <c r="T1952" s="227"/>
      <c r="AT1952" s="228" t="s">
        <v>191</v>
      </c>
      <c r="AU1952" s="228" t="s">
        <v>88</v>
      </c>
      <c r="AV1952" s="12" t="s">
        <v>88</v>
      </c>
      <c r="AW1952" s="12" t="s">
        <v>41</v>
      </c>
      <c r="AX1952" s="12" t="s">
        <v>78</v>
      </c>
      <c r="AY1952" s="228" t="s">
        <v>179</v>
      </c>
    </row>
    <row r="1953" spans="2:65" s="12" customFormat="1" ht="13.5">
      <c r="B1953" s="218"/>
      <c r="C1953" s="219"/>
      <c r="D1953" s="205" t="s">
        <v>191</v>
      </c>
      <c r="E1953" s="220" t="s">
        <v>34</v>
      </c>
      <c r="F1953" s="221" t="s">
        <v>2677</v>
      </c>
      <c r="G1953" s="219"/>
      <c r="H1953" s="222">
        <v>5.55</v>
      </c>
      <c r="I1953" s="223"/>
      <c r="J1953" s="219"/>
      <c r="K1953" s="219"/>
      <c r="L1953" s="224"/>
      <c r="M1953" s="225"/>
      <c r="N1953" s="226"/>
      <c r="O1953" s="226"/>
      <c r="P1953" s="226"/>
      <c r="Q1953" s="226"/>
      <c r="R1953" s="226"/>
      <c r="S1953" s="226"/>
      <c r="T1953" s="227"/>
      <c r="AT1953" s="228" t="s">
        <v>191</v>
      </c>
      <c r="AU1953" s="228" t="s">
        <v>88</v>
      </c>
      <c r="AV1953" s="12" t="s">
        <v>88</v>
      </c>
      <c r="AW1953" s="12" t="s">
        <v>41</v>
      </c>
      <c r="AX1953" s="12" t="s">
        <v>78</v>
      </c>
      <c r="AY1953" s="228" t="s">
        <v>179</v>
      </c>
    </row>
    <row r="1954" spans="2:65" s="12" customFormat="1" ht="13.5">
      <c r="B1954" s="218"/>
      <c r="C1954" s="219"/>
      <c r="D1954" s="205" t="s">
        <v>191</v>
      </c>
      <c r="E1954" s="220" t="s">
        <v>34</v>
      </c>
      <c r="F1954" s="221" t="s">
        <v>2678</v>
      </c>
      <c r="G1954" s="219"/>
      <c r="H1954" s="222">
        <v>11</v>
      </c>
      <c r="I1954" s="223"/>
      <c r="J1954" s="219"/>
      <c r="K1954" s="219"/>
      <c r="L1954" s="224"/>
      <c r="M1954" s="225"/>
      <c r="N1954" s="226"/>
      <c r="O1954" s="226"/>
      <c r="P1954" s="226"/>
      <c r="Q1954" s="226"/>
      <c r="R1954" s="226"/>
      <c r="S1954" s="226"/>
      <c r="T1954" s="227"/>
      <c r="AT1954" s="228" t="s">
        <v>191</v>
      </c>
      <c r="AU1954" s="228" t="s">
        <v>88</v>
      </c>
      <c r="AV1954" s="12" t="s">
        <v>88</v>
      </c>
      <c r="AW1954" s="12" t="s">
        <v>41</v>
      </c>
      <c r="AX1954" s="12" t="s">
        <v>78</v>
      </c>
      <c r="AY1954" s="228" t="s">
        <v>179</v>
      </c>
    </row>
    <row r="1955" spans="2:65" s="12" customFormat="1" ht="13.5">
      <c r="B1955" s="218"/>
      <c r="C1955" s="219"/>
      <c r="D1955" s="205" t="s">
        <v>191</v>
      </c>
      <c r="E1955" s="220" t="s">
        <v>34</v>
      </c>
      <c r="F1955" s="221" t="s">
        <v>2679</v>
      </c>
      <c r="G1955" s="219"/>
      <c r="H1955" s="222">
        <v>95.9</v>
      </c>
      <c r="I1955" s="223"/>
      <c r="J1955" s="219"/>
      <c r="K1955" s="219"/>
      <c r="L1955" s="224"/>
      <c r="M1955" s="225"/>
      <c r="N1955" s="226"/>
      <c r="O1955" s="226"/>
      <c r="P1955" s="226"/>
      <c r="Q1955" s="226"/>
      <c r="R1955" s="226"/>
      <c r="S1955" s="226"/>
      <c r="T1955" s="227"/>
      <c r="AT1955" s="228" t="s">
        <v>191</v>
      </c>
      <c r="AU1955" s="228" t="s">
        <v>88</v>
      </c>
      <c r="AV1955" s="12" t="s">
        <v>88</v>
      </c>
      <c r="AW1955" s="12" t="s">
        <v>41</v>
      </c>
      <c r="AX1955" s="12" t="s">
        <v>78</v>
      </c>
      <c r="AY1955" s="228" t="s">
        <v>179</v>
      </c>
    </row>
    <row r="1956" spans="2:65" s="14" customFormat="1" ht="13.5">
      <c r="B1956" s="250"/>
      <c r="C1956" s="251"/>
      <c r="D1956" s="205" t="s">
        <v>191</v>
      </c>
      <c r="E1956" s="252" t="s">
        <v>34</v>
      </c>
      <c r="F1956" s="253" t="s">
        <v>347</v>
      </c>
      <c r="G1956" s="251"/>
      <c r="H1956" s="254">
        <v>309.85000000000002</v>
      </c>
      <c r="I1956" s="255"/>
      <c r="J1956" s="251"/>
      <c r="K1956" s="251"/>
      <c r="L1956" s="256"/>
      <c r="M1956" s="257"/>
      <c r="N1956" s="258"/>
      <c r="O1956" s="258"/>
      <c r="P1956" s="258"/>
      <c r="Q1956" s="258"/>
      <c r="R1956" s="258"/>
      <c r="S1956" s="258"/>
      <c r="T1956" s="259"/>
      <c r="AT1956" s="260" t="s">
        <v>191</v>
      </c>
      <c r="AU1956" s="260" t="s">
        <v>88</v>
      </c>
      <c r="AV1956" s="14" t="s">
        <v>180</v>
      </c>
      <c r="AW1956" s="14" t="s">
        <v>41</v>
      </c>
      <c r="AX1956" s="14" t="s">
        <v>78</v>
      </c>
      <c r="AY1956" s="260" t="s">
        <v>179</v>
      </c>
    </row>
    <row r="1957" spans="2:65" s="13" customFormat="1" ht="13.5">
      <c r="B1957" s="229"/>
      <c r="C1957" s="230"/>
      <c r="D1957" s="205" t="s">
        <v>191</v>
      </c>
      <c r="E1957" s="231" t="s">
        <v>34</v>
      </c>
      <c r="F1957" s="232" t="s">
        <v>196</v>
      </c>
      <c r="G1957" s="230"/>
      <c r="H1957" s="233">
        <v>608.1</v>
      </c>
      <c r="I1957" s="234"/>
      <c r="J1957" s="230"/>
      <c r="K1957" s="230"/>
      <c r="L1957" s="235"/>
      <c r="M1957" s="236"/>
      <c r="N1957" s="237"/>
      <c r="O1957" s="237"/>
      <c r="P1957" s="237"/>
      <c r="Q1957" s="237"/>
      <c r="R1957" s="237"/>
      <c r="S1957" s="237"/>
      <c r="T1957" s="238"/>
      <c r="AT1957" s="239" t="s">
        <v>191</v>
      </c>
      <c r="AU1957" s="239" t="s">
        <v>88</v>
      </c>
      <c r="AV1957" s="13" t="s">
        <v>187</v>
      </c>
      <c r="AW1957" s="13" t="s">
        <v>41</v>
      </c>
      <c r="AX1957" s="13" t="s">
        <v>86</v>
      </c>
      <c r="AY1957" s="239" t="s">
        <v>179</v>
      </c>
    </row>
    <row r="1958" spans="2:65" s="1" customFormat="1" ht="14.45" customHeight="1">
      <c r="B1958" s="42"/>
      <c r="C1958" s="193" t="s">
        <v>2680</v>
      </c>
      <c r="D1958" s="193" t="s">
        <v>182</v>
      </c>
      <c r="E1958" s="194" t="s">
        <v>2681</v>
      </c>
      <c r="F1958" s="195" t="s">
        <v>2682</v>
      </c>
      <c r="G1958" s="196" t="s">
        <v>250</v>
      </c>
      <c r="H1958" s="197">
        <v>587.02499999999998</v>
      </c>
      <c r="I1958" s="198"/>
      <c r="J1958" s="199">
        <f>ROUND(I1958*H1958,2)</f>
        <v>0</v>
      </c>
      <c r="K1958" s="195" t="s">
        <v>233</v>
      </c>
      <c r="L1958" s="62"/>
      <c r="M1958" s="200" t="s">
        <v>34</v>
      </c>
      <c r="N1958" s="201" t="s">
        <v>49</v>
      </c>
      <c r="O1958" s="43"/>
      <c r="P1958" s="202">
        <f>O1958*H1958</f>
        <v>0</v>
      </c>
      <c r="Q1958" s="202">
        <v>2.7500000000000002E-4</v>
      </c>
      <c r="R1958" s="202">
        <f>Q1958*H1958</f>
        <v>0.161431875</v>
      </c>
      <c r="S1958" s="202">
        <v>0</v>
      </c>
      <c r="T1958" s="203">
        <f>S1958*H1958</f>
        <v>0</v>
      </c>
      <c r="AR1958" s="24" t="s">
        <v>301</v>
      </c>
      <c r="AT1958" s="24" t="s">
        <v>182</v>
      </c>
      <c r="AU1958" s="24" t="s">
        <v>88</v>
      </c>
      <c r="AY1958" s="24" t="s">
        <v>179</v>
      </c>
      <c r="BE1958" s="204">
        <f>IF(N1958="základní",J1958,0)</f>
        <v>0</v>
      </c>
      <c r="BF1958" s="204">
        <f>IF(N1958="snížená",J1958,0)</f>
        <v>0</v>
      </c>
      <c r="BG1958" s="204">
        <f>IF(N1958="zákl. přenesená",J1958,0)</f>
        <v>0</v>
      </c>
      <c r="BH1958" s="204">
        <f>IF(N1958="sníž. přenesená",J1958,0)</f>
        <v>0</v>
      </c>
      <c r="BI1958" s="204">
        <f>IF(N1958="nulová",J1958,0)</f>
        <v>0</v>
      </c>
      <c r="BJ1958" s="24" t="s">
        <v>86</v>
      </c>
      <c r="BK1958" s="204">
        <f>ROUND(I1958*H1958,2)</f>
        <v>0</v>
      </c>
      <c r="BL1958" s="24" t="s">
        <v>301</v>
      </c>
      <c r="BM1958" s="24" t="s">
        <v>2683</v>
      </c>
    </row>
    <row r="1959" spans="2:65" s="11" customFormat="1" ht="13.5">
      <c r="B1959" s="208"/>
      <c r="C1959" s="209"/>
      <c r="D1959" s="205" t="s">
        <v>191</v>
      </c>
      <c r="E1959" s="210" t="s">
        <v>34</v>
      </c>
      <c r="F1959" s="211" t="s">
        <v>2492</v>
      </c>
      <c r="G1959" s="209"/>
      <c r="H1959" s="210" t="s">
        <v>34</v>
      </c>
      <c r="I1959" s="212"/>
      <c r="J1959" s="209"/>
      <c r="K1959" s="209"/>
      <c r="L1959" s="213"/>
      <c r="M1959" s="214"/>
      <c r="N1959" s="215"/>
      <c r="O1959" s="215"/>
      <c r="P1959" s="215"/>
      <c r="Q1959" s="215"/>
      <c r="R1959" s="215"/>
      <c r="S1959" s="215"/>
      <c r="T1959" s="216"/>
      <c r="AT1959" s="217" t="s">
        <v>191</v>
      </c>
      <c r="AU1959" s="217" t="s">
        <v>88</v>
      </c>
      <c r="AV1959" s="11" t="s">
        <v>86</v>
      </c>
      <c r="AW1959" s="11" t="s">
        <v>41</v>
      </c>
      <c r="AX1959" s="11" t="s">
        <v>78</v>
      </c>
      <c r="AY1959" s="217" t="s">
        <v>179</v>
      </c>
    </row>
    <row r="1960" spans="2:65" s="12" customFormat="1" ht="40.5">
      <c r="B1960" s="218"/>
      <c r="C1960" s="219"/>
      <c r="D1960" s="205" t="s">
        <v>191</v>
      </c>
      <c r="E1960" s="220" t="s">
        <v>34</v>
      </c>
      <c r="F1960" s="221" t="s">
        <v>2684</v>
      </c>
      <c r="G1960" s="219"/>
      <c r="H1960" s="222">
        <v>29.68</v>
      </c>
      <c r="I1960" s="223"/>
      <c r="J1960" s="219"/>
      <c r="K1960" s="219"/>
      <c r="L1960" s="224"/>
      <c r="M1960" s="225"/>
      <c r="N1960" s="226"/>
      <c r="O1960" s="226"/>
      <c r="P1960" s="226"/>
      <c r="Q1960" s="226"/>
      <c r="R1960" s="226"/>
      <c r="S1960" s="226"/>
      <c r="T1960" s="227"/>
      <c r="AT1960" s="228" t="s">
        <v>191</v>
      </c>
      <c r="AU1960" s="228" t="s">
        <v>88</v>
      </c>
      <c r="AV1960" s="12" t="s">
        <v>88</v>
      </c>
      <c r="AW1960" s="12" t="s">
        <v>41</v>
      </c>
      <c r="AX1960" s="12" t="s">
        <v>78</v>
      </c>
      <c r="AY1960" s="228" t="s">
        <v>179</v>
      </c>
    </row>
    <row r="1961" spans="2:65" s="12" customFormat="1" ht="13.5">
      <c r="B1961" s="218"/>
      <c r="C1961" s="219"/>
      <c r="D1961" s="205" t="s">
        <v>191</v>
      </c>
      <c r="E1961" s="220" t="s">
        <v>34</v>
      </c>
      <c r="F1961" s="221" t="s">
        <v>2685</v>
      </c>
      <c r="G1961" s="219"/>
      <c r="H1961" s="222">
        <v>14.48</v>
      </c>
      <c r="I1961" s="223"/>
      <c r="J1961" s="219"/>
      <c r="K1961" s="219"/>
      <c r="L1961" s="224"/>
      <c r="M1961" s="225"/>
      <c r="N1961" s="226"/>
      <c r="O1961" s="226"/>
      <c r="P1961" s="226"/>
      <c r="Q1961" s="226"/>
      <c r="R1961" s="226"/>
      <c r="S1961" s="226"/>
      <c r="T1961" s="227"/>
      <c r="AT1961" s="228" t="s">
        <v>191</v>
      </c>
      <c r="AU1961" s="228" t="s">
        <v>88</v>
      </c>
      <c r="AV1961" s="12" t="s">
        <v>88</v>
      </c>
      <c r="AW1961" s="12" t="s">
        <v>41</v>
      </c>
      <c r="AX1961" s="12" t="s">
        <v>78</v>
      </c>
      <c r="AY1961" s="228" t="s">
        <v>179</v>
      </c>
    </row>
    <row r="1962" spans="2:65" s="12" customFormat="1" ht="13.5">
      <c r="B1962" s="218"/>
      <c r="C1962" s="219"/>
      <c r="D1962" s="205" t="s">
        <v>191</v>
      </c>
      <c r="E1962" s="220" t="s">
        <v>34</v>
      </c>
      <c r="F1962" s="221" t="s">
        <v>2686</v>
      </c>
      <c r="G1962" s="219"/>
      <c r="H1962" s="222">
        <v>10.45</v>
      </c>
      <c r="I1962" s="223"/>
      <c r="J1962" s="219"/>
      <c r="K1962" s="219"/>
      <c r="L1962" s="224"/>
      <c r="M1962" s="225"/>
      <c r="N1962" s="226"/>
      <c r="O1962" s="226"/>
      <c r="P1962" s="226"/>
      <c r="Q1962" s="226"/>
      <c r="R1962" s="226"/>
      <c r="S1962" s="226"/>
      <c r="T1962" s="227"/>
      <c r="AT1962" s="228" t="s">
        <v>191</v>
      </c>
      <c r="AU1962" s="228" t="s">
        <v>88</v>
      </c>
      <c r="AV1962" s="12" t="s">
        <v>88</v>
      </c>
      <c r="AW1962" s="12" t="s">
        <v>41</v>
      </c>
      <c r="AX1962" s="12" t="s">
        <v>78</v>
      </c>
      <c r="AY1962" s="228" t="s">
        <v>179</v>
      </c>
    </row>
    <row r="1963" spans="2:65" s="12" customFormat="1" ht="40.5">
      <c r="B1963" s="218"/>
      <c r="C1963" s="219"/>
      <c r="D1963" s="205" t="s">
        <v>191</v>
      </c>
      <c r="E1963" s="220" t="s">
        <v>34</v>
      </c>
      <c r="F1963" s="221" t="s">
        <v>2687</v>
      </c>
      <c r="G1963" s="219"/>
      <c r="H1963" s="222">
        <v>8.6</v>
      </c>
      <c r="I1963" s="223"/>
      <c r="J1963" s="219"/>
      <c r="K1963" s="219"/>
      <c r="L1963" s="224"/>
      <c r="M1963" s="225"/>
      <c r="N1963" s="226"/>
      <c r="O1963" s="226"/>
      <c r="P1963" s="226"/>
      <c r="Q1963" s="226"/>
      <c r="R1963" s="226"/>
      <c r="S1963" s="226"/>
      <c r="T1963" s="227"/>
      <c r="AT1963" s="228" t="s">
        <v>191</v>
      </c>
      <c r="AU1963" s="228" t="s">
        <v>88</v>
      </c>
      <c r="AV1963" s="12" t="s">
        <v>88</v>
      </c>
      <c r="AW1963" s="12" t="s">
        <v>41</v>
      </c>
      <c r="AX1963" s="12" t="s">
        <v>78</v>
      </c>
      <c r="AY1963" s="228" t="s">
        <v>179</v>
      </c>
    </row>
    <row r="1964" spans="2:65" s="12" customFormat="1" ht="13.5">
      <c r="B1964" s="218"/>
      <c r="C1964" s="219"/>
      <c r="D1964" s="205" t="s">
        <v>191</v>
      </c>
      <c r="E1964" s="220" t="s">
        <v>34</v>
      </c>
      <c r="F1964" s="221" t="s">
        <v>2688</v>
      </c>
      <c r="G1964" s="219"/>
      <c r="H1964" s="222">
        <v>12.71</v>
      </c>
      <c r="I1964" s="223"/>
      <c r="J1964" s="219"/>
      <c r="K1964" s="219"/>
      <c r="L1964" s="224"/>
      <c r="M1964" s="225"/>
      <c r="N1964" s="226"/>
      <c r="O1964" s="226"/>
      <c r="P1964" s="226"/>
      <c r="Q1964" s="226"/>
      <c r="R1964" s="226"/>
      <c r="S1964" s="226"/>
      <c r="T1964" s="227"/>
      <c r="AT1964" s="228" t="s">
        <v>191</v>
      </c>
      <c r="AU1964" s="228" t="s">
        <v>88</v>
      </c>
      <c r="AV1964" s="12" t="s">
        <v>88</v>
      </c>
      <c r="AW1964" s="12" t="s">
        <v>41</v>
      </c>
      <c r="AX1964" s="12" t="s">
        <v>78</v>
      </c>
      <c r="AY1964" s="228" t="s">
        <v>179</v>
      </c>
    </row>
    <row r="1965" spans="2:65" s="12" customFormat="1" ht="13.5">
      <c r="B1965" s="218"/>
      <c r="C1965" s="219"/>
      <c r="D1965" s="205" t="s">
        <v>191</v>
      </c>
      <c r="E1965" s="220" t="s">
        <v>34</v>
      </c>
      <c r="F1965" s="221" t="s">
        <v>2689</v>
      </c>
      <c r="G1965" s="219"/>
      <c r="H1965" s="222">
        <v>6.6550000000000002</v>
      </c>
      <c r="I1965" s="223"/>
      <c r="J1965" s="219"/>
      <c r="K1965" s="219"/>
      <c r="L1965" s="224"/>
      <c r="M1965" s="225"/>
      <c r="N1965" s="226"/>
      <c r="O1965" s="226"/>
      <c r="P1965" s="226"/>
      <c r="Q1965" s="226"/>
      <c r="R1965" s="226"/>
      <c r="S1965" s="226"/>
      <c r="T1965" s="227"/>
      <c r="AT1965" s="228" t="s">
        <v>191</v>
      </c>
      <c r="AU1965" s="228" t="s">
        <v>88</v>
      </c>
      <c r="AV1965" s="12" t="s">
        <v>88</v>
      </c>
      <c r="AW1965" s="12" t="s">
        <v>41</v>
      </c>
      <c r="AX1965" s="12" t="s">
        <v>78</v>
      </c>
      <c r="AY1965" s="228" t="s">
        <v>179</v>
      </c>
    </row>
    <row r="1966" spans="2:65" s="12" customFormat="1" ht="13.5">
      <c r="B1966" s="218"/>
      <c r="C1966" s="219"/>
      <c r="D1966" s="205" t="s">
        <v>191</v>
      </c>
      <c r="E1966" s="220" t="s">
        <v>34</v>
      </c>
      <c r="F1966" s="221" t="s">
        <v>2690</v>
      </c>
      <c r="G1966" s="219"/>
      <c r="H1966" s="222">
        <v>3.05</v>
      </c>
      <c r="I1966" s="223"/>
      <c r="J1966" s="219"/>
      <c r="K1966" s="219"/>
      <c r="L1966" s="224"/>
      <c r="M1966" s="225"/>
      <c r="N1966" s="226"/>
      <c r="O1966" s="226"/>
      <c r="P1966" s="226"/>
      <c r="Q1966" s="226"/>
      <c r="R1966" s="226"/>
      <c r="S1966" s="226"/>
      <c r="T1966" s="227"/>
      <c r="AT1966" s="228" t="s">
        <v>191</v>
      </c>
      <c r="AU1966" s="228" t="s">
        <v>88</v>
      </c>
      <c r="AV1966" s="12" t="s">
        <v>88</v>
      </c>
      <c r="AW1966" s="12" t="s">
        <v>41</v>
      </c>
      <c r="AX1966" s="12" t="s">
        <v>78</v>
      </c>
      <c r="AY1966" s="228" t="s">
        <v>179</v>
      </c>
    </row>
    <row r="1967" spans="2:65" s="12" customFormat="1" ht="13.5">
      <c r="B1967" s="218"/>
      <c r="C1967" s="219"/>
      <c r="D1967" s="205" t="s">
        <v>191</v>
      </c>
      <c r="E1967" s="220" t="s">
        <v>34</v>
      </c>
      <c r="F1967" s="221" t="s">
        <v>2691</v>
      </c>
      <c r="G1967" s="219"/>
      <c r="H1967" s="222">
        <v>13.95</v>
      </c>
      <c r="I1967" s="223"/>
      <c r="J1967" s="219"/>
      <c r="K1967" s="219"/>
      <c r="L1967" s="224"/>
      <c r="M1967" s="225"/>
      <c r="N1967" s="226"/>
      <c r="O1967" s="226"/>
      <c r="P1967" s="226"/>
      <c r="Q1967" s="226"/>
      <c r="R1967" s="226"/>
      <c r="S1967" s="226"/>
      <c r="T1967" s="227"/>
      <c r="AT1967" s="228" t="s">
        <v>191</v>
      </c>
      <c r="AU1967" s="228" t="s">
        <v>88</v>
      </c>
      <c r="AV1967" s="12" t="s">
        <v>88</v>
      </c>
      <c r="AW1967" s="12" t="s">
        <v>41</v>
      </c>
      <c r="AX1967" s="12" t="s">
        <v>78</v>
      </c>
      <c r="AY1967" s="228" t="s">
        <v>179</v>
      </c>
    </row>
    <row r="1968" spans="2:65" s="12" customFormat="1" ht="13.5">
      <c r="B1968" s="218"/>
      <c r="C1968" s="219"/>
      <c r="D1968" s="205" t="s">
        <v>191</v>
      </c>
      <c r="E1968" s="220" t="s">
        <v>34</v>
      </c>
      <c r="F1968" s="221" t="s">
        <v>2692</v>
      </c>
      <c r="G1968" s="219"/>
      <c r="H1968" s="222">
        <v>34.1</v>
      </c>
      <c r="I1968" s="223"/>
      <c r="J1968" s="219"/>
      <c r="K1968" s="219"/>
      <c r="L1968" s="224"/>
      <c r="M1968" s="225"/>
      <c r="N1968" s="226"/>
      <c r="O1968" s="226"/>
      <c r="P1968" s="226"/>
      <c r="Q1968" s="226"/>
      <c r="R1968" s="226"/>
      <c r="S1968" s="226"/>
      <c r="T1968" s="227"/>
      <c r="AT1968" s="228" t="s">
        <v>191</v>
      </c>
      <c r="AU1968" s="228" t="s">
        <v>88</v>
      </c>
      <c r="AV1968" s="12" t="s">
        <v>88</v>
      </c>
      <c r="AW1968" s="12" t="s">
        <v>41</v>
      </c>
      <c r="AX1968" s="12" t="s">
        <v>78</v>
      </c>
      <c r="AY1968" s="228" t="s">
        <v>179</v>
      </c>
    </row>
    <row r="1969" spans="2:51" s="12" customFormat="1" ht="13.5">
      <c r="B1969" s="218"/>
      <c r="C1969" s="219"/>
      <c r="D1969" s="205" t="s">
        <v>191</v>
      </c>
      <c r="E1969" s="220" t="s">
        <v>34</v>
      </c>
      <c r="F1969" s="221" t="s">
        <v>2693</v>
      </c>
      <c r="G1969" s="219"/>
      <c r="H1969" s="222">
        <v>9.25</v>
      </c>
      <c r="I1969" s="223"/>
      <c r="J1969" s="219"/>
      <c r="K1969" s="219"/>
      <c r="L1969" s="224"/>
      <c r="M1969" s="225"/>
      <c r="N1969" s="226"/>
      <c r="O1969" s="226"/>
      <c r="P1969" s="226"/>
      <c r="Q1969" s="226"/>
      <c r="R1969" s="226"/>
      <c r="S1969" s="226"/>
      <c r="T1969" s="227"/>
      <c r="AT1969" s="228" t="s">
        <v>191</v>
      </c>
      <c r="AU1969" s="228" t="s">
        <v>88</v>
      </c>
      <c r="AV1969" s="12" t="s">
        <v>88</v>
      </c>
      <c r="AW1969" s="12" t="s">
        <v>41</v>
      </c>
      <c r="AX1969" s="12" t="s">
        <v>78</v>
      </c>
      <c r="AY1969" s="228" t="s">
        <v>179</v>
      </c>
    </row>
    <row r="1970" spans="2:51" s="12" customFormat="1" ht="13.5">
      <c r="B1970" s="218"/>
      <c r="C1970" s="219"/>
      <c r="D1970" s="205" t="s">
        <v>191</v>
      </c>
      <c r="E1970" s="220" t="s">
        <v>34</v>
      </c>
      <c r="F1970" s="221" t="s">
        <v>2694</v>
      </c>
      <c r="G1970" s="219"/>
      <c r="H1970" s="222">
        <v>7.3</v>
      </c>
      <c r="I1970" s="223"/>
      <c r="J1970" s="219"/>
      <c r="K1970" s="219"/>
      <c r="L1970" s="224"/>
      <c r="M1970" s="225"/>
      <c r="N1970" s="226"/>
      <c r="O1970" s="226"/>
      <c r="P1970" s="226"/>
      <c r="Q1970" s="226"/>
      <c r="R1970" s="226"/>
      <c r="S1970" s="226"/>
      <c r="T1970" s="227"/>
      <c r="AT1970" s="228" t="s">
        <v>191</v>
      </c>
      <c r="AU1970" s="228" t="s">
        <v>88</v>
      </c>
      <c r="AV1970" s="12" t="s">
        <v>88</v>
      </c>
      <c r="AW1970" s="12" t="s">
        <v>41</v>
      </c>
      <c r="AX1970" s="12" t="s">
        <v>78</v>
      </c>
      <c r="AY1970" s="228" t="s">
        <v>179</v>
      </c>
    </row>
    <row r="1971" spans="2:51" s="12" customFormat="1" ht="27">
      <c r="B1971" s="218"/>
      <c r="C1971" s="219"/>
      <c r="D1971" s="205" t="s">
        <v>191</v>
      </c>
      <c r="E1971" s="220" t="s">
        <v>34</v>
      </c>
      <c r="F1971" s="221" t="s">
        <v>2695</v>
      </c>
      <c r="G1971" s="219"/>
      <c r="H1971" s="222">
        <v>29.24</v>
      </c>
      <c r="I1971" s="223"/>
      <c r="J1971" s="219"/>
      <c r="K1971" s="219"/>
      <c r="L1971" s="224"/>
      <c r="M1971" s="225"/>
      <c r="N1971" s="226"/>
      <c r="O1971" s="226"/>
      <c r="P1971" s="226"/>
      <c r="Q1971" s="226"/>
      <c r="R1971" s="226"/>
      <c r="S1971" s="226"/>
      <c r="T1971" s="227"/>
      <c r="AT1971" s="228" t="s">
        <v>191</v>
      </c>
      <c r="AU1971" s="228" t="s">
        <v>88</v>
      </c>
      <c r="AV1971" s="12" t="s">
        <v>88</v>
      </c>
      <c r="AW1971" s="12" t="s">
        <v>41</v>
      </c>
      <c r="AX1971" s="12" t="s">
        <v>78</v>
      </c>
      <c r="AY1971" s="228" t="s">
        <v>179</v>
      </c>
    </row>
    <row r="1972" spans="2:51" s="12" customFormat="1" ht="13.5">
      <c r="B1972" s="218"/>
      <c r="C1972" s="219"/>
      <c r="D1972" s="205" t="s">
        <v>191</v>
      </c>
      <c r="E1972" s="220" t="s">
        <v>34</v>
      </c>
      <c r="F1972" s="221" t="s">
        <v>2696</v>
      </c>
      <c r="G1972" s="219"/>
      <c r="H1972" s="222">
        <v>8.4</v>
      </c>
      <c r="I1972" s="223"/>
      <c r="J1972" s="219"/>
      <c r="K1972" s="219"/>
      <c r="L1972" s="224"/>
      <c r="M1972" s="225"/>
      <c r="N1972" s="226"/>
      <c r="O1972" s="226"/>
      <c r="P1972" s="226"/>
      <c r="Q1972" s="226"/>
      <c r="R1972" s="226"/>
      <c r="S1972" s="226"/>
      <c r="T1972" s="227"/>
      <c r="AT1972" s="228" t="s">
        <v>191</v>
      </c>
      <c r="AU1972" s="228" t="s">
        <v>88</v>
      </c>
      <c r="AV1972" s="12" t="s">
        <v>88</v>
      </c>
      <c r="AW1972" s="12" t="s">
        <v>41</v>
      </c>
      <c r="AX1972" s="12" t="s">
        <v>78</v>
      </c>
      <c r="AY1972" s="228" t="s">
        <v>179</v>
      </c>
    </row>
    <row r="1973" spans="2:51" s="12" customFormat="1" ht="13.5">
      <c r="B1973" s="218"/>
      <c r="C1973" s="219"/>
      <c r="D1973" s="205" t="s">
        <v>191</v>
      </c>
      <c r="E1973" s="220" t="s">
        <v>34</v>
      </c>
      <c r="F1973" s="221" t="s">
        <v>2697</v>
      </c>
      <c r="G1973" s="219"/>
      <c r="H1973" s="222">
        <v>7.2</v>
      </c>
      <c r="I1973" s="223"/>
      <c r="J1973" s="219"/>
      <c r="K1973" s="219"/>
      <c r="L1973" s="224"/>
      <c r="M1973" s="225"/>
      <c r="N1973" s="226"/>
      <c r="O1973" s="226"/>
      <c r="P1973" s="226"/>
      <c r="Q1973" s="226"/>
      <c r="R1973" s="226"/>
      <c r="S1973" s="226"/>
      <c r="T1973" s="227"/>
      <c r="AT1973" s="228" t="s">
        <v>191</v>
      </c>
      <c r="AU1973" s="228" t="s">
        <v>88</v>
      </c>
      <c r="AV1973" s="12" t="s">
        <v>88</v>
      </c>
      <c r="AW1973" s="12" t="s">
        <v>41</v>
      </c>
      <c r="AX1973" s="12" t="s">
        <v>78</v>
      </c>
      <c r="AY1973" s="228" t="s">
        <v>179</v>
      </c>
    </row>
    <row r="1974" spans="2:51" s="12" customFormat="1" ht="13.5">
      <c r="B1974" s="218"/>
      <c r="C1974" s="219"/>
      <c r="D1974" s="205" t="s">
        <v>191</v>
      </c>
      <c r="E1974" s="220" t="s">
        <v>34</v>
      </c>
      <c r="F1974" s="221" t="s">
        <v>2698</v>
      </c>
      <c r="G1974" s="219"/>
      <c r="H1974" s="222">
        <v>9.7100000000000009</v>
      </c>
      <c r="I1974" s="223"/>
      <c r="J1974" s="219"/>
      <c r="K1974" s="219"/>
      <c r="L1974" s="224"/>
      <c r="M1974" s="225"/>
      <c r="N1974" s="226"/>
      <c r="O1974" s="226"/>
      <c r="P1974" s="226"/>
      <c r="Q1974" s="226"/>
      <c r="R1974" s="226"/>
      <c r="S1974" s="226"/>
      <c r="T1974" s="227"/>
      <c r="AT1974" s="228" t="s">
        <v>191</v>
      </c>
      <c r="AU1974" s="228" t="s">
        <v>88</v>
      </c>
      <c r="AV1974" s="12" t="s">
        <v>88</v>
      </c>
      <c r="AW1974" s="12" t="s">
        <v>41</v>
      </c>
      <c r="AX1974" s="12" t="s">
        <v>78</v>
      </c>
      <c r="AY1974" s="228" t="s">
        <v>179</v>
      </c>
    </row>
    <row r="1975" spans="2:51" s="12" customFormat="1" ht="13.5">
      <c r="B1975" s="218"/>
      <c r="C1975" s="219"/>
      <c r="D1975" s="205" t="s">
        <v>191</v>
      </c>
      <c r="E1975" s="220" t="s">
        <v>34</v>
      </c>
      <c r="F1975" s="221" t="s">
        <v>2699</v>
      </c>
      <c r="G1975" s="219"/>
      <c r="H1975" s="222">
        <v>12.4</v>
      </c>
      <c r="I1975" s="223"/>
      <c r="J1975" s="219"/>
      <c r="K1975" s="219"/>
      <c r="L1975" s="224"/>
      <c r="M1975" s="225"/>
      <c r="N1975" s="226"/>
      <c r="O1975" s="226"/>
      <c r="P1975" s="226"/>
      <c r="Q1975" s="226"/>
      <c r="R1975" s="226"/>
      <c r="S1975" s="226"/>
      <c r="T1975" s="227"/>
      <c r="AT1975" s="228" t="s">
        <v>191</v>
      </c>
      <c r="AU1975" s="228" t="s">
        <v>88</v>
      </c>
      <c r="AV1975" s="12" t="s">
        <v>88</v>
      </c>
      <c r="AW1975" s="12" t="s">
        <v>41</v>
      </c>
      <c r="AX1975" s="12" t="s">
        <v>78</v>
      </c>
      <c r="AY1975" s="228" t="s">
        <v>179</v>
      </c>
    </row>
    <row r="1976" spans="2:51" s="12" customFormat="1" ht="13.5">
      <c r="B1976" s="218"/>
      <c r="C1976" s="219"/>
      <c r="D1976" s="205" t="s">
        <v>191</v>
      </c>
      <c r="E1976" s="220" t="s">
        <v>34</v>
      </c>
      <c r="F1976" s="221" t="s">
        <v>2700</v>
      </c>
      <c r="G1976" s="219"/>
      <c r="H1976" s="222">
        <v>4.93</v>
      </c>
      <c r="I1976" s="223"/>
      <c r="J1976" s="219"/>
      <c r="K1976" s="219"/>
      <c r="L1976" s="224"/>
      <c r="M1976" s="225"/>
      <c r="N1976" s="226"/>
      <c r="O1976" s="226"/>
      <c r="P1976" s="226"/>
      <c r="Q1976" s="226"/>
      <c r="R1976" s="226"/>
      <c r="S1976" s="226"/>
      <c r="T1976" s="227"/>
      <c r="AT1976" s="228" t="s">
        <v>191</v>
      </c>
      <c r="AU1976" s="228" t="s">
        <v>88</v>
      </c>
      <c r="AV1976" s="12" t="s">
        <v>88</v>
      </c>
      <c r="AW1976" s="12" t="s">
        <v>41</v>
      </c>
      <c r="AX1976" s="12" t="s">
        <v>78</v>
      </c>
      <c r="AY1976" s="228" t="s">
        <v>179</v>
      </c>
    </row>
    <row r="1977" spans="2:51" s="12" customFormat="1" ht="13.5">
      <c r="B1977" s="218"/>
      <c r="C1977" s="219"/>
      <c r="D1977" s="205" t="s">
        <v>191</v>
      </c>
      <c r="E1977" s="220" t="s">
        <v>34</v>
      </c>
      <c r="F1977" s="221" t="s">
        <v>2701</v>
      </c>
      <c r="G1977" s="219"/>
      <c r="H1977" s="222">
        <v>4.8</v>
      </c>
      <c r="I1977" s="223"/>
      <c r="J1977" s="219"/>
      <c r="K1977" s="219"/>
      <c r="L1977" s="224"/>
      <c r="M1977" s="225"/>
      <c r="N1977" s="226"/>
      <c r="O1977" s="226"/>
      <c r="P1977" s="226"/>
      <c r="Q1977" s="226"/>
      <c r="R1977" s="226"/>
      <c r="S1977" s="226"/>
      <c r="T1977" s="227"/>
      <c r="AT1977" s="228" t="s">
        <v>191</v>
      </c>
      <c r="AU1977" s="228" t="s">
        <v>88</v>
      </c>
      <c r="AV1977" s="12" t="s">
        <v>88</v>
      </c>
      <c r="AW1977" s="12" t="s">
        <v>41</v>
      </c>
      <c r="AX1977" s="12" t="s">
        <v>78</v>
      </c>
      <c r="AY1977" s="228" t="s">
        <v>179</v>
      </c>
    </row>
    <row r="1978" spans="2:51" s="12" customFormat="1" ht="13.5">
      <c r="B1978" s="218"/>
      <c r="C1978" s="219"/>
      <c r="D1978" s="205" t="s">
        <v>191</v>
      </c>
      <c r="E1978" s="220" t="s">
        <v>34</v>
      </c>
      <c r="F1978" s="221" t="s">
        <v>2702</v>
      </c>
      <c r="G1978" s="219"/>
      <c r="H1978" s="222">
        <v>4.3</v>
      </c>
      <c r="I1978" s="223"/>
      <c r="J1978" s="219"/>
      <c r="K1978" s="219"/>
      <c r="L1978" s="224"/>
      <c r="M1978" s="225"/>
      <c r="N1978" s="226"/>
      <c r="O1978" s="226"/>
      <c r="P1978" s="226"/>
      <c r="Q1978" s="226"/>
      <c r="R1978" s="226"/>
      <c r="S1978" s="226"/>
      <c r="T1978" s="227"/>
      <c r="AT1978" s="228" t="s">
        <v>191</v>
      </c>
      <c r="AU1978" s="228" t="s">
        <v>88</v>
      </c>
      <c r="AV1978" s="12" t="s">
        <v>88</v>
      </c>
      <c r="AW1978" s="12" t="s">
        <v>41</v>
      </c>
      <c r="AX1978" s="12" t="s">
        <v>78</v>
      </c>
      <c r="AY1978" s="228" t="s">
        <v>179</v>
      </c>
    </row>
    <row r="1979" spans="2:51" s="12" customFormat="1" ht="13.5">
      <c r="B1979" s="218"/>
      <c r="C1979" s="219"/>
      <c r="D1979" s="205" t="s">
        <v>191</v>
      </c>
      <c r="E1979" s="220" t="s">
        <v>34</v>
      </c>
      <c r="F1979" s="221" t="s">
        <v>2703</v>
      </c>
      <c r="G1979" s="219"/>
      <c r="H1979" s="222">
        <v>5.43</v>
      </c>
      <c r="I1979" s="223"/>
      <c r="J1979" s="219"/>
      <c r="K1979" s="219"/>
      <c r="L1979" s="224"/>
      <c r="M1979" s="225"/>
      <c r="N1979" s="226"/>
      <c r="O1979" s="226"/>
      <c r="P1979" s="226"/>
      <c r="Q1979" s="226"/>
      <c r="R1979" s="226"/>
      <c r="S1979" s="226"/>
      <c r="T1979" s="227"/>
      <c r="AT1979" s="228" t="s">
        <v>191</v>
      </c>
      <c r="AU1979" s="228" t="s">
        <v>88</v>
      </c>
      <c r="AV1979" s="12" t="s">
        <v>88</v>
      </c>
      <c r="AW1979" s="12" t="s">
        <v>41</v>
      </c>
      <c r="AX1979" s="12" t="s">
        <v>78</v>
      </c>
      <c r="AY1979" s="228" t="s">
        <v>179</v>
      </c>
    </row>
    <row r="1980" spans="2:51" s="12" customFormat="1" ht="13.5">
      <c r="B1980" s="218"/>
      <c r="C1980" s="219"/>
      <c r="D1980" s="205" t="s">
        <v>191</v>
      </c>
      <c r="E1980" s="220" t="s">
        <v>34</v>
      </c>
      <c r="F1980" s="221" t="s">
        <v>2704</v>
      </c>
      <c r="G1980" s="219"/>
      <c r="H1980" s="222">
        <v>5.28</v>
      </c>
      <c r="I1980" s="223"/>
      <c r="J1980" s="219"/>
      <c r="K1980" s="219"/>
      <c r="L1980" s="224"/>
      <c r="M1980" s="225"/>
      <c r="N1980" s="226"/>
      <c r="O1980" s="226"/>
      <c r="P1980" s="226"/>
      <c r="Q1980" s="226"/>
      <c r="R1980" s="226"/>
      <c r="S1980" s="226"/>
      <c r="T1980" s="227"/>
      <c r="AT1980" s="228" t="s">
        <v>191</v>
      </c>
      <c r="AU1980" s="228" t="s">
        <v>88</v>
      </c>
      <c r="AV1980" s="12" t="s">
        <v>88</v>
      </c>
      <c r="AW1980" s="12" t="s">
        <v>41</v>
      </c>
      <c r="AX1980" s="12" t="s">
        <v>78</v>
      </c>
      <c r="AY1980" s="228" t="s">
        <v>179</v>
      </c>
    </row>
    <row r="1981" spans="2:51" s="12" customFormat="1" ht="13.5">
      <c r="B1981" s="218"/>
      <c r="C1981" s="219"/>
      <c r="D1981" s="205" t="s">
        <v>191</v>
      </c>
      <c r="E1981" s="220" t="s">
        <v>34</v>
      </c>
      <c r="F1981" s="221" t="s">
        <v>2705</v>
      </c>
      <c r="G1981" s="219"/>
      <c r="H1981" s="222">
        <v>7.81</v>
      </c>
      <c r="I1981" s="223"/>
      <c r="J1981" s="219"/>
      <c r="K1981" s="219"/>
      <c r="L1981" s="224"/>
      <c r="M1981" s="225"/>
      <c r="N1981" s="226"/>
      <c r="O1981" s="226"/>
      <c r="P1981" s="226"/>
      <c r="Q1981" s="226"/>
      <c r="R1981" s="226"/>
      <c r="S1981" s="226"/>
      <c r="T1981" s="227"/>
      <c r="AT1981" s="228" t="s">
        <v>191</v>
      </c>
      <c r="AU1981" s="228" t="s">
        <v>88</v>
      </c>
      <c r="AV1981" s="12" t="s">
        <v>88</v>
      </c>
      <c r="AW1981" s="12" t="s">
        <v>41</v>
      </c>
      <c r="AX1981" s="12" t="s">
        <v>78</v>
      </c>
      <c r="AY1981" s="228" t="s">
        <v>179</v>
      </c>
    </row>
    <row r="1982" spans="2:51" s="12" customFormat="1" ht="40.5">
      <c r="B1982" s="218"/>
      <c r="C1982" s="219"/>
      <c r="D1982" s="205" t="s">
        <v>191</v>
      </c>
      <c r="E1982" s="220" t="s">
        <v>34</v>
      </c>
      <c r="F1982" s="221" t="s">
        <v>2706</v>
      </c>
      <c r="G1982" s="219"/>
      <c r="H1982" s="222">
        <v>70.91</v>
      </c>
      <c r="I1982" s="223"/>
      <c r="J1982" s="219"/>
      <c r="K1982" s="219"/>
      <c r="L1982" s="224"/>
      <c r="M1982" s="225"/>
      <c r="N1982" s="226"/>
      <c r="O1982" s="226"/>
      <c r="P1982" s="226"/>
      <c r="Q1982" s="226"/>
      <c r="R1982" s="226"/>
      <c r="S1982" s="226"/>
      <c r="T1982" s="227"/>
      <c r="AT1982" s="228" t="s">
        <v>191</v>
      </c>
      <c r="AU1982" s="228" t="s">
        <v>88</v>
      </c>
      <c r="AV1982" s="12" t="s">
        <v>88</v>
      </c>
      <c r="AW1982" s="12" t="s">
        <v>41</v>
      </c>
      <c r="AX1982" s="12" t="s">
        <v>78</v>
      </c>
      <c r="AY1982" s="228" t="s">
        <v>179</v>
      </c>
    </row>
    <row r="1983" spans="2:51" s="12" customFormat="1" ht="13.5">
      <c r="B1983" s="218"/>
      <c r="C1983" s="219"/>
      <c r="D1983" s="205" t="s">
        <v>191</v>
      </c>
      <c r="E1983" s="220" t="s">
        <v>34</v>
      </c>
      <c r="F1983" s="221" t="s">
        <v>2707</v>
      </c>
      <c r="G1983" s="219"/>
      <c r="H1983" s="222">
        <v>-26.45</v>
      </c>
      <c r="I1983" s="223"/>
      <c r="J1983" s="219"/>
      <c r="K1983" s="219"/>
      <c r="L1983" s="224"/>
      <c r="M1983" s="225"/>
      <c r="N1983" s="226"/>
      <c r="O1983" s="226"/>
      <c r="P1983" s="226"/>
      <c r="Q1983" s="226"/>
      <c r="R1983" s="226"/>
      <c r="S1983" s="226"/>
      <c r="T1983" s="227"/>
      <c r="AT1983" s="228" t="s">
        <v>191</v>
      </c>
      <c r="AU1983" s="228" t="s">
        <v>88</v>
      </c>
      <c r="AV1983" s="12" t="s">
        <v>88</v>
      </c>
      <c r="AW1983" s="12" t="s">
        <v>41</v>
      </c>
      <c r="AX1983" s="12" t="s">
        <v>78</v>
      </c>
      <c r="AY1983" s="228" t="s">
        <v>179</v>
      </c>
    </row>
    <row r="1984" spans="2:51" s="14" customFormat="1" ht="13.5">
      <c r="B1984" s="250"/>
      <c r="C1984" s="251"/>
      <c r="D1984" s="205" t="s">
        <v>191</v>
      </c>
      <c r="E1984" s="252" t="s">
        <v>34</v>
      </c>
      <c r="F1984" s="253" t="s">
        <v>347</v>
      </c>
      <c r="G1984" s="251"/>
      <c r="H1984" s="254">
        <v>294.185</v>
      </c>
      <c r="I1984" s="255"/>
      <c r="J1984" s="251"/>
      <c r="K1984" s="251"/>
      <c r="L1984" s="256"/>
      <c r="M1984" s="257"/>
      <c r="N1984" s="258"/>
      <c r="O1984" s="258"/>
      <c r="P1984" s="258"/>
      <c r="Q1984" s="258"/>
      <c r="R1984" s="258"/>
      <c r="S1984" s="258"/>
      <c r="T1984" s="259"/>
      <c r="AT1984" s="260" t="s">
        <v>191</v>
      </c>
      <c r="AU1984" s="260" t="s">
        <v>88</v>
      </c>
      <c r="AV1984" s="14" t="s">
        <v>180</v>
      </c>
      <c r="AW1984" s="14" t="s">
        <v>41</v>
      </c>
      <c r="AX1984" s="14" t="s">
        <v>78</v>
      </c>
      <c r="AY1984" s="260" t="s">
        <v>179</v>
      </c>
    </row>
    <row r="1985" spans="2:51" s="11" customFormat="1" ht="13.5">
      <c r="B1985" s="208"/>
      <c r="C1985" s="209"/>
      <c r="D1985" s="205" t="s">
        <v>191</v>
      </c>
      <c r="E1985" s="210" t="s">
        <v>34</v>
      </c>
      <c r="F1985" s="211" t="s">
        <v>2517</v>
      </c>
      <c r="G1985" s="209"/>
      <c r="H1985" s="210" t="s">
        <v>34</v>
      </c>
      <c r="I1985" s="212"/>
      <c r="J1985" s="209"/>
      <c r="K1985" s="209"/>
      <c r="L1985" s="213"/>
      <c r="M1985" s="214"/>
      <c r="N1985" s="215"/>
      <c r="O1985" s="215"/>
      <c r="P1985" s="215"/>
      <c r="Q1985" s="215"/>
      <c r="R1985" s="215"/>
      <c r="S1985" s="215"/>
      <c r="T1985" s="216"/>
      <c r="AT1985" s="217" t="s">
        <v>191</v>
      </c>
      <c r="AU1985" s="217" t="s">
        <v>88</v>
      </c>
      <c r="AV1985" s="11" t="s">
        <v>86</v>
      </c>
      <c r="AW1985" s="11" t="s">
        <v>41</v>
      </c>
      <c r="AX1985" s="11" t="s">
        <v>78</v>
      </c>
      <c r="AY1985" s="217" t="s">
        <v>179</v>
      </c>
    </row>
    <row r="1986" spans="2:51" s="12" customFormat="1" ht="13.5">
      <c r="B1986" s="218"/>
      <c r="C1986" s="219"/>
      <c r="D1986" s="205" t="s">
        <v>191</v>
      </c>
      <c r="E1986" s="220" t="s">
        <v>34</v>
      </c>
      <c r="F1986" s="221" t="s">
        <v>2708</v>
      </c>
      <c r="G1986" s="219"/>
      <c r="H1986" s="222">
        <v>8.8000000000000007</v>
      </c>
      <c r="I1986" s="223"/>
      <c r="J1986" s="219"/>
      <c r="K1986" s="219"/>
      <c r="L1986" s="224"/>
      <c r="M1986" s="225"/>
      <c r="N1986" s="226"/>
      <c r="O1986" s="226"/>
      <c r="P1986" s="226"/>
      <c r="Q1986" s="226"/>
      <c r="R1986" s="226"/>
      <c r="S1986" s="226"/>
      <c r="T1986" s="227"/>
      <c r="AT1986" s="228" t="s">
        <v>191</v>
      </c>
      <c r="AU1986" s="228" t="s">
        <v>88</v>
      </c>
      <c r="AV1986" s="12" t="s">
        <v>88</v>
      </c>
      <c r="AW1986" s="12" t="s">
        <v>41</v>
      </c>
      <c r="AX1986" s="12" t="s">
        <v>78</v>
      </c>
      <c r="AY1986" s="228" t="s">
        <v>179</v>
      </c>
    </row>
    <row r="1987" spans="2:51" s="12" customFormat="1" ht="13.5">
      <c r="B1987" s="218"/>
      <c r="C1987" s="219"/>
      <c r="D1987" s="205" t="s">
        <v>191</v>
      </c>
      <c r="E1987" s="220" t="s">
        <v>34</v>
      </c>
      <c r="F1987" s="221" t="s">
        <v>2709</v>
      </c>
      <c r="G1987" s="219"/>
      <c r="H1987" s="222">
        <v>10.95</v>
      </c>
      <c r="I1987" s="223"/>
      <c r="J1987" s="219"/>
      <c r="K1987" s="219"/>
      <c r="L1987" s="224"/>
      <c r="M1987" s="225"/>
      <c r="N1987" s="226"/>
      <c r="O1987" s="226"/>
      <c r="P1987" s="226"/>
      <c r="Q1987" s="226"/>
      <c r="R1987" s="226"/>
      <c r="S1987" s="226"/>
      <c r="T1987" s="227"/>
      <c r="AT1987" s="228" t="s">
        <v>191</v>
      </c>
      <c r="AU1987" s="228" t="s">
        <v>88</v>
      </c>
      <c r="AV1987" s="12" t="s">
        <v>88</v>
      </c>
      <c r="AW1987" s="12" t="s">
        <v>41</v>
      </c>
      <c r="AX1987" s="12" t="s">
        <v>78</v>
      </c>
      <c r="AY1987" s="228" t="s">
        <v>179</v>
      </c>
    </row>
    <row r="1988" spans="2:51" s="12" customFormat="1" ht="27">
      <c r="B1988" s="218"/>
      <c r="C1988" s="219"/>
      <c r="D1988" s="205" t="s">
        <v>191</v>
      </c>
      <c r="E1988" s="220" t="s">
        <v>34</v>
      </c>
      <c r="F1988" s="221" t="s">
        <v>2710</v>
      </c>
      <c r="G1988" s="219"/>
      <c r="H1988" s="222">
        <v>21.8</v>
      </c>
      <c r="I1988" s="223"/>
      <c r="J1988" s="219"/>
      <c r="K1988" s="219"/>
      <c r="L1988" s="224"/>
      <c r="M1988" s="225"/>
      <c r="N1988" s="226"/>
      <c r="O1988" s="226"/>
      <c r="P1988" s="226"/>
      <c r="Q1988" s="226"/>
      <c r="R1988" s="226"/>
      <c r="S1988" s="226"/>
      <c r="T1988" s="227"/>
      <c r="AT1988" s="228" t="s">
        <v>191</v>
      </c>
      <c r="AU1988" s="228" t="s">
        <v>88</v>
      </c>
      <c r="AV1988" s="12" t="s">
        <v>88</v>
      </c>
      <c r="AW1988" s="12" t="s">
        <v>41</v>
      </c>
      <c r="AX1988" s="12" t="s">
        <v>78</v>
      </c>
      <c r="AY1988" s="228" t="s">
        <v>179</v>
      </c>
    </row>
    <row r="1989" spans="2:51" s="12" customFormat="1" ht="13.5">
      <c r="B1989" s="218"/>
      <c r="C1989" s="219"/>
      <c r="D1989" s="205" t="s">
        <v>191</v>
      </c>
      <c r="E1989" s="220" t="s">
        <v>34</v>
      </c>
      <c r="F1989" s="221" t="s">
        <v>2711</v>
      </c>
      <c r="G1989" s="219"/>
      <c r="H1989" s="222">
        <v>13.21</v>
      </c>
      <c r="I1989" s="223"/>
      <c r="J1989" s="219"/>
      <c r="K1989" s="219"/>
      <c r="L1989" s="224"/>
      <c r="M1989" s="225"/>
      <c r="N1989" s="226"/>
      <c r="O1989" s="226"/>
      <c r="P1989" s="226"/>
      <c r="Q1989" s="226"/>
      <c r="R1989" s="226"/>
      <c r="S1989" s="226"/>
      <c r="T1989" s="227"/>
      <c r="AT1989" s="228" t="s">
        <v>191</v>
      </c>
      <c r="AU1989" s="228" t="s">
        <v>88</v>
      </c>
      <c r="AV1989" s="12" t="s">
        <v>88</v>
      </c>
      <c r="AW1989" s="12" t="s">
        <v>41</v>
      </c>
      <c r="AX1989" s="12" t="s">
        <v>78</v>
      </c>
      <c r="AY1989" s="228" t="s">
        <v>179</v>
      </c>
    </row>
    <row r="1990" spans="2:51" s="12" customFormat="1" ht="13.5">
      <c r="B1990" s="218"/>
      <c r="C1990" s="219"/>
      <c r="D1990" s="205" t="s">
        <v>191</v>
      </c>
      <c r="E1990" s="220" t="s">
        <v>34</v>
      </c>
      <c r="F1990" s="221" t="s">
        <v>2712</v>
      </c>
      <c r="G1990" s="219"/>
      <c r="H1990" s="222">
        <v>6.2549999999999999</v>
      </c>
      <c r="I1990" s="223"/>
      <c r="J1990" s="219"/>
      <c r="K1990" s="219"/>
      <c r="L1990" s="224"/>
      <c r="M1990" s="225"/>
      <c r="N1990" s="226"/>
      <c r="O1990" s="226"/>
      <c r="P1990" s="226"/>
      <c r="Q1990" s="226"/>
      <c r="R1990" s="226"/>
      <c r="S1990" s="226"/>
      <c r="T1990" s="227"/>
      <c r="AT1990" s="228" t="s">
        <v>191</v>
      </c>
      <c r="AU1990" s="228" t="s">
        <v>88</v>
      </c>
      <c r="AV1990" s="12" t="s">
        <v>88</v>
      </c>
      <c r="AW1990" s="12" t="s">
        <v>41</v>
      </c>
      <c r="AX1990" s="12" t="s">
        <v>78</v>
      </c>
      <c r="AY1990" s="228" t="s">
        <v>179</v>
      </c>
    </row>
    <row r="1991" spans="2:51" s="12" customFormat="1" ht="13.5">
      <c r="B1991" s="218"/>
      <c r="C1991" s="219"/>
      <c r="D1991" s="205" t="s">
        <v>191</v>
      </c>
      <c r="E1991" s="220" t="s">
        <v>34</v>
      </c>
      <c r="F1991" s="221" t="s">
        <v>2713</v>
      </c>
      <c r="G1991" s="219"/>
      <c r="H1991" s="222">
        <v>3.05</v>
      </c>
      <c r="I1991" s="223"/>
      <c r="J1991" s="219"/>
      <c r="K1991" s="219"/>
      <c r="L1991" s="224"/>
      <c r="M1991" s="225"/>
      <c r="N1991" s="226"/>
      <c r="O1991" s="226"/>
      <c r="P1991" s="226"/>
      <c r="Q1991" s="226"/>
      <c r="R1991" s="226"/>
      <c r="S1991" s="226"/>
      <c r="T1991" s="227"/>
      <c r="AT1991" s="228" t="s">
        <v>191</v>
      </c>
      <c r="AU1991" s="228" t="s">
        <v>88</v>
      </c>
      <c r="AV1991" s="12" t="s">
        <v>88</v>
      </c>
      <c r="AW1991" s="12" t="s">
        <v>41</v>
      </c>
      <c r="AX1991" s="12" t="s">
        <v>78</v>
      </c>
      <c r="AY1991" s="228" t="s">
        <v>179</v>
      </c>
    </row>
    <row r="1992" spans="2:51" s="12" customFormat="1" ht="13.5">
      <c r="B1992" s="218"/>
      <c r="C1992" s="219"/>
      <c r="D1992" s="205" t="s">
        <v>191</v>
      </c>
      <c r="E1992" s="220" t="s">
        <v>34</v>
      </c>
      <c r="F1992" s="221" t="s">
        <v>2714</v>
      </c>
      <c r="G1992" s="219"/>
      <c r="H1992" s="222">
        <v>9.0500000000000007</v>
      </c>
      <c r="I1992" s="223"/>
      <c r="J1992" s="219"/>
      <c r="K1992" s="219"/>
      <c r="L1992" s="224"/>
      <c r="M1992" s="225"/>
      <c r="N1992" s="226"/>
      <c r="O1992" s="226"/>
      <c r="P1992" s="226"/>
      <c r="Q1992" s="226"/>
      <c r="R1992" s="226"/>
      <c r="S1992" s="226"/>
      <c r="T1992" s="227"/>
      <c r="AT1992" s="228" t="s">
        <v>191</v>
      </c>
      <c r="AU1992" s="228" t="s">
        <v>88</v>
      </c>
      <c r="AV1992" s="12" t="s">
        <v>88</v>
      </c>
      <c r="AW1992" s="12" t="s">
        <v>41</v>
      </c>
      <c r="AX1992" s="12" t="s">
        <v>78</v>
      </c>
      <c r="AY1992" s="228" t="s">
        <v>179</v>
      </c>
    </row>
    <row r="1993" spans="2:51" s="12" customFormat="1" ht="13.5">
      <c r="B1993" s="218"/>
      <c r="C1993" s="219"/>
      <c r="D1993" s="205" t="s">
        <v>191</v>
      </c>
      <c r="E1993" s="220" t="s">
        <v>34</v>
      </c>
      <c r="F1993" s="221" t="s">
        <v>2715</v>
      </c>
      <c r="G1993" s="219"/>
      <c r="H1993" s="222">
        <v>7.25</v>
      </c>
      <c r="I1993" s="223"/>
      <c r="J1993" s="219"/>
      <c r="K1993" s="219"/>
      <c r="L1993" s="224"/>
      <c r="M1993" s="225"/>
      <c r="N1993" s="226"/>
      <c r="O1993" s="226"/>
      <c r="P1993" s="226"/>
      <c r="Q1993" s="226"/>
      <c r="R1993" s="226"/>
      <c r="S1993" s="226"/>
      <c r="T1993" s="227"/>
      <c r="AT1993" s="228" t="s">
        <v>191</v>
      </c>
      <c r="AU1993" s="228" t="s">
        <v>88</v>
      </c>
      <c r="AV1993" s="12" t="s">
        <v>88</v>
      </c>
      <c r="AW1993" s="12" t="s">
        <v>41</v>
      </c>
      <c r="AX1993" s="12" t="s">
        <v>78</v>
      </c>
      <c r="AY1993" s="228" t="s">
        <v>179</v>
      </c>
    </row>
    <row r="1994" spans="2:51" s="12" customFormat="1" ht="13.5">
      <c r="B1994" s="218"/>
      <c r="C1994" s="219"/>
      <c r="D1994" s="205" t="s">
        <v>191</v>
      </c>
      <c r="E1994" s="220" t="s">
        <v>34</v>
      </c>
      <c r="F1994" s="221" t="s">
        <v>2716</v>
      </c>
      <c r="G1994" s="219"/>
      <c r="H1994" s="222">
        <v>6.2</v>
      </c>
      <c r="I1994" s="223"/>
      <c r="J1994" s="219"/>
      <c r="K1994" s="219"/>
      <c r="L1994" s="224"/>
      <c r="M1994" s="225"/>
      <c r="N1994" s="226"/>
      <c r="O1994" s="226"/>
      <c r="P1994" s="226"/>
      <c r="Q1994" s="226"/>
      <c r="R1994" s="226"/>
      <c r="S1994" s="226"/>
      <c r="T1994" s="227"/>
      <c r="AT1994" s="228" t="s">
        <v>191</v>
      </c>
      <c r="AU1994" s="228" t="s">
        <v>88</v>
      </c>
      <c r="AV1994" s="12" t="s">
        <v>88</v>
      </c>
      <c r="AW1994" s="12" t="s">
        <v>41</v>
      </c>
      <c r="AX1994" s="12" t="s">
        <v>78</v>
      </c>
      <c r="AY1994" s="228" t="s">
        <v>179</v>
      </c>
    </row>
    <row r="1995" spans="2:51" s="12" customFormat="1" ht="13.5">
      <c r="B1995" s="218"/>
      <c r="C1995" s="219"/>
      <c r="D1995" s="205" t="s">
        <v>191</v>
      </c>
      <c r="E1995" s="220" t="s">
        <v>34</v>
      </c>
      <c r="F1995" s="221" t="s">
        <v>2717</v>
      </c>
      <c r="G1995" s="219"/>
      <c r="H1995" s="222">
        <v>11.5</v>
      </c>
      <c r="I1995" s="223"/>
      <c r="J1995" s="219"/>
      <c r="K1995" s="219"/>
      <c r="L1995" s="224"/>
      <c r="M1995" s="225"/>
      <c r="N1995" s="226"/>
      <c r="O1995" s="226"/>
      <c r="P1995" s="226"/>
      <c r="Q1995" s="226"/>
      <c r="R1995" s="226"/>
      <c r="S1995" s="226"/>
      <c r="T1995" s="227"/>
      <c r="AT1995" s="228" t="s">
        <v>191</v>
      </c>
      <c r="AU1995" s="228" t="s">
        <v>88</v>
      </c>
      <c r="AV1995" s="12" t="s">
        <v>88</v>
      </c>
      <c r="AW1995" s="12" t="s">
        <v>41</v>
      </c>
      <c r="AX1995" s="12" t="s">
        <v>78</v>
      </c>
      <c r="AY1995" s="228" t="s">
        <v>179</v>
      </c>
    </row>
    <row r="1996" spans="2:51" s="12" customFormat="1" ht="13.5">
      <c r="B1996" s="218"/>
      <c r="C1996" s="219"/>
      <c r="D1996" s="205" t="s">
        <v>191</v>
      </c>
      <c r="E1996" s="220" t="s">
        <v>34</v>
      </c>
      <c r="F1996" s="221" t="s">
        <v>2718</v>
      </c>
      <c r="G1996" s="219"/>
      <c r="H1996" s="222">
        <v>4.0999999999999996</v>
      </c>
      <c r="I1996" s="223"/>
      <c r="J1996" s="219"/>
      <c r="K1996" s="219"/>
      <c r="L1996" s="224"/>
      <c r="M1996" s="225"/>
      <c r="N1996" s="226"/>
      <c r="O1996" s="226"/>
      <c r="P1996" s="226"/>
      <c r="Q1996" s="226"/>
      <c r="R1996" s="226"/>
      <c r="S1996" s="226"/>
      <c r="T1996" s="227"/>
      <c r="AT1996" s="228" t="s">
        <v>191</v>
      </c>
      <c r="AU1996" s="228" t="s">
        <v>88</v>
      </c>
      <c r="AV1996" s="12" t="s">
        <v>88</v>
      </c>
      <c r="AW1996" s="12" t="s">
        <v>41</v>
      </c>
      <c r="AX1996" s="12" t="s">
        <v>78</v>
      </c>
      <c r="AY1996" s="228" t="s">
        <v>179</v>
      </c>
    </row>
    <row r="1997" spans="2:51" s="12" customFormat="1" ht="13.5">
      <c r="B1997" s="218"/>
      <c r="C1997" s="219"/>
      <c r="D1997" s="205" t="s">
        <v>191</v>
      </c>
      <c r="E1997" s="220" t="s">
        <v>34</v>
      </c>
      <c r="F1997" s="221" t="s">
        <v>2719</v>
      </c>
      <c r="G1997" s="219"/>
      <c r="H1997" s="222">
        <v>7.7</v>
      </c>
      <c r="I1997" s="223"/>
      <c r="J1997" s="219"/>
      <c r="K1997" s="219"/>
      <c r="L1997" s="224"/>
      <c r="M1997" s="225"/>
      <c r="N1997" s="226"/>
      <c r="O1997" s="226"/>
      <c r="P1997" s="226"/>
      <c r="Q1997" s="226"/>
      <c r="R1997" s="226"/>
      <c r="S1997" s="226"/>
      <c r="T1997" s="227"/>
      <c r="AT1997" s="228" t="s">
        <v>191</v>
      </c>
      <c r="AU1997" s="228" t="s">
        <v>88</v>
      </c>
      <c r="AV1997" s="12" t="s">
        <v>88</v>
      </c>
      <c r="AW1997" s="12" t="s">
        <v>41</v>
      </c>
      <c r="AX1997" s="12" t="s">
        <v>78</v>
      </c>
      <c r="AY1997" s="228" t="s">
        <v>179</v>
      </c>
    </row>
    <row r="1998" spans="2:51" s="12" customFormat="1" ht="13.5">
      <c r="B1998" s="218"/>
      <c r="C1998" s="219"/>
      <c r="D1998" s="205" t="s">
        <v>191</v>
      </c>
      <c r="E1998" s="220" t="s">
        <v>34</v>
      </c>
      <c r="F1998" s="221" t="s">
        <v>2720</v>
      </c>
      <c r="G1998" s="219"/>
      <c r="H1998" s="222">
        <v>7.85</v>
      </c>
      <c r="I1998" s="223"/>
      <c r="J1998" s="219"/>
      <c r="K1998" s="219"/>
      <c r="L1998" s="224"/>
      <c r="M1998" s="225"/>
      <c r="N1998" s="226"/>
      <c r="O1998" s="226"/>
      <c r="P1998" s="226"/>
      <c r="Q1998" s="226"/>
      <c r="R1998" s="226"/>
      <c r="S1998" s="226"/>
      <c r="T1998" s="227"/>
      <c r="AT1998" s="228" t="s">
        <v>191</v>
      </c>
      <c r="AU1998" s="228" t="s">
        <v>88</v>
      </c>
      <c r="AV1998" s="12" t="s">
        <v>88</v>
      </c>
      <c r="AW1998" s="12" t="s">
        <v>41</v>
      </c>
      <c r="AX1998" s="12" t="s">
        <v>78</v>
      </c>
      <c r="AY1998" s="228" t="s">
        <v>179</v>
      </c>
    </row>
    <row r="1999" spans="2:51" s="12" customFormat="1" ht="13.5">
      <c r="B1999" s="218"/>
      <c r="C1999" s="219"/>
      <c r="D1999" s="205" t="s">
        <v>191</v>
      </c>
      <c r="E1999" s="220" t="s">
        <v>34</v>
      </c>
      <c r="F1999" s="221" t="s">
        <v>2721</v>
      </c>
      <c r="G1999" s="219"/>
      <c r="H1999" s="222">
        <v>8</v>
      </c>
      <c r="I1999" s="223"/>
      <c r="J1999" s="219"/>
      <c r="K1999" s="219"/>
      <c r="L1999" s="224"/>
      <c r="M1999" s="225"/>
      <c r="N1999" s="226"/>
      <c r="O1999" s="226"/>
      <c r="P1999" s="226"/>
      <c r="Q1999" s="226"/>
      <c r="R1999" s="226"/>
      <c r="S1999" s="226"/>
      <c r="T1999" s="227"/>
      <c r="AT1999" s="228" t="s">
        <v>191</v>
      </c>
      <c r="AU1999" s="228" t="s">
        <v>88</v>
      </c>
      <c r="AV1999" s="12" t="s">
        <v>88</v>
      </c>
      <c r="AW1999" s="12" t="s">
        <v>41</v>
      </c>
      <c r="AX1999" s="12" t="s">
        <v>78</v>
      </c>
      <c r="AY1999" s="228" t="s">
        <v>179</v>
      </c>
    </row>
    <row r="2000" spans="2:51" s="12" customFormat="1" ht="13.5">
      <c r="B2000" s="218"/>
      <c r="C2000" s="219"/>
      <c r="D2000" s="205" t="s">
        <v>191</v>
      </c>
      <c r="E2000" s="220" t="s">
        <v>34</v>
      </c>
      <c r="F2000" s="221" t="s">
        <v>2722</v>
      </c>
      <c r="G2000" s="219"/>
      <c r="H2000" s="222">
        <v>11.85</v>
      </c>
      <c r="I2000" s="223"/>
      <c r="J2000" s="219"/>
      <c r="K2000" s="219"/>
      <c r="L2000" s="224"/>
      <c r="M2000" s="225"/>
      <c r="N2000" s="226"/>
      <c r="O2000" s="226"/>
      <c r="P2000" s="226"/>
      <c r="Q2000" s="226"/>
      <c r="R2000" s="226"/>
      <c r="S2000" s="226"/>
      <c r="T2000" s="227"/>
      <c r="AT2000" s="228" t="s">
        <v>191</v>
      </c>
      <c r="AU2000" s="228" t="s">
        <v>88</v>
      </c>
      <c r="AV2000" s="12" t="s">
        <v>88</v>
      </c>
      <c r="AW2000" s="12" t="s">
        <v>41</v>
      </c>
      <c r="AX2000" s="12" t="s">
        <v>78</v>
      </c>
      <c r="AY2000" s="228" t="s">
        <v>179</v>
      </c>
    </row>
    <row r="2001" spans="2:51" s="12" customFormat="1" ht="13.5">
      <c r="B2001" s="218"/>
      <c r="C2001" s="219"/>
      <c r="D2001" s="205" t="s">
        <v>191</v>
      </c>
      <c r="E2001" s="220" t="s">
        <v>34</v>
      </c>
      <c r="F2001" s="221" t="s">
        <v>2723</v>
      </c>
      <c r="G2001" s="219"/>
      <c r="H2001" s="222">
        <v>4.75</v>
      </c>
      <c r="I2001" s="223"/>
      <c r="J2001" s="219"/>
      <c r="K2001" s="219"/>
      <c r="L2001" s="224"/>
      <c r="M2001" s="225"/>
      <c r="N2001" s="226"/>
      <c r="O2001" s="226"/>
      <c r="P2001" s="226"/>
      <c r="Q2001" s="226"/>
      <c r="R2001" s="226"/>
      <c r="S2001" s="226"/>
      <c r="T2001" s="227"/>
      <c r="AT2001" s="228" t="s">
        <v>191</v>
      </c>
      <c r="AU2001" s="228" t="s">
        <v>88</v>
      </c>
      <c r="AV2001" s="12" t="s">
        <v>88</v>
      </c>
      <c r="AW2001" s="12" t="s">
        <v>41</v>
      </c>
      <c r="AX2001" s="12" t="s">
        <v>78</v>
      </c>
      <c r="AY2001" s="228" t="s">
        <v>179</v>
      </c>
    </row>
    <row r="2002" spans="2:51" s="12" customFormat="1" ht="13.5">
      <c r="B2002" s="218"/>
      <c r="C2002" s="219"/>
      <c r="D2002" s="205" t="s">
        <v>191</v>
      </c>
      <c r="E2002" s="220" t="s">
        <v>34</v>
      </c>
      <c r="F2002" s="221" t="s">
        <v>2724</v>
      </c>
      <c r="G2002" s="219"/>
      <c r="H2002" s="222">
        <v>5.0750000000000002</v>
      </c>
      <c r="I2002" s="223"/>
      <c r="J2002" s="219"/>
      <c r="K2002" s="219"/>
      <c r="L2002" s="224"/>
      <c r="M2002" s="225"/>
      <c r="N2002" s="226"/>
      <c r="O2002" s="226"/>
      <c r="P2002" s="226"/>
      <c r="Q2002" s="226"/>
      <c r="R2002" s="226"/>
      <c r="S2002" s="226"/>
      <c r="T2002" s="227"/>
      <c r="AT2002" s="228" t="s">
        <v>191</v>
      </c>
      <c r="AU2002" s="228" t="s">
        <v>88</v>
      </c>
      <c r="AV2002" s="12" t="s">
        <v>88</v>
      </c>
      <c r="AW2002" s="12" t="s">
        <v>41</v>
      </c>
      <c r="AX2002" s="12" t="s">
        <v>78</v>
      </c>
      <c r="AY2002" s="228" t="s">
        <v>179</v>
      </c>
    </row>
    <row r="2003" spans="2:51" s="12" customFormat="1" ht="13.5">
      <c r="B2003" s="218"/>
      <c r="C2003" s="219"/>
      <c r="D2003" s="205" t="s">
        <v>191</v>
      </c>
      <c r="E2003" s="220" t="s">
        <v>34</v>
      </c>
      <c r="F2003" s="221" t="s">
        <v>2725</v>
      </c>
      <c r="G2003" s="219"/>
      <c r="H2003" s="222">
        <v>7.85</v>
      </c>
      <c r="I2003" s="223"/>
      <c r="J2003" s="219"/>
      <c r="K2003" s="219"/>
      <c r="L2003" s="224"/>
      <c r="M2003" s="225"/>
      <c r="N2003" s="226"/>
      <c r="O2003" s="226"/>
      <c r="P2003" s="226"/>
      <c r="Q2003" s="226"/>
      <c r="R2003" s="226"/>
      <c r="S2003" s="226"/>
      <c r="T2003" s="227"/>
      <c r="AT2003" s="228" t="s">
        <v>191</v>
      </c>
      <c r="AU2003" s="228" t="s">
        <v>88</v>
      </c>
      <c r="AV2003" s="12" t="s">
        <v>88</v>
      </c>
      <c r="AW2003" s="12" t="s">
        <v>41</v>
      </c>
      <c r="AX2003" s="12" t="s">
        <v>78</v>
      </c>
      <c r="AY2003" s="228" t="s">
        <v>179</v>
      </c>
    </row>
    <row r="2004" spans="2:51" s="12" customFormat="1" ht="13.5">
      <c r="B2004" s="218"/>
      <c r="C2004" s="219"/>
      <c r="D2004" s="205" t="s">
        <v>191</v>
      </c>
      <c r="E2004" s="220" t="s">
        <v>34</v>
      </c>
      <c r="F2004" s="221" t="s">
        <v>2726</v>
      </c>
      <c r="G2004" s="219"/>
      <c r="H2004" s="222">
        <v>14.15</v>
      </c>
      <c r="I2004" s="223"/>
      <c r="J2004" s="219"/>
      <c r="K2004" s="219"/>
      <c r="L2004" s="224"/>
      <c r="M2004" s="225"/>
      <c r="N2004" s="226"/>
      <c r="O2004" s="226"/>
      <c r="P2004" s="226"/>
      <c r="Q2004" s="226"/>
      <c r="R2004" s="226"/>
      <c r="S2004" s="226"/>
      <c r="T2004" s="227"/>
      <c r="AT2004" s="228" t="s">
        <v>191</v>
      </c>
      <c r="AU2004" s="228" t="s">
        <v>88</v>
      </c>
      <c r="AV2004" s="12" t="s">
        <v>88</v>
      </c>
      <c r="AW2004" s="12" t="s">
        <v>41</v>
      </c>
      <c r="AX2004" s="12" t="s">
        <v>78</v>
      </c>
      <c r="AY2004" s="228" t="s">
        <v>179</v>
      </c>
    </row>
    <row r="2005" spans="2:51" s="12" customFormat="1" ht="13.5">
      <c r="B2005" s="218"/>
      <c r="C2005" s="219"/>
      <c r="D2005" s="205" t="s">
        <v>191</v>
      </c>
      <c r="E2005" s="220" t="s">
        <v>34</v>
      </c>
      <c r="F2005" s="221" t="s">
        <v>2727</v>
      </c>
      <c r="G2005" s="219"/>
      <c r="H2005" s="222">
        <v>19.149999999999999</v>
      </c>
      <c r="I2005" s="223"/>
      <c r="J2005" s="219"/>
      <c r="K2005" s="219"/>
      <c r="L2005" s="224"/>
      <c r="M2005" s="225"/>
      <c r="N2005" s="226"/>
      <c r="O2005" s="226"/>
      <c r="P2005" s="226"/>
      <c r="Q2005" s="226"/>
      <c r="R2005" s="226"/>
      <c r="S2005" s="226"/>
      <c r="T2005" s="227"/>
      <c r="AT2005" s="228" t="s">
        <v>191</v>
      </c>
      <c r="AU2005" s="228" t="s">
        <v>88</v>
      </c>
      <c r="AV2005" s="12" t="s">
        <v>88</v>
      </c>
      <c r="AW2005" s="12" t="s">
        <v>41</v>
      </c>
      <c r="AX2005" s="12" t="s">
        <v>78</v>
      </c>
      <c r="AY2005" s="228" t="s">
        <v>179</v>
      </c>
    </row>
    <row r="2006" spans="2:51" s="12" customFormat="1" ht="13.5">
      <c r="B2006" s="218"/>
      <c r="C2006" s="219"/>
      <c r="D2006" s="205" t="s">
        <v>191</v>
      </c>
      <c r="E2006" s="220" t="s">
        <v>34</v>
      </c>
      <c r="F2006" s="221" t="s">
        <v>2728</v>
      </c>
      <c r="G2006" s="219"/>
      <c r="H2006" s="222">
        <v>8.4</v>
      </c>
      <c r="I2006" s="223"/>
      <c r="J2006" s="219"/>
      <c r="K2006" s="219"/>
      <c r="L2006" s="224"/>
      <c r="M2006" s="225"/>
      <c r="N2006" s="226"/>
      <c r="O2006" s="226"/>
      <c r="P2006" s="226"/>
      <c r="Q2006" s="226"/>
      <c r="R2006" s="226"/>
      <c r="S2006" s="226"/>
      <c r="T2006" s="227"/>
      <c r="AT2006" s="228" t="s">
        <v>191</v>
      </c>
      <c r="AU2006" s="228" t="s">
        <v>88</v>
      </c>
      <c r="AV2006" s="12" t="s">
        <v>88</v>
      </c>
      <c r="AW2006" s="12" t="s">
        <v>41</v>
      </c>
      <c r="AX2006" s="12" t="s">
        <v>78</v>
      </c>
      <c r="AY2006" s="228" t="s">
        <v>179</v>
      </c>
    </row>
    <row r="2007" spans="2:51" s="12" customFormat="1" ht="13.5">
      <c r="B2007" s="218"/>
      <c r="C2007" s="219"/>
      <c r="D2007" s="205" t="s">
        <v>191</v>
      </c>
      <c r="E2007" s="220" t="s">
        <v>34</v>
      </c>
      <c r="F2007" s="221" t="s">
        <v>2729</v>
      </c>
      <c r="G2007" s="219"/>
      <c r="H2007" s="222">
        <v>7.2</v>
      </c>
      <c r="I2007" s="223"/>
      <c r="J2007" s="219"/>
      <c r="K2007" s="219"/>
      <c r="L2007" s="224"/>
      <c r="M2007" s="225"/>
      <c r="N2007" s="226"/>
      <c r="O2007" s="226"/>
      <c r="P2007" s="226"/>
      <c r="Q2007" s="226"/>
      <c r="R2007" s="226"/>
      <c r="S2007" s="226"/>
      <c r="T2007" s="227"/>
      <c r="AT2007" s="228" t="s">
        <v>191</v>
      </c>
      <c r="AU2007" s="228" t="s">
        <v>88</v>
      </c>
      <c r="AV2007" s="12" t="s">
        <v>88</v>
      </c>
      <c r="AW2007" s="12" t="s">
        <v>41</v>
      </c>
      <c r="AX2007" s="12" t="s">
        <v>78</v>
      </c>
      <c r="AY2007" s="228" t="s">
        <v>179</v>
      </c>
    </row>
    <row r="2008" spans="2:51" s="12" customFormat="1" ht="13.5">
      <c r="B2008" s="218"/>
      <c r="C2008" s="219"/>
      <c r="D2008" s="205" t="s">
        <v>191</v>
      </c>
      <c r="E2008" s="220" t="s">
        <v>34</v>
      </c>
      <c r="F2008" s="221" t="s">
        <v>2730</v>
      </c>
      <c r="G2008" s="219"/>
      <c r="H2008" s="222">
        <v>8.91</v>
      </c>
      <c r="I2008" s="223"/>
      <c r="J2008" s="219"/>
      <c r="K2008" s="219"/>
      <c r="L2008" s="224"/>
      <c r="M2008" s="225"/>
      <c r="N2008" s="226"/>
      <c r="O2008" s="226"/>
      <c r="P2008" s="226"/>
      <c r="Q2008" s="226"/>
      <c r="R2008" s="226"/>
      <c r="S2008" s="226"/>
      <c r="T2008" s="227"/>
      <c r="AT2008" s="228" t="s">
        <v>191</v>
      </c>
      <c r="AU2008" s="228" t="s">
        <v>88</v>
      </c>
      <c r="AV2008" s="12" t="s">
        <v>88</v>
      </c>
      <c r="AW2008" s="12" t="s">
        <v>41</v>
      </c>
      <c r="AX2008" s="12" t="s">
        <v>78</v>
      </c>
      <c r="AY2008" s="228" t="s">
        <v>179</v>
      </c>
    </row>
    <row r="2009" spans="2:51" s="12" customFormat="1" ht="13.5">
      <c r="B2009" s="218"/>
      <c r="C2009" s="219"/>
      <c r="D2009" s="205" t="s">
        <v>191</v>
      </c>
      <c r="E2009" s="220" t="s">
        <v>34</v>
      </c>
      <c r="F2009" s="221" t="s">
        <v>2731</v>
      </c>
      <c r="G2009" s="219"/>
      <c r="H2009" s="222">
        <v>11.6</v>
      </c>
      <c r="I2009" s="223"/>
      <c r="J2009" s="219"/>
      <c r="K2009" s="219"/>
      <c r="L2009" s="224"/>
      <c r="M2009" s="225"/>
      <c r="N2009" s="226"/>
      <c r="O2009" s="226"/>
      <c r="P2009" s="226"/>
      <c r="Q2009" s="226"/>
      <c r="R2009" s="226"/>
      <c r="S2009" s="226"/>
      <c r="T2009" s="227"/>
      <c r="AT2009" s="228" t="s">
        <v>191</v>
      </c>
      <c r="AU2009" s="228" t="s">
        <v>88</v>
      </c>
      <c r="AV2009" s="12" t="s">
        <v>88</v>
      </c>
      <c r="AW2009" s="12" t="s">
        <v>41</v>
      </c>
      <c r="AX2009" s="12" t="s">
        <v>78</v>
      </c>
      <c r="AY2009" s="228" t="s">
        <v>179</v>
      </c>
    </row>
    <row r="2010" spans="2:51" s="12" customFormat="1" ht="13.5">
      <c r="B2010" s="218"/>
      <c r="C2010" s="219"/>
      <c r="D2010" s="205" t="s">
        <v>191</v>
      </c>
      <c r="E2010" s="220" t="s">
        <v>34</v>
      </c>
      <c r="F2010" s="221" t="s">
        <v>2732</v>
      </c>
      <c r="G2010" s="219"/>
      <c r="H2010" s="222">
        <v>10.23</v>
      </c>
      <c r="I2010" s="223"/>
      <c r="J2010" s="219"/>
      <c r="K2010" s="219"/>
      <c r="L2010" s="224"/>
      <c r="M2010" s="225"/>
      <c r="N2010" s="226"/>
      <c r="O2010" s="226"/>
      <c r="P2010" s="226"/>
      <c r="Q2010" s="226"/>
      <c r="R2010" s="226"/>
      <c r="S2010" s="226"/>
      <c r="T2010" s="227"/>
      <c r="AT2010" s="228" t="s">
        <v>191</v>
      </c>
      <c r="AU2010" s="228" t="s">
        <v>88</v>
      </c>
      <c r="AV2010" s="12" t="s">
        <v>88</v>
      </c>
      <c r="AW2010" s="12" t="s">
        <v>41</v>
      </c>
      <c r="AX2010" s="12" t="s">
        <v>78</v>
      </c>
      <c r="AY2010" s="228" t="s">
        <v>179</v>
      </c>
    </row>
    <row r="2011" spans="2:51" s="12" customFormat="1" ht="13.5">
      <c r="B2011" s="218"/>
      <c r="C2011" s="219"/>
      <c r="D2011" s="205" t="s">
        <v>191</v>
      </c>
      <c r="E2011" s="220" t="s">
        <v>34</v>
      </c>
      <c r="F2011" s="221" t="s">
        <v>2733</v>
      </c>
      <c r="G2011" s="219"/>
      <c r="H2011" s="222">
        <v>15.01</v>
      </c>
      <c r="I2011" s="223"/>
      <c r="J2011" s="219"/>
      <c r="K2011" s="219"/>
      <c r="L2011" s="224"/>
      <c r="M2011" s="225"/>
      <c r="N2011" s="226"/>
      <c r="O2011" s="226"/>
      <c r="P2011" s="226"/>
      <c r="Q2011" s="226"/>
      <c r="R2011" s="226"/>
      <c r="S2011" s="226"/>
      <c r="T2011" s="227"/>
      <c r="AT2011" s="228" t="s">
        <v>191</v>
      </c>
      <c r="AU2011" s="228" t="s">
        <v>88</v>
      </c>
      <c r="AV2011" s="12" t="s">
        <v>88</v>
      </c>
      <c r="AW2011" s="12" t="s">
        <v>41</v>
      </c>
      <c r="AX2011" s="12" t="s">
        <v>78</v>
      </c>
      <c r="AY2011" s="228" t="s">
        <v>179</v>
      </c>
    </row>
    <row r="2012" spans="2:51" s="12" customFormat="1" ht="13.5">
      <c r="B2012" s="218"/>
      <c r="C2012" s="219"/>
      <c r="D2012" s="205" t="s">
        <v>191</v>
      </c>
      <c r="E2012" s="220" t="s">
        <v>34</v>
      </c>
      <c r="F2012" s="221" t="s">
        <v>2734</v>
      </c>
      <c r="G2012" s="219"/>
      <c r="H2012" s="222">
        <v>6.71</v>
      </c>
      <c r="I2012" s="223"/>
      <c r="J2012" s="219"/>
      <c r="K2012" s="219"/>
      <c r="L2012" s="224"/>
      <c r="M2012" s="225"/>
      <c r="N2012" s="226"/>
      <c r="O2012" s="226"/>
      <c r="P2012" s="226"/>
      <c r="Q2012" s="226"/>
      <c r="R2012" s="226"/>
      <c r="S2012" s="226"/>
      <c r="T2012" s="227"/>
      <c r="AT2012" s="228" t="s">
        <v>191</v>
      </c>
      <c r="AU2012" s="228" t="s">
        <v>88</v>
      </c>
      <c r="AV2012" s="12" t="s">
        <v>88</v>
      </c>
      <c r="AW2012" s="12" t="s">
        <v>41</v>
      </c>
      <c r="AX2012" s="12" t="s">
        <v>78</v>
      </c>
      <c r="AY2012" s="228" t="s">
        <v>179</v>
      </c>
    </row>
    <row r="2013" spans="2:51" s="12" customFormat="1" ht="40.5">
      <c r="B2013" s="218"/>
      <c r="C2013" s="219"/>
      <c r="D2013" s="205" t="s">
        <v>191</v>
      </c>
      <c r="E2013" s="220" t="s">
        <v>34</v>
      </c>
      <c r="F2013" s="221" t="s">
        <v>2735</v>
      </c>
      <c r="G2013" s="219"/>
      <c r="H2013" s="222">
        <v>60.21</v>
      </c>
      <c r="I2013" s="223"/>
      <c r="J2013" s="219"/>
      <c r="K2013" s="219"/>
      <c r="L2013" s="224"/>
      <c r="M2013" s="225"/>
      <c r="N2013" s="226"/>
      <c r="O2013" s="226"/>
      <c r="P2013" s="226"/>
      <c r="Q2013" s="226"/>
      <c r="R2013" s="226"/>
      <c r="S2013" s="226"/>
      <c r="T2013" s="227"/>
      <c r="AT2013" s="228" t="s">
        <v>191</v>
      </c>
      <c r="AU2013" s="228" t="s">
        <v>88</v>
      </c>
      <c r="AV2013" s="12" t="s">
        <v>88</v>
      </c>
      <c r="AW2013" s="12" t="s">
        <v>41</v>
      </c>
      <c r="AX2013" s="12" t="s">
        <v>78</v>
      </c>
      <c r="AY2013" s="228" t="s">
        <v>179</v>
      </c>
    </row>
    <row r="2014" spans="2:51" s="12" customFormat="1" ht="13.5">
      <c r="B2014" s="218"/>
      <c r="C2014" s="219"/>
      <c r="D2014" s="205" t="s">
        <v>191</v>
      </c>
      <c r="E2014" s="220" t="s">
        <v>34</v>
      </c>
      <c r="F2014" s="221" t="s">
        <v>2736</v>
      </c>
      <c r="G2014" s="219"/>
      <c r="H2014" s="222">
        <v>-23.97</v>
      </c>
      <c r="I2014" s="223"/>
      <c r="J2014" s="219"/>
      <c r="K2014" s="219"/>
      <c r="L2014" s="224"/>
      <c r="M2014" s="225"/>
      <c r="N2014" s="226"/>
      <c r="O2014" s="226"/>
      <c r="P2014" s="226"/>
      <c r="Q2014" s="226"/>
      <c r="R2014" s="226"/>
      <c r="S2014" s="226"/>
      <c r="T2014" s="227"/>
      <c r="AT2014" s="228" t="s">
        <v>191</v>
      </c>
      <c r="AU2014" s="228" t="s">
        <v>88</v>
      </c>
      <c r="AV2014" s="12" t="s">
        <v>88</v>
      </c>
      <c r="AW2014" s="12" t="s">
        <v>41</v>
      </c>
      <c r="AX2014" s="12" t="s">
        <v>78</v>
      </c>
      <c r="AY2014" s="228" t="s">
        <v>179</v>
      </c>
    </row>
    <row r="2015" spans="2:51" s="14" customFormat="1" ht="13.5">
      <c r="B2015" s="250"/>
      <c r="C2015" s="251"/>
      <c r="D2015" s="205" t="s">
        <v>191</v>
      </c>
      <c r="E2015" s="252" t="s">
        <v>34</v>
      </c>
      <c r="F2015" s="253" t="s">
        <v>347</v>
      </c>
      <c r="G2015" s="251"/>
      <c r="H2015" s="254">
        <v>292.83999999999997</v>
      </c>
      <c r="I2015" s="255"/>
      <c r="J2015" s="251"/>
      <c r="K2015" s="251"/>
      <c r="L2015" s="256"/>
      <c r="M2015" s="257"/>
      <c r="N2015" s="258"/>
      <c r="O2015" s="258"/>
      <c r="P2015" s="258"/>
      <c r="Q2015" s="258"/>
      <c r="R2015" s="258"/>
      <c r="S2015" s="258"/>
      <c r="T2015" s="259"/>
      <c r="AT2015" s="260" t="s">
        <v>191</v>
      </c>
      <c r="AU2015" s="260" t="s">
        <v>88</v>
      </c>
      <c r="AV2015" s="14" t="s">
        <v>180</v>
      </c>
      <c r="AW2015" s="14" t="s">
        <v>41</v>
      </c>
      <c r="AX2015" s="14" t="s">
        <v>78</v>
      </c>
      <c r="AY2015" s="260" t="s">
        <v>179</v>
      </c>
    </row>
    <row r="2016" spans="2:51" s="13" customFormat="1" ht="13.5">
      <c r="B2016" s="229"/>
      <c r="C2016" s="230"/>
      <c r="D2016" s="205" t="s">
        <v>191</v>
      </c>
      <c r="E2016" s="231" t="s">
        <v>34</v>
      </c>
      <c r="F2016" s="232" t="s">
        <v>196</v>
      </c>
      <c r="G2016" s="230"/>
      <c r="H2016" s="233">
        <v>587.02499999999998</v>
      </c>
      <c r="I2016" s="234"/>
      <c r="J2016" s="230"/>
      <c r="K2016" s="230"/>
      <c r="L2016" s="235"/>
      <c r="M2016" s="236"/>
      <c r="N2016" s="237"/>
      <c r="O2016" s="237"/>
      <c r="P2016" s="237"/>
      <c r="Q2016" s="237"/>
      <c r="R2016" s="237"/>
      <c r="S2016" s="237"/>
      <c r="T2016" s="238"/>
      <c r="AT2016" s="239" t="s">
        <v>191</v>
      </c>
      <c r="AU2016" s="239" t="s">
        <v>88</v>
      </c>
      <c r="AV2016" s="13" t="s">
        <v>187</v>
      </c>
      <c r="AW2016" s="13" t="s">
        <v>41</v>
      </c>
      <c r="AX2016" s="13" t="s">
        <v>86</v>
      </c>
      <c r="AY2016" s="239" t="s">
        <v>179</v>
      </c>
    </row>
    <row r="2017" spans="2:65" s="1" customFormat="1" ht="14.45" customHeight="1">
      <c r="B2017" s="42"/>
      <c r="C2017" s="193" t="s">
        <v>2737</v>
      </c>
      <c r="D2017" s="193" t="s">
        <v>182</v>
      </c>
      <c r="E2017" s="194" t="s">
        <v>2738</v>
      </c>
      <c r="F2017" s="195" t="s">
        <v>2739</v>
      </c>
      <c r="G2017" s="196" t="s">
        <v>250</v>
      </c>
      <c r="H2017" s="197">
        <v>50</v>
      </c>
      <c r="I2017" s="198"/>
      <c r="J2017" s="199">
        <f>ROUND(I2017*H2017,2)</f>
        <v>0</v>
      </c>
      <c r="K2017" s="195" t="s">
        <v>233</v>
      </c>
      <c r="L2017" s="62"/>
      <c r="M2017" s="200" t="s">
        <v>34</v>
      </c>
      <c r="N2017" s="201" t="s">
        <v>49</v>
      </c>
      <c r="O2017" s="43"/>
      <c r="P2017" s="202">
        <f>O2017*H2017</f>
        <v>0</v>
      </c>
      <c r="Q2017" s="202">
        <v>3.2000000000000003E-4</v>
      </c>
      <c r="R2017" s="202">
        <f>Q2017*H2017</f>
        <v>1.6E-2</v>
      </c>
      <c r="S2017" s="202">
        <v>0</v>
      </c>
      <c r="T2017" s="203">
        <f>S2017*H2017</f>
        <v>0</v>
      </c>
      <c r="AR2017" s="24" t="s">
        <v>301</v>
      </c>
      <c r="AT2017" s="24" t="s">
        <v>182</v>
      </c>
      <c r="AU2017" s="24" t="s">
        <v>88</v>
      </c>
      <c r="AY2017" s="24" t="s">
        <v>179</v>
      </c>
      <c r="BE2017" s="204">
        <f>IF(N2017="základní",J2017,0)</f>
        <v>0</v>
      </c>
      <c r="BF2017" s="204">
        <f>IF(N2017="snížená",J2017,0)</f>
        <v>0</v>
      </c>
      <c r="BG2017" s="204">
        <f>IF(N2017="zákl. přenesená",J2017,0)</f>
        <v>0</v>
      </c>
      <c r="BH2017" s="204">
        <f>IF(N2017="sníž. přenesená",J2017,0)</f>
        <v>0</v>
      </c>
      <c r="BI2017" s="204">
        <f>IF(N2017="nulová",J2017,0)</f>
        <v>0</v>
      </c>
      <c r="BJ2017" s="24" t="s">
        <v>86</v>
      </c>
      <c r="BK2017" s="204">
        <f>ROUND(I2017*H2017,2)</f>
        <v>0</v>
      </c>
      <c r="BL2017" s="24" t="s">
        <v>301</v>
      </c>
      <c r="BM2017" s="24" t="s">
        <v>2740</v>
      </c>
    </row>
    <row r="2018" spans="2:65" s="1" customFormat="1" ht="34.15" customHeight="1">
      <c r="B2018" s="42"/>
      <c r="C2018" s="193" t="s">
        <v>2741</v>
      </c>
      <c r="D2018" s="193" t="s">
        <v>182</v>
      </c>
      <c r="E2018" s="194" t="s">
        <v>2742</v>
      </c>
      <c r="F2018" s="195" t="s">
        <v>2743</v>
      </c>
      <c r="G2018" s="196" t="s">
        <v>207</v>
      </c>
      <c r="H2018" s="197">
        <v>21.367999999999999</v>
      </c>
      <c r="I2018" s="198"/>
      <c r="J2018" s="199">
        <f>ROUND(I2018*H2018,2)</f>
        <v>0</v>
      </c>
      <c r="K2018" s="195" t="s">
        <v>186</v>
      </c>
      <c r="L2018" s="62"/>
      <c r="M2018" s="200" t="s">
        <v>34</v>
      </c>
      <c r="N2018" s="201" t="s">
        <v>49</v>
      </c>
      <c r="O2018" s="43"/>
      <c r="P2018" s="202">
        <f>O2018*H2018</f>
        <v>0</v>
      </c>
      <c r="Q2018" s="202">
        <v>0</v>
      </c>
      <c r="R2018" s="202">
        <f>Q2018*H2018</f>
        <v>0</v>
      </c>
      <c r="S2018" s="202">
        <v>0</v>
      </c>
      <c r="T2018" s="203">
        <f>S2018*H2018</f>
        <v>0</v>
      </c>
      <c r="AR2018" s="24" t="s">
        <v>301</v>
      </c>
      <c r="AT2018" s="24" t="s">
        <v>182</v>
      </c>
      <c r="AU2018" s="24" t="s">
        <v>88</v>
      </c>
      <c r="AY2018" s="24" t="s">
        <v>179</v>
      </c>
      <c r="BE2018" s="204">
        <f>IF(N2018="základní",J2018,0)</f>
        <v>0</v>
      </c>
      <c r="BF2018" s="204">
        <f>IF(N2018="snížená",J2018,0)</f>
        <v>0</v>
      </c>
      <c r="BG2018" s="204">
        <f>IF(N2018="zákl. přenesená",J2018,0)</f>
        <v>0</v>
      </c>
      <c r="BH2018" s="204">
        <f>IF(N2018="sníž. přenesená",J2018,0)</f>
        <v>0</v>
      </c>
      <c r="BI2018" s="204">
        <f>IF(N2018="nulová",J2018,0)</f>
        <v>0</v>
      </c>
      <c r="BJ2018" s="24" t="s">
        <v>86</v>
      </c>
      <c r="BK2018" s="204">
        <f>ROUND(I2018*H2018,2)</f>
        <v>0</v>
      </c>
      <c r="BL2018" s="24" t="s">
        <v>301</v>
      </c>
      <c r="BM2018" s="24" t="s">
        <v>2744</v>
      </c>
    </row>
    <row r="2019" spans="2:65" s="1" customFormat="1" ht="135">
      <c r="B2019" s="42"/>
      <c r="C2019" s="64"/>
      <c r="D2019" s="205" t="s">
        <v>189</v>
      </c>
      <c r="E2019" s="64"/>
      <c r="F2019" s="206" t="s">
        <v>2745</v>
      </c>
      <c r="G2019" s="64"/>
      <c r="H2019" s="64"/>
      <c r="I2019" s="164"/>
      <c r="J2019" s="64"/>
      <c r="K2019" s="64"/>
      <c r="L2019" s="62"/>
      <c r="M2019" s="207"/>
      <c r="N2019" s="43"/>
      <c r="O2019" s="43"/>
      <c r="P2019" s="43"/>
      <c r="Q2019" s="43"/>
      <c r="R2019" s="43"/>
      <c r="S2019" s="43"/>
      <c r="T2019" s="79"/>
      <c r="AT2019" s="24" t="s">
        <v>189</v>
      </c>
      <c r="AU2019" s="24" t="s">
        <v>88</v>
      </c>
    </row>
    <row r="2020" spans="2:65" s="10" customFormat="1" ht="29.85" customHeight="1">
      <c r="B2020" s="177"/>
      <c r="C2020" s="178"/>
      <c r="D2020" s="179" t="s">
        <v>77</v>
      </c>
      <c r="E2020" s="191" t="s">
        <v>2746</v>
      </c>
      <c r="F2020" s="191" t="s">
        <v>2747</v>
      </c>
      <c r="G2020" s="178"/>
      <c r="H2020" s="178"/>
      <c r="I2020" s="181"/>
      <c r="J2020" s="192">
        <f>BK2020</f>
        <v>0</v>
      </c>
      <c r="K2020" s="178"/>
      <c r="L2020" s="183"/>
      <c r="M2020" s="184"/>
      <c r="N2020" s="185"/>
      <c r="O2020" s="185"/>
      <c r="P2020" s="186">
        <f>SUM(P2021:P2037)</f>
        <v>0</v>
      </c>
      <c r="Q2020" s="185"/>
      <c r="R2020" s="186">
        <f>SUM(R2021:R2037)</f>
        <v>0.73900582444999996</v>
      </c>
      <c r="S2020" s="185"/>
      <c r="T2020" s="187">
        <f>SUM(T2021:T2037)</f>
        <v>0</v>
      </c>
      <c r="AR2020" s="188" t="s">
        <v>88</v>
      </c>
      <c r="AT2020" s="189" t="s">
        <v>77</v>
      </c>
      <c r="AU2020" s="189" t="s">
        <v>86</v>
      </c>
      <c r="AY2020" s="188" t="s">
        <v>179</v>
      </c>
      <c r="BK2020" s="190">
        <f>SUM(BK2021:BK2037)</f>
        <v>0</v>
      </c>
    </row>
    <row r="2021" spans="2:65" s="1" customFormat="1" ht="22.9" customHeight="1">
      <c r="B2021" s="42"/>
      <c r="C2021" s="193" t="s">
        <v>2748</v>
      </c>
      <c r="D2021" s="193" t="s">
        <v>182</v>
      </c>
      <c r="E2021" s="194" t="s">
        <v>2749</v>
      </c>
      <c r="F2021" s="195" t="s">
        <v>2750</v>
      </c>
      <c r="G2021" s="196" t="s">
        <v>185</v>
      </c>
      <c r="H2021" s="197">
        <v>1591.251</v>
      </c>
      <c r="I2021" s="198"/>
      <c r="J2021" s="199">
        <f>ROUND(I2021*H2021,2)</f>
        <v>0</v>
      </c>
      <c r="K2021" s="195" t="s">
        <v>186</v>
      </c>
      <c r="L2021" s="62"/>
      <c r="M2021" s="200" t="s">
        <v>34</v>
      </c>
      <c r="N2021" s="201" t="s">
        <v>49</v>
      </c>
      <c r="O2021" s="43"/>
      <c r="P2021" s="202">
        <f>O2021*H2021</f>
        <v>0</v>
      </c>
      <c r="Q2021" s="202">
        <v>1.6875000000000001E-4</v>
      </c>
      <c r="R2021" s="202">
        <f>Q2021*H2021</f>
        <v>0.26852360624999999</v>
      </c>
      <c r="S2021" s="202">
        <v>0</v>
      </c>
      <c r="T2021" s="203">
        <f>S2021*H2021</f>
        <v>0</v>
      </c>
      <c r="AR2021" s="24" t="s">
        <v>301</v>
      </c>
      <c r="AT2021" s="24" t="s">
        <v>182</v>
      </c>
      <c r="AU2021" s="24" t="s">
        <v>88</v>
      </c>
      <c r="AY2021" s="24" t="s">
        <v>179</v>
      </c>
      <c r="BE2021" s="204">
        <f>IF(N2021="základní",J2021,0)</f>
        <v>0</v>
      </c>
      <c r="BF2021" s="204">
        <f>IF(N2021="snížená",J2021,0)</f>
        <v>0</v>
      </c>
      <c r="BG2021" s="204">
        <f>IF(N2021="zákl. přenesená",J2021,0)</f>
        <v>0</v>
      </c>
      <c r="BH2021" s="204">
        <f>IF(N2021="sníž. přenesená",J2021,0)</f>
        <v>0</v>
      </c>
      <c r="BI2021" s="204">
        <f>IF(N2021="nulová",J2021,0)</f>
        <v>0</v>
      </c>
      <c r="BJ2021" s="24" t="s">
        <v>86</v>
      </c>
      <c r="BK2021" s="204">
        <f>ROUND(I2021*H2021,2)</f>
        <v>0</v>
      </c>
      <c r="BL2021" s="24" t="s">
        <v>301</v>
      </c>
      <c r="BM2021" s="24" t="s">
        <v>2751</v>
      </c>
    </row>
    <row r="2022" spans="2:65" s="11" customFormat="1" ht="13.5">
      <c r="B2022" s="208"/>
      <c r="C2022" s="209"/>
      <c r="D2022" s="205" t="s">
        <v>191</v>
      </c>
      <c r="E2022" s="210" t="s">
        <v>34</v>
      </c>
      <c r="F2022" s="211" t="s">
        <v>2752</v>
      </c>
      <c r="G2022" s="209"/>
      <c r="H2022" s="210" t="s">
        <v>34</v>
      </c>
      <c r="I2022" s="212"/>
      <c r="J2022" s="209"/>
      <c r="K2022" s="209"/>
      <c r="L2022" s="213"/>
      <c r="M2022" s="214"/>
      <c r="N2022" s="215"/>
      <c r="O2022" s="215"/>
      <c r="P2022" s="215"/>
      <c r="Q2022" s="215"/>
      <c r="R2022" s="215"/>
      <c r="S2022" s="215"/>
      <c r="T2022" s="216"/>
      <c r="AT2022" s="217" t="s">
        <v>191</v>
      </c>
      <c r="AU2022" s="217" t="s">
        <v>88</v>
      </c>
      <c r="AV2022" s="11" t="s">
        <v>86</v>
      </c>
      <c r="AW2022" s="11" t="s">
        <v>41</v>
      </c>
      <c r="AX2022" s="11" t="s">
        <v>78</v>
      </c>
      <c r="AY2022" s="217" t="s">
        <v>179</v>
      </c>
    </row>
    <row r="2023" spans="2:65" s="12" customFormat="1" ht="13.5">
      <c r="B2023" s="218"/>
      <c r="C2023" s="219"/>
      <c r="D2023" s="205" t="s">
        <v>191</v>
      </c>
      <c r="E2023" s="220" t="s">
        <v>34</v>
      </c>
      <c r="F2023" s="221" t="s">
        <v>2753</v>
      </c>
      <c r="G2023" s="219"/>
      <c r="H2023" s="222">
        <v>26.303999999999998</v>
      </c>
      <c r="I2023" s="223"/>
      <c r="J2023" s="219"/>
      <c r="K2023" s="219"/>
      <c r="L2023" s="224"/>
      <c r="M2023" s="225"/>
      <c r="N2023" s="226"/>
      <c r="O2023" s="226"/>
      <c r="P2023" s="226"/>
      <c r="Q2023" s="226"/>
      <c r="R2023" s="226"/>
      <c r="S2023" s="226"/>
      <c r="T2023" s="227"/>
      <c r="AT2023" s="228" t="s">
        <v>191</v>
      </c>
      <c r="AU2023" s="228" t="s">
        <v>88</v>
      </c>
      <c r="AV2023" s="12" t="s">
        <v>88</v>
      </c>
      <c r="AW2023" s="12" t="s">
        <v>41</v>
      </c>
      <c r="AX2023" s="12" t="s">
        <v>78</v>
      </c>
      <c r="AY2023" s="228" t="s">
        <v>179</v>
      </c>
    </row>
    <row r="2024" spans="2:65" s="12" customFormat="1" ht="13.5">
      <c r="B2024" s="218"/>
      <c r="C2024" s="219"/>
      <c r="D2024" s="205" t="s">
        <v>191</v>
      </c>
      <c r="E2024" s="220" t="s">
        <v>34</v>
      </c>
      <c r="F2024" s="221" t="s">
        <v>2754</v>
      </c>
      <c r="G2024" s="219"/>
      <c r="H2024" s="222">
        <v>14.52</v>
      </c>
      <c r="I2024" s="223"/>
      <c r="J2024" s="219"/>
      <c r="K2024" s="219"/>
      <c r="L2024" s="224"/>
      <c r="M2024" s="225"/>
      <c r="N2024" s="226"/>
      <c r="O2024" s="226"/>
      <c r="P2024" s="226"/>
      <c r="Q2024" s="226"/>
      <c r="R2024" s="226"/>
      <c r="S2024" s="226"/>
      <c r="T2024" s="227"/>
      <c r="AT2024" s="228" t="s">
        <v>191</v>
      </c>
      <c r="AU2024" s="228" t="s">
        <v>88</v>
      </c>
      <c r="AV2024" s="12" t="s">
        <v>88</v>
      </c>
      <c r="AW2024" s="12" t="s">
        <v>41</v>
      </c>
      <c r="AX2024" s="12" t="s">
        <v>78</v>
      </c>
      <c r="AY2024" s="228" t="s">
        <v>179</v>
      </c>
    </row>
    <row r="2025" spans="2:65" s="12" customFormat="1" ht="13.5">
      <c r="B2025" s="218"/>
      <c r="C2025" s="219"/>
      <c r="D2025" s="205" t="s">
        <v>191</v>
      </c>
      <c r="E2025" s="220" t="s">
        <v>34</v>
      </c>
      <c r="F2025" s="221" t="s">
        <v>2755</v>
      </c>
      <c r="G2025" s="219"/>
      <c r="H2025" s="222">
        <v>2.6880000000000002</v>
      </c>
      <c r="I2025" s="223"/>
      <c r="J2025" s="219"/>
      <c r="K2025" s="219"/>
      <c r="L2025" s="224"/>
      <c r="M2025" s="225"/>
      <c r="N2025" s="226"/>
      <c r="O2025" s="226"/>
      <c r="P2025" s="226"/>
      <c r="Q2025" s="226"/>
      <c r="R2025" s="226"/>
      <c r="S2025" s="226"/>
      <c r="T2025" s="227"/>
      <c r="AT2025" s="228" t="s">
        <v>191</v>
      </c>
      <c r="AU2025" s="228" t="s">
        <v>88</v>
      </c>
      <c r="AV2025" s="12" t="s">
        <v>88</v>
      </c>
      <c r="AW2025" s="12" t="s">
        <v>41</v>
      </c>
      <c r="AX2025" s="12" t="s">
        <v>78</v>
      </c>
      <c r="AY2025" s="228" t="s">
        <v>179</v>
      </c>
    </row>
    <row r="2026" spans="2:65" s="12" customFormat="1" ht="13.5">
      <c r="B2026" s="218"/>
      <c r="C2026" s="219"/>
      <c r="D2026" s="205" t="s">
        <v>191</v>
      </c>
      <c r="E2026" s="220" t="s">
        <v>34</v>
      </c>
      <c r="F2026" s="221" t="s">
        <v>2756</v>
      </c>
      <c r="G2026" s="219"/>
      <c r="H2026" s="222">
        <v>13.513999999999999</v>
      </c>
      <c r="I2026" s="223"/>
      <c r="J2026" s="219"/>
      <c r="K2026" s="219"/>
      <c r="L2026" s="224"/>
      <c r="M2026" s="225"/>
      <c r="N2026" s="226"/>
      <c r="O2026" s="226"/>
      <c r="P2026" s="226"/>
      <c r="Q2026" s="226"/>
      <c r="R2026" s="226"/>
      <c r="S2026" s="226"/>
      <c r="T2026" s="227"/>
      <c r="AT2026" s="228" t="s">
        <v>191</v>
      </c>
      <c r="AU2026" s="228" t="s">
        <v>88</v>
      </c>
      <c r="AV2026" s="12" t="s">
        <v>88</v>
      </c>
      <c r="AW2026" s="12" t="s">
        <v>41</v>
      </c>
      <c r="AX2026" s="12" t="s">
        <v>78</v>
      </c>
      <c r="AY2026" s="228" t="s">
        <v>179</v>
      </c>
    </row>
    <row r="2027" spans="2:65" s="11" customFormat="1" ht="13.5">
      <c r="B2027" s="208"/>
      <c r="C2027" s="209"/>
      <c r="D2027" s="205" t="s">
        <v>191</v>
      </c>
      <c r="E2027" s="210" t="s">
        <v>34</v>
      </c>
      <c r="F2027" s="211" t="s">
        <v>2757</v>
      </c>
      <c r="G2027" s="209"/>
      <c r="H2027" s="210" t="s">
        <v>34</v>
      </c>
      <c r="I2027" s="212"/>
      <c r="J2027" s="209"/>
      <c r="K2027" s="209"/>
      <c r="L2027" s="213"/>
      <c r="M2027" s="214"/>
      <c r="N2027" s="215"/>
      <c r="O2027" s="215"/>
      <c r="P2027" s="215"/>
      <c r="Q2027" s="215"/>
      <c r="R2027" s="215"/>
      <c r="S2027" s="215"/>
      <c r="T2027" s="216"/>
      <c r="AT2027" s="217" t="s">
        <v>191</v>
      </c>
      <c r="AU2027" s="217" t="s">
        <v>88</v>
      </c>
      <c r="AV2027" s="11" t="s">
        <v>86</v>
      </c>
      <c r="AW2027" s="11" t="s">
        <v>41</v>
      </c>
      <c r="AX2027" s="11" t="s">
        <v>78</v>
      </c>
      <c r="AY2027" s="217" t="s">
        <v>179</v>
      </c>
    </row>
    <row r="2028" spans="2:65" s="12" customFormat="1" ht="13.5">
      <c r="B2028" s="218"/>
      <c r="C2028" s="219"/>
      <c r="D2028" s="205" t="s">
        <v>191</v>
      </c>
      <c r="E2028" s="220" t="s">
        <v>34</v>
      </c>
      <c r="F2028" s="221" t="s">
        <v>2758</v>
      </c>
      <c r="G2028" s="219"/>
      <c r="H2028" s="222">
        <v>1534.2249999999999</v>
      </c>
      <c r="I2028" s="223"/>
      <c r="J2028" s="219"/>
      <c r="K2028" s="219"/>
      <c r="L2028" s="224"/>
      <c r="M2028" s="225"/>
      <c r="N2028" s="226"/>
      <c r="O2028" s="226"/>
      <c r="P2028" s="226"/>
      <c r="Q2028" s="226"/>
      <c r="R2028" s="226"/>
      <c r="S2028" s="226"/>
      <c r="T2028" s="227"/>
      <c r="AT2028" s="228" t="s">
        <v>191</v>
      </c>
      <c r="AU2028" s="228" t="s">
        <v>88</v>
      </c>
      <c r="AV2028" s="12" t="s">
        <v>88</v>
      </c>
      <c r="AW2028" s="12" t="s">
        <v>41</v>
      </c>
      <c r="AX2028" s="12" t="s">
        <v>78</v>
      </c>
      <c r="AY2028" s="228" t="s">
        <v>179</v>
      </c>
    </row>
    <row r="2029" spans="2:65" s="13" customFormat="1" ht="13.5">
      <c r="B2029" s="229"/>
      <c r="C2029" s="230"/>
      <c r="D2029" s="205" t="s">
        <v>191</v>
      </c>
      <c r="E2029" s="231" t="s">
        <v>34</v>
      </c>
      <c r="F2029" s="232" t="s">
        <v>196</v>
      </c>
      <c r="G2029" s="230"/>
      <c r="H2029" s="233">
        <v>1591.251</v>
      </c>
      <c r="I2029" s="234"/>
      <c r="J2029" s="230"/>
      <c r="K2029" s="230"/>
      <c r="L2029" s="235"/>
      <c r="M2029" s="236"/>
      <c r="N2029" s="237"/>
      <c r="O2029" s="237"/>
      <c r="P2029" s="237"/>
      <c r="Q2029" s="237"/>
      <c r="R2029" s="237"/>
      <c r="S2029" s="237"/>
      <c r="T2029" s="238"/>
      <c r="AT2029" s="239" t="s">
        <v>191</v>
      </c>
      <c r="AU2029" s="239" t="s">
        <v>88</v>
      </c>
      <c r="AV2029" s="13" t="s">
        <v>187</v>
      </c>
      <c r="AW2029" s="13" t="s">
        <v>41</v>
      </c>
      <c r="AX2029" s="13" t="s">
        <v>86</v>
      </c>
      <c r="AY2029" s="239" t="s">
        <v>179</v>
      </c>
    </row>
    <row r="2030" spans="2:65" s="1" customFormat="1" ht="14.45" customHeight="1">
      <c r="B2030" s="42"/>
      <c r="C2030" s="193" t="s">
        <v>2759</v>
      </c>
      <c r="D2030" s="193" t="s">
        <v>182</v>
      </c>
      <c r="E2030" s="194" t="s">
        <v>2760</v>
      </c>
      <c r="F2030" s="195" t="s">
        <v>2761</v>
      </c>
      <c r="G2030" s="196" t="s">
        <v>185</v>
      </c>
      <c r="H2030" s="197">
        <v>1279.8789999999999</v>
      </c>
      <c r="I2030" s="198"/>
      <c r="J2030" s="199">
        <f>ROUND(I2030*H2030,2)</f>
        <v>0</v>
      </c>
      <c r="K2030" s="195" t="s">
        <v>233</v>
      </c>
      <c r="L2030" s="62"/>
      <c r="M2030" s="200" t="s">
        <v>34</v>
      </c>
      <c r="N2030" s="201" t="s">
        <v>49</v>
      </c>
      <c r="O2030" s="43"/>
      <c r="P2030" s="202">
        <f>O2030*H2030</f>
        <v>0</v>
      </c>
      <c r="Q2030" s="202">
        <v>9.0000000000000006E-5</v>
      </c>
      <c r="R2030" s="202">
        <f>Q2030*H2030</f>
        <v>0.11518911</v>
      </c>
      <c r="S2030" s="202">
        <v>0</v>
      </c>
      <c r="T2030" s="203">
        <f>S2030*H2030</f>
        <v>0</v>
      </c>
      <c r="AR2030" s="24" t="s">
        <v>301</v>
      </c>
      <c r="AT2030" s="24" t="s">
        <v>182</v>
      </c>
      <c r="AU2030" s="24" t="s">
        <v>88</v>
      </c>
      <c r="AY2030" s="24" t="s">
        <v>179</v>
      </c>
      <c r="BE2030" s="204">
        <f>IF(N2030="základní",J2030,0)</f>
        <v>0</v>
      </c>
      <c r="BF2030" s="204">
        <f>IF(N2030="snížená",J2030,0)</f>
        <v>0</v>
      </c>
      <c r="BG2030" s="204">
        <f>IF(N2030="zákl. přenesená",J2030,0)</f>
        <v>0</v>
      </c>
      <c r="BH2030" s="204">
        <f>IF(N2030="sníž. přenesená",J2030,0)</f>
        <v>0</v>
      </c>
      <c r="BI2030" s="204">
        <f>IF(N2030="nulová",J2030,0)</f>
        <v>0</v>
      </c>
      <c r="BJ2030" s="24" t="s">
        <v>86</v>
      </c>
      <c r="BK2030" s="204">
        <f>ROUND(I2030*H2030,2)</f>
        <v>0</v>
      </c>
      <c r="BL2030" s="24" t="s">
        <v>301</v>
      </c>
      <c r="BM2030" s="24" t="s">
        <v>2762</v>
      </c>
    </row>
    <row r="2031" spans="2:65" s="1" customFormat="1" ht="22.9" customHeight="1">
      <c r="B2031" s="42"/>
      <c r="C2031" s="193" t="s">
        <v>2763</v>
      </c>
      <c r="D2031" s="193" t="s">
        <v>182</v>
      </c>
      <c r="E2031" s="194" t="s">
        <v>2764</v>
      </c>
      <c r="F2031" s="195" t="s">
        <v>2765</v>
      </c>
      <c r="G2031" s="196" t="s">
        <v>185</v>
      </c>
      <c r="H2031" s="197">
        <v>377.24900000000002</v>
      </c>
      <c r="I2031" s="198"/>
      <c r="J2031" s="199">
        <f>ROUND(I2031*H2031,2)</f>
        <v>0</v>
      </c>
      <c r="K2031" s="195" t="s">
        <v>186</v>
      </c>
      <c r="L2031" s="62"/>
      <c r="M2031" s="200" t="s">
        <v>34</v>
      </c>
      <c r="N2031" s="201" t="s">
        <v>49</v>
      </c>
      <c r="O2031" s="43"/>
      <c r="P2031" s="202">
        <f>O2031*H2031</f>
        <v>0</v>
      </c>
      <c r="Q2031" s="202">
        <v>0</v>
      </c>
      <c r="R2031" s="202">
        <f>Q2031*H2031</f>
        <v>0</v>
      </c>
      <c r="S2031" s="202">
        <v>0</v>
      </c>
      <c r="T2031" s="203">
        <f>S2031*H2031</f>
        <v>0</v>
      </c>
      <c r="AR2031" s="24" t="s">
        <v>301</v>
      </c>
      <c r="AT2031" s="24" t="s">
        <v>182</v>
      </c>
      <c r="AU2031" s="24" t="s">
        <v>88</v>
      </c>
      <c r="AY2031" s="24" t="s">
        <v>179</v>
      </c>
      <c r="BE2031" s="204">
        <f>IF(N2031="základní",J2031,0)</f>
        <v>0</v>
      </c>
      <c r="BF2031" s="204">
        <f>IF(N2031="snížená",J2031,0)</f>
        <v>0</v>
      </c>
      <c r="BG2031" s="204">
        <f>IF(N2031="zákl. přenesená",J2031,0)</f>
        <v>0</v>
      </c>
      <c r="BH2031" s="204">
        <f>IF(N2031="sníž. přenesená",J2031,0)</f>
        <v>0</v>
      </c>
      <c r="BI2031" s="204">
        <f>IF(N2031="nulová",J2031,0)</f>
        <v>0</v>
      </c>
      <c r="BJ2031" s="24" t="s">
        <v>86</v>
      </c>
      <c r="BK2031" s="204">
        <f>ROUND(I2031*H2031,2)</f>
        <v>0</v>
      </c>
      <c r="BL2031" s="24" t="s">
        <v>301</v>
      </c>
      <c r="BM2031" s="24" t="s">
        <v>2766</v>
      </c>
    </row>
    <row r="2032" spans="2:65" s="11" customFormat="1" ht="13.5">
      <c r="B2032" s="208"/>
      <c r="C2032" s="209"/>
      <c r="D2032" s="205" t="s">
        <v>191</v>
      </c>
      <c r="E2032" s="210" t="s">
        <v>34</v>
      </c>
      <c r="F2032" s="211" t="s">
        <v>2767</v>
      </c>
      <c r="G2032" s="209"/>
      <c r="H2032" s="210" t="s">
        <v>34</v>
      </c>
      <c r="I2032" s="212"/>
      <c r="J2032" s="209"/>
      <c r="K2032" s="209"/>
      <c r="L2032" s="213"/>
      <c r="M2032" s="214"/>
      <c r="N2032" s="215"/>
      <c r="O2032" s="215"/>
      <c r="P2032" s="215"/>
      <c r="Q2032" s="215"/>
      <c r="R2032" s="215"/>
      <c r="S2032" s="215"/>
      <c r="T2032" s="216"/>
      <c r="AT2032" s="217" t="s">
        <v>191</v>
      </c>
      <c r="AU2032" s="217" t="s">
        <v>88</v>
      </c>
      <c r="AV2032" s="11" t="s">
        <v>86</v>
      </c>
      <c r="AW2032" s="11" t="s">
        <v>41</v>
      </c>
      <c r="AX2032" s="11" t="s">
        <v>78</v>
      </c>
      <c r="AY2032" s="217" t="s">
        <v>179</v>
      </c>
    </row>
    <row r="2033" spans="2:65" s="12" customFormat="1" ht="13.5">
      <c r="B2033" s="218"/>
      <c r="C2033" s="219"/>
      <c r="D2033" s="205" t="s">
        <v>191</v>
      </c>
      <c r="E2033" s="220" t="s">
        <v>34</v>
      </c>
      <c r="F2033" s="221" t="s">
        <v>2768</v>
      </c>
      <c r="G2033" s="219"/>
      <c r="H2033" s="222">
        <v>89.888999999999996</v>
      </c>
      <c r="I2033" s="223"/>
      <c r="J2033" s="219"/>
      <c r="K2033" s="219"/>
      <c r="L2033" s="224"/>
      <c r="M2033" s="225"/>
      <c r="N2033" s="226"/>
      <c r="O2033" s="226"/>
      <c r="P2033" s="226"/>
      <c r="Q2033" s="226"/>
      <c r="R2033" s="226"/>
      <c r="S2033" s="226"/>
      <c r="T2033" s="227"/>
      <c r="AT2033" s="228" t="s">
        <v>191</v>
      </c>
      <c r="AU2033" s="228" t="s">
        <v>88</v>
      </c>
      <c r="AV2033" s="12" t="s">
        <v>88</v>
      </c>
      <c r="AW2033" s="12" t="s">
        <v>41</v>
      </c>
      <c r="AX2033" s="12" t="s">
        <v>78</v>
      </c>
      <c r="AY2033" s="228" t="s">
        <v>179</v>
      </c>
    </row>
    <row r="2034" spans="2:65" s="12" customFormat="1" ht="13.5">
      <c r="B2034" s="218"/>
      <c r="C2034" s="219"/>
      <c r="D2034" s="205" t="s">
        <v>191</v>
      </c>
      <c r="E2034" s="220" t="s">
        <v>34</v>
      </c>
      <c r="F2034" s="221" t="s">
        <v>2769</v>
      </c>
      <c r="G2034" s="219"/>
      <c r="H2034" s="222">
        <v>287.36</v>
      </c>
      <c r="I2034" s="223"/>
      <c r="J2034" s="219"/>
      <c r="K2034" s="219"/>
      <c r="L2034" s="224"/>
      <c r="M2034" s="225"/>
      <c r="N2034" s="226"/>
      <c r="O2034" s="226"/>
      <c r="P2034" s="226"/>
      <c r="Q2034" s="226"/>
      <c r="R2034" s="226"/>
      <c r="S2034" s="226"/>
      <c r="T2034" s="227"/>
      <c r="AT2034" s="228" t="s">
        <v>191</v>
      </c>
      <c r="AU2034" s="228" t="s">
        <v>88</v>
      </c>
      <c r="AV2034" s="12" t="s">
        <v>88</v>
      </c>
      <c r="AW2034" s="12" t="s">
        <v>41</v>
      </c>
      <c r="AX2034" s="12" t="s">
        <v>78</v>
      </c>
      <c r="AY2034" s="228" t="s">
        <v>179</v>
      </c>
    </row>
    <row r="2035" spans="2:65" s="13" customFormat="1" ht="13.5">
      <c r="B2035" s="229"/>
      <c r="C2035" s="230"/>
      <c r="D2035" s="205" t="s">
        <v>191</v>
      </c>
      <c r="E2035" s="231" t="s">
        <v>34</v>
      </c>
      <c r="F2035" s="232" t="s">
        <v>196</v>
      </c>
      <c r="G2035" s="230"/>
      <c r="H2035" s="233">
        <v>377.24900000000002</v>
      </c>
      <c r="I2035" s="234"/>
      <c r="J2035" s="230"/>
      <c r="K2035" s="230"/>
      <c r="L2035" s="235"/>
      <c r="M2035" s="236"/>
      <c r="N2035" s="237"/>
      <c r="O2035" s="237"/>
      <c r="P2035" s="237"/>
      <c r="Q2035" s="237"/>
      <c r="R2035" s="237"/>
      <c r="S2035" s="237"/>
      <c r="T2035" s="238"/>
      <c r="AT2035" s="239" t="s">
        <v>191</v>
      </c>
      <c r="AU2035" s="239" t="s">
        <v>88</v>
      </c>
      <c r="AV2035" s="13" t="s">
        <v>187</v>
      </c>
      <c r="AW2035" s="13" t="s">
        <v>41</v>
      </c>
      <c r="AX2035" s="13" t="s">
        <v>86</v>
      </c>
      <c r="AY2035" s="239" t="s">
        <v>179</v>
      </c>
    </row>
    <row r="2036" spans="2:65" s="1" customFormat="1" ht="22.9" customHeight="1">
      <c r="B2036" s="42"/>
      <c r="C2036" s="193" t="s">
        <v>2770</v>
      </c>
      <c r="D2036" s="193" t="s">
        <v>182</v>
      </c>
      <c r="E2036" s="194" t="s">
        <v>2771</v>
      </c>
      <c r="F2036" s="195" t="s">
        <v>2772</v>
      </c>
      <c r="G2036" s="196" t="s">
        <v>185</v>
      </c>
      <c r="H2036" s="197">
        <v>377.24900000000002</v>
      </c>
      <c r="I2036" s="198"/>
      <c r="J2036" s="199">
        <f>ROUND(I2036*H2036,2)</f>
        <v>0</v>
      </c>
      <c r="K2036" s="195" t="s">
        <v>186</v>
      </c>
      <c r="L2036" s="62"/>
      <c r="M2036" s="200" t="s">
        <v>34</v>
      </c>
      <c r="N2036" s="201" t="s">
        <v>49</v>
      </c>
      <c r="O2036" s="43"/>
      <c r="P2036" s="202">
        <f>O2036*H2036</f>
        <v>0</v>
      </c>
      <c r="Q2036" s="202">
        <v>2.8499999999999999E-4</v>
      </c>
      <c r="R2036" s="202">
        <f>Q2036*H2036</f>
        <v>0.10751596500000001</v>
      </c>
      <c r="S2036" s="202">
        <v>0</v>
      </c>
      <c r="T2036" s="203">
        <f>S2036*H2036</f>
        <v>0</v>
      </c>
      <c r="AR2036" s="24" t="s">
        <v>301</v>
      </c>
      <c r="AT2036" s="24" t="s">
        <v>182</v>
      </c>
      <c r="AU2036" s="24" t="s">
        <v>88</v>
      </c>
      <c r="AY2036" s="24" t="s">
        <v>179</v>
      </c>
      <c r="BE2036" s="204">
        <f>IF(N2036="základní",J2036,0)</f>
        <v>0</v>
      </c>
      <c r="BF2036" s="204">
        <f>IF(N2036="snížená",J2036,0)</f>
        <v>0</v>
      </c>
      <c r="BG2036" s="204">
        <f>IF(N2036="zákl. přenesená",J2036,0)</f>
        <v>0</v>
      </c>
      <c r="BH2036" s="204">
        <f>IF(N2036="sníž. přenesená",J2036,0)</f>
        <v>0</v>
      </c>
      <c r="BI2036" s="204">
        <f>IF(N2036="nulová",J2036,0)</f>
        <v>0</v>
      </c>
      <c r="BJ2036" s="24" t="s">
        <v>86</v>
      </c>
      <c r="BK2036" s="204">
        <f>ROUND(I2036*H2036,2)</f>
        <v>0</v>
      </c>
      <c r="BL2036" s="24" t="s">
        <v>301</v>
      </c>
      <c r="BM2036" s="24" t="s">
        <v>2773</v>
      </c>
    </row>
    <row r="2037" spans="2:65" s="1" customFormat="1" ht="22.9" customHeight="1">
      <c r="B2037" s="42"/>
      <c r="C2037" s="193" t="s">
        <v>2774</v>
      </c>
      <c r="D2037" s="193" t="s">
        <v>182</v>
      </c>
      <c r="E2037" s="194" t="s">
        <v>2775</v>
      </c>
      <c r="F2037" s="195" t="s">
        <v>2776</v>
      </c>
      <c r="G2037" s="196" t="s">
        <v>185</v>
      </c>
      <c r="H2037" s="197">
        <v>377.24900000000002</v>
      </c>
      <c r="I2037" s="198"/>
      <c r="J2037" s="199">
        <f>ROUND(I2037*H2037,2)</f>
        <v>0</v>
      </c>
      <c r="K2037" s="195" t="s">
        <v>186</v>
      </c>
      <c r="L2037" s="62"/>
      <c r="M2037" s="200" t="s">
        <v>34</v>
      </c>
      <c r="N2037" s="201" t="s">
        <v>49</v>
      </c>
      <c r="O2037" s="43"/>
      <c r="P2037" s="202">
        <f>O2037*H2037</f>
        <v>0</v>
      </c>
      <c r="Q2037" s="202">
        <v>6.5680000000000003E-4</v>
      </c>
      <c r="R2037" s="202">
        <f>Q2037*H2037</f>
        <v>0.24777714320000002</v>
      </c>
      <c r="S2037" s="202">
        <v>0</v>
      </c>
      <c r="T2037" s="203">
        <f>S2037*H2037</f>
        <v>0</v>
      </c>
      <c r="AR2037" s="24" t="s">
        <v>301</v>
      </c>
      <c r="AT2037" s="24" t="s">
        <v>182</v>
      </c>
      <c r="AU2037" s="24" t="s">
        <v>88</v>
      </c>
      <c r="AY2037" s="24" t="s">
        <v>179</v>
      </c>
      <c r="BE2037" s="204">
        <f>IF(N2037="základní",J2037,0)</f>
        <v>0</v>
      </c>
      <c r="BF2037" s="204">
        <f>IF(N2037="snížená",J2037,0)</f>
        <v>0</v>
      </c>
      <c r="BG2037" s="204">
        <f>IF(N2037="zákl. přenesená",J2037,0)</f>
        <v>0</v>
      </c>
      <c r="BH2037" s="204">
        <f>IF(N2037="sníž. přenesená",J2037,0)</f>
        <v>0</v>
      </c>
      <c r="BI2037" s="204">
        <f>IF(N2037="nulová",J2037,0)</f>
        <v>0</v>
      </c>
      <c r="BJ2037" s="24" t="s">
        <v>86</v>
      </c>
      <c r="BK2037" s="204">
        <f>ROUND(I2037*H2037,2)</f>
        <v>0</v>
      </c>
      <c r="BL2037" s="24" t="s">
        <v>301</v>
      </c>
      <c r="BM2037" s="24" t="s">
        <v>2777</v>
      </c>
    </row>
    <row r="2038" spans="2:65" s="10" customFormat="1" ht="29.85" customHeight="1">
      <c r="B2038" s="177"/>
      <c r="C2038" s="178"/>
      <c r="D2038" s="179" t="s">
        <v>77</v>
      </c>
      <c r="E2038" s="191" t="s">
        <v>2778</v>
      </c>
      <c r="F2038" s="191" t="s">
        <v>2779</v>
      </c>
      <c r="G2038" s="178"/>
      <c r="H2038" s="178"/>
      <c r="I2038" s="181"/>
      <c r="J2038" s="192">
        <f>BK2038</f>
        <v>0</v>
      </c>
      <c r="K2038" s="178"/>
      <c r="L2038" s="183"/>
      <c r="M2038" s="184"/>
      <c r="N2038" s="185"/>
      <c r="O2038" s="185"/>
      <c r="P2038" s="186">
        <f>SUM(P2039:P2070)</f>
        <v>0</v>
      </c>
      <c r="Q2038" s="185"/>
      <c r="R2038" s="186">
        <f>SUM(R2039:R2070)</f>
        <v>1.4789942146000001</v>
      </c>
      <c r="S2038" s="185"/>
      <c r="T2038" s="187">
        <f>SUM(T2039:T2070)</f>
        <v>0</v>
      </c>
      <c r="AR2038" s="188" t="s">
        <v>88</v>
      </c>
      <c r="AT2038" s="189" t="s">
        <v>77</v>
      </c>
      <c r="AU2038" s="189" t="s">
        <v>86</v>
      </c>
      <c r="AY2038" s="188" t="s">
        <v>179</v>
      </c>
      <c r="BK2038" s="190">
        <f>SUM(BK2039:BK2070)</f>
        <v>0</v>
      </c>
    </row>
    <row r="2039" spans="2:65" s="1" customFormat="1" ht="34.15" customHeight="1">
      <c r="B2039" s="42"/>
      <c r="C2039" s="193" t="s">
        <v>2780</v>
      </c>
      <c r="D2039" s="193" t="s">
        <v>182</v>
      </c>
      <c r="E2039" s="194" t="s">
        <v>2781</v>
      </c>
      <c r="F2039" s="195" t="s">
        <v>2782</v>
      </c>
      <c r="G2039" s="196" t="s">
        <v>185</v>
      </c>
      <c r="H2039" s="197">
        <v>2988.6469999999999</v>
      </c>
      <c r="I2039" s="198"/>
      <c r="J2039" s="199">
        <f>ROUND(I2039*H2039,2)</f>
        <v>0</v>
      </c>
      <c r="K2039" s="195" t="s">
        <v>186</v>
      </c>
      <c r="L2039" s="62"/>
      <c r="M2039" s="200" t="s">
        <v>34</v>
      </c>
      <c r="N2039" s="201" t="s">
        <v>49</v>
      </c>
      <c r="O2039" s="43"/>
      <c r="P2039" s="202">
        <f>O2039*H2039</f>
        <v>0</v>
      </c>
      <c r="Q2039" s="202">
        <v>2.5839999999999999E-4</v>
      </c>
      <c r="R2039" s="202">
        <f>Q2039*H2039</f>
        <v>0.77226638479999998</v>
      </c>
      <c r="S2039" s="202">
        <v>0</v>
      </c>
      <c r="T2039" s="203">
        <f>S2039*H2039</f>
        <v>0</v>
      </c>
      <c r="AR2039" s="24" t="s">
        <v>301</v>
      </c>
      <c r="AT2039" s="24" t="s">
        <v>182</v>
      </c>
      <c r="AU2039" s="24" t="s">
        <v>88</v>
      </c>
      <c r="AY2039" s="24" t="s">
        <v>179</v>
      </c>
      <c r="BE2039" s="204">
        <f>IF(N2039="základní",J2039,0)</f>
        <v>0</v>
      </c>
      <c r="BF2039" s="204">
        <f>IF(N2039="snížená",J2039,0)</f>
        <v>0</v>
      </c>
      <c r="BG2039" s="204">
        <f>IF(N2039="zákl. přenesená",J2039,0)</f>
        <v>0</v>
      </c>
      <c r="BH2039" s="204">
        <f>IF(N2039="sníž. přenesená",J2039,0)</f>
        <v>0</v>
      </c>
      <c r="BI2039" s="204">
        <f>IF(N2039="nulová",J2039,0)</f>
        <v>0</v>
      </c>
      <c r="BJ2039" s="24" t="s">
        <v>86</v>
      </c>
      <c r="BK2039" s="204">
        <f>ROUND(I2039*H2039,2)</f>
        <v>0</v>
      </c>
      <c r="BL2039" s="24" t="s">
        <v>301</v>
      </c>
      <c r="BM2039" s="24" t="s">
        <v>2783</v>
      </c>
    </row>
    <row r="2040" spans="2:65" s="11" customFormat="1" ht="13.5">
      <c r="B2040" s="208"/>
      <c r="C2040" s="209"/>
      <c r="D2040" s="205" t="s">
        <v>191</v>
      </c>
      <c r="E2040" s="210" t="s">
        <v>34</v>
      </c>
      <c r="F2040" s="211" t="s">
        <v>2784</v>
      </c>
      <c r="G2040" s="209"/>
      <c r="H2040" s="210" t="s">
        <v>34</v>
      </c>
      <c r="I2040" s="212"/>
      <c r="J2040" s="209"/>
      <c r="K2040" s="209"/>
      <c r="L2040" s="213"/>
      <c r="M2040" s="214"/>
      <c r="N2040" s="215"/>
      <c r="O2040" s="215"/>
      <c r="P2040" s="215"/>
      <c r="Q2040" s="215"/>
      <c r="R2040" s="215"/>
      <c r="S2040" s="215"/>
      <c r="T2040" s="216"/>
      <c r="AT2040" s="217" t="s">
        <v>191</v>
      </c>
      <c r="AU2040" s="217" t="s">
        <v>88</v>
      </c>
      <c r="AV2040" s="11" t="s">
        <v>86</v>
      </c>
      <c r="AW2040" s="11" t="s">
        <v>41</v>
      </c>
      <c r="AX2040" s="11" t="s">
        <v>78</v>
      </c>
      <c r="AY2040" s="217" t="s">
        <v>179</v>
      </c>
    </row>
    <row r="2041" spans="2:65" s="12" customFormat="1" ht="13.5">
      <c r="B2041" s="218"/>
      <c r="C2041" s="219"/>
      <c r="D2041" s="205" t="s">
        <v>191</v>
      </c>
      <c r="E2041" s="220" t="s">
        <v>34</v>
      </c>
      <c r="F2041" s="221" t="s">
        <v>2785</v>
      </c>
      <c r="G2041" s="219"/>
      <c r="H2041" s="222">
        <v>2988.6469999999999</v>
      </c>
      <c r="I2041" s="223"/>
      <c r="J2041" s="219"/>
      <c r="K2041" s="219"/>
      <c r="L2041" s="224"/>
      <c r="M2041" s="225"/>
      <c r="N2041" s="226"/>
      <c r="O2041" s="226"/>
      <c r="P2041" s="226"/>
      <c r="Q2041" s="226"/>
      <c r="R2041" s="226"/>
      <c r="S2041" s="226"/>
      <c r="T2041" s="227"/>
      <c r="AT2041" s="228" t="s">
        <v>191</v>
      </c>
      <c r="AU2041" s="228" t="s">
        <v>88</v>
      </c>
      <c r="AV2041" s="12" t="s">
        <v>88</v>
      </c>
      <c r="AW2041" s="12" t="s">
        <v>41</v>
      </c>
      <c r="AX2041" s="12" t="s">
        <v>86</v>
      </c>
      <c r="AY2041" s="228" t="s">
        <v>179</v>
      </c>
    </row>
    <row r="2042" spans="2:65" s="1" customFormat="1" ht="34.15" customHeight="1">
      <c r="B2042" s="42"/>
      <c r="C2042" s="193" t="s">
        <v>2786</v>
      </c>
      <c r="D2042" s="193" t="s">
        <v>182</v>
      </c>
      <c r="E2042" s="194" t="s">
        <v>2787</v>
      </c>
      <c r="F2042" s="195" t="s">
        <v>2788</v>
      </c>
      <c r="G2042" s="196" t="s">
        <v>185</v>
      </c>
      <c r="H2042" s="197">
        <v>954.77599999999995</v>
      </c>
      <c r="I2042" s="198"/>
      <c r="J2042" s="199">
        <f>ROUND(I2042*H2042,2)</f>
        <v>0</v>
      </c>
      <c r="K2042" s="195" t="s">
        <v>186</v>
      </c>
      <c r="L2042" s="62"/>
      <c r="M2042" s="200" t="s">
        <v>34</v>
      </c>
      <c r="N2042" s="201" t="s">
        <v>49</v>
      </c>
      <c r="O2042" s="43"/>
      <c r="P2042" s="202">
        <f>O2042*H2042</f>
        <v>0</v>
      </c>
      <c r="Q2042" s="202">
        <v>0</v>
      </c>
      <c r="R2042" s="202">
        <f>Q2042*H2042</f>
        <v>0</v>
      </c>
      <c r="S2042" s="202">
        <v>0</v>
      </c>
      <c r="T2042" s="203">
        <f>S2042*H2042</f>
        <v>0</v>
      </c>
      <c r="AR2042" s="24" t="s">
        <v>301</v>
      </c>
      <c r="AT2042" s="24" t="s">
        <v>182</v>
      </c>
      <c r="AU2042" s="24" t="s">
        <v>88</v>
      </c>
      <c r="AY2042" s="24" t="s">
        <v>179</v>
      </c>
      <c r="BE2042" s="204">
        <f>IF(N2042="základní",J2042,0)</f>
        <v>0</v>
      </c>
      <c r="BF2042" s="204">
        <f>IF(N2042="snížená",J2042,0)</f>
        <v>0</v>
      </c>
      <c r="BG2042" s="204">
        <f>IF(N2042="zákl. přenesená",J2042,0)</f>
        <v>0</v>
      </c>
      <c r="BH2042" s="204">
        <f>IF(N2042="sníž. přenesená",J2042,0)</f>
        <v>0</v>
      </c>
      <c r="BI2042" s="204">
        <f>IF(N2042="nulová",J2042,0)</f>
        <v>0</v>
      </c>
      <c r="BJ2042" s="24" t="s">
        <v>86</v>
      </c>
      <c r="BK2042" s="204">
        <f>ROUND(I2042*H2042,2)</f>
        <v>0</v>
      </c>
      <c r="BL2042" s="24" t="s">
        <v>301</v>
      </c>
      <c r="BM2042" s="24" t="s">
        <v>2789</v>
      </c>
    </row>
    <row r="2043" spans="2:65" s="11" customFormat="1" ht="13.5">
      <c r="B2043" s="208"/>
      <c r="C2043" s="209"/>
      <c r="D2043" s="205" t="s">
        <v>191</v>
      </c>
      <c r="E2043" s="210" t="s">
        <v>34</v>
      </c>
      <c r="F2043" s="211" t="s">
        <v>2790</v>
      </c>
      <c r="G2043" s="209"/>
      <c r="H2043" s="210" t="s">
        <v>34</v>
      </c>
      <c r="I2043" s="212"/>
      <c r="J2043" s="209"/>
      <c r="K2043" s="209"/>
      <c r="L2043" s="213"/>
      <c r="M2043" s="214"/>
      <c r="N2043" s="215"/>
      <c r="O2043" s="215"/>
      <c r="P2043" s="215"/>
      <c r="Q2043" s="215"/>
      <c r="R2043" s="215"/>
      <c r="S2043" s="215"/>
      <c r="T2043" s="216"/>
      <c r="AT2043" s="217" t="s">
        <v>191</v>
      </c>
      <c r="AU2043" s="217" t="s">
        <v>88</v>
      </c>
      <c r="AV2043" s="11" t="s">
        <v>86</v>
      </c>
      <c r="AW2043" s="11" t="s">
        <v>41</v>
      </c>
      <c r="AX2043" s="11" t="s">
        <v>78</v>
      </c>
      <c r="AY2043" s="217" t="s">
        <v>179</v>
      </c>
    </row>
    <row r="2044" spans="2:65" s="12" customFormat="1" ht="13.5">
      <c r="B2044" s="218"/>
      <c r="C2044" s="219"/>
      <c r="D2044" s="205" t="s">
        <v>191</v>
      </c>
      <c r="E2044" s="220" t="s">
        <v>34</v>
      </c>
      <c r="F2044" s="221" t="s">
        <v>2791</v>
      </c>
      <c r="G2044" s="219"/>
      <c r="H2044" s="222">
        <v>954.77599999999995</v>
      </c>
      <c r="I2044" s="223"/>
      <c r="J2044" s="219"/>
      <c r="K2044" s="219"/>
      <c r="L2044" s="224"/>
      <c r="M2044" s="225"/>
      <c r="N2044" s="226"/>
      <c r="O2044" s="226"/>
      <c r="P2044" s="226"/>
      <c r="Q2044" s="226"/>
      <c r="R2044" s="226"/>
      <c r="S2044" s="226"/>
      <c r="T2044" s="227"/>
      <c r="AT2044" s="228" t="s">
        <v>191</v>
      </c>
      <c r="AU2044" s="228" t="s">
        <v>88</v>
      </c>
      <c r="AV2044" s="12" t="s">
        <v>88</v>
      </c>
      <c r="AW2044" s="12" t="s">
        <v>41</v>
      </c>
      <c r="AX2044" s="12" t="s">
        <v>86</v>
      </c>
      <c r="AY2044" s="228" t="s">
        <v>179</v>
      </c>
    </row>
    <row r="2045" spans="2:65" s="1" customFormat="1" ht="34.15" customHeight="1">
      <c r="B2045" s="42"/>
      <c r="C2045" s="193" t="s">
        <v>2792</v>
      </c>
      <c r="D2045" s="193" t="s">
        <v>182</v>
      </c>
      <c r="E2045" s="194" t="s">
        <v>2793</v>
      </c>
      <c r="F2045" s="195" t="s">
        <v>2794</v>
      </c>
      <c r="G2045" s="196" t="s">
        <v>185</v>
      </c>
      <c r="H2045" s="197">
        <v>2864.3270000000002</v>
      </c>
      <c r="I2045" s="198"/>
      <c r="J2045" s="199">
        <f>ROUND(I2045*H2045,2)</f>
        <v>0</v>
      </c>
      <c r="K2045" s="195" t="s">
        <v>186</v>
      </c>
      <c r="L2045" s="62"/>
      <c r="M2045" s="200" t="s">
        <v>34</v>
      </c>
      <c r="N2045" s="201" t="s">
        <v>49</v>
      </c>
      <c r="O2045" s="43"/>
      <c r="P2045" s="202">
        <f>O2045*H2045</f>
        <v>0</v>
      </c>
      <c r="Q2045" s="202">
        <v>2.34E-5</v>
      </c>
      <c r="R2045" s="202">
        <f>Q2045*H2045</f>
        <v>6.7025251800000005E-2</v>
      </c>
      <c r="S2045" s="202">
        <v>0</v>
      </c>
      <c r="T2045" s="203">
        <f>S2045*H2045</f>
        <v>0</v>
      </c>
      <c r="AR2045" s="24" t="s">
        <v>301</v>
      </c>
      <c r="AT2045" s="24" t="s">
        <v>182</v>
      </c>
      <c r="AU2045" s="24" t="s">
        <v>88</v>
      </c>
      <c r="AY2045" s="24" t="s">
        <v>179</v>
      </c>
      <c r="BE2045" s="204">
        <f>IF(N2045="základní",J2045,0)</f>
        <v>0</v>
      </c>
      <c r="BF2045" s="204">
        <f>IF(N2045="snížená",J2045,0)</f>
        <v>0</v>
      </c>
      <c r="BG2045" s="204">
        <f>IF(N2045="zákl. přenesená",J2045,0)</f>
        <v>0</v>
      </c>
      <c r="BH2045" s="204">
        <f>IF(N2045="sníž. přenesená",J2045,0)</f>
        <v>0</v>
      </c>
      <c r="BI2045" s="204">
        <f>IF(N2045="nulová",J2045,0)</f>
        <v>0</v>
      </c>
      <c r="BJ2045" s="24" t="s">
        <v>86</v>
      </c>
      <c r="BK2045" s="204">
        <f>ROUND(I2045*H2045,2)</f>
        <v>0</v>
      </c>
      <c r="BL2045" s="24" t="s">
        <v>301</v>
      </c>
      <c r="BM2045" s="24" t="s">
        <v>2795</v>
      </c>
    </row>
    <row r="2046" spans="2:65" s="12" customFormat="1" ht="13.5">
      <c r="B2046" s="218"/>
      <c r="C2046" s="219"/>
      <c r="D2046" s="205" t="s">
        <v>191</v>
      </c>
      <c r="E2046" s="220" t="s">
        <v>34</v>
      </c>
      <c r="F2046" s="221" t="s">
        <v>2796</v>
      </c>
      <c r="G2046" s="219"/>
      <c r="H2046" s="222">
        <v>2864.3270000000002</v>
      </c>
      <c r="I2046" s="223"/>
      <c r="J2046" s="219"/>
      <c r="K2046" s="219"/>
      <c r="L2046" s="224"/>
      <c r="M2046" s="225"/>
      <c r="N2046" s="226"/>
      <c r="O2046" s="226"/>
      <c r="P2046" s="226"/>
      <c r="Q2046" s="226"/>
      <c r="R2046" s="226"/>
      <c r="S2046" s="226"/>
      <c r="T2046" s="227"/>
      <c r="AT2046" s="228" t="s">
        <v>191</v>
      </c>
      <c r="AU2046" s="228" t="s">
        <v>88</v>
      </c>
      <c r="AV2046" s="12" t="s">
        <v>88</v>
      </c>
      <c r="AW2046" s="12" t="s">
        <v>41</v>
      </c>
      <c r="AX2046" s="12" t="s">
        <v>86</v>
      </c>
      <c r="AY2046" s="228" t="s">
        <v>179</v>
      </c>
    </row>
    <row r="2047" spans="2:65" s="1" customFormat="1" ht="34.15" customHeight="1">
      <c r="B2047" s="42"/>
      <c r="C2047" s="193" t="s">
        <v>2797</v>
      </c>
      <c r="D2047" s="193" t="s">
        <v>182</v>
      </c>
      <c r="E2047" s="194" t="s">
        <v>2798</v>
      </c>
      <c r="F2047" s="195" t="s">
        <v>2799</v>
      </c>
      <c r="G2047" s="196" t="s">
        <v>185</v>
      </c>
      <c r="H2047" s="197">
        <v>327.54500000000002</v>
      </c>
      <c r="I2047" s="198"/>
      <c r="J2047" s="199">
        <f>ROUND(I2047*H2047,2)</f>
        <v>0</v>
      </c>
      <c r="K2047" s="195" t="s">
        <v>186</v>
      </c>
      <c r="L2047" s="62"/>
      <c r="M2047" s="200" t="s">
        <v>34</v>
      </c>
      <c r="N2047" s="201" t="s">
        <v>49</v>
      </c>
      <c r="O2047" s="43"/>
      <c r="P2047" s="202">
        <f>O2047*H2047</f>
        <v>0</v>
      </c>
      <c r="Q2047" s="202">
        <v>2.8600000000000001E-4</v>
      </c>
      <c r="R2047" s="202">
        <f>Q2047*H2047</f>
        <v>9.367787000000001E-2</v>
      </c>
      <c r="S2047" s="202">
        <v>0</v>
      </c>
      <c r="T2047" s="203">
        <f>S2047*H2047</f>
        <v>0</v>
      </c>
      <c r="AR2047" s="24" t="s">
        <v>301</v>
      </c>
      <c r="AT2047" s="24" t="s">
        <v>182</v>
      </c>
      <c r="AU2047" s="24" t="s">
        <v>88</v>
      </c>
      <c r="AY2047" s="24" t="s">
        <v>179</v>
      </c>
      <c r="BE2047" s="204">
        <f>IF(N2047="základní",J2047,0)</f>
        <v>0</v>
      </c>
      <c r="BF2047" s="204">
        <f>IF(N2047="snížená",J2047,0)</f>
        <v>0</v>
      </c>
      <c r="BG2047" s="204">
        <f>IF(N2047="zákl. přenesená",J2047,0)</f>
        <v>0</v>
      </c>
      <c r="BH2047" s="204">
        <f>IF(N2047="sníž. přenesená",J2047,0)</f>
        <v>0</v>
      </c>
      <c r="BI2047" s="204">
        <f>IF(N2047="nulová",J2047,0)</f>
        <v>0</v>
      </c>
      <c r="BJ2047" s="24" t="s">
        <v>86</v>
      </c>
      <c r="BK2047" s="204">
        <f>ROUND(I2047*H2047,2)</f>
        <v>0</v>
      </c>
      <c r="BL2047" s="24" t="s">
        <v>301</v>
      </c>
      <c r="BM2047" s="24" t="s">
        <v>2800</v>
      </c>
    </row>
    <row r="2048" spans="2:65" s="11" customFormat="1" ht="13.5">
      <c r="B2048" s="208"/>
      <c r="C2048" s="209"/>
      <c r="D2048" s="205" t="s">
        <v>191</v>
      </c>
      <c r="E2048" s="210" t="s">
        <v>34</v>
      </c>
      <c r="F2048" s="211" t="s">
        <v>1328</v>
      </c>
      <c r="G2048" s="209"/>
      <c r="H2048" s="210" t="s">
        <v>34</v>
      </c>
      <c r="I2048" s="212"/>
      <c r="J2048" s="209"/>
      <c r="K2048" s="209"/>
      <c r="L2048" s="213"/>
      <c r="M2048" s="214"/>
      <c r="N2048" s="215"/>
      <c r="O2048" s="215"/>
      <c r="P2048" s="215"/>
      <c r="Q2048" s="215"/>
      <c r="R2048" s="215"/>
      <c r="S2048" s="215"/>
      <c r="T2048" s="216"/>
      <c r="AT2048" s="217" t="s">
        <v>191</v>
      </c>
      <c r="AU2048" s="217" t="s">
        <v>88</v>
      </c>
      <c r="AV2048" s="11" t="s">
        <v>86</v>
      </c>
      <c r="AW2048" s="11" t="s">
        <v>41</v>
      </c>
      <c r="AX2048" s="11" t="s">
        <v>78</v>
      </c>
      <c r="AY2048" s="217" t="s">
        <v>179</v>
      </c>
    </row>
    <row r="2049" spans="2:51" s="12" customFormat="1" ht="13.5">
      <c r="B2049" s="218"/>
      <c r="C2049" s="219"/>
      <c r="D2049" s="205" t="s">
        <v>191</v>
      </c>
      <c r="E2049" s="220" t="s">
        <v>34</v>
      </c>
      <c r="F2049" s="221" t="s">
        <v>2801</v>
      </c>
      <c r="G2049" s="219"/>
      <c r="H2049" s="222">
        <v>28.797000000000001</v>
      </c>
      <c r="I2049" s="223"/>
      <c r="J2049" s="219"/>
      <c r="K2049" s="219"/>
      <c r="L2049" s="224"/>
      <c r="M2049" s="225"/>
      <c r="N2049" s="226"/>
      <c r="O2049" s="226"/>
      <c r="P2049" s="226"/>
      <c r="Q2049" s="226"/>
      <c r="R2049" s="226"/>
      <c r="S2049" s="226"/>
      <c r="T2049" s="227"/>
      <c r="AT2049" s="228" t="s">
        <v>191</v>
      </c>
      <c r="AU2049" s="228" t="s">
        <v>88</v>
      </c>
      <c r="AV2049" s="12" t="s">
        <v>88</v>
      </c>
      <c r="AW2049" s="12" t="s">
        <v>41</v>
      </c>
      <c r="AX2049" s="12" t="s">
        <v>78</v>
      </c>
      <c r="AY2049" s="228" t="s">
        <v>179</v>
      </c>
    </row>
    <row r="2050" spans="2:51" s="12" customFormat="1" ht="13.5">
      <c r="B2050" s="218"/>
      <c r="C2050" s="219"/>
      <c r="D2050" s="205" t="s">
        <v>191</v>
      </c>
      <c r="E2050" s="220" t="s">
        <v>34</v>
      </c>
      <c r="F2050" s="221" t="s">
        <v>2802</v>
      </c>
      <c r="G2050" s="219"/>
      <c r="H2050" s="222">
        <v>28.29</v>
      </c>
      <c r="I2050" s="223"/>
      <c r="J2050" s="219"/>
      <c r="K2050" s="219"/>
      <c r="L2050" s="224"/>
      <c r="M2050" s="225"/>
      <c r="N2050" s="226"/>
      <c r="O2050" s="226"/>
      <c r="P2050" s="226"/>
      <c r="Q2050" s="226"/>
      <c r="R2050" s="226"/>
      <c r="S2050" s="226"/>
      <c r="T2050" s="227"/>
      <c r="AT2050" s="228" t="s">
        <v>191</v>
      </c>
      <c r="AU2050" s="228" t="s">
        <v>88</v>
      </c>
      <c r="AV2050" s="12" t="s">
        <v>88</v>
      </c>
      <c r="AW2050" s="12" t="s">
        <v>41</v>
      </c>
      <c r="AX2050" s="12" t="s">
        <v>78</v>
      </c>
      <c r="AY2050" s="228" t="s">
        <v>179</v>
      </c>
    </row>
    <row r="2051" spans="2:51" s="12" customFormat="1" ht="13.5">
      <c r="B2051" s="218"/>
      <c r="C2051" s="219"/>
      <c r="D2051" s="205" t="s">
        <v>191</v>
      </c>
      <c r="E2051" s="220" t="s">
        <v>34</v>
      </c>
      <c r="F2051" s="221" t="s">
        <v>2803</v>
      </c>
      <c r="G2051" s="219"/>
      <c r="H2051" s="222">
        <v>21.939</v>
      </c>
      <c r="I2051" s="223"/>
      <c r="J2051" s="219"/>
      <c r="K2051" s="219"/>
      <c r="L2051" s="224"/>
      <c r="M2051" s="225"/>
      <c r="N2051" s="226"/>
      <c r="O2051" s="226"/>
      <c r="P2051" s="226"/>
      <c r="Q2051" s="226"/>
      <c r="R2051" s="226"/>
      <c r="S2051" s="226"/>
      <c r="T2051" s="227"/>
      <c r="AT2051" s="228" t="s">
        <v>191</v>
      </c>
      <c r="AU2051" s="228" t="s">
        <v>88</v>
      </c>
      <c r="AV2051" s="12" t="s">
        <v>88</v>
      </c>
      <c r="AW2051" s="12" t="s">
        <v>41</v>
      </c>
      <c r="AX2051" s="12" t="s">
        <v>78</v>
      </c>
      <c r="AY2051" s="228" t="s">
        <v>179</v>
      </c>
    </row>
    <row r="2052" spans="2:51" s="12" customFormat="1" ht="13.5">
      <c r="B2052" s="218"/>
      <c r="C2052" s="219"/>
      <c r="D2052" s="205" t="s">
        <v>191</v>
      </c>
      <c r="E2052" s="220" t="s">
        <v>34</v>
      </c>
      <c r="F2052" s="221" t="s">
        <v>2804</v>
      </c>
      <c r="G2052" s="219"/>
      <c r="H2052" s="222">
        <v>18.632999999999999</v>
      </c>
      <c r="I2052" s="223"/>
      <c r="J2052" s="219"/>
      <c r="K2052" s="219"/>
      <c r="L2052" s="224"/>
      <c r="M2052" s="225"/>
      <c r="N2052" s="226"/>
      <c r="O2052" s="226"/>
      <c r="P2052" s="226"/>
      <c r="Q2052" s="226"/>
      <c r="R2052" s="226"/>
      <c r="S2052" s="226"/>
      <c r="T2052" s="227"/>
      <c r="AT2052" s="228" t="s">
        <v>191</v>
      </c>
      <c r="AU2052" s="228" t="s">
        <v>88</v>
      </c>
      <c r="AV2052" s="12" t="s">
        <v>88</v>
      </c>
      <c r="AW2052" s="12" t="s">
        <v>41</v>
      </c>
      <c r="AX2052" s="12" t="s">
        <v>78</v>
      </c>
      <c r="AY2052" s="228" t="s">
        <v>179</v>
      </c>
    </row>
    <row r="2053" spans="2:51" s="12" customFormat="1" ht="13.5">
      <c r="B2053" s="218"/>
      <c r="C2053" s="219"/>
      <c r="D2053" s="205" t="s">
        <v>191</v>
      </c>
      <c r="E2053" s="220" t="s">
        <v>34</v>
      </c>
      <c r="F2053" s="221" t="s">
        <v>2805</v>
      </c>
      <c r="G2053" s="219"/>
      <c r="H2053" s="222">
        <v>21.431000000000001</v>
      </c>
      <c r="I2053" s="223"/>
      <c r="J2053" s="219"/>
      <c r="K2053" s="219"/>
      <c r="L2053" s="224"/>
      <c r="M2053" s="225"/>
      <c r="N2053" s="226"/>
      <c r="O2053" s="226"/>
      <c r="P2053" s="226"/>
      <c r="Q2053" s="226"/>
      <c r="R2053" s="226"/>
      <c r="S2053" s="226"/>
      <c r="T2053" s="227"/>
      <c r="AT2053" s="228" t="s">
        <v>191</v>
      </c>
      <c r="AU2053" s="228" t="s">
        <v>88</v>
      </c>
      <c r="AV2053" s="12" t="s">
        <v>88</v>
      </c>
      <c r="AW2053" s="12" t="s">
        <v>41</v>
      </c>
      <c r="AX2053" s="12" t="s">
        <v>78</v>
      </c>
      <c r="AY2053" s="228" t="s">
        <v>179</v>
      </c>
    </row>
    <row r="2054" spans="2:51" s="12" customFormat="1" ht="13.5">
      <c r="B2054" s="218"/>
      <c r="C2054" s="219"/>
      <c r="D2054" s="205" t="s">
        <v>191</v>
      </c>
      <c r="E2054" s="220" t="s">
        <v>34</v>
      </c>
      <c r="F2054" s="221" t="s">
        <v>2806</v>
      </c>
      <c r="G2054" s="219"/>
      <c r="H2054" s="222">
        <v>15.675000000000001</v>
      </c>
      <c r="I2054" s="223"/>
      <c r="J2054" s="219"/>
      <c r="K2054" s="219"/>
      <c r="L2054" s="224"/>
      <c r="M2054" s="225"/>
      <c r="N2054" s="226"/>
      <c r="O2054" s="226"/>
      <c r="P2054" s="226"/>
      <c r="Q2054" s="226"/>
      <c r="R2054" s="226"/>
      <c r="S2054" s="226"/>
      <c r="T2054" s="227"/>
      <c r="AT2054" s="228" t="s">
        <v>191</v>
      </c>
      <c r="AU2054" s="228" t="s">
        <v>88</v>
      </c>
      <c r="AV2054" s="12" t="s">
        <v>88</v>
      </c>
      <c r="AW2054" s="12" t="s">
        <v>41</v>
      </c>
      <c r="AX2054" s="12" t="s">
        <v>78</v>
      </c>
      <c r="AY2054" s="228" t="s">
        <v>179</v>
      </c>
    </row>
    <row r="2055" spans="2:51" s="12" customFormat="1" ht="13.5">
      <c r="B2055" s="218"/>
      <c r="C2055" s="219"/>
      <c r="D2055" s="205" t="s">
        <v>191</v>
      </c>
      <c r="E2055" s="220" t="s">
        <v>34</v>
      </c>
      <c r="F2055" s="221" t="s">
        <v>2807</v>
      </c>
      <c r="G2055" s="219"/>
      <c r="H2055" s="222">
        <v>20.373000000000001</v>
      </c>
      <c r="I2055" s="223"/>
      <c r="J2055" s="219"/>
      <c r="K2055" s="219"/>
      <c r="L2055" s="224"/>
      <c r="M2055" s="225"/>
      <c r="N2055" s="226"/>
      <c r="O2055" s="226"/>
      <c r="P2055" s="226"/>
      <c r="Q2055" s="226"/>
      <c r="R2055" s="226"/>
      <c r="S2055" s="226"/>
      <c r="T2055" s="227"/>
      <c r="AT2055" s="228" t="s">
        <v>191</v>
      </c>
      <c r="AU2055" s="228" t="s">
        <v>88</v>
      </c>
      <c r="AV2055" s="12" t="s">
        <v>88</v>
      </c>
      <c r="AW2055" s="12" t="s">
        <v>41</v>
      </c>
      <c r="AX2055" s="12" t="s">
        <v>78</v>
      </c>
      <c r="AY2055" s="228" t="s">
        <v>179</v>
      </c>
    </row>
    <row r="2056" spans="2:51" s="14" customFormat="1" ht="13.5">
      <c r="B2056" s="250"/>
      <c r="C2056" s="251"/>
      <c r="D2056" s="205" t="s">
        <v>191</v>
      </c>
      <c r="E2056" s="252" t="s">
        <v>34</v>
      </c>
      <c r="F2056" s="253" t="s">
        <v>347</v>
      </c>
      <c r="G2056" s="251"/>
      <c r="H2056" s="254">
        <v>155.13800000000001</v>
      </c>
      <c r="I2056" s="255"/>
      <c r="J2056" s="251"/>
      <c r="K2056" s="251"/>
      <c r="L2056" s="256"/>
      <c r="M2056" s="257"/>
      <c r="N2056" s="258"/>
      <c r="O2056" s="258"/>
      <c r="P2056" s="258"/>
      <c r="Q2056" s="258"/>
      <c r="R2056" s="258"/>
      <c r="S2056" s="258"/>
      <c r="T2056" s="259"/>
      <c r="AT2056" s="260" t="s">
        <v>191</v>
      </c>
      <c r="AU2056" s="260" t="s">
        <v>88</v>
      </c>
      <c r="AV2056" s="14" t="s">
        <v>180</v>
      </c>
      <c r="AW2056" s="14" t="s">
        <v>41</v>
      </c>
      <c r="AX2056" s="14" t="s">
        <v>78</v>
      </c>
      <c r="AY2056" s="260" t="s">
        <v>179</v>
      </c>
    </row>
    <row r="2057" spans="2:51" s="11" customFormat="1" ht="13.5">
      <c r="B2057" s="208"/>
      <c r="C2057" s="209"/>
      <c r="D2057" s="205" t="s">
        <v>191</v>
      </c>
      <c r="E2057" s="210" t="s">
        <v>34</v>
      </c>
      <c r="F2057" s="211" t="s">
        <v>1358</v>
      </c>
      <c r="G2057" s="209"/>
      <c r="H2057" s="210" t="s">
        <v>34</v>
      </c>
      <c r="I2057" s="212"/>
      <c r="J2057" s="209"/>
      <c r="K2057" s="209"/>
      <c r="L2057" s="213"/>
      <c r="M2057" s="214"/>
      <c r="N2057" s="215"/>
      <c r="O2057" s="215"/>
      <c r="P2057" s="215"/>
      <c r="Q2057" s="215"/>
      <c r="R2057" s="215"/>
      <c r="S2057" s="215"/>
      <c r="T2057" s="216"/>
      <c r="AT2057" s="217" t="s">
        <v>191</v>
      </c>
      <c r="AU2057" s="217" t="s">
        <v>88</v>
      </c>
      <c r="AV2057" s="11" t="s">
        <v>86</v>
      </c>
      <c r="AW2057" s="11" t="s">
        <v>41</v>
      </c>
      <c r="AX2057" s="11" t="s">
        <v>78</v>
      </c>
      <c r="AY2057" s="217" t="s">
        <v>179</v>
      </c>
    </row>
    <row r="2058" spans="2:51" s="12" customFormat="1" ht="13.5">
      <c r="B2058" s="218"/>
      <c r="C2058" s="219"/>
      <c r="D2058" s="205" t="s">
        <v>191</v>
      </c>
      <c r="E2058" s="220" t="s">
        <v>34</v>
      </c>
      <c r="F2058" s="221" t="s">
        <v>2808</v>
      </c>
      <c r="G2058" s="219"/>
      <c r="H2058" s="222">
        <v>16.603000000000002</v>
      </c>
      <c r="I2058" s="223"/>
      <c r="J2058" s="219"/>
      <c r="K2058" s="219"/>
      <c r="L2058" s="224"/>
      <c r="M2058" s="225"/>
      <c r="N2058" s="226"/>
      <c r="O2058" s="226"/>
      <c r="P2058" s="226"/>
      <c r="Q2058" s="226"/>
      <c r="R2058" s="226"/>
      <c r="S2058" s="226"/>
      <c r="T2058" s="227"/>
      <c r="AT2058" s="228" t="s">
        <v>191</v>
      </c>
      <c r="AU2058" s="228" t="s">
        <v>88</v>
      </c>
      <c r="AV2058" s="12" t="s">
        <v>88</v>
      </c>
      <c r="AW2058" s="12" t="s">
        <v>41</v>
      </c>
      <c r="AX2058" s="12" t="s">
        <v>78</v>
      </c>
      <c r="AY2058" s="228" t="s">
        <v>179</v>
      </c>
    </row>
    <row r="2059" spans="2:51" s="12" customFormat="1" ht="13.5">
      <c r="B2059" s="218"/>
      <c r="C2059" s="219"/>
      <c r="D2059" s="205" t="s">
        <v>191</v>
      </c>
      <c r="E2059" s="220" t="s">
        <v>34</v>
      </c>
      <c r="F2059" s="221" t="s">
        <v>2809</v>
      </c>
      <c r="G2059" s="219"/>
      <c r="H2059" s="222">
        <v>29.812000000000001</v>
      </c>
      <c r="I2059" s="223"/>
      <c r="J2059" s="219"/>
      <c r="K2059" s="219"/>
      <c r="L2059" s="224"/>
      <c r="M2059" s="225"/>
      <c r="N2059" s="226"/>
      <c r="O2059" s="226"/>
      <c r="P2059" s="226"/>
      <c r="Q2059" s="226"/>
      <c r="R2059" s="226"/>
      <c r="S2059" s="226"/>
      <c r="T2059" s="227"/>
      <c r="AT2059" s="228" t="s">
        <v>191</v>
      </c>
      <c r="AU2059" s="228" t="s">
        <v>88</v>
      </c>
      <c r="AV2059" s="12" t="s">
        <v>88</v>
      </c>
      <c r="AW2059" s="12" t="s">
        <v>41</v>
      </c>
      <c r="AX2059" s="12" t="s">
        <v>78</v>
      </c>
      <c r="AY2059" s="228" t="s">
        <v>179</v>
      </c>
    </row>
    <row r="2060" spans="2:51" s="12" customFormat="1" ht="13.5">
      <c r="B2060" s="218"/>
      <c r="C2060" s="219"/>
      <c r="D2060" s="205" t="s">
        <v>191</v>
      </c>
      <c r="E2060" s="220" t="s">
        <v>34</v>
      </c>
      <c r="F2060" s="221" t="s">
        <v>2810</v>
      </c>
      <c r="G2060" s="219"/>
      <c r="H2060" s="222">
        <v>27.71</v>
      </c>
      <c r="I2060" s="223"/>
      <c r="J2060" s="219"/>
      <c r="K2060" s="219"/>
      <c r="L2060" s="224"/>
      <c r="M2060" s="225"/>
      <c r="N2060" s="226"/>
      <c r="O2060" s="226"/>
      <c r="P2060" s="226"/>
      <c r="Q2060" s="226"/>
      <c r="R2060" s="226"/>
      <c r="S2060" s="226"/>
      <c r="T2060" s="227"/>
      <c r="AT2060" s="228" t="s">
        <v>191</v>
      </c>
      <c r="AU2060" s="228" t="s">
        <v>88</v>
      </c>
      <c r="AV2060" s="12" t="s">
        <v>88</v>
      </c>
      <c r="AW2060" s="12" t="s">
        <v>41</v>
      </c>
      <c r="AX2060" s="12" t="s">
        <v>78</v>
      </c>
      <c r="AY2060" s="228" t="s">
        <v>179</v>
      </c>
    </row>
    <row r="2061" spans="2:51" s="12" customFormat="1" ht="13.5">
      <c r="B2061" s="218"/>
      <c r="C2061" s="219"/>
      <c r="D2061" s="205" t="s">
        <v>191</v>
      </c>
      <c r="E2061" s="220" t="s">
        <v>34</v>
      </c>
      <c r="F2061" s="221" t="s">
        <v>2811</v>
      </c>
      <c r="G2061" s="219"/>
      <c r="H2061" s="222">
        <v>22.242999999999999</v>
      </c>
      <c r="I2061" s="223"/>
      <c r="J2061" s="219"/>
      <c r="K2061" s="219"/>
      <c r="L2061" s="224"/>
      <c r="M2061" s="225"/>
      <c r="N2061" s="226"/>
      <c r="O2061" s="226"/>
      <c r="P2061" s="226"/>
      <c r="Q2061" s="226"/>
      <c r="R2061" s="226"/>
      <c r="S2061" s="226"/>
      <c r="T2061" s="227"/>
      <c r="AT2061" s="228" t="s">
        <v>191</v>
      </c>
      <c r="AU2061" s="228" t="s">
        <v>88</v>
      </c>
      <c r="AV2061" s="12" t="s">
        <v>88</v>
      </c>
      <c r="AW2061" s="12" t="s">
        <v>41</v>
      </c>
      <c r="AX2061" s="12" t="s">
        <v>78</v>
      </c>
      <c r="AY2061" s="228" t="s">
        <v>179</v>
      </c>
    </row>
    <row r="2062" spans="2:51" s="12" customFormat="1" ht="13.5">
      <c r="B2062" s="218"/>
      <c r="C2062" s="219"/>
      <c r="D2062" s="205" t="s">
        <v>191</v>
      </c>
      <c r="E2062" s="220" t="s">
        <v>34</v>
      </c>
      <c r="F2062" s="221" t="s">
        <v>2812</v>
      </c>
      <c r="G2062" s="219"/>
      <c r="H2062" s="222">
        <v>18.632999999999999</v>
      </c>
      <c r="I2062" s="223"/>
      <c r="J2062" s="219"/>
      <c r="K2062" s="219"/>
      <c r="L2062" s="224"/>
      <c r="M2062" s="225"/>
      <c r="N2062" s="226"/>
      <c r="O2062" s="226"/>
      <c r="P2062" s="226"/>
      <c r="Q2062" s="226"/>
      <c r="R2062" s="226"/>
      <c r="S2062" s="226"/>
      <c r="T2062" s="227"/>
      <c r="AT2062" s="228" t="s">
        <v>191</v>
      </c>
      <c r="AU2062" s="228" t="s">
        <v>88</v>
      </c>
      <c r="AV2062" s="12" t="s">
        <v>88</v>
      </c>
      <c r="AW2062" s="12" t="s">
        <v>41</v>
      </c>
      <c r="AX2062" s="12" t="s">
        <v>78</v>
      </c>
      <c r="AY2062" s="228" t="s">
        <v>179</v>
      </c>
    </row>
    <row r="2063" spans="2:51" s="12" customFormat="1" ht="13.5">
      <c r="B2063" s="218"/>
      <c r="C2063" s="219"/>
      <c r="D2063" s="205" t="s">
        <v>191</v>
      </c>
      <c r="E2063" s="220" t="s">
        <v>34</v>
      </c>
      <c r="F2063" s="221" t="s">
        <v>2813</v>
      </c>
      <c r="G2063" s="219"/>
      <c r="H2063" s="222">
        <v>21.431000000000001</v>
      </c>
      <c r="I2063" s="223"/>
      <c r="J2063" s="219"/>
      <c r="K2063" s="219"/>
      <c r="L2063" s="224"/>
      <c r="M2063" s="225"/>
      <c r="N2063" s="226"/>
      <c r="O2063" s="226"/>
      <c r="P2063" s="226"/>
      <c r="Q2063" s="226"/>
      <c r="R2063" s="226"/>
      <c r="S2063" s="226"/>
      <c r="T2063" s="227"/>
      <c r="AT2063" s="228" t="s">
        <v>191</v>
      </c>
      <c r="AU2063" s="228" t="s">
        <v>88</v>
      </c>
      <c r="AV2063" s="12" t="s">
        <v>88</v>
      </c>
      <c r="AW2063" s="12" t="s">
        <v>41</v>
      </c>
      <c r="AX2063" s="12" t="s">
        <v>78</v>
      </c>
      <c r="AY2063" s="228" t="s">
        <v>179</v>
      </c>
    </row>
    <row r="2064" spans="2:51" s="12" customFormat="1" ht="13.5">
      <c r="B2064" s="218"/>
      <c r="C2064" s="219"/>
      <c r="D2064" s="205" t="s">
        <v>191</v>
      </c>
      <c r="E2064" s="220" t="s">
        <v>34</v>
      </c>
      <c r="F2064" s="221" t="s">
        <v>2814</v>
      </c>
      <c r="G2064" s="219"/>
      <c r="H2064" s="222">
        <v>15.602</v>
      </c>
      <c r="I2064" s="223"/>
      <c r="J2064" s="219"/>
      <c r="K2064" s="219"/>
      <c r="L2064" s="224"/>
      <c r="M2064" s="225"/>
      <c r="N2064" s="226"/>
      <c r="O2064" s="226"/>
      <c r="P2064" s="226"/>
      <c r="Q2064" s="226"/>
      <c r="R2064" s="226"/>
      <c r="S2064" s="226"/>
      <c r="T2064" s="227"/>
      <c r="AT2064" s="228" t="s">
        <v>191</v>
      </c>
      <c r="AU2064" s="228" t="s">
        <v>88</v>
      </c>
      <c r="AV2064" s="12" t="s">
        <v>88</v>
      </c>
      <c r="AW2064" s="12" t="s">
        <v>41</v>
      </c>
      <c r="AX2064" s="12" t="s">
        <v>78</v>
      </c>
      <c r="AY2064" s="228" t="s">
        <v>179</v>
      </c>
    </row>
    <row r="2065" spans="2:65" s="12" customFormat="1" ht="13.5">
      <c r="B2065" s="218"/>
      <c r="C2065" s="219"/>
      <c r="D2065" s="205" t="s">
        <v>191</v>
      </c>
      <c r="E2065" s="220" t="s">
        <v>34</v>
      </c>
      <c r="F2065" s="221" t="s">
        <v>2815</v>
      </c>
      <c r="G2065" s="219"/>
      <c r="H2065" s="222">
        <v>20.373000000000001</v>
      </c>
      <c r="I2065" s="223"/>
      <c r="J2065" s="219"/>
      <c r="K2065" s="219"/>
      <c r="L2065" s="224"/>
      <c r="M2065" s="225"/>
      <c r="N2065" s="226"/>
      <c r="O2065" s="226"/>
      <c r="P2065" s="226"/>
      <c r="Q2065" s="226"/>
      <c r="R2065" s="226"/>
      <c r="S2065" s="226"/>
      <c r="T2065" s="227"/>
      <c r="AT2065" s="228" t="s">
        <v>191</v>
      </c>
      <c r="AU2065" s="228" t="s">
        <v>88</v>
      </c>
      <c r="AV2065" s="12" t="s">
        <v>88</v>
      </c>
      <c r="AW2065" s="12" t="s">
        <v>41</v>
      </c>
      <c r="AX2065" s="12" t="s">
        <v>78</v>
      </c>
      <c r="AY2065" s="228" t="s">
        <v>179</v>
      </c>
    </row>
    <row r="2066" spans="2:65" s="14" customFormat="1" ht="13.5">
      <c r="B2066" s="250"/>
      <c r="C2066" s="251"/>
      <c r="D2066" s="205" t="s">
        <v>191</v>
      </c>
      <c r="E2066" s="252" t="s">
        <v>34</v>
      </c>
      <c r="F2066" s="253" t="s">
        <v>347</v>
      </c>
      <c r="G2066" s="251"/>
      <c r="H2066" s="254">
        <v>172.40700000000001</v>
      </c>
      <c r="I2066" s="255"/>
      <c r="J2066" s="251"/>
      <c r="K2066" s="251"/>
      <c r="L2066" s="256"/>
      <c r="M2066" s="257"/>
      <c r="N2066" s="258"/>
      <c r="O2066" s="258"/>
      <c r="P2066" s="258"/>
      <c r="Q2066" s="258"/>
      <c r="R2066" s="258"/>
      <c r="S2066" s="258"/>
      <c r="T2066" s="259"/>
      <c r="AT2066" s="260" t="s">
        <v>191</v>
      </c>
      <c r="AU2066" s="260" t="s">
        <v>88</v>
      </c>
      <c r="AV2066" s="14" t="s">
        <v>180</v>
      </c>
      <c r="AW2066" s="14" t="s">
        <v>41</v>
      </c>
      <c r="AX2066" s="14" t="s">
        <v>78</v>
      </c>
      <c r="AY2066" s="260" t="s">
        <v>179</v>
      </c>
    </row>
    <row r="2067" spans="2:65" s="13" customFormat="1" ht="13.5">
      <c r="B2067" s="229"/>
      <c r="C2067" s="230"/>
      <c r="D2067" s="205" t="s">
        <v>191</v>
      </c>
      <c r="E2067" s="231" t="s">
        <v>34</v>
      </c>
      <c r="F2067" s="232" t="s">
        <v>196</v>
      </c>
      <c r="G2067" s="230"/>
      <c r="H2067" s="233">
        <v>327.54500000000002</v>
      </c>
      <c r="I2067" s="234"/>
      <c r="J2067" s="230"/>
      <c r="K2067" s="230"/>
      <c r="L2067" s="235"/>
      <c r="M2067" s="236"/>
      <c r="N2067" s="237"/>
      <c r="O2067" s="237"/>
      <c r="P2067" s="237"/>
      <c r="Q2067" s="237"/>
      <c r="R2067" s="237"/>
      <c r="S2067" s="237"/>
      <c r="T2067" s="238"/>
      <c r="AT2067" s="239" t="s">
        <v>191</v>
      </c>
      <c r="AU2067" s="239" t="s">
        <v>88</v>
      </c>
      <c r="AV2067" s="13" t="s">
        <v>187</v>
      </c>
      <c r="AW2067" s="13" t="s">
        <v>41</v>
      </c>
      <c r="AX2067" s="13" t="s">
        <v>86</v>
      </c>
      <c r="AY2067" s="239" t="s">
        <v>179</v>
      </c>
    </row>
    <row r="2068" spans="2:65" s="1" customFormat="1" ht="34.15" customHeight="1">
      <c r="B2068" s="42"/>
      <c r="C2068" s="193" t="s">
        <v>2816</v>
      </c>
      <c r="D2068" s="193" t="s">
        <v>182</v>
      </c>
      <c r="E2068" s="194" t="s">
        <v>2817</v>
      </c>
      <c r="F2068" s="195" t="s">
        <v>2818</v>
      </c>
      <c r="G2068" s="196" t="s">
        <v>185</v>
      </c>
      <c r="H2068" s="197">
        <v>327.54500000000002</v>
      </c>
      <c r="I2068" s="198"/>
      <c r="J2068" s="199">
        <f>ROUND(I2068*H2068,2)</f>
        <v>0</v>
      </c>
      <c r="K2068" s="195" t="s">
        <v>186</v>
      </c>
      <c r="L2068" s="62"/>
      <c r="M2068" s="200" t="s">
        <v>34</v>
      </c>
      <c r="N2068" s="201" t="s">
        <v>49</v>
      </c>
      <c r="O2068" s="43"/>
      <c r="P2068" s="202">
        <f>O2068*H2068</f>
        <v>0</v>
      </c>
      <c r="Q2068" s="202">
        <v>0</v>
      </c>
      <c r="R2068" s="202">
        <f>Q2068*H2068</f>
        <v>0</v>
      </c>
      <c r="S2068" s="202">
        <v>0</v>
      </c>
      <c r="T2068" s="203">
        <f>S2068*H2068</f>
        <v>0</v>
      </c>
      <c r="AR2068" s="24" t="s">
        <v>301</v>
      </c>
      <c r="AT2068" s="24" t="s">
        <v>182</v>
      </c>
      <c r="AU2068" s="24" t="s">
        <v>88</v>
      </c>
      <c r="AY2068" s="24" t="s">
        <v>179</v>
      </c>
      <c r="BE2068" s="204">
        <f>IF(N2068="základní",J2068,0)</f>
        <v>0</v>
      </c>
      <c r="BF2068" s="204">
        <f>IF(N2068="snížená",J2068,0)</f>
        <v>0</v>
      </c>
      <c r="BG2068" s="204">
        <f>IF(N2068="zákl. přenesená",J2068,0)</f>
        <v>0</v>
      </c>
      <c r="BH2068" s="204">
        <f>IF(N2068="sníž. přenesená",J2068,0)</f>
        <v>0</v>
      </c>
      <c r="BI2068" s="204">
        <f>IF(N2068="nulová",J2068,0)</f>
        <v>0</v>
      </c>
      <c r="BJ2068" s="24" t="s">
        <v>86</v>
      </c>
      <c r="BK2068" s="204">
        <f>ROUND(I2068*H2068,2)</f>
        <v>0</v>
      </c>
      <c r="BL2068" s="24" t="s">
        <v>301</v>
      </c>
      <c r="BM2068" s="24" t="s">
        <v>2819</v>
      </c>
    </row>
    <row r="2069" spans="2:65" s="1" customFormat="1" ht="34.15" customHeight="1">
      <c r="B2069" s="42"/>
      <c r="C2069" s="193" t="s">
        <v>2820</v>
      </c>
      <c r="D2069" s="193" t="s">
        <v>182</v>
      </c>
      <c r="E2069" s="194" t="s">
        <v>2821</v>
      </c>
      <c r="F2069" s="195" t="s">
        <v>2822</v>
      </c>
      <c r="G2069" s="196" t="s">
        <v>185</v>
      </c>
      <c r="H2069" s="197">
        <v>327.54500000000002</v>
      </c>
      <c r="I2069" s="198"/>
      <c r="J2069" s="199">
        <f>ROUND(I2069*H2069,2)</f>
        <v>0</v>
      </c>
      <c r="K2069" s="195" t="s">
        <v>186</v>
      </c>
      <c r="L2069" s="62"/>
      <c r="M2069" s="200" t="s">
        <v>34</v>
      </c>
      <c r="N2069" s="201" t="s">
        <v>49</v>
      </c>
      <c r="O2069" s="43"/>
      <c r="P2069" s="202">
        <f>O2069*H2069</f>
        <v>0</v>
      </c>
      <c r="Q2069" s="202">
        <v>1.04E-5</v>
      </c>
      <c r="R2069" s="202">
        <f>Q2069*H2069</f>
        <v>3.4064680000000002E-3</v>
      </c>
      <c r="S2069" s="202">
        <v>0</v>
      </c>
      <c r="T2069" s="203">
        <f>S2069*H2069</f>
        <v>0</v>
      </c>
      <c r="AR2069" s="24" t="s">
        <v>301</v>
      </c>
      <c r="AT2069" s="24" t="s">
        <v>182</v>
      </c>
      <c r="AU2069" s="24" t="s">
        <v>88</v>
      </c>
      <c r="AY2069" s="24" t="s">
        <v>179</v>
      </c>
      <c r="BE2069" s="204">
        <f>IF(N2069="základní",J2069,0)</f>
        <v>0</v>
      </c>
      <c r="BF2069" s="204">
        <f>IF(N2069="snížená",J2069,0)</f>
        <v>0</v>
      </c>
      <c r="BG2069" s="204">
        <f>IF(N2069="zákl. přenesená",J2069,0)</f>
        <v>0</v>
      </c>
      <c r="BH2069" s="204">
        <f>IF(N2069="sníž. přenesená",J2069,0)</f>
        <v>0</v>
      </c>
      <c r="BI2069" s="204">
        <f>IF(N2069="nulová",J2069,0)</f>
        <v>0</v>
      </c>
      <c r="BJ2069" s="24" t="s">
        <v>86</v>
      </c>
      <c r="BK2069" s="204">
        <f>ROUND(I2069*H2069,2)</f>
        <v>0</v>
      </c>
      <c r="BL2069" s="24" t="s">
        <v>301</v>
      </c>
      <c r="BM2069" s="24" t="s">
        <v>2823</v>
      </c>
    </row>
    <row r="2070" spans="2:65" s="1" customFormat="1" ht="14.45" customHeight="1">
      <c r="B2070" s="42"/>
      <c r="C2070" s="193" t="s">
        <v>2824</v>
      </c>
      <c r="D2070" s="193" t="s">
        <v>182</v>
      </c>
      <c r="E2070" s="194" t="s">
        <v>2825</v>
      </c>
      <c r="F2070" s="195" t="s">
        <v>2826</v>
      </c>
      <c r="G2070" s="196" t="s">
        <v>185</v>
      </c>
      <c r="H2070" s="197">
        <v>3191.8719999999998</v>
      </c>
      <c r="I2070" s="198"/>
      <c r="J2070" s="199">
        <f>ROUND(I2070*H2070,2)</f>
        <v>0</v>
      </c>
      <c r="K2070" s="195" t="s">
        <v>233</v>
      </c>
      <c r="L2070" s="62"/>
      <c r="M2070" s="200" t="s">
        <v>34</v>
      </c>
      <c r="N2070" s="201" t="s">
        <v>49</v>
      </c>
      <c r="O2070" s="43"/>
      <c r="P2070" s="202">
        <f>O2070*H2070</f>
        <v>0</v>
      </c>
      <c r="Q2070" s="202">
        <v>1.7000000000000001E-4</v>
      </c>
      <c r="R2070" s="202">
        <f>Q2070*H2070</f>
        <v>0.54261824000000003</v>
      </c>
      <c r="S2070" s="202">
        <v>0</v>
      </c>
      <c r="T2070" s="203">
        <f>S2070*H2070</f>
        <v>0</v>
      </c>
      <c r="AR2070" s="24" t="s">
        <v>301</v>
      </c>
      <c r="AT2070" s="24" t="s">
        <v>182</v>
      </c>
      <c r="AU2070" s="24" t="s">
        <v>88</v>
      </c>
      <c r="AY2070" s="24" t="s">
        <v>179</v>
      </c>
      <c r="BE2070" s="204">
        <f>IF(N2070="základní",J2070,0)</f>
        <v>0</v>
      </c>
      <c r="BF2070" s="204">
        <f>IF(N2070="snížená",J2070,0)</f>
        <v>0</v>
      </c>
      <c r="BG2070" s="204">
        <f>IF(N2070="zákl. přenesená",J2070,0)</f>
        <v>0</v>
      </c>
      <c r="BH2070" s="204">
        <f>IF(N2070="sníž. přenesená",J2070,0)</f>
        <v>0</v>
      </c>
      <c r="BI2070" s="204">
        <f>IF(N2070="nulová",J2070,0)</f>
        <v>0</v>
      </c>
      <c r="BJ2070" s="24" t="s">
        <v>86</v>
      </c>
      <c r="BK2070" s="204">
        <f>ROUND(I2070*H2070,2)</f>
        <v>0</v>
      </c>
      <c r="BL2070" s="24" t="s">
        <v>301</v>
      </c>
      <c r="BM2070" s="24" t="s">
        <v>2827</v>
      </c>
    </row>
    <row r="2071" spans="2:65" s="10" customFormat="1" ht="29.85" customHeight="1">
      <c r="B2071" s="177"/>
      <c r="C2071" s="178"/>
      <c r="D2071" s="179" t="s">
        <v>77</v>
      </c>
      <c r="E2071" s="191" t="s">
        <v>2828</v>
      </c>
      <c r="F2071" s="191" t="s">
        <v>2829</v>
      </c>
      <c r="G2071" s="178"/>
      <c r="H2071" s="178"/>
      <c r="I2071" s="181"/>
      <c r="J2071" s="192">
        <f>BK2071</f>
        <v>0</v>
      </c>
      <c r="K2071" s="178"/>
      <c r="L2071" s="183"/>
      <c r="M2071" s="184"/>
      <c r="N2071" s="185"/>
      <c r="O2071" s="185"/>
      <c r="P2071" s="186">
        <f>SUM(P2072:P2077)</f>
        <v>0</v>
      </c>
      <c r="Q2071" s="185"/>
      <c r="R2071" s="186">
        <f>SUM(R2072:R2077)</f>
        <v>0.17707583999999998</v>
      </c>
      <c r="S2071" s="185"/>
      <c r="T2071" s="187">
        <f>SUM(T2072:T2077)</f>
        <v>9.0720000000000009E-2</v>
      </c>
      <c r="AR2071" s="188" t="s">
        <v>88</v>
      </c>
      <c r="AT2071" s="189" t="s">
        <v>77</v>
      </c>
      <c r="AU2071" s="189" t="s">
        <v>86</v>
      </c>
      <c r="AY2071" s="188" t="s">
        <v>179</v>
      </c>
      <c r="BK2071" s="190">
        <f>SUM(BK2072:BK2077)</f>
        <v>0</v>
      </c>
    </row>
    <row r="2072" spans="2:65" s="1" customFormat="1" ht="14.45" customHeight="1">
      <c r="B2072" s="42"/>
      <c r="C2072" s="193" t="s">
        <v>2830</v>
      </c>
      <c r="D2072" s="193" t="s">
        <v>182</v>
      </c>
      <c r="E2072" s="194" t="s">
        <v>2831</v>
      </c>
      <c r="F2072" s="195" t="s">
        <v>2832</v>
      </c>
      <c r="G2072" s="196" t="s">
        <v>185</v>
      </c>
      <c r="H2072" s="197">
        <v>6.48</v>
      </c>
      <c r="I2072" s="198"/>
      <c r="J2072" s="199">
        <f>ROUND(I2072*H2072,2)</f>
        <v>0</v>
      </c>
      <c r="K2072" s="195" t="s">
        <v>186</v>
      </c>
      <c r="L2072" s="62"/>
      <c r="M2072" s="200" t="s">
        <v>34</v>
      </c>
      <c r="N2072" s="201" t="s">
        <v>49</v>
      </c>
      <c r="O2072" s="43"/>
      <c r="P2072" s="202">
        <f>O2072*H2072</f>
        <v>0</v>
      </c>
      <c r="Q2072" s="202">
        <v>0</v>
      </c>
      <c r="R2072" s="202">
        <f>Q2072*H2072</f>
        <v>0</v>
      </c>
      <c r="S2072" s="202">
        <v>1.4E-2</v>
      </c>
      <c r="T2072" s="203">
        <f>S2072*H2072</f>
        <v>9.0720000000000009E-2</v>
      </c>
      <c r="AR2072" s="24" t="s">
        <v>301</v>
      </c>
      <c r="AT2072" s="24" t="s">
        <v>182</v>
      </c>
      <c r="AU2072" s="24" t="s">
        <v>88</v>
      </c>
      <c r="AY2072" s="24" t="s">
        <v>179</v>
      </c>
      <c r="BE2072" s="204">
        <f>IF(N2072="základní",J2072,0)</f>
        <v>0</v>
      </c>
      <c r="BF2072" s="204">
        <f>IF(N2072="snížená",J2072,0)</f>
        <v>0</v>
      </c>
      <c r="BG2072" s="204">
        <f>IF(N2072="zákl. přenesená",J2072,0)</f>
        <v>0</v>
      </c>
      <c r="BH2072" s="204">
        <f>IF(N2072="sníž. přenesená",J2072,0)</f>
        <v>0</v>
      </c>
      <c r="BI2072" s="204">
        <f>IF(N2072="nulová",J2072,0)</f>
        <v>0</v>
      </c>
      <c r="BJ2072" s="24" t="s">
        <v>86</v>
      </c>
      <c r="BK2072" s="204">
        <f>ROUND(I2072*H2072,2)</f>
        <v>0</v>
      </c>
      <c r="BL2072" s="24" t="s">
        <v>301</v>
      </c>
      <c r="BM2072" s="24" t="s">
        <v>2833</v>
      </c>
    </row>
    <row r="2073" spans="2:65" s="12" customFormat="1" ht="13.5">
      <c r="B2073" s="218"/>
      <c r="C2073" s="219"/>
      <c r="D2073" s="205" t="s">
        <v>191</v>
      </c>
      <c r="E2073" s="220" t="s">
        <v>34</v>
      </c>
      <c r="F2073" s="221" t="s">
        <v>2834</v>
      </c>
      <c r="G2073" s="219"/>
      <c r="H2073" s="222">
        <v>6.48</v>
      </c>
      <c r="I2073" s="223"/>
      <c r="J2073" s="219"/>
      <c r="K2073" s="219"/>
      <c r="L2073" s="224"/>
      <c r="M2073" s="225"/>
      <c r="N2073" s="226"/>
      <c r="O2073" s="226"/>
      <c r="P2073" s="226"/>
      <c r="Q2073" s="226"/>
      <c r="R2073" s="226"/>
      <c r="S2073" s="226"/>
      <c r="T2073" s="227"/>
      <c r="AT2073" s="228" t="s">
        <v>191</v>
      </c>
      <c r="AU2073" s="228" t="s">
        <v>88</v>
      </c>
      <c r="AV2073" s="12" t="s">
        <v>88</v>
      </c>
      <c r="AW2073" s="12" t="s">
        <v>41</v>
      </c>
      <c r="AX2073" s="12" t="s">
        <v>86</v>
      </c>
      <c r="AY2073" s="228" t="s">
        <v>179</v>
      </c>
    </row>
    <row r="2074" spans="2:65" s="1" customFormat="1" ht="34.15" customHeight="1">
      <c r="B2074" s="42"/>
      <c r="C2074" s="193" t="s">
        <v>2835</v>
      </c>
      <c r="D2074" s="193" t="s">
        <v>182</v>
      </c>
      <c r="E2074" s="194" t="s">
        <v>2836</v>
      </c>
      <c r="F2074" s="195" t="s">
        <v>2837</v>
      </c>
      <c r="G2074" s="196" t="s">
        <v>185</v>
      </c>
      <c r="H2074" s="197">
        <v>6.48</v>
      </c>
      <c r="I2074" s="198"/>
      <c r="J2074" s="199">
        <f>ROUND(I2074*H2074,2)</f>
        <v>0</v>
      </c>
      <c r="K2074" s="195" t="s">
        <v>186</v>
      </c>
      <c r="L2074" s="62"/>
      <c r="M2074" s="200" t="s">
        <v>34</v>
      </c>
      <c r="N2074" s="201" t="s">
        <v>49</v>
      </c>
      <c r="O2074" s="43"/>
      <c r="P2074" s="202">
        <f>O2074*H2074</f>
        <v>0</v>
      </c>
      <c r="Q2074" s="202">
        <v>8.8079999999999999E-3</v>
      </c>
      <c r="R2074" s="202">
        <f>Q2074*H2074</f>
        <v>5.7075840000000003E-2</v>
      </c>
      <c r="S2074" s="202">
        <v>0</v>
      </c>
      <c r="T2074" s="203">
        <f>S2074*H2074</f>
        <v>0</v>
      </c>
      <c r="AR2074" s="24" t="s">
        <v>301</v>
      </c>
      <c r="AT2074" s="24" t="s">
        <v>182</v>
      </c>
      <c r="AU2074" s="24" t="s">
        <v>88</v>
      </c>
      <c r="AY2074" s="24" t="s">
        <v>179</v>
      </c>
      <c r="BE2074" s="204">
        <f>IF(N2074="základní",J2074,0)</f>
        <v>0</v>
      </c>
      <c r="BF2074" s="204">
        <f>IF(N2074="snížená",J2074,0)</f>
        <v>0</v>
      </c>
      <c r="BG2074" s="204">
        <f>IF(N2074="zákl. přenesená",J2074,0)</f>
        <v>0</v>
      </c>
      <c r="BH2074" s="204">
        <f>IF(N2074="sníž. přenesená",J2074,0)</f>
        <v>0</v>
      </c>
      <c r="BI2074" s="204">
        <f>IF(N2074="nulová",J2074,0)</f>
        <v>0</v>
      </c>
      <c r="BJ2074" s="24" t="s">
        <v>86</v>
      </c>
      <c r="BK2074" s="204">
        <f>ROUND(I2074*H2074,2)</f>
        <v>0</v>
      </c>
      <c r="BL2074" s="24" t="s">
        <v>301</v>
      </c>
      <c r="BM2074" s="24" t="s">
        <v>2838</v>
      </c>
    </row>
    <row r="2075" spans="2:65" s="1" customFormat="1" ht="34.15" customHeight="1">
      <c r="B2075" s="42"/>
      <c r="C2075" s="240" t="s">
        <v>2839</v>
      </c>
      <c r="D2075" s="240" t="s">
        <v>222</v>
      </c>
      <c r="E2075" s="241" t="s">
        <v>2840</v>
      </c>
      <c r="F2075" s="242" t="s">
        <v>2841</v>
      </c>
      <c r="G2075" s="243" t="s">
        <v>769</v>
      </c>
      <c r="H2075" s="244">
        <v>2</v>
      </c>
      <c r="I2075" s="245"/>
      <c r="J2075" s="246">
        <f>ROUND(I2075*H2075,2)</f>
        <v>0</v>
      </c>
      <c r="K2075" s="242" t="s">
        <v>233</v>
      </c>
      <c r="L2075" s="247"/>
      <c r="M2075" s="248" t="s">
        <v>34</v>
      </c>
      <c r="N2075" s="249" t="s">
        <v>49</v>
      </c>
      <c r="O2075" s="43"/>
      <c r="P2075" s="202">
        <f>O2075*H2075</f>
        <v>0</v>
      </c>
      <c r="Q2075" s="202">
        <v>0.06</v>
      </c>
      <c r="R2075" s="202">
        <f>Q2075*H2075</f>
        <v>0.12</v>
      </c>
      <c r="S2075" s="202">
        <v>0</v>
      </c>
      <c r="T2075" s="203">
        <f>S2075*H2075</f>
        <v>0</v>
      </c>
      <c r="AR2075" s="24" t="s">
        <v>473</v>
      </c>
      <c r="AT2075" s="24" t="s">
        <v>222</v>
      </c>
      <c r="AU2075" s="24" t="s">
        <v>88</v>
      </c>
      <c r="AY2075" s="24" t="s">
        <v>179</v>
      </c>
      <c r="BE2075" s="204">
        <f>IF(N2075="základní",J2075,0)</f>
        <v>0</v>
      </c>
      <c r="BF2075" s="204">
        <f>IF(N2075="snížená",J2075,0)</f>
        <v>0</v>
      </c>
      <c r="BG2075" s="204">
        <f>IF(N2075="zákl. přenesená",J2075,0)</f>
        <v>0</v>
      </c>
      <c r="BH2075" s="204">
        <f>IF(N2075="sníž. přenesená",J2075,0)</f>
        <v>0</v>
      </c>
      <c r="BI2075" s="204">
        <f>IF(N2075="nulová",J2075,0)</f>
        <v>0</v>
      </c>
      <c r="BJ2075" s="24" t="s">
        <v>86</v>
      </c>
      <c r="BK2075" s="204">
        <f>ROUND(I2075*H2075,2)</f>
        <v>0</v>
      </c>
      <c r="BL2075" s="24" t="s">
        <v>301</v>
      </c>
      <c r="BM2075" s="24" t="s">
        <v>2842</v>
      </c>
    </row>
    <row r="2076" spans="2:65" s="1" customFormat="1" ht="34.15" customHeight="1">
      <c r="B2076" s="42"/>
      <c r="C2076" s="193" t="s">
        <v>2843</v>
      </c>
      <c r="D2076" s="193" t="s">
        <v>182</v>
      </c>
      <c r="E2076" s="194" t="s">
        <v>2844</v>
      </c>
      <c r="F2076" s="195" t="s">
        <v>2845</v>
      </c>
      <c r="G2076" s="196" t="s">
        <v>207</v>
      </c>
      <c r="H2076" s="197">
        <v>0.17699999999999999</v>
      </c>
      <c r="I2076" s="198"/>
      <c r="J2076" s="199">
        <f>ROUND(I2076*H2076,2)</f>
        <v>0</v>
      </c>
      <c r="K2076" s="195" t="s">
        <v>186</v>
      </c>
      <c r="L2076" s="62"/>
      <c r="M2076" s="200" t="s">
        <v>34</v>
      </c>
      <c r="N2076" s="201" t="s">
        <v>49</v>
      </c>
      <c r="O2076" s="43"/>
      <c r="P2076" s="202">
        <f>O2076*H2076</f>
        <v>0</v>
      </c>
      <c r="Q2076" s="202">
        <v>0</v>
      </c>
      <c r="R2076" s="202">
        <f>Q2076*H2076</f>
        <v>0</v>
      </c>
      <c r="S2076" s="202">
        <v>0</v>
      </c>
      <c r="T2076" s="203">
        <f>S2076*H2076</f>
        <v>0</v>
      </c>
      <c r="AR2076" s="24" t="s">
        <v>301</v>
      </c>
      <c r="AT2076" s="24" t="s">
        <v>182</v>
      </c>
      <c r="AU2076" s="24" t="s">
        <v>88</v>
      </c>
      <c r="AY2076" s="24" t="s">
        <v>179</v>
      </c>
      <c r="BE2076" s="204">
        <f>IF(N2076="základní",J2076,0)</f>
        <v>0</v>
      </c>
      <c r="BF2076" s="204">
        <f>IF(N2076="snížená",J2076,0)</f>
        <v>0</v>
      </c>
      <c r="BG2076" s="204">
        <f>IF(N2076="zákl. přenesená",J2076,0)</f>
        <v>0</v>
      </c>
      <c r="BH2076" s="204">
        <f>IF(N2076="sníž. přenesená",J2076,0)</f>
        <v>0</v>
      </c>
      <c r="BI2076" s="204">
        <f>IF(N2076="nulová",J2076,0)</f>
        <v>0</v>
      </c>
      <c r="BJ2076" s="24" t="s">
        <v>86</v>
      </c>
      <c r="BK2076" s="204">
        <f>ROUND(I2076*H2076,2)</f>
        <v>0</v>
      </c>
      <c r="BL2076" s="24" t="s">
        <v>301</v>
      </c>
      <c r="BM2076" s="24" t="s">
        <v>2846</v>
      </c>
    </row>
    <row r="2077" spans="2:65" s="1" customFormat="1" ht="135">
      <c r="B2077" s="42"/>
      <c r="C2077" s="64"/>
      <c r="D2077" s="205" t="s">
        <v>189</v>
      </c>
      <c r="E2077" s="64"/>
      <c r="F2077" s="206" t="s">
        <v>2311</v>
      </c>
      <c r="G2077" s="64"/>
      <c r="H2077" s="64"/>
      <c r="I2077" s="164"/>
      <c r="J2077" s="64"/>
      <c r="K2077" s="64"/>
      <c r="L2077" s="62"/>
      <c r="M2077" s="261"/>
      <c r="N2077" s="262"/>
      <c r="O2077" s="262"/>
      <c r="P2077" s="262"/>
      <c r="Q2077" s="262"/>
      <c r="R2077" s="262"/>
      <c r="S2077" s="262"/>
      <c r="T2077" s="263"/>
      <c r="AT2077" s="24" t="s">
        <v>189</v>
      </c>
      <c r="AU2077" s="24" t="s">
        <v>88</v>
      </c>
    </row>
    <row r="2078" spans="2:65" s="1" customFormat="1" ht="6.95" customHeight="1">
      <c r="B2078" s="57"/>
      <c r="C2078" s="58"/>
      <c r="D2078" s="58"/>
      <c r="E2078" s="58"/>
      <c r="F2078" s="58"/>
      <c r="G2078" s="58"/>
      <c r="H2078" s="58"/>
      <c r="I2078" s="140"/>
      <c r="J2078" s="58"/>
      <c r="K2078" s="58"/>
      <c r="L2078" s="62"/>
    </row>
  </sheetData>
  <sheetProtection algorithmName="SHA-512" hashValue="5vthQqT+3Z2TLeQpAeaDnd2jTmbumc+gri2cSMEYsr8usKbF0DthFTy7qr1qMvmiPm4RLQ2f2yJe1C+U079VEg==" saltValue="xNOBkerhFpL+V5C3oU7PYGNZ1cmpYvOHnop7UQ0TW+SP+WD62+EYHztam1BR//ZFYkO2IEN5QMvzXtXNXW6B7A==" spinCount="100000" sheet="1" objects="1" scenarios="1" formatColumns="0" formatRows="0" autoFilter="0"/>
  <autoFilter ref="C96:K2077"/>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9"/>
  <sheetViews>
    <sheetView showGridLines="0" tabSelected="1"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91</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2847</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ROUND(SUM(BE85:BE148), 2)</f>
        <v>0</v>
      </c>
      <c r="G30" s="43"/>
      <c r="H30" s="43"/>
      <c r="I30" s="132">
        <v>0.21</v>
      </c>
      <c r="J30" s="131">
        <f>ROUND(ROUND((SUM(BE85:BE148)), 2)*I30, 2)</f>
        <v>0</v>
      </c>
      <c r="K30" s="46"/>
    </row>
    <row r="31" spans="2:11" s="1" customFormat="1" ht="14.45" customHeight="1">
      <c r="B31" s="42"/>
      <c r="C31" s="43"/>
      <c r="D31" s="43"/>
      <c r="E31" s="50" t="s">
        <v>50</v>
      </c>
      <c r="F31" s="131">
        <f>ROUND(SUM(BF85:BF148), 2)</f>
        <v>0</v>
      </c>
      <c r="G31" s="43"/>
      <c r="H31" s="43"/>
      <c r="I31" s="132">
        <v>0.15</v>
      </c>
      <c r="J31" s="131">
        <f>ROUND(ROUND((SUM(BF85:BF148)), 2)*I31, 2)</f>
        <v>0</v>
      </c>
      <c r="K31" s="46"/>
    </row>
    <row r="32" spans="2:11" s="1" customFormat="1" ht="14.45" hidden="1" customHeight="1">
      <c r="B32" s="42"/>
      <c r="C32" s="43"/>
      <c r="D32" s="43"/>
      <c r="E32" s="50" t="s">
        <v>51</v>
      </c>
      <c r="F32" s="131">
        <f>ROUND(SUM(BG85:BG148), 2)</f>
        <v>0</v>
      </c>
      <c r="G32" s="43"/>
      <c r="H32" s="43"/>
      <c r="I32" s="132">
        <v>0.21</v>
      </c>
      <c r="J32" s="131">
        <v>0</v>
      </c>
      <c r="K32" s="46"/>
    </row>
    <row r="33" spans="2:11" s="1" customFormat="1" ht="14.45" hidden="1" customHeight="1">
      <c r="B33" s="42"/>
      <c r="C33" s="43"/>
      <c r="D33" s="43"/>
      <c r="E33" s="50" t="s">
        <v>52</v>
      </c>
      <c r="F33" s="131">
        <f>ROUND(SUM(BH85:BH148), 2)</f>
        <v>0</v>
      </c>
      <c r="G33" s="43"/>
      <c r="H33" s="43"/>
      <c r="I33" s="132">
        <v>0.15</v>
      </c>
      <c r="J33" s="131">
        <v>0</v>
      </c>
      <c r="K33" s="46"/>
    </row>
    <row r="34" spans="2:11" s="1" customFormat="1" ht="14.45" hidden="1" customHeight="1">
      <c r="B34" s="42"/>
      <c r="C34" s="43"/>
      <c r="D34" s="43"/>
      <c r="E34" s="50" t="s">
        <v>53</v>
      </c>
      <c r="F34" s="131">
        <f>ROUND(SUM(BI85:BI148),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SUB - Vestavby - operační sály</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47" s="7" customFormat="1" ht="24.95" customHeight="1">
      <c r="B57" s="150"/>
      <c r="C57" s="151"/>
      <c r="D57" s="152" t="s">
        <v>149</v>
      </c>
      <c r="E57" s="153"/>
      <c r="F57" s="153"/>
      <c r="G57" s="153"/>
      <c r="H57" s="153"/>
      <c r="I57" s="154"/>
      <c r="J57" s="155">
        <f>J86</f>
        <v>0</v>
      </c>
      <c r="K57" s="156"/>
    </row>
    <row r="58" spans="2:47" s="8" customFormat="1" ht="19.899999999999999" customHeight="1">
      <c r="B58" s="157"/>
      <c r="C58" s="158"/>
      <c r="D58" s="159" t="s">
        <v>2848</v>
      </c>
      <c r="E58" s="160"/>
      <c r="F58" s="160"/>
      <c r="G58" s="160"/>
      <c r="H58" s="160"/>
      <c r="I58" s="161"/>
      <c r="J58" s="162">
        <f>J87</f>
        <v>0</v>
      </c>
      <c r="K58" s="163"/>
    </row>
    <row r="59" spans="2:47" s="8" customFormat="1" ht="19.899999999999999" customHeight="1">
      <c r="B59" s="157"/>
      <c r="C59" s="158"/>
      <c r="D59" s="159" t="s">
        <v>2849</v>
      </c>
      <c r="E59" s="160"/>
      <c r="F59" s="160"/>
      <c r="G59" s="160"/>
      <c r="H59" s="160"/>
      <c r="I59" s="161"/>
      <c r="J59" s="162">
        <f>J93</f>
        <v>0</v>
      </c>
      <c r="K59" s="163"/>
    </row>
    <row r="60" spans="2:47" s="8" customFormat="1" ht="19.899999999999999" customHeight="1">
      <c r="B60" s="157"/>
      <c r="C60" s="158"/>
      <c r="D60" s="159" t="s">
        <v>2850</v>
      </c>
      <c r="E60" s="160"/>
      <c r="F60" s="160"/>
      <c r="G60" s="160"/>
      <c r="H60" s="160"/>
      <c r="I60" s="161"/>
      <c r="J60" s="162">
        <f>J112</f>
        <v>0</v>
      </c>
      <c r="K60" s="163"/>
    </row>
    <row r="61" spans="2:47" s="8" customFormat="1" ht="19.899999999999999" customHeight="1">
      <c r="B61" s="157"/>
      <c r="C61" s="158"/>
      <c r="D61" s="159" t="s">
        <v>2851</v>
      </c>
      <c r="E61" s="160"/>
      <c r="F61" s="160"/>
      <c r="G61" s="160"/>
      <c r="H61" s="160"/>
      <c r="I61" s="161"/>
      <c r="J61" s="162">
        <f>J117</f>
        <v>0</v>
      </c>
      <c r="K61" s="163"/>
    </row>
    <row r="62" spans="2:47" s="8" customFormat="1" ht="19.899999999999999" customHeight="1">
      <c r="B62" s="157"/>
      <c r="C62" s="158"/>
      <c r="D62" s="159" t="s">
        <v>2852</v>
      </c>
      <c r="E62" s="160"/>
      <c r="F62" s="160"/>
      <c r="G62" s="160"/>
      <c r="H62" s="160"/>
      <c r="I62" s="161"/>
      <c r="J62" s="162">
        <f>J123</f>
        <v>0</v>
      </c>
      <c r="K62" s="163"/>
    </row>
    <row r="63" spans="2:47" s="8" customFormat="1" ht="19.899999999999999" customHeight="1">
      <c r="B63" s="157"/>
      <c r="C63" s="158"/>
      <c r="D63" s="159" t="s">
        <v>2853</v>
      </c>
      <c r="E63" s="160"/>
      <c r="F63" s="160"/>
      <c r="G63" s="160"/>
      <c r="H63" s="160"/>
      <c r="I63" s="161"/>
      <c r="J63" s="162">
        <f>J125</f>
        <v>0</v>
      </c>
      <c r="K63" s="163"/>
    </row>
    <row r="64" spans="2:47" s="8" customFormat="1" ht="19.899999999999999" customHeight="1">
      <c r="B64" s="157"/>
      <c r="C64" s="158"/>
      <c r="D64" s="159" t="s">
        <v>2854</v>
      </c>
      <c r="E64" s="160"/>
      <c r="F64" s="160"/>
      <c r="G64" s="160"/>
      <c r="H64" s="160"/>
      <c r="I64" s="161"/>
      <c r="J64" s="162">
        <f>J130</f>
        <v>0</v>
      </c>
      <c r="K64" s="163"/>
    </row>
    <row r="65" spans="2:12" s="8" customFormat="1" ht="19.899999999999999" customHeight="1">
      <c r="B65" s="157"/>
      <c r="C65" s="158"/>
      <c r="D65" s="159" t="s">
        <v>2855</v>
      </c>
      <c r="E65" s="160"/>
      <c r="F65" s="160"/>
      <c r="G65" s="160"/>
      <c r="H65" s="160"/>
      <c r="I65" s="161"/>
      <c r="J65" s="162">
        <f>J142</f>
        <v>0</v>
      </c>
      <c r="K65" s="163"/>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49999999999999" customHeight="1">
      <c r="B77" s="42"/>
      <c r="C77" s="64"/>
      <c r="D77" s="64"/>
      <c r="E77" s="368" t="str">
        <f>E9</f>
        <v>SUB - Vestavby - operační sály</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65" s="1" customFormat="1">
      <c r="B81" s="42"/>
      <c r="C81" s="66" t="s">
        <v>32</v>
      </c>
      <c r="D81" s="64"/>
      <c r="E81" s="64"/>
      <c r="F81" s="165" t="str">
        <f>E15</f>
        <v>Karlovarský kraj</v>
      </c>
      <c r="G81" s="64"/>
      <c r="H81" s="64"/>
      <c r="I81" s="166" t="s">
        <v>39</v>
      </c>
      <c r="J81" s="165" t="str">
        <f>E21</f>
        <v>Jurica a.s. - Ateliér Ostrov</v>
      </c>
      <c r="K81" s="64"/>
      <c r="L81" s="62"/>
    </row>
    <row r="82" spans="2:65" s="1" customFormat="1" ht="14.45" customHeight="1">
      <c r="B82" s="42"/>
      <c r="C82" s="66" t="s">
        <v>37</v>
      </c>
      <c r="D82" s="64"/>
      <c r="E82" s="64"/>
      <c r="F82" s="165" t="str">
        <f>IF(E18="","",E18)</f>
        <v/>
      </c>
      <c r="G82" s="64"/>
      <c r="H82" s="64"/>
      <c r="I82" s="164"/>
      <c r="J82" s="64"/>
      <c r="K82" s="64"/>
      <c r="L82" s="62"/>
    </row>
    <row r="83" spans="2:65" s="1" customFormat="1" ht="10.35" customHeight="1">
      <c r="B83" s="42"/>
      <c r="C83" s="64"/>
      <c r="D83" s="64"/>
      <c r="E83" s="64"/>
      <c r="F83" s="64"/>
      <c r="G83" s="64"/>
      <c r="H83" s="64"/>
      <c r="I83" s="164"/>
      <c r="J83" s="64"/>
      <c r="K83" s="64"/>
      <c r="L83" s="62"/>
    </row>
    <row r="84" spans="2:65"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5" s="1" customFormat="1" ht="29.25" customHeight="1">
      <c r="B85" s="42"/>
      <c r="C85" s="88" t="s">
        <v>140</v>
      </c>
      <c r="D85" s="64"/>
      <c r="E85" s="64"/>
      <c r="F85" s="64"/>
      <c r="G85" s="64"/>
      <c r="H85" s="64"/>
      <c r="I85" s="164"/>
      <c r="J85" s="173">
        <f>BK85</f>
        <v>0</v>
      </c>
      <c r="K85" s="64"/>
      <c r="L85" s="62"/>
      <c r="M85" s="85"/>
      <c r="N85" s="86"/>
      <c r="O85" s="86"/>
      <c r="P85" s="174">
        <f>P86</f>
        <v>0</v>
      </c>
      <c r="Q85" s="86"/>
      <c r="R85" s="174">
        <f>R86</f>
        <v>0</v>
      </c>
      <c r="S85" s="86"/>
      <c r="T85" s="175">
        <f>T86</f>
        <v>0</v>
      </c>
      <c r="AT85" s="24" t="s">
        <v>77</v>
      </c>
      <c r="AU85" s="24" t="s">
        <v>141</v>
      </c>
      <c r="BK85" s="176">
        <f>BK86</f>
        <v>0</v>
      </c>
    </row>
    <row r="86" spans="2:65" s="10" customFormat="1" ht="37.35" customHeight="1">
      <c r="B86" s="177"/>
      <c r="C86" s="178"/>
      <c r="D86" s="179" t="s">
        <v>77</v>
      </c>
      <c r="E86" s="180" t="s">
        <v>1204</v>
      </c>
      <c r="F86" s="180" t="s">
        <v>1205</v>
      </c>
      <c r="G86" s="178"/>
      <c r="H86" s="178"/>
      <c r="I86" s="181"/>
      <c r="J86" s="182">
        <f>BK86</f>
        <v>0</v>
      </c>
      <c r="K86" s="178"/>
      <c r="L86" s="183"/>
      <c r="M86" s="184"/>
      <c r="N86" s="185"/>
      <c r="O86" s="185"/>
      <c r="P86" s="186">
        <f>P87+P93+P112+P117+P123+P125+P130+P142</f>
        <v>0</v>
      </c>
      <c r="Q86" s="185"/>
      <c r="R86" s="186">
        <f>R87+R93+R112+R117+R123+R125+R130+R142</f>
        <v>0</v>
      </c>
      <c r="S86" s="185"/>
      <c r="T86" s="187">
        <f>T87+T93+T112+T117+T123+T125+T130+T142</f>
        <v>0</v>
      </c>
      <c r="AR86" s="188" t="s">
        <v>88</v>
      </c>
      <c r="AT86" s="189" t="s">
        <v>77</v>
      </c>
      <c r="AU86" s="189" t="s">
        <v>78</v>
      </c>
      <c r="AY86" s="188" t="s">
        <v>179</v>
      </c>
      <c r="BK86" s="190">
        <f>BK87+BK93+BK112+BK117+BK123+BK125+BK130+BK142</f>
        <v>0</v>
      </c>
    </row>
    <row r="87" spans="2:65" s="10" customFormat="1" ht="19.899999999999999" customHeight="1">
      <c r="B87" s="177"/>
      <c r="C87" s="178"/>
      <c r="D87" s="179" t="s">
        <v>77</v>
      </c>
      <c r="E87" s="191" t="s">
        <v>86</v>
      </c>
      <c r="F87" s="191" t="s">
        <v>2856</v>
      </c>
      <c r="G87" s="178"/>
      <c r="H87" s="178"/>
      <c r="I87" s="181"/>
      <c r="J87" s="192">
        <f>BK87</f>
        <v>0</v>
      </c>
      <c r="K87" s="178"/>
      <c r="L87" s="183"/>
      <c r="M87" s="184"/>
      <c r="N87" s="185"/>
      <c r="O87" s="185"/>
      <c r="P87" s="186">
        <f>SUM(P88:P92)</f>
        <v>0</v>
      </c>
      <c r="Q87" s="185"/>
      <c r="R87" s="186">
        <f>SUM(R88:R92)</f>
        <v>0</v>
      </c>
      <c r="S87" s="185"/>
      <c r="T87" s="187">
        <f>SUM(T88:T92)</f>
        <v>0</v>
      </c>
      <c r="AR87" s="188" t="s">
        <v>86</v>
      </c>
      <c r="AT87" s="189" t="s">
        <v>77</v>
      </c>
      <c r="AU87" s="189" t="s">
        <v>86</v>
      </c>
      <c r="AY87" s="188" t="s">
        <v>179</v>
      </c>
      <c r="BK87" s="190">
        <f>SUM(BK88:BK92)</f>
        <v>0</v>
      </c>
    </row>
    <row r="88" spans="2:65" s="1" customFormat="1" ht="22.9" customHeight="1">
      <c r="B88" s="42"/>
      <c r="C88" s="193" t="s">
        <v>86</v>
      </c>
      <c r="D88" s="193" t="s">
        <v>182</v>
      </c>
      <c r="E88" s="194" t="s">
        <v>2857</v>
      </c>
      <c r="F88" s="195" t="s">
        <v>2858</v>
      </c>
      <c r="G88" s="196" t="s">
        <v>185</v>
      </c>
      <c r="H88" s="197">
        <v>399</v>
      </c>
      <c r="I88" s="198"/>
      <c r="J88" s="199">
        <f>ROUND(I88*H88,2)</f>
        <v>0</v>
      </c>
      <c r="K88" s="195" t="s">
        <v>233</v>
      </c>
      <c r="L88" s="62"/>
      <c r="M88" s="200" t="s">
        <v>34</v>
      </c>
      <c r="N88" s="201" t="s">
        <v>49</v>
      </c>
      <c r="O88" s="43"/>
      <c r="P88" s="202">
        <f>O88*H88</f>
        <v>0</v>
      </c>
      <c r="Q88" s="202">
        <v>0</v>
      </c>
      <c r="R88" s="202">
        <f>Q88*H88</f>
        <v>0</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86</v>
      </c>
    </row>
    <row r="89" spans="2:65" s="12" customFormat="1" ht="13.5">
      <c r="B89" s="218"/>
      <c r="C89" s="219"/>
      <c r="D89" s="205" t="s">
        <v>191</v>
      </c>
      <c r="E89" s="220" t="s">
        <v>34</v>
      </c>
      <c r="F89" s="221" t="s">
        <v>2859</v>
      </c>
      <c r="G89" s="219"/>
      <c r="H89" s="222">
        <v>399</v>
      </c>
      <c r="I89" s="223"/>
      <c r="J89" s="219"/>
      <c r="K89" s="219"/>
      <c r="L89" s="224"/>
      <c r="M89" s="225"/>
      <c r="N89" s="226"/>
      <c r="O89" s="226"/>
      <c r="P89" s="226"/>
      <c r="Q89" s="226"/>
      <c r="R89" s="226"/>
      <c r="S89" s="226"/>
      <c r="T89" s="227"/>
      <c r="AT89" s="228" t="s">
        <v>191</v>
      </c>
      <c r="AU89" s="228" t="s">
        <v>88</v>
      </c>
      <c r="AV89" s="12" t="s">
        <v>88</v>
      </c>
      <c r="AW89" s="12" t="s">
        <v>41</v>
      </c>
      <c r="AX89" s="12" t="s">
        <v>86</v>
      </c>
      <c r="AY89" s="228" t="s">
        <v>179</v>
      </c>
    </row>
    <row r="90" spans="2:65" s="1" customFormat="1" ht="14.45" customHeight="1">
      <c r="B90" s="42"/>
      <c r="C90" s="193" t="s">
        <v>88</v>
      </c>
      <c r="D90" s="193" t="s">
        <v>182</v>
      </c>
      <c r="E90" s="194" t="s">
        <v>2860</v>
      </c>
      <c r="F90" s="195" t="s">
        <v>2861</v>
      </c>
      <c r="G90" s="196" t="s">
        <v>185</v>
      </c>
      <c r="H90" s="197">
        <v>399</v>
      </c>
      <c r="I90" s="198"/>
      <c r="J90" s="199">
        <f>ROUND(I90*H90,2)</f>
        <v>0</v>
      </c>
      <c r="K90" s="195" t="s">
        <v>233</v>
      </c>
      <c r="L90" s="62"/>
      <c r="M90" s="200" t="s">
        <v>34</v>
      </c>
      <c r="N90" s="201" t="s">
        <v>49</v>
      </c>
      <c r="O90" s="43"/>
      <c r="P90" s="202">
        <f>O90*H90</f>
        <v>0</v>
      </c>
      <c r="Q90" s="202">
        <v>0</v>
      </c>
      <c r="R90" s="202">
        <f>Q90*H90</f>
        <v>0</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88</v>
      </c>
    </row>
    <row r="91" spans="2:65" s="12" customFormat="1" ht="13.5">
      <c r="B91" s="218"/>
      <c r="C91" s="219"/>
      <c r="D91" s="205" t="s">
        <v>191</v>
      </c>
      <c r="E91" s="220" t="s">
        <v>34</v>
      </c>
      <c r="F91" s="221" t="s">
        <v>2859</v>
      </c>
      <c r="G91" s="219"/>
      <c r="H91" s="222">
        <v>399</v>
      </c>
      <c r="I91" s="223"/>
      <c r="J91" s="219"/>
      <c r="K91" s="219"/>
      <c r="L91" s="224"/>
      <c r="M91" s="225"/>
      <c r="N91" s="226"/>
      <c r="O91" s="226"/>
      <c r="P91" s="226"/>
      <c r="Q91" s="226"/>
      <c r="R91" s="226"/>
      <c r="S91" s="226"/>
      <c r="T91" s="227"/>
      <c r="AT91" s="228" t="s">
        <v>191</v>
      </c>
      <c r="AU91" s="228" t="s">
        <v>88</v>
      </c>
      <c r="AV91" s="12" t="s">
        <v>88</v>
      </c>
      <c r="AW91" s="12" t="s">
        <v>41</v>
      </c>
      <c r="AX91" s="12" t="s">
        <v>86</v>
      </c>
      <c r="AY91" s="228" t="s">
        <v>179</v>
      </c>
    </row>
    <row r="92" spans="2:65" s="1" customFormat="1" ht="14.45" customHeight="1">
      <c r="B92" s="42"/>
      <c r="C92" s="193" t="s">
        <v>180</v>
      </c>
      <c r="D92" s="193" t="s">
        <v>182</v>
      </c>
      <c r="E92" s="194" t="s">
        <v>2862</v>
      </c>
      <c r="F92" s="195" t="s">
        <v>2863</v>
      </c>
      <c r="G92" s="196" t="s">
        <v>2864</v>
      </c>
      <c r="H92" s="197">
        <v>12</v>
      </c>
      <c r="I92" s="198"/>
      <c r="J92" s="199">
        <f>ROUND(I92*H92,2)</f>
        <v>0</v>
      </c>
      <c r="K92" s="195" t="s">
        <v>233</v>
      </c>
      <c r="L92" s="62"/>
      <c r="M92" s="200" t="s">
        <v>34</v>
      </c>
      <c r="N92" s="201" t="s">
        <v>49</v>
      </c>
      <c r="O92" s="43"/>
      <c r="P92" s="202">
        <f>O92*H92</f>
        <v>0</v>
      </c>
      <c r="Q92" s="202">
        <v>0</v>
      </c>
      <c r="R92" s="202">
        <f>Q92*H92</f>
        <v>0</v>
      </c>
      <c r="S92" s="202">
        <v>0</v>
      </c>
      <c r="T92" s="203">
        <f>S92*H92</f>
        <v>0</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180</v>
      </c>
    </row>
    <row r="93" spans="2:65" s="10" customFormat="1" ht="29.85" customHeight="1">
      <c r="B93" s="177"/>
      <c r="C93" s="178"/>
      <c r="D93" s="179" t="s">
        <v>77</v>
      </c>
      <c r="E93" s="191" t="s">
        <v>88</v>
      </c>
      <c r="F93" s="191" t="s">
        <v>2865</v>
      </c>
      <c r="G93" s="178"/>
      <c r="H93" s="178"/>
      <c r="I93" s="181"/>
      <c r="J93" s="192">
        <f>BK93</f>
        <v>0</v>
      </c>
      <c r="K93" s="178"/>
      <c r="L93" s="183"/>
      <c r="M93" s="184"/>
      <c r="N93" s="185"/>
      <c r="O93" s="185"/>
      <c r="P93" s="186">
        <f>SUM(P94:P111)</f>
        <v>0</v>
      </c>
      <c r="Q93" s="185"/>
      <c r="R93" s="186">
        <f>SUM(R94:R111)</f>
        <v>0</v>
      </c>
      <c r="S93" s="185"/>
      <c r="T93" s="187">
        <f>SUM(T94:T111)</f>
        <v>0</v>
      </c>
      <c r="AR93" s="188" t="s">
        <v>86</v>
      </c>
      <c r="AT93" s="189" t="s">
        <v>77</v>
      </c>
      <c r="AU93" s="189" t="s">
        <v>86</v>
      </c>
      <c r="AY93" s="188" t="s">
        <v>179</v>
      </c>
      <c r="BK93" s="190">
        <f>SUM(BK94:BK111)</f>
        <v>0</v>
      </c>
    </row>
    <row r="94" spans="2:65" s="1" customFormat="1" ht="114" customHeight="1">
      <c r="B94" s="42"/>
      <c r="C94" s="193" t="s">
        <v>187</v>
      </c>
      <c r="D94" s="193" t="s">
        <v>182</v>
      </c>
      <c r="E94" s="194" t="s">
        <v>2866</v>
      </c>
      <c r="F94" s="195" t="s">
        <v>2867</v>
      </c>
      <c r="G94" s="196" t="s">
        <v>185</v>
      </c>
      <c r="H94" s="197">
        <v>145</v>
      </c>
      <c r="I94" s="198"/>
      <c r="J94" s="199">
        <f t="shared" ref="J94:J100" si="0">ROUND(I94*H94,2)</f>
        <v>0</v>
      </c>
      <c r="K94" s="195" t="s">
        <v>233</v>
      </c>
      <c r="L94" s="62"/>
      <c r="M94" s="200" t="s">
        <v>34</v>
      </c>
      <c r="N94" s="201" t="s">
        <v>49</v>
      </c>
      <c r="O94" s="43"/>
      <c r="P94" s="202">
        <f t="shared" ref="P94:P100" si="1">O94*H94</f>
        <v>0</v>
      </c>
      <c r="Q94" s="202">
        <v>0</v>
      </c>
      <c r="R94" s="202">
        <f t="shared" ref="R94:R100" si="2">Q94*H94</f>
        <v>0</v>
      </c>
      <c r="S94" s="202">
        <v>0</v>
      </c>
      <c r="T94" s="203">
        <f t="shared" ref="T94:T100" si="3">S94*H94</f>
        <v>0</v>
      </c>
      <c r="AR94" s="24" t="s">
        <v>187</v>
      </c>
      <c r="AT94" s="24" t="s">
        <v>182</v>
      </c>
      <c r="AU94" s="24" t="s">
        <v>88</v>
      </c>
      <c r="AY94" s="24" t="s">
        <v>179</v>
      </c>
      <c r="BE94" s="204">
        <f t="shared" ref="BE94:BE100" si="4">IF(N94="základní",J94,0)</f>
        <v>0</v>
      </c>
      <c r="BF94" s="204">
        <f t="shared" ref="BF94:BF100" si="5">IF(N94="snížená",J94,0)</f>
        <v>0</v>
      </c>
      <c r="BG94" s="204">
        <f t="shared" ref="BG94:BG100" si="6">IF(N94="zákl. přenesená",J94,0)</f>
        <v>0</v>
      </c>
      <c r="BH94" s="204">
        <f t="shared" ref="BH94:BH100" si="7">IF(N94="sníž. přenesená",J94,0)</f>
        <v>0</v>
      </c>
      <c r="BI94" s="204">
        <f t="shared" ref="BI94:BI100" si="8">IF(N94="nulová",J94,0)</f>
        <v>0</v>
      </c>
      <c r="BJ94" s="24" t="s">
        <v>86</v>
      </c>
      <c r="BK94" s="204">
        <f t="shared" ref="BK94:BK100" si="9">ROUND(I94*H94,2)</f>
        <v>0</v>
      </c>
      <c r="BL94" s="24" t="s">
        <v>187</v>
      </c>
      <c r="BM94" s="24" t="s">
        <v>187</v>
      </c>
    </row>
    <row r="95" spans="2:65" s="1" customFormat="1" ht="114" customHeight="1">
      <c r="B95" s="42"/>
      <c r="C95" s="193" t="s">
        <v>230</v>
      </c>
      <c r="D95" s="193" t="s">
        <v>182</v>
      </c>
      <c r="E95" s="194" t="s">
        <v>2868</v>
      </c>
      <c r="F95" s="195" t="s">
        <v>2869</v>
      </c>
      <c r="G95" s="196" t="s">
        <v>185</v>
      </c>
      <c r="H95" s="197">
        <v>167</v>
      </c>
      <c r="I95" s="198"/>
      <c r="J95" s="199">
        <f t="shared" si="0"/>
        <v>0</v>
      </c>
      <c r="K95" s="195" t="s">
        <v>233</v>
      </c>
      <c r="L95" s="62"/>
      <c r="M95" s="200" t="s">
        <v>34</v>
      </c>
      <c r="N95" s="201" t="s">
        <v>49</v>
      </c>
      <c r="O95" s="43"/>
      <c r="P95" s="202">
        <f t="shared" si="1"/>
        <v>0</v>
      </c>
      <c r="Q95" s="202">
        <v>0</v>
      </c>
      <c r="R95" s="202">
        <f t="shared" si="2"/>
        <v>0</v>
      </c>
      <c r="S95" s="202">
        <v>0</v>
      </c>
      <c r="T95" s="203">
        <f t="shared" si="3"/>
        <v>0</v>
      </c>
      <c r="AR95" s="24" t="s">
        <v>187</v>
      </c>
      <c r="AT95" s="24" t="s">
        <v>182</v>
      </c>
      <c r="AU95" s="24" t="s">
        <v>88</v>
      </c>
      <c r="AY95" s="24" t="s">
        <v>179</v>
      </c>
      <c r="BE95" s="204">
        <f t="shared" si="4"/>
        <v>0</v>
      </c>
      <c r="BF95" s="204">
        <f t="shared" si="5"/>
        <v>0</v>
      </c>
      <c r="BG95" s="204">
        <f t="shared" si="6"/>
        <v>0</v>
      </c>
      <c r="BH95" s="204">
        <f t="shared" si="7"/>
        <v>0</v>
      </c>
      <c r="BI95" s="204">
        <f t="shared" si="8"/>
        <v>0</v>
      </c>
      <c r="BJ95" s="24" t="s">
        <v>86</v>
      </c>
      <c r="BK95" s="204">
        <f t="shared" si="9"/>
        <v>0</v>
      </c>
      <c r="BL95" s="24" t="s">
        <v>187</v>
      </c>
      <c r="BM95" s="24" t="s">
        <v>2870</v>
      </c>
    </row>
    <row r="96" spans="2:65" s="1" customFormat="1" ht="114" customHeight="1">
      <c r="B96" s="42"/>
      <c r="C96" s="193" t="s">
        <v>236</v>
      </c>
      <c r="D96" s="193" t="s">
        <v>182</v>
      </c>
      <c r="E96" s="194" t="s">
        <v>2871</v>
      </c>
      <c r="F96" s="195" t="s">
        <v>2872</v>
      </c>
      <c r="G96" s="196" t="s">
        <v>185</v>
      </c>
      <c r="H96" s="197">
        <v>33</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230</v>
      </c>
    </row>
    <row r="97" spans="2:65" s="1" customFormat="1" ht="114" customHeight="1">
      <c r="B97" s="42"/>
      <c r="C97" s="193" t="s">
        <v>242</v>
      </c>
      <c r="D97" s="193" t="s">
        <v>182</v>
      </c>
      <c r="E97" s="194" t="s">
        <v>2873</v>
      </c>
      <c r="F97" s="195" t="s">
        <v>2872</v>
      </c>
      <c r="G97" s="196" t="s">
        <v>185</v>
      </c>
      <c r="H97" s="197">
        <v>37</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2874</v>
      </c>
    </row>
    <row r="98" spans="2:65" s="1" customFormat="1" ht="114" customHeight="1">
      <c r="B98" s="42"/>
      <c r="C98" s="193" t="s">
        <v>225</v>
      </c>
      <c r="D98" s="193" t="s">
        <v>182</v>
      </c>
      <c r="E98" s="194" t="s">
        <v>2875</v>
      </c>
      <c r="F98" s="195" t="s">
        <v>2876</v>
      </c>
      <c r="G98" s="196" t="s">
        <v>185</v>
      </c>
      <c r="H98" s="197">
        <v>282</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236</v>
      </c>
    </row>
    <row r="99" spans="2:65" s="1" customFormat="1" ht="114" customHeight="1">
      <c r="B99" s="42"/>
      <c r="C99" s="193" t="s">
        <v>257</v>
      </c>
      <c r="D99" s="193" t="s">
        <v>182</v>
      </c>
      <c r="E99" s="194" t="s">
        <v>2877</v>
      </c>
      <c r="F99" s="195" t="s">
        <v>2878</v>
      </c>
      <c r="G99" s="196" t="s">
        <v>185</v>
      </c>
      <c r="H99" s="197">
        <v>250</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2879</v>
      </c>
    </row>
    <row r="100" spans="2:65" s="1" customFormat="1" ht="57" customHeight="1">
      <c r="B100" s="42"/>
      <c r="C100" s="193" t="s">
        <v>264</v>
      </c>
      <c r="D100" s="193" t="s">
        <v>182</v>
      </c>
      <c r="E100" s="194" t="s">
        <v>2880</v>
      </c>
      <c r="F100" s="195" t="s">
        <v>2881</v>
      </c>
      <c r="G100" s="196" t="s">
        <v>250</v>
      </c>
      <c r="H100" s="197">
        <v>347</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242</v>
      </c>
    </row>
    <row r="101" spans="2:65" s="12" customFormat="1" ht="13.5">
      <c r="B101" s="218"/>
      <c r="C101" s="219"/>
      <c r="D101" s="205" t="s">
        <v>191</v>
      </c>
      <c r="E101" s="220" t="s">
        <v>34</v>
      </c>
      <c r="F101" s="221" t="s">
        <v>2882</v>
      </c>
      <c r="G101" s="219"/>
      <c r="H101" s="222">
        <v>347</v>
      </c>
      <c r="I101" s="223"/>
      <c r="J101" s="219"/>
      <c r="K101" s="219"/>
      <c r="L101" s="224"/>
      <c r="M101" s="225"/>
      <c r="N101" s="226"/>
      <c r="O101" s="226"/>
      <c r="P101" s="226"/>
      <c r="Q101" s="226"/>
      <c r="R101" s="226"/>
      <c r="S101" s="226"/>
      <c r="T101" s="227"/>
      <c r="AT101" s="228" t="s">
        <v>191</v>
      </c>
      <c r="AU101" s="228" t="s">
        <v>88</v>
      </c>
      <c r="AV101" s="12" t="s">
        <v>88</v>
      </c>
      <c r="AW101" s="12" t="s">
        <v>41</v>
      </c>
      <c r="AX101" s="12" t="s">
        <v>86</v>
      </c>
      <c r="AY101" s="228" t="s">
        <v>179</v>
      </c>
    </row>
    <row r="102" spans="2:65" s="1" customFormat="1" ht="57" customHeight="1">
      <c r="B102" s="42"/>
      <c r="C102" s="193" t="s">
        <v>269</v>
      </c>
      <c r="D102" s="193" t="s">
        <v>182</v>
      </c>
      <c r="E102" s="194" t="s">
        <v>2883</v>
      </c>
      <c r="F102" s="195" t="s">
        <v>2884</v>
      </c>
      <c r="G102" s="196" t="s">
        <v>185</v>
      </c>
      <c r="H102" s="197">
        <v>399</v>
      </c>
      <c r="I102" s="198"/>
      <c r="J102" s="199">
        <f>ROUND(I102*H102,2)</f>
        <v>0</v>
      </c>
      <c r="K102" s="195" t="s">
        <v>233</v>
      </c>
      <c r="L102" s="62"/>
      <c r="M102" s="200" t="s">
        <v>34</v>
      </c>
      <c r="N102" s="201" t="s">
        <v>49</v>
      </c>
      <c r="O102" s="43"/>
      <c r="P102" s="202">
        <f>O102*H102</f>
        <v>0</v>
      </c>
      <c r="Q102" s="202">
        <v>0</v>
      </c>
      <c r="R102" s="202">
        <f>Q102*H102</f>
        <v>0</v>
      </c>
      <c r="S102" s="202">
        <v>0</v>
      </c>
      <c r="T102" s="203">
        <f>S102*H102</f>
        <v>0</v>
      </c>
      <c r="AR102" s="24" t="s">
        <v>187</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187</v>
      </c>
      <c r="BM102" s="24" t="s">
        <v>225</v>
      </c>
    </row>
    <row r="103" spans="2:65" s="12" customFormat="1" ht="13.5">
      <c r="B103" s="218"/>
      <c r="C103" s="219"/>
      <c r="D103" s="205" t="s">
        <v>191</v>
      </c>
      <c r="E103" s="220" t="s">
        <v>34</v>
      </c>
      <c r="F103" s="221" t="s">
        <v>2859</v>
      </c>
      <c r="G103" s="219"/>
      <c r="H103" s="222">
        <v>399</v>
      </c>
      <c r="I103" s="223"/>
      <c r="J103" s="219"/>
      <c r="K103" s="219"/>
      <c r="L103" s="224"/>
      <c r="M103" s="225"/>
      <c r="N103" s="226"/>
      <c r="O103" s="226"/>
      <c r="P103" s="226"/>
      <c r="Q103" s="226"/>
      <c r="R103" s="226"/>
      <c r="S103" s="226"/>
      <c r="T103" s="227"/>
      <c r="AT103" s="228" t="s">
        <v>191</v>
      </c>
      <c r="AU103" s="228" t="s">
        <v>88</v>
      </c>
      <c r="AV103" s="12" t="s">
        <v>88</v>
      </c>
      <c r="AW103" s="12" t="s">
        <v>41</v>
      </c>
      <c r="AX103" s="12" t="s">
        <v>86</v>
      </c>
      <c r="AY103" s="228" t="s">
        <v>179</v>
      </c>
    </row>
    <row r="104" spans="2:65" s="1" customFormat="1" ht="57" customHeight="1">
      <c r="B104" s="42"/>
      <c r="C104" s="193" t="s">
        <v>273</v>
      </c>
      <c r="D104" s="193" t="s">
        <v>182</v>
      </c>
      <c r="E104" s="194" t="s">
        <v>2885</v>
      </c>
      <c r="F104" s="195" t="s">
        <v>2886</v>
      </c>
      <c r="G104" s="196" t="s">
        <v>2864</v>
      </c>
      <c r="H104" s="197">
        <v>86</v>
      </c>
      <c r="I104" s="198"/>
      <c r="J104" s="199">
        <f>ROUND(I104*H104,2)</f>
        <v>0</v>
      </c>
      <c r="K104" s="195" t="s">
        <v>233</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257</v>
      </c>
    </row>
    <row r="105" spans="2:65" s="12" customFormat="1" ht="13.5">
      <c r="B105" s="218"/>
      <c r="C105" s="219"/>
      <c r="D105" s="205" t="s">
        <v>191</v>
      </c>
      <c r="E105" s="220" t="s">
        <v>34</v>
      </c>
      <c r="F105" s="221" t="s">
        <v>2887</v>
      </c>
      <c r="G105" s="219"/>
      <c r="H105" s="222">
        <v>86</v>
      </c>
      <c r="I105" s="223"/>
      <c r="J105" s="219"/>
      <c r="K105" s="219"/>
      <c r="L105" s="224"/>
      <c r="M105" s="225"/>
      <c r="N105" s="226"/>
      <c r="O105" s="226"/>
      <c r="P105" s="226"/>
      <c r="Q105" s="226"/>
      <c r="R105" s="226"/>
      <c r="S105" s="226"/>
      <c r="T105" s="227"/>
      <c r="AT105" s="228" t="s">
        <v>191</v>
      </c>
      <c r="AU105" s="228" t="s">
        <v>88</v>
      </c>
      <c r="AV105" s="12" t="s">
        <v>88</v>
      </c>
      <c r="AW105" s="12" t="s">
        <v>41</v>
      </c>
      <c r="AX105" s="12" t="s">
        <v>86</v>
      </c>
      <c r="AY105" s="228" t="s">
        <v>179</v>
      </c>
    </row>
    <row r="106" spans="2:65" s="1" customFormat="1" ht="45.6" customHeight="1">
      <c r="B106" s="42"/>
      <c r="C106" s="193" t="s">
        <v>279</v>
      </c>
      <c r="D106" s="193" t="s">
        <v>182</v>
      </c>
      <c r="E106" s="194" t="s">
        <v>2888</v>
      </c>
      <c r="F106" s="195" t="s">
        <v>2889</v>
      </c>
      <c r="G106" s="196" t="s">
        <v>2864</v>
      </c>
      <c r="H106" s="197">
        <v>114</v>
      </c>
      <c r="I106" s="198"/>
      <c r="J106" s="199">
        <f>ROUND(I106*H106,2)</f>
        <v>0</v>
      </c>
      <c r="K106" s="195" t="s">
        <v>233</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264</v>
      </c>
    </row>
    <row r="107" spans="2:65" s="12" customFormat="1" ht="13.5">
      <c r="B107" s="218"/>
      <c r="C107" s="219"/>
      <c r="D107" s="205" t="s">
        <v>191</v>
      </c>
      <c r="E107" s="220" t="s">
        <v>34</v>
      </c>
      <c r="F107" s="221" t="s">
        <v>2890</v>
      </c>
      <c r="G107" s="219"/>
      <c r="H107" s="222">
        <v>114</v>
      </c>
      <c r="I107" s="223"/>
      <c r="J107" s="219"/>
      <c r="K107" s="219"/>
      <c r="L107" s="224"/>
      <c r="M107" s="225"/>
      <c r="N107" s="226"/>
      <c r="O107" s="226"/>
      <c r="P107" s="226"/>
      <c r="Q107" s="226"/>
      <c r="R107" s="226"/>
      <c r="S107" s="226"/>
      <c r="T107" s="227"/>
      <c r="AT107" s="228" t="s">
        <v>191</v>
      </c>
      <c r="AU107" s="228" t="s">
        <v>88</v>
      </c>
      <c r="AV107" s="12" t="s">
        <v>88</v>
      </c>
      <c r="AW107" s="12" t="s">
        <v>41</v>
      </c>
      <c r="AX107" s="12" t="s">
        <v>86</v>
      </c>
      <c r="AY107" s="228" t="s">
        <v>179</v>
      </c>
    </row>
    <row r="108" spans="2:65" s="1" customFormat="1" ht="57" customHeight="1">
      <c r="B108" s="42"/>
      <c r="C108" s="193" t="s">
        <v>283</v>
      </c>
      <c r="D108" s="193" t="s">
        <v>182</v>
      </c>
      <c r="E108" s="194" t="s">
        <v>2891</v>
      </c>
      <c r="F108" s="195" t="s">
        <v>2892</v>
      </c>
      <c r="G108" s="196" t="s">
        <v>2864</v>
      </c>
      <c r="H108" s="197">
        <v>40</v>
      </c>
      <c r="I108" s="198"/>
      <c r="J108" s="199">
        <f>ROUND(I108*H108,2)</f>
        <v>0</v>
      </c>
      <c r="K108" s="195" t="s">
        <v>233</v>
      </c>
      <c r="L108" s="62"/>
      <c r="M108" s="200" t="s">
        <v>34</v>
      </c>
      <c r="N108" s="201" t="s">
        <v>49</v>
      </c>
      <c r="O108" s="43"/>
      <c r="P108" s="202">
        <f>O108*H108</f>
        <v>0</v>
      </c>
      <c r="Q108" s="202">
        <v>0</v>
      </c>
      <c r="R108" s="202">
        <f>Q108*H108</f>
        <v>0</v>
      </c>
      <c r="S108" s="202">
        <v>0</v>
      </c>
      <c r="T108" s="203">
        <f>S108*H108</f>
        <v>0</v>
      </c>
      <c r="AR108" s="24" t="s">
        <v>187</v>
      </c>
      <c r="AT108" s="24" t="s">
        <v>182</v>
      </c>
      <c r="AU108" s="24" t="s">
        <v>88</v>
      </c>
      <c r="AY108" s="24" t="s">
        <v>179</v>
      </c>
      <c r="BE108" s="204">
        <f>IF(N108="základní",J108,0)</f>
        <v>0</v>
      </c>
      <c r="BF108" s="204">
        <f>IF(N108="snížená",J108,0)</f>
        <v>0</v>
      </c>
      <c r="BG108" s="204">
        <f>IF(N108="zákl. přenesená",J108,0)</f>
        <v>0</v>
      </c>
      <c r="BH108" s="204">
        <f>IF(N108="sníž. přenesená",J108,0)</f>
        <v>0</v>
      </c>
      <c r="BI108" s="204">
        <f>IF(N108="nulová",J108,0)</f>
        <v>0</v>
      </c>
      <c r="BJ108" s="24" t="s">
        <v>86</v>
      </c>
      <c r="BK108" s="204">
        <f>ROUND(I108*H108,2)</f>
        <v>0</v>
      </c>
      <c r="BL108" s="24" t="s">
        <v>187</v>
      </c>
      <c r="BM108" s="24" t="s">
        <v>269</v>
      </c>
    </row>
    <row r="109" spans="2:65" s="12" customFormat="1" ht="13.5">
      <c r="B109" s="218"/>
      <c r="C109" s="219"/>
      <c r="D109" s="205" t="s">
        <v>191</v>
      </c>
      <c r="E109" s="220" t="s">
        <v>34</v>
      </c>
      <c r="F109" s="221" t="s">
        <v>2893</v>
      </c>
      <c r="G109" s="219"/>
      <c r="H109" s="222">
        <v>40</v>
      </c>
      <c r="I109" s="223"/>
      <c r="J109" s="219"/>
      <c r="K109" s="219"/>
      <c r="L109" s="224"/>
      <c r="M109" s="225"/>
      <c r="N109" s="226"/>
      <c r="O109" s="226"/>
      <c r="P109" s="226"/>
      <c r="Q109" s="226"/>
      <c r="R109" s="226"/>
      <c r="S109" s="226"/>
      <c r="T109" s="227"/>
      <c r="AT109" s="228" t="s">
        <v>191</v>
      </c>
      <c r="AU109" s="228" t="s">
        <v>88</v>
      </c>
      <c r="AV109" s="12" t="s">
        <v>88</v>
      </c>
      <c r="AW109" s="12" t="s">
        <v>41</v>
      </c>
      <c r="AX109" s="12" t="s">
        <v>86</v>
      </c>
      <c r="AY109" s="228" t="s">
        <v>179</v>
      </c>
    </row>
    <row r="110" spans="2:65" s="1" customFormat="1" ht="22.9" customHeight="1">
      <c r="B110" s="42"/>
      <c r="C110" s="193" t="s">
        <v>10</v>
      </c>
      <c r="D110" s="193" t="s">
        <v>182</v>
      </c>
      <c r="E110" s="194" t="s">
        <v>2894</v>
      </c>
      <c r="F110" s="195" t="s">
        <v>2895</v>
      </c>
      <c r="G110" s="196" t="s">
        <v>2896</v>
      </c>
      <c r="H110" s="197">
        <v>2</v>
      </c>
      <c r="I110" s="198"/>
      <c r="J110" s="199">
        <f>ROUND(I110*H110,2)</f>
        <v>0</v>
      </c>
      <c r="K110" s="195" t="s">
        <v>233</v>
      </c>
      <c r="L110" s="62"/>
      <c r="M110" s="200" t="s">
        <v>34</v>
      </c>
      <c r="N110" s="201" t="s">
        <v>49</v>
      </c>
      <c r="O110" s="43"/>
      <c r="P110" s="202">
        <f>O110*H110</f>
        <v>0</v>
      </c>
      <c r="Q110" s="202">
        <v>0</v>
      </c>
      <c r="R110" s="202">
        <f>Q110*H110</f>
        <v>0</v>
      </c>
      <c r="S110" s="202">
        <v>0</v>
      </c>
      <c r="T110" s="203">
        <f>S110*H110</f>
        <v>0</v>
      </c>
      <c r="AR110" s="24" t="s">
        <v>187</v>
      </c>
      <c r="AT110" s="24" t="s">
        <v>182</v>
      </c>
      <c r="AU110" s="24" t="s">
        <v>88</v>
      </c>
      <c r="AY110" s="24" t="s">
        <v>179</v>
      </c>
      <c r="BE110" s="204">
        <f>IF(N110="základní",J110,0)</f>
        <v>0</v>
      </c>
      <c r="BF110" s="204">
        <f>IF(N110="snížená",J110,0)</f>
        <v>0</v>
      </c>
      <c r="BG110" s="204">
        <f>IF(N110="zákl. přenesená",J110,0)</f>
        <v>0</v>
      </c>
      <c r="BH110" s="204">
        <f>IF(N110="sníž. přenesená",J110,0)</f>
        <v>0</v>
      </c>
      <c r="BI110" s="204">
        <f>IF(N110="nulová",J110,0)</f>
        <v>0</v>
      </c>
      <c r="BJ110" s="24" t="s">
        <v>86</v>
      </c>
      <c r="BK110" s="204">
        <f>ROUND(I110*H110,2)</f>
        <v>0</v>
      </c>
      <c r="BL110" s="24" t="s">
        <v>187</v>
      </c>
      <c r="BM110" s="24" t="s">
        <v>273</v>
      </c>
    </row>
    <row r="111" spans="2:65" s="1" customFormat="1" ht="34.15" customHeight="1">
      <c r="B111" s="42"/>
      <c r="C111" s="193" t="s">
        <v>301</v>
      </c>
      <c r="D111" s="193" t="s">
        <v>182</v>
      </c>
      <c r="E111" s="194" t="s">
        <v>2897</v>
      </c>
      <c r="F111" s="195" t="s">
        <v>2898</v>
      </c>
      <c r="G111" s="196" t="s">
        <v>2896</v>
      </c>
      <c r="H111" s="197">
        <v>2</v>
      </c>
      <c r="I111" s="198"/>
      <c r="J111" s="199">
        <f>ROUND(I111*H111,2)</f>
        <v>0</v>
      </c>
      <c r="K111" s="195" t="s">
        <v>233</v>
      </c>
      <c r="L111" s="62"/>
      <c r="M111" s="200" t="s">
        <v>34</v>
      </c>
      <c r="N111" s="201" t="s">
        <v>49</v>
      </c>
      <c r="O111" s="43"/>
      <c r="P111" s="202">
        <f>O111*H111</f>
        <v>0</v>
      </c>
      <c r="Q111" s="202">
        <v>0</v>
      </c>
      <c r="R111" s="202">
        <f>Q111*H111</f>
        <v>0</v>
      </c>
      <c r="S111" s="202">
        <v>0</v>
      </c>
      <c r="T111" s="203">
        <f>S111*H111</f>
        <v>0</v>
      </c>
      <c r="AR111" s="24" t="s">
        <v>187</v>
      </c>
      <c r="AT111" s="24" t="s">
        <v>182</v>
      </c>
      <c r="AU111" s="24" t="s">
        <v>88</v>
      </c>
      <c r="AY111" s="24" t="s">
        <v>179</v>
      </c>
      <c r="BE111" s="204">
        <f>IF(N111="základní",J111,0)</f>
        <v>0</v>
      </c>
      <c r="BF111" s="204">
        <f>IF(N111="snížená",J111,0)</f>
        <v>0</v>
      </c>
      <c r="BG111" s="204">
        <f>IF(N111="zákl. přenesená",J111,0)</f>
        <v>0</v>
      </c>
      <c r="BH111" s="204">
        <f>IF(N111="sníž. přenesená",J111,0)</f>
        <v>0</v>
      </c>
      <c r="BI111" s="204">
        <f>IF(N111="nulová",J111,0)</f>
        <v>0</v>
      </c>
      <c r="BJ111" s="24" t="s">
        <v>86</v>
      </c>
      <c r="BK111" s="204">
        <f>ROUND(I111*H111,2)</f>
        <v>0</v>
      </c>
      <c r="BL111" s="24" t="s">
        <v>187</v>
      </c>
      <c r="BM111" s="24" t="s">
        <v>279</v>
      </c>
    </row>
    <row r="112" spans="2:65" s="10" customFormat="1" ht="29.85" customHeight="1">
      <c r="B112" s="177"/>
      <c r="C112" s="178"/>
      <c r="D112" s="179" t="s">
        <v>77</v>
      </c>
      <c r="E112" s="191" t="s">
        <v>180</v>
      </c>
      <c r="F112" s="191" t="s">
        <v>2899</v>
      </c>
      <c r="G112" s="178"/>
      <c r="H112" s="178"/>
      <c r="I112" s="181"/>
      <c r="J112" s="192">
        <f>BK112</f>
        <v>0</v>
      </c>
      <c r="K112" s="178"/>
      <c r="L112" s="183"/>
      <c r="M112" s="184"/>
      <c r="N112" s="185"/>
      <c r="O112" s="185"/>
      <c r="P112" s="186">
        <f>SUM(P113:P116)</f>
        <v>0</v>
      </c>
      <c r="Q112" s="185"/>
      <c r="R112" s="186">
        <f>SUM(R113:R116)</f>
        <v>0</v>
      </c>
      <c r="S112" s="185"/>
      <c r="T112" s="187">
        <f>SUM(T113:T116)</f>
        <v>0</v>
      </c>
      <c r="AR112" s="188" t="s">
        <v>86</v>
      </c>
      <c r="AT112" s="189" t="s">
        <v>77</v>
      </c>
      <c r="AU112" s="189" t="s">
        <v>86</v>
      </c>
      <c r="AY112" s="188" t="s">
        <v>179</v>
      </c>
      <c r="BK112" s="190">
        <f>SUM(BK113:BK116)</f>
        <v>0</v>
      </c>
    </row>
    <row r="113" spans="2:65" s="1" customFormat="1" ht="68.45" customHeight="1">
      <c r="B113" s="42"/>
      <c r="C113" s="193" t="s">
        <v>327</v>
      </c>
      <c r="D113" s="193" t="s">
        <v>182</v>
      </c>
      <c r="E113" s="194" t="s">
        <v>2900</v>
      </c>
      <c r="F113" s="195" t="s">
        <v>2901</v>
      </c>
      <c r="G113" s="196" t="s">
        <v>2864</v>
      </c>
      <c r="H113" s="197">
        <v>42</v>
      </c>
      <c r="I113" s="198"/>
      <c r="J113" s="199">
        <f>ROUND(I113*H113,2)</f>
        <v>0</v>
      </c>
      <c r="K113" s="195" t="s">
        <v>233</v>
      </c>
      <c r="L113" s="62"/>
      <c r="M113" s="200" t="s">
        <v>34</v>
      </c>
      <c r="N113" s="201" t="s">
        <v>49</v>
      </c>
      <c r="O113" s="43"/>
      <c r="P113" s="202">
        <f>O113*H113</f>
        <v>0</v>
      </c>
      <c r="Q113" s="202">
        <v>0</v>
      </c>
      <c r="R113" s="202">
        <f>Q113*H113</f>
        <v>0</v>
      </c>
      <c r="S113" s="202">
        <v>0</v>
      </c>
      <c r="T113" s="203">
        <f>S113*H113</f>
        <v>0</v>
      </c>
      <c r="AR113" s="24" t="s">
        <v>187</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187</v>
      </c>
      <c r="BM113" s="24" t="s">
        <v>283</v>
      </c>
    </row>
    <row r="114" spans="2:65" s="1" customFormat="1" ht="68.45" customHeight="1">
      <c r="B114" s="42"/>
      <c r="C114" s="193" t="s">
        <v>366</v>
      </c>
      <c r="D114" s="193" t="s">
        <v>182</v>
      </c>
      <c r="E114" s="194" t="s">
        <v>2902</v>
      </c>
      <c r="F114" s="195" t="s">
        <v>2903</v>
      </c>
      <c r="G114" s="196" t="s">
        <v>2864</v>
      </c>
      <c r="H114" s="197">
        <v>24</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10</v>
      </c>
    </row>
    <row r="115" spans="2:65" s="1" customFormat="1" ht="45.6" customHeight="1">
      <c r="B115" s="42"/>
      <c r="C115" s="193" t="s">
        <v>384</v>
      </c>
      <c r="D115" s="193" t="s">
        <v>182</v>
      </c>
      <c r="E115" s="194" t="s">
        <v>2904</v>
      </c>
      <c r="F115" s="195" t="s">
        <v>2905</v>
      </c>
      <c r="G115" s="196" t="s">
        <v>2864</v>
      </c>
      <c r="H115" s="197">
        <v>1</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2906</v>
      </c>
    </row>
    <row r="116" spans="2:65" s="1" customFormat="1" ht="45.6" customHeight="1">
      <c r="B116" s="42"/>
      <c r="C116" s="193" t="s">
        <v>391</v>
      </c>
      <c r="D116" s="193" t="s">
        <v>182</v>
      </c>
      <c r="E116" s="194" t="s">
        <v>2907</v>
      </c>
      <c r="F116" s="195" t="s">
        <v>2908</v>
      </c>
      <c r="G116" s="196" t="s">
        <v>2864</v>
      </c>
      <c r="H116" s="197">
        <v>42</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2909</v>
      </c>
    </row>
    <row r="117" spans="2:65" s="10" customFormat="1" ht="29.85" customHeight="1">
      <c r="B117" s="177"/>
      <c r="C117" s="178"/>
      <c r="D117" s="179" t="s">
        <v>77</v>
      </c>
      <c r="E117" s="191" t="s">
        <v>187</v>
      </c>
      <c r="F117" s="191" t="s">
        <v>2910</v>
      </c>
      <c r="G117" s="178"/>
      <c r="H117" s="178"/>
      <c r="I117" s="181"/>
      <c r="J117" s="192">
        <f>BK117</f>
        <v>0</v>
      </c>
      <c r="K117" s="178"/>
      <c r="L117" s="183"/>
      <c r="M117" s="184"/>
      <c r="N117" s="185"/>
      <c r="O117" s="185"/>
      <c r="P117" s="186">
        <f>SUM(P118:P122)</f>
        <v>0</v>
      </c>
      <c r="Q117" s="185"/>
      <c r="R117" s="186">
        <f>SUM(R118:R122)</f>
        <v>0</v>
      </c>
      <c r="S117" s="185"/>
      <c r="T117" s="187">
        <f>SUM(T118:T122)</f>
        <v>0</v>
      </c>
      <c r="AR117" s="188" t="s">
        <v>86</v>
      </c>
      <c r="AT117" s="189" t="s">
        <v>77</v>
      </c>
      <c r="AU117" s="189" t="s">
        <v>86</v>
      </c>
      <c r="AY117" s="188" t="s">
        <v>179</v>
      </c>
      <c r="BK117" s="190">
        <f>SUM(BK118:BK122)</f>
        <v>0</v>
      </c>
    </row>
    <row r="118" spans="2:65" s="1" customFormat="1" ht="114" customHeight="1">
      <c r="B118" s="42"/>
      <c r="C118" s="193" t="s">
        <v>9</v>
      </c>
      <c r="D118" s="193" t="s">
        <v>182</v>
      </c>
      <c r="E118" s="194" t="s">
        <v>2911</v>
      </c>
      <c r="F118" s="195" t="s">
        <v>2912</v>
      </c>
      <c r="G118" s="196" t="s">
        <v>2864</v>
      </c>
      <c r="H118" s="197">
        <v>6</v>
      </c>
      <c r="I118" s="198"/>
      <c r="J118" s="199">
        <f>ROUND(I118*H118,2)</f>
        <v>0</v>
      </c>
      <c r="K118" s="195" t="s">
        <v>233</v>
      </c>
      <c r="L118" s="62"/>
      <c r="M118" s="200" t="s">
        <v>34</v>
      </c>
      <c r="N118" s="201" t="s">
        <v>49</v>
      </c>
      <c r="O118" s="43"/>
      <c r="P118" s="202">
        <f>O118*H118</f>
        <v>0</v>
      </c>
      <c r="Q118" s="202">
        <v>0</v>
      </c>
      <c r="R118" s="202">
        <f>Q118*H118</f>
        <v>0</v>
      </c>
      <c r="S118" s="202">
        <v>0</v>
      </c>
      <c r="T118" s="203">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301</v>
      </c>
    </row>
    <row r="119" spans="2:65" s="1" customFormat="1" ht="114" customHeight="1">
      <c r="B119" s="42"/>
      <c r="C119" s="193" t="s">
        <v>404</v>
      </c>
      <c r="D119" s="193" t="s">
        <v>182</v>
      </c>
      <c r="E119" s="194" t="s">
        <v>2913</v>
      </c>
      <c r="F119" s="195" t="s">
        <v>2914</v>
      </c>
      <c r="G119" s="196" t="s">
        <v>2864</v>
      </c>
      <c r="H119" s="197">
        <v>6</v>
      </c>
      <c r="I119" s="198"/>
      <c r="J119" s="199">
        <f>ROUND(I119*H119,2)</f>
        <v>0</v>
      </c>
      <c r="K119" s="195" t="s">
        <v>233</v>
      </c>
      <c r="L119" s="62"/>
      <c r="M119" s="200" t="s">
        <v>34</v>
      </c>
      <c r="N119" s="201" t="s">
        <v>49</v>
      </c>
      <c r="O119" s="43"/>
      <c r="P119" s="202">
        <f>O119*H119</f>
        <v>0</v>
      </c>
      <c r="Q119" s="202">
        <v>0</v>
      </c>
      <c r="R119" s="202">
        <f>Q119*H119</f>
        <v>0</v>
      </c>
      <c r="S119" s="202">
        <v>0</v>
      </c>
      <c r="T119" s="203">
        <f>S119*H119</f>
        <v>0</v>
      </c>
      <c r="AR119" s="24" t="s">
        <v>187</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187</v>
      </c>
      <c r="BM119" s="24" t="s">
        <v>327</v>
      </c>
    </row>
    <row r="120" spans="2:65" s="1" customFormat="1" ht="57" customHeight="1">
      <c r="B120" s="42"/>
      <c r="C120" s="193" t="s">
        <v>415</v>
      </c>
      <c r="D120" s="193" t="s">
        <v>182</v>
      </c>
      <c r="E120" s="194" t="s">
        <v>2915</v>
      </c>
      <c r="F120" s="195" t="s">
        <v>2916</v>
      </c>
      <c r="G120" s="196" t="s">
        <v>2864</v>
      </c>
      <c r="H120" s="197">
        <v>6</v>
      </c>
      <c r="I120" s="198"/>
      <c r="J120" s="199">
        <f>ROUND(I120*H120,2)</f>
        <v>0</v>
      </c>
      <c r="K120" s="195" t="s">
        <v>233</v>
      </c>
      <c r="L120" s="62"/>
      <c r="M120" s="200" t="s">
        <v>34</v>
      </c>
      <c r="N120" s="201" t="s">
        <v>49</v>
      </c>
      <c r="O120" s="43"/>
      <c r="P120" s="202">
        <f>O120*H120</f>
        <v>0</v>
      </c>
      <c r="Q120" s="202">
        <v>0</v>
      </c>
      <c r="R120" s="202">
        <f>Q120*H120</f>
        <v>0</v>
      </c>
      <c r="S120" s="202">
        <v>0</v>
      </c>
      <c r="T120" s="203">
        <f>S120*H120</f>
        <v>0</v>
      </c>
      <c r="AR120" s="24" t="s">
        <v>187</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187</v>
      </c>
      <c r="BM120" s="24" t="s">
        <v>366</v>
      </c>
    </row>
    <row r="121" spans="2:65" s="1" customFormat="1" ht="102.6" customHeight="1">
      <c r="B121" s="42"/>
      <c r="C121" s="193" t="s">
        <v>426</v>
      </c>
      <c r="D121" s="193" t="s">
        <v>182</v>
      </c>
      <c r="E121" s="194" t="s">
        <v>2917</v>
      </c>
      <c r="F121" s="195" t="s">
        <v>2918</v>
      </c>
      <c r="G121" s="196" t="s">
        <v>2864</v>
      </c>
      <c r="H121" s="197">
        <v>10</v>
      </c>
      <c r="I121" s="198"/>
      <c r="J121" s="199">
        <f>ROUND(I121*H121,2)</f>
        <v>0</v>
      </c>
      <c r="K121" s="195" t="s">
        <v>233</v>
      </c>
      <c r="L121" s="62"/>
      <c r="M121" s="200" t="s">
        <v>34</v>
      </c>
      <c r="N121" s="201" t="s">
        <v>49</v>
      </c>
      <c r="O121" s="43"/>
      <c r="P121" s="202">
        <f>O121*H121</f>
        <v>0</v>
      </c>
      <c r="Q121" s="202">
        <v>0</v>
      </c>
      <c r="R121" s="202">
        <f>Q121*H121</f>
        <v>0</v>
      </c>
      <c r="S121" s="202">
        <v>0</v>
      </c>
      <c r="T121" s="203">
        <f>S121*H121</f>
        <v>0</v>
      </c>
      <c r="AR121" s="24" t="s">
        <v>187</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187</v>
      </c>
      <c r="BM121" s="24" t="s">
        <v>2919</v>
      </c>
    </row>
    <row r="122" spans="2:65" s="1" customFormat="1" ht="114" customHeight="1">
      <c r="B122" s="42"/>
      <c r="C122" s="193" t="s">
        <v>430</v>
      </c>
      <c r="D122" s="193" t="s">
        <v>182</v>
      </c>
      <c r="E122" s="194" t="s">
        <v>2920</v>
      </c>
      <c r="F122" s="195" t="s">
        <v>2921</v>
      </c>
      <c r="G122" s="196" t="s">
        <v>2864</v>
      </c>
      <c r="H122" s="197">
        <v>6</v>
      </c>
      <c r="I122" s="198"/>
      <c r="J122" s="199">
        <f>ROUND(I122*H122,2)</f>
        <v>0</v>
      </c>
      <c r="K122" s="195" t="s">
        <v>233</v>
      </c>
      <c r="L122" s="62"/>
      <c r="M122" s="200" t="s">
        <v>34</v>
      </c>
      <c r="N122" s="201" t="s">
        <v>49</v>
      </c>
      <c r="O122" s="43"/>
      <c r="P122" s="202">
        <f>O122*H122</f>
        <v>0</v>
      </c>
      <c r="Q122" s="202">
        <v>0</v>
      </c>
      <c r="R122" s="202">
        <f>Q122*H122</f>
        <v>0</v>
      </c>
      <c r="S122" s="202">
        <v>0</v>
      </c>
      <c r="T122" s="203">
        <f>S122*H122</f>
        <v>0</v>
      </c>
      <c r="AR122" s="24" t="s">
        <v>187</v>
      </c>
      <c r="AT122" s="24" t="s">
        <v>182</v>
      </c>
      <c r="AU122" s="24" t="s">
        <v>88</v>
      </c>
      <c r="AY122" s="24" t="s">
        <v>179</v>
      </c>
      <c r="BE122" s="204">
        <f>IF(N122="základní",J122,0)</f>
        <v>0</v>
      </c>
      <c r="BF122" s="204">
        <f>IF(N122="snížená",J122,0)</f>
        <v>0</v>
      </c>
      <c r="BG122" s="204">
        <f>IF(N122="zákl. přenesená",J122,0)</f>
        <v>0</v>
      </c>
      <c r="BH122" s="204">
        <f>IF(N122="sníž. přenesená",J122,0)</f>
        <v>0</v>
      </c>
      <c r="BI122" s="204">
        <f>IF(N122="nulová",J122,0)</f>
        <v>0</v>
      </c>
      <c r="BJ122" s="24" t="s">
        <v>86</v>
      </c>
      <c r="BK122" s="204">
        <f>ROUND(I122*H122,2)</f>
        <v>0</v>
      </c>
      <c r="BL122" s="24" t="s">
        <v>187</v>
      </c>
      <c r="BM122" s="24" t="s">
        <v>2922</v>
      </c>
    </row>
    <row r="123" spans="2:65" s="10" customFormat="1" ht="29.85" customHeight="1">
      <c r="B123" s="177"/>
      <c r="C123" s="178"/>
      <c r="D123" s="179" t="s">
        <v>77</v>
      </c>
      <c r="E123" s="191" t="s">
        <v>230</v>
      </c>
      <c r="F123" s="191" t="s">
        <v>2923</v>
      </c>
      <c r="G123" s="178"/>
      <c r="H123" s="178"/>
      <c r="I123" s="181"/>
      <c r="J123" s="192">
        <f>BK123</f>
        <v>0</v>
      </c>
      <c r="K123" s="178"/>
      <c r="L123" s="183"/>
      <c r="M123" s="184"/>
      <c r="N123" s="185"/>
      <c r="O123" s="185"/>
      <c r="P123" s="186">
        <f>P124</f>
        <v>0</v>
      </c>
      <c r="Q123" s="185"/>
      <c r="R123" s="186">
        <f>R124</f>
        <v>0</v>
      </c>
      <c r="S123" s="185"/>
      <c r="T123" s="187">
        <f>T124</f>
        <v>0</v>
      </c>
      <c r="AR123" s="188" t="s">
        <v>86</v>
      </c>
      <c r="AT123" s="189" t="s">
        <v>77</v>
      </c>
      <c r="AU123" s="189" t="s">
        <v>86</v>
      </c>
      <c r="AY123" s="188" t="s">
        <v>179</v>
      </c>
      <c r="BK123" s="190">
        <f>BK124</f>
        <v>0</v>
      </c>
    </row>
    <row r="124" spans="2:65" s="1" customFormat="1" ht="34.15" customHeight="1">
      <c r="B124" s="42"/>
      <c r="C124" s="193" t="s">
        <v>440</v>
      </c>
      <c r="D124" s="193" t="s">
        <v>182</v>
      </c>
      <c r="E124" s="194" t="s">
        <v>2924</v>
      </c>
      <c r="F124" s="195" t="s">
        <v>2925</v>
      </c>
      <c r="G124" s="196" t="s">
        <v>2864</v>
      </c>
      <c r="H124" s="197">
        <v>4</v>
      </c>
      <c r="I124" s="198"/>
      <c r="J124" s="199">
        <f>ROUND(I124*H124,2)</f>
        <v>0</v>
      </c>
      <c r="K124" s="195" t="s">
        <v>233</v>
      </c>
      <c r="L124" s="62"/>
      <c r="M124" s="200" t="s">
        <v>34</v>
      </c>
      <c r="N124" s="201" t="s">
        <v>49</v>
      </c>
      <c r="O124" s="43"/>
      <c r="P124" s="202">
        <f>O124*H124</f>
        <v>0</v>
      </c>
      <c r="Q124" s="202">
        <v>0</v>
      </c>
      <c r="R124" s="202">
        <f>Q124*H124</f>
        <v>0</v>
      </c>
      <c r="S124" s="202">
        <v>0</v>
      </c>
      <c r="T124" s="203">
        <f>S124*H124</f>
        <v>0</v>
      </c>
      <c r="AR124" s="24" t="s">
        <v>187</v>
      </c>
      <c r="AT124" s="24" t="s">
        <v>182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187</v>
      </c>
      <c r="BM124" s="24" t="s">
        <v>384</v>
      </c>
    </row>
    <row r="125" spans="2:65" s="10" customFormat="1" ht="29.85" customHeight="1">
      <c r="B125" s="177"/>
      <c r="C125" s="178"/>
      <c r="D125" s="179" t="s">
        <v>77</v>
      </c>
      <c r="E125" s="191" t="s">
        <v>236</v>
      </c>
      <c r="F125" s="191" t="s">
        <v>2926</v>
      </c>
      <c r="G125" s="178"/>
      <c r="H125" s="178"/>
      <c r="I125" s="181"/>
      <c r="J125" s="192">
        <f>BK125</f>
        <v>0</v>
      </c>
      <c r="K125" s="178"/>
      <c r="L125" s="183"/>
      <c r="M125" s="184"/>
      <c r="N125" s="185"/>
      <c r="O125" s="185"/>
      <c r="P125" s="186">
        <f>SUM(P126:P129)</f>
        <v>0</v>
      </c>
      <c r="Q125" s="185"/>
      <c r="R125" s="186">
        <f>SUM(R126:R129)</f>
        <v>0</v>
      </c>
      <c r="S125" s="185"/>
      <c r="T125" s="187">
        <f>SUM(T126:T129)</f>
        <v>0</v>
      </c>
      <c r="AR125" s="188" t="s">
        <v>86</v>
      </c>
      <c r="AT125" s="189" t="s">
        <v>77</v>
      </c>
      <c r="AU125" s="189" t="s">
        <v>86</v>
      </c>
      <c r="AY125" s="188" t="s">
        <v>179</v>
      </c>
      <c r="BK125" s="190">
        <f>SUM(BK126:BK129)</f>
        <v>0</v>
      </c>
    </row>
    <row r="126" spans="2:65" s="1" customFormat="1" ht="171" customHeight="1">
      <c r="B126" s="42"/>
      <c r="C126" s="193" t="s">
        <v>446</v>
      </c>
      <c r="D126" s="193" t="s">
        <v>182</v>
      </c>
      <c r="E126" s="194" t="s">
        <v>2927</v>
      </c>
      <c r="F126" s="195" t="s">
        <v>2928</v>
      </c>
      <c r="G126" s="196" t="s">
        <v>2864</v>
      </c>
      <c r="H126" s="197">
        <v>6</v>
      </c>
      <c r="I126" s="198"/>
      <c r="J126" s="199">
        <f>ROUND(I126*H126,2)</f>
        <v>0</v>
      </c>
      <c r="K126" s="195" t="s">
        <v>233</v>
      </c>
      <c r="L126" s="62"/>
      <c r="M126" s="200" t="s">
        <v>34</v>
      </c>
      <c r="N126" s="201" t="s">
        <v>49</v>
      </c>
      <c r="O126" s="43"/>
      <c r="P126" s="202">
        <f>O126*H126</f>
        <v>0</v>
      </c>
      <c r="Q126" s="202">
        <v>0</v>
      </c>
      <c r="R126" s="202">
        <f>Q126*H126</f>
        <v>0</v>
      </c>
      <c r="S126" s="202">
        <v>0</v>
      </c>
      <c r="T126" s="203">
        <f>S126*H126</f>
        <v>0</v>
      </c>
      <c r="AR126" s="24" t="s">
        <v>187</v>
      </c>
      <c r="AT126" s="24" t="s">
        <v>182</v>
      </c>
      <c r="AU126" s="24" t="s">
        <v>88</v>
      </c>
      <c r="AY126" s="24" t="s">
        <v>179</v>
      </c>
      <c r="BE126" s="204">
        <f>IF(N126="základní",J126,0)</f>
        <v>0</v>
      </c>
      <c r="BF126" s="204">
        <f>IF(N126="snížená",J126,0)</f>
        <v>0</v>
      </c>
      <c r="BG126" s="204">
        <f>IF(N126="zákl. přenesená",J126,0)</f>
        <v>0</v>
      </c>
      <c r="BH126" s="204">
        <f>IF(N126="sníž. přenesená",J126,0)</f>
        <v>0</v>
      </c>
      <c r="BI126" s="204">
        <f>IF(N126="nulová",J126,0)</f>
        <v>0</v>
      </c>
      <c r="BJ126" s="24" t="s">
        <v>86</v>
      </c>
      <c r="BK126" s="204">
        <f>ROUND(I126*H126,2)</f>
        <v>0</v>
      </c>
      <c r="BL126" s="24" t="s">
        <v>187</v>
      </c>
      <c r="BM126" s="24" t="s">
        <v>391</v>
      </c>
    </row>
    <row r="127" spans="2:65" s="1" customFormat="1" ht="91.15" customHeight="1">
      <c r="B127" s="42"/>
      <c r="C127" s="193" t="s">
        <v>451</v>
      </c>
      <c r="D127" s="193" t="s">
        <v>182</v>
      </c>
      <c r="E127" s="194" t="s">
        <v>2929</v>
      </c>
      <c r="F127" s="195" t="s">
        <v>2930</v>
      </c>
      <c r="G127" s="196" t="s">
        <v>2864</v>
      </c>
      <c r="H127" s="197">
        <v>24</v>
      </c>
      <c r="I127" s="198"/>
      <c r="J127" s="199">
        <f>ROUND(I127*H127,2)</f>
        <v>0</v>
      </c>
      <c r="K127" s="195" t="s">
        <v>233</v>
      </c>
      <c r="L127" s="62"/>
      <c r="M127" s="200" t="s">
        <v>34</v>
      </c>
      <c r="N127" s="201" t="s">
        <v>49</v>
      </c>
      <c r="O127" s="43"/>
      <c r="P127" s="202">
        <f>O127*H127</f>
        <v>0</v>
      </c>
      <c r="Q127" s="202">
        <v>0</v>
      </c>
      <c r="R127" s="202">
        <f>Q127*H127</f>
        <v>0</v>
      </c>
      <c r="S127" s="202">
        <v>0</v>
      </c>
      <c r="T127" s="203">
        <f>S127*H127</f>
        <v>0</v>
      </c>
      <c r="AR127" s="24" t="s">
        <v>187</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187</v>
      </c>
      <c r="BM127" s="24" t="s">
        <v>9</v>
      </c>
    </row>
    <row r="128" spans="2:65" s="1" customFormat="1" ht="22.9" customHeight="1">
      <c r="B128" s="42"/>
      <c r="C128" s="193" t="s">
        <v>457</v>
      </c>
      <c r="D128" s="193" t="s">
        <v>182</v>
      </c>
      <c r="E128" s="194" t="s">
        <v>2931</v>
      </c>
      <c r="F128" s="195" t="s">
        <v>2932</v>
      </c>
      <c r="G128" s="196" t="s">
        <v>2864</v>
      </c>
      <c r="H128" s="197">
        <v>16</v>
      </c>
      <c r="I128" s="198"/>
      <c r="J128" s="199">
        <f>ROUND(I128*H128,2)</f>
        <v>0</v>
      </c>
      <c r="K128" s="195" t="s">
        <v>233</v>
      </c>
      <c r="L128" s="62"/>
      <c r="M128" s="200" t="s">
        <v>34</v>
      </c>
      <c r="N128" s="201" t="s">
        <v>49</v>
      </c>
      <c r="O128" s="43"/>
      <c r="P128" s="202">
        <f>O128*H128</f>
        <v>0</v>
      </c>
      <c r="Q128" s="202">
        <v>0</v>
      </c>
      <c r="R128" s="202">
        <f>Q128*H128</f>
        <v>0</v>
      </c>
      <c r="S128" s="202">
        <v>0</v>
      </c>
      <c r="T128" s="203">
        <f>S128*H128</f>
        <v>0</v>
      </c>
      <c r="AR128" s="24" t="s">
        <v>187</v>
      </c>
      <c r="AT128" s="24" t="s">
        <v>182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187</v>
      </c>
      <c r="BM128" s="24" t="s">
        <v>2933</v>
      </c>
    </row>
    <row r="129" spans="2:65" s="1" customFormat="1" ht="14.45" customHeight="1">
      <c r="B129" s="42"/>
      <c r="C129" s="193" t="s">
        <v>464</v>
      </c>
      <c r="D129" s="193" t="s">
        <v>182</v>
      </c>
      <c r="E129" s="194" t="s">
        <v>2934</v>
      </c>
      <c r="F129" s="195" t="s">
        <v>2935</v>
      </c>
      <c r="G129" s="196" t="s">
        <v>2864</v>
      </c>
      <c r="H129" s="197">
        <v>16</v>
      </c>
      <c r="I129" s="198"/>
      <c r="J129" s="199">
        <f>ROUND(I129*H129,2)</f>
        <v>0</v>
      </c>
      <c r="K129" s="195" t="s">
        <v>233</v>
      </c>
      <c r="L129" s="62"/>
      <c r="M129" s="200" t="s">
        <v>34</v>
      </c>
      <c r="N129" s="201" t="s">
        <v>49</v>
      </c>
      <c r="O129" s="43"/>
      <c r="P129" s="202">
        <f>O129*H129</f>
        <v>0</v>
      </c>
      <c r="Q129" s="202">
        <v>0</v>
      </c>
      <c r="R129" s="202">
        <f>Q129*H129</f>
        <v>0</v>
      </c>
      <c r="S129" s="202">
        <v>0</v>
      </c>
      <c r="T129" s="203">
        <f>S129*H129</f>
        <v>0</v>
      </c>
      <c r="AR129" s="24" t="s">
        <v>187</v>
      </c>
      <c r="AT129" s="24" t="s">
        <v>182</v>
      </c>
      <c r="AU129" s="24" t="s">
        <v>88</v>
      </c>
      <c r="AY129" s="24" t="s">
        <v>179</v>
      </c>
      <c r="BE129" s="204">
        <f>IF(N129="základní",J129,0)</f>
        <v>0</v>
      </c>
      <c r="BF129" s="204">
        <f>IF(N129="snížená",J129,0)</f>
        <v>0</v>
      </c>
      <c r="BG129" s="204">
        <f>IF(N129="zákl. přenesená",J129,0)</f>
        <v>0</v>
      </c>
      <c r="BH129" s="204">
        <f>IF(N129="sníž. přenesená",J129,0)</f>
        <v>0</v>
      </c>
      <c r="BI129" s="204">
        <f>IF(N129="nulová",J129,0)</f>
        <v>0</v>
      </c>
      <c r="BJ129" s="24" t="s">
        <v>86</v>
      </c>
      <c r="BK129" s="204">
        <f>ROUND(I129*H129,2)</f>
        <v>0</v>
      </c>
      <c r="BL129" s="24" t="s">
        <v>187</v>
      </c>
      <c r="BM129" s="24" t="s">
        <v>2936</v>
      </c>
    </row>
    <row r="130" spans="2:65" s="10" customFormat="1" ht="29.85" customHeight="1">
      <c r="B130" s="177"/>
      <c r="C130" s="178"/>
      <c r="D130" s="179" t="s">
        <v>77</v>
      </c>
      <c r="E130" s="191" t="s">
        <v>242</v>
      </c>
      <c r="F130" s="191" t="s">
        <v>2937</v>
      </c>
      <c r="G130" s="178"/>
      <c r="H130" s="178"/>
      <c r="I130" s="181"/>
      <c r="J130" s="192">
        <f>BK130</f>
        <v>0</v>
      </c>
      <c r="K130" s="178"/>
      <c r="L130" s="183"/>
      <c r="M130" s="184"/>
      <c r="N130" s="185"/>
      <c r="O130" s="185"/>
      <c r="P130" s="186">
        <f>SUM(P131:P141)</f>
        <v>0</v>
      </c>
      <c r="Q130" s="185"/>
      <c r="R130" s="186">
        <f>SUM(R131:R141)</f>
        <v>0</v>
      </c>
      <c r="S130" s="185"/>
      <c r="T130" s="187">
        <f>SUM(T131:T141)</f>
        <v>0</v>
      </c>
      <c r="AR130" s="188" t="s">
        <v>86</v>
      </c>
      <c r="AT130" s="189" t="s">
        <v>77</v>
      </c>
      <c r="AU130" s="189" t="s">
        <v>86</v>
      </c>
      <c r="AY130" s="188" t="s">
        <v>179</v>
      </c>
      <c r="BK130" s="190">
        <f>SUM(BK131:BK141)</f>
        <v>0</v>
      </c>
    </row>
    <row r="131" spans="2:65" s="1" customFormat="1" ht="216.6" customHeight="1">
      <c r="B131" s="42"/>
      <c r="C131" s="193" t="s">
        <v>469</v>
      </c>
      <c r="D131" s="193" t="s">
        <v>182</v>
      </c>
      <c r="E131" s="194" t="s">
        <v>2938</v>
      </c>
      <c r="F131" s="195" t="s">
        <v>2939</v>
      </c>
      <c r="G131" s="196" t="s">
        <v>2864</v>
      </c>
      <c r="H131" s="197">
        <v>6</v>
      </c>
      <c r="I131" s="198"/>
      <c r="J131" s="199">
        <f t="shared" ref="J131:J141" si="10">ROUND(I131*H131,2)</f>
        <v>0</v>
      </c>
      <c r="K131" s="195" t="s">
        <v>233</v>
      </c>
      <c r="L131" s="62"/>
      <c r="M131" s="200" t="s">
        <v>34</v>
      </c>
      <c r="N131" s="201" t="s">
        <v>49</v>
      </c>
      <c r="O131" s="43"/>
      <c r="P131" s="202">
        <f t="shared" ref="P131:P141" si="11">O131*H131</f>
        <v>0</v>
      </c>
      <c r="Q131" s="202">
        <v>0</v>
      </c>
      <c r="R131" s="202">
        <f t="shared" ref="R131:R141" si="12">Q131*H131</f>
        <v>0</v>
      </c>
      <c r="S131" s="202">
        <v>0</v>
      </c>
      <c r="T131" s="203">
        <f t="shared" ref="T131:T141" si="13">S131*H131</f>
        <v>0</v>
      </c>
      <c r="AR131" s="24" t="s">
        <v>187</v>
      </c>
      <c r="AT131" s="24" t="s">
        <v>182</v>
      </c>
      <c r="AU131" s="24" t="s">
        <v>88</v>
      </c>
      <c r="AY131" s="24" t="s">
        <v>179</v>
      </c>
      <c r="BE131" s="204">
        <f t="shared" ref="BE131:BE141" si="14">IF(N131="základní",J131,0)</f>
        <v>0</v>
      </c>
      <c r="BF131" s="204">
        <f t="shared" ref="BF131:BF141" si="15">IF(N131="snížená",J131,0)</f>
        <v>0</v>
      </c>
      <c r="BG131" s="204">
        <f t="shared" ref="BG131:BG141" si="16">IF(N131="zákl. přenesená",J131,0)</f>
        <v>0</v>
      </c>
      <c r="BH131" s="204">
        <f t="shared" ref="BH131:BH141" si="17">IF(N131="sníž. přenesená",J131,0)</f>
        <v>0</v>
      </c>
      <c r="BI131" s="204">
        <f t="shared" ref="BI131:BI141" si="18">IF(N131="nulová",J131,0)</f>
        <v>0</v>
      </c>
      <c r="BJ131" s="24" t="s">
        <v>86</v>
      </c>
      <c r="BK131" s="204">
        <f t="shared" ref="BK131:BK141" si="19">ROUND(I131*H131,2)</f>
        <v>0</v>
      </c>
      <c r="BL131" s="24" t="s">
        <v>187</v>
      </c>
      <c r="BM131" s="24" t="s">
        <v>404</v>
      </c>
    </row>
    <row r="132" spans="2:65" s="1" customFormat="1" ht="239.45" customHeight="1">
      <c r="B132" s="42"/>
      <c r="C132" s="193" t="s">
        <v>473</v>
      </c>
      <c r="D132" s="193" t="s">
        <v>182</v>
      </c>
      <c r="E132" s="194" t="s">
        <v>2940</v>
      </c>
      <c r="F132" s="195" t="s">
        <v>2941</v>
      </c>
      <c r="G132" s="196" t="s">
        <v>2864</v>
      </c>
      <c r="H132" s="197">
        <v>6</v>
      </c>
      <c r="I132" s="198"/>
      <c r="J132" s="199">
        <f t="shared" si="10"/>
        <v>0</v>
      </c>
      <c r="K132" s="195" t="s">
        <v>233</v>
      </c>
      <c r="L132" s="62"/>
      <c r="M132" s="200" t="s">
        <v>34</v>
      </c>
      <c r="N132" s="201" t="s">
        <v>49</v>
      </c>
      <c r="O132" s="43"/>
      <c r="P132" s="202">
        <f t="shared" si="11"/>
        <v>0</v>
      </c>
      <c r="Q132" s="202">
        <v>0</v>
      </c>
      <c r="R132" s="202">
        <f t="shared" si="12"/>
        <v>0</v>
      </c>
      <c r="S132" s="202">
        <v>0</v>
      </c>
      <c r="T132" s="203">
        <f t="shared" si="13"/>
        <v>0</v>
      </c>
      <c r="AR132" s="24" t="s">
        <v>187</v>
      </c>
      <c r="AT132" s="24" t="s">
        <v>182</v>
      </c>
      <c r="AU132" s="24" t="s">
        <v>88</v>
      </c>
      <c r="AY132" s="24" t="s">
        <v>179</v>
      </c>
      <c r="BE132" s="204">
        <f t="shared" si="14"/>
        <v>0</v>
      </c>
      <c r="BF132" s="204">
        <f t="shared" si="15"/>
        <v>0</v>
      </c>
      <c r="BG132" s="204">
        <f t="shared" si="16"/>
        <v>0</v>
      </c>
      <c r="BH132" s="204">
        <f t="shared" si="17"/>
        <v>0</v>
      </c>
      <c r="BI132" s="204">
        <f t="shared" si="18"/>
        <v>0</v>
      </c>
      <c r="BJ132" s="24" t="s">
        <v>86</v>
      </c>
      <c r="BK132" s="204">
        <f t="shared" si="19"/>
        <v>0</v>
      </c>
      <c r="BL132" s="24" t="s">
        <v>187</v>
      </c>
      <c r="BM132" s="24" t="s">
        <v>415</v>
      </c>
    </row>
    <row r="133" spans="2:65" s="1" customFormat="1" ht="68.45" customHeight="1">
      <c r="B133" s="42"/>
      <c r="C133" s="193" t="s">
        <v>481</v>
      </c>
      <c r="D133" s="193" t="s">
        <v>182</v>
      </c>
      <c r="E133" s="194" t="s">
        <v>2942</v>
      </c>
      <c r="F133" s="195" t="s">
        <v>2943</v>
      </c>
      <c r="G133" s="196" t="s">
        <v>2864</v>
      </c>
      <c r="H133" s="197">
        <v>6</v>
      </c>
      <c r="I133" s="198"/>
      <c r="J133" s="199">
        <f t="shared" si="10"/>
        <v>0</v>
      </c>
      <c r="K133" s="195" t="s">
        <v>233</v>
      </c>
      <c r="L133" s="62"/>
      <c r="M133" s="200" t="s">
        <v>34</v>
      </c>
      <c r="N133" s="201" t="s">
        <v>49</v>
      </c>
      <c r="O133" s="43"/>
      <c r="P133" s="202">
        <f t="shared" si="11"/>
        <v>0</v>
      </c>
      <c r="Q133" s="202">
        <v>0</v>
      </c>
      <c r="R133" s="202">
        <f t="shared" si="12"/>
        <v>0</v>
      </c>
      <c r="S133" s="202">
        <v>0</v>
      </c>
      <c r="T133" s="203">
        <f t="shared" si="13"/>
        <v>0</v>
      </c>
      <c r="AR133" s="24" t="s">
        <v>187</v>
      </c>
      <c r="AT133" s="24" t="s">
        <v>182</v>
      </c>
      <c r="AU133" s="24" t="s">
        <v>88</v>
      </c>
      <c r="AY133" s="24" t="s">
        <v>179</v>
      </c>
      <c r="BE133" s="204">
        <f t="shared" si="14"/>
        <v>0</v>
      </c>
      <c r="BF133" s="204">
        <f t="shared" si="15"/>
        <v>0</v>
      </c>
      <c r="BG133" s="204">
        <f t="shared" si="16"/>
        <v>0</v>
      </c>
      <c r="BH133" s="204">
        <f t="shared" si="17"/>
        <v>0</v>
      </c>
      <c r="BI133" s="204">
        <f t="shared" si="18"/>
        <v>0</v>
      </c>
      <c r="BJ133" s="24" t="s">
        <v>86</v>
      </c>
      <c r="BK133" s="204">
        <f t="shared" si="19"/>
        <v>0</v>
      </c>
      <c r="BL133" s="24" t="s">
        <v>187</v>
      </c>
      <c r="BM133" s="24" t="s">
        <v>426</v>
      </c>
    </row>
    <row r="134" spans="2:65" s="1" customFormat="1" ht="57" customHeight="1">
      <c r="B134" s="42"/>
      <c r="C134" s="193" t="s">
        <v>486</v>
      </c>
      <c r="D134" s="193" t="s">
        <v>182</v>
      </c>
      <c r="E134" s="194" t="s">
        <v>2944</v>
      </c>
      <c r="F134" s="195" t="s">
        <v>2945</v>
      </c>
      <c r="G134" s="196" t="s">
        <v>2864</v>
      </c>
      <c r="H134" s="197">
        <v>4</v>
      </c>
      <c r="I134" s="198"/>
      <c r="J134" s="199">
        <f t="shared" si="10"/>
        <v>0</v>
      </c>
      <c r="K134" s="195" t="s">
        <v>233</v>
      </c>
      <c r="L134" s="62"/>
      <c r="M134" s="200" t="s">
        <v>34</v>
      </c>
      <c r="N134" s="201" t="s">
        <v>49</v>
      </c>
      <c r="O134" s="43"/>
      <c r="P134" s="202">
        <f t="shared" si="11"/>
        <v>0</v>
      </c>
      <c r="Q134" s="202">
        <v>0</v>
      </c>
      <c r="R134" s="202">
        <f t="shared" si="12"/>
        <v>0</v>
      </c>
      <c r="S134" s="202">
        <v>0</v>
      </c>
      <c r="T134" s="203">
        <f t="shared" si="13"/>
        <v>0</v>
      </c>
      <c r="AR134" s="24" t="s">
        <v>187</v>
      </c>
      <c r="AT134" s="24" t="s">
        <v>182</v>
      </c>
      <c r="AU134" s="24" t="s">
        <v>88</v>
      </c>
      <c r="AY134" s="24" t="s">
        <v>179</v>
      </c>
      <c r="BE134" s="204">
        <f t="shared" si="14"/>
        <v>0</v>
      </c>
      <c r="BF134" s="204">
        <f t="shared" si="15"/>
        <v>0</v>
      </c>
      <c r="BG134" s="204">
        <f t="shared" si="16"/>
        <v>0</v>
      </c>
      <c r="BH134" s="204">
        <f t="shared" si="17"/>
        <v>0</v>
      </c>
      <c r="BI134" s="204">
        <f t="shared" si="18"/>
        <v>0</v>
      </c>
      <c r="BJ134" s="24" t="s">
        <v>86</v>
      </c>
      <c r="BK134" s="204">
        <f t="shared" si="19"/>
        <v>0</v>
      </c>
      <c r="BL134" s="24" t="s">
        <v>187</v>
      </c>
      <c r="BM134" s="24" t="s">
        <v>430</v>
      </c>
    </row>
    <row r="135" spans="2:65" s="1" customFormat="1" ht="57" customHeight="1">
      <c r="B135" s="42"/>
      <c r="C135" s="193" t="s">
        <v>491</v>
      </c>
      <c r="D135" s="193" t="s">
        <v>182</v>
      </c>
      <c r="E135" s="194" t="s">
        <v>2946</v>
      </c>
      <c r="F135" s="195" t="s">
        <v>2947</v>
      </c>
      <c r="G135" s="196" t="s">
        <v>2864</v>
      </c>
      <c r="H135" s="197">
        <v>2</v>
      </c>
      <c r="I135" s="198"/>
      <c r="J135" s="199">
        <f t="shared" si="10"/>
        <v>0</v>
      </c>
      <c r="K135" s="195" t="s">
        <v>233</v>
      </c>
      <c r="L135" s="62"/>
      <c r="M135" s="200" t="s">
        <v>34</v>
      </c>
      <c r="N135" s="201" t="s">
        <v>49</v>
      </c>
      <c r="O135" s="43"/>
      <c r="P135" s="202">
        <f t="shared" si="11"/>
        <v>0</v>
      </c>
      <c r="Q135" s="202">
        <v>0</v>
      </c>
      <c r="R135" s="202">
        <f t="shared" si="12"/>
        <v>0</v>
      </c>
      <c r="S135" s="202">
        <v>0</v>
      </c>
      <c r="T135" s="203">
        <f t="shared" si="13"/>
        <v>0</v>
      </c>
      <c r="AR135" s="24" t="s">
        <v>187</v>
      </c>
      <c r="AT135" s="24" t="s">
        <v>182</v>
      </c>
      <c r="AU135" s="24" t="s">
        <v>88</v>
      </c>
      <c r="AY135" s="24" t="s">
        <v>179</v>
      </c>
      <c r="BE135" s="204">
        <f t="shared" si="14"/>
        <v>0</v>
      </c>
      <c r="BF135" s="204">
        <f t="shared" si="15"/>
        <v>0</v>
      </c>
      <c r="BG135" s="204">
        <f t="shared" si="16"/>
        <v>0</v>
      </c>
      <c r="BH135" s="204">
        <f t="shared" si="17"/>
        <v>0</v>
      </c>
      <c r="BI135" s="204">
        <f t="shared" si="18"/>
        <v>0</v>
      </c>
      <c r="BJ135" s="24" t="s">
        <v>86</v>
      </c>
      <c r="BK135" s="204">
        <f t="shared" si="19"/>
        <v>0</v>
      </c>
      <c r="BL135" s="24" t="s">
        <v>187</v>
      </c>
      <c r="BM135" s="24" t="s">
        <v>440</v>
      </c>
    </row>
    <row r="136" spans="2:65" s="1" customFormat="1" ht="14.45" customHeight="1">
      <c r="B136" s="42"/>
      <c r="C136" s="193" t="s">
        <v>495</v>
      </c>
      <c r="D136" s="193" t="s">
        <v>182</v>
      </c>
      <c r="E136" s="194" t="s">
        <v>2948</v>
      </c>
      <c r="F136" s="195" t="s">
        <v>2949</v>
      </c>
      <c r="G136" s="196" t="s">
        <v>2950</v>
      </c>
      <c r="H136" s="197">
        <v>6</v>
      </c>
      <c r="I136" s="198"/>
      <c r="J136" s="199">
        <f t="shared" si="10"/>
        <v>0</v>
      </c>
      <c r="K136" s="195" t="s">
        <v>233</v>
      </c>
      <c r="L136" s="62"/>
      <c r="M136" s="200" t="s">
        <v>34</v>
      </c>
      <c r="N136" s="201" t="s">
        <v>49</v>
      </c>
      <c r="O136" s="43"/>
      <c r="P136" s="202">
        <f t="shared" si="11"/>
        <v>0</v>
      </c>
      <c r="Q136" s="202">
        <v>0</v>
      </c>
      <c r="R136" s="202">
        <f t="shared" si="12"/>
        <v>0</v>
      </c>
      <c r="S136" s="202">
        <v>0</v>
      </c>
      <c r="T136" s="203">
        <f t="shared" si="13"/>
        <v>0</v>
      </c>
      <c r="AR136" s="24" t="s">
        <v>187</v>
      </c>
      <c r="AT136" s="24" t="s">
        <v>182</v>
      </c>
      <c r="AU136" s="24" t="s">
        <v>88</v>
      </c>
      <c r="AY136" s="24" t="s">
        <v>179</v>
      </c>
      <c r="BE136" s="204">
        <f t="shared" si="14"/>
        <v>0</v>
      </c>
      <c r="BF136" s="204">
        <f t="shared" si="15"/>
        <v>0</v>
      </c>
      <c r="BG136" s="204">
        <f t="shared" si="16"/>
        <v>0</v>
      </c>
      <c r="BH136" s="204">
        <f t="shared" si="17"/>
        <v>0</v>
      </c>
      <c r="BI136" s="204">
        <f t="shared" si="18"/>
        <v>0</v>
      </c>
      <c r="BJ136" s="24" t="s">
        <v>86</v>
      </c>
      <c r="BK136" s="204">
        <f t="shared" si="19"/>
        <v>0</v>
      </c>
      <c r="BL136" s="24" t="s">
        <v>187</v>
      </c>
      <c r="BM136" s="24" t="s">
        <v>446</v>
      </c>
    </row>
    <row r="137" spans="2:65" s="1" customFormat="1" ht="34.15" customHeight="1">
      <c r="B137" s="42"/>
      <c r="C137" s="193" t="s">
        <v>503</v>
      </c>
      <c r="D137" s="193" t="s">
        <v>182</v>
      </c>
      <c r="E137" s="194" t="s">
        <v>2951</v>
      </c>
      <c r="F137" s="195" t="s">
        <v>2952</v>
      </c>
      <c r="G137" s="196" t="s">
        <v>2864</v>
      </c>
      <c r="H137" s="197">
        <v>6</v>
      </c>
      <c r="I137" s="198"/>
      <c r="J137" s="199">
        <f t="shared" si="10"/>
        <v>0</v>
      </c>
      <c r="K137" s="195" t="s">
        <v>233</v>
      </c>
      <c r="L137" s="62"/>
      <c r="M137" s="200" t="s">
        <v>34</v>
      </c>
      <c r="N137" s="201" t="s">
        <v>49</v>
      </c>
      <c r="O137" s="43"/>
      <c r="P137" s="202">
        <f t="shared" si="11"/>
        <v>0</v>
      </c>
      <c r="Q137" s="202">
        <v>0</v>
      </c>
      <c r="R137" s="202">
        <f t="shared" si="12"/>
        <v>0</v>
      </c>
      <c r="S137" s="202">
        <v>0</v>
      </c>
      <c r="T137" s="203">
        <f t="shared" si="13"/>
        <v>0</v>
      </c>
      <c r="AR137" s="24" t="s">
        <v>187</v>
      </c>
      <c r="AT137" s="24" t="s">
        <v>182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187</v>
      </c>
      <c r="BM137" s="24" t="s">
        <v>451</v>
      </c>
    </row>
    <row r="138" spans="2:65" s="1" customFormat="1" ht="45.6" customHeight="1">
      <c r="B138" s="42"/>
      <c r="C138" s="193" t="s">
        <v>508</v>
      </c>
      <c r="D138" s="193" t="s">
        <v>182</v>
      </c>
      <c r="E138" s="194" t="s">
        <v>2953</v>
      </c>
      <c r="F138" s="195" t="s">
        <v>2954</v>
      </c>
      <c r="G138" s="196" t="s">
        <v>2864</v>
      </c>
      <c r="H138" s="197">
        <v>2</v>
      </c>
      <c r="I138" s="198"/>
      <c r="J138" s="199">
        <f t="shared" si="10"/>
        <v>0</v>
      </c>
      <c r="K138" s="195" t="s">
        <v>233</v>
      </c>
      <c r="L138" s="62"/>
      <c r="M138" s="200" t="s">
        <v>34</v>
      </c>
      <c r="N138" s="201" t="s">
        <v>49</v>
      </c>
      <c r="O138" s="43"/>
      <c r="P138" s="202">
        <f t="shared" si="11"/>
        <v>0</v>
      </c>
      <c r="Q138" s="202">
        <v>0</v>
      </c>
      <c r="R138" s="202">
        <f t="shared" si="12"/>
        <v>0</v>
      </c>
      <c r="S138" s="202">
        <v>0</v>
      </c>
      <c r="T138" s="203">
        <f t="shared" si="13"/>
        <v>0</v>
      </c>
      <c r="AR138" s="24" t="s">
        <v>187</v>
      </c>
      <c r="AT138" s="24" t="s">
        <v>182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187</v>
      </c>
      <c r="BM138" s="24" t="s">
        <v>457</v>
      </c>
    </row>
    <row r="139" spans="2:65" s="1" customFormat="1" ht="45.6" customHeight="1">
      <c r="B139" s="42"/>
      <c r="C139" s="193" t="s">
        <v>512</v>
      </c>
      <c r="D139" s="193" t="s">
        <v>182</v>
      </c>
      <c r="E139" s="194" t="s">
        <v>2955</v>
      </c>
      <c r="F139" s="195" t="s">
        <v>2956</v>
      </c>
      <c r="G139" s="196" t="s">
        <v>2864</v>
      </c>
      <c r="H139" s="197">
        <v>2</v>
      </c>
      <c r="I139" s="198"/>
      <c r="J139" s="199">
        <f t="shared" si="10"/>
        <v>0</v>
      </c>
      <c r="K139" s="195" t="s">
        <v>233</v>
      </c>
      <c r="L139" s="62"/>
      <c r="M139" s="200" t="s">
        <v>34</v>
      </c>
      <c r="N139" s="201" t="s">
        <v>49</v>
      </c>
      <c r="O139" s="43"/>
      <c r="P139" s="202">
        <f t="shared" si="11"/>
        <v>0</v>
      </c>
      <c r="Q139" s="202">
        <v>0</v>
      </c>
      <c r="R139" s="202">
        <f t="shared" si="12"/>
        <v>0</v>
      </c>
      <c r="S139" s="202">
        <v>0</v>
      </c>
      <c r="T139" s="203">
        <f t="shared" si="13"/>
        <v>0</v>
      </c>
      <c r="AR139" s="24" t="s">
        <v>187</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187</v>
      </c>
      <c r="BM139" s="24" t="s">
        <v>464</v>
      </c>
    </row>
    <row r="140" spans="2:65" s="1" customFormat="1" ht="45.6" customHeight="1">
      <c r="B140" s="42"/>
      <c r="C140" s="193" t="s">
        <v>517</v>
      </c>
      <c r="D140" s="193" t="s">
        <v>182</v>
      </c>
      <c r="E140" s="194" t="s">
        <v>2957</v>
      </c>
      <c r="F140" s="195" t="s">
        <v>2958</v>
      </c>
      <c r="G140" s="196" t="s">
        <v>2864</v>
      </c>
      <c r="H140" s="197">
        <v>2</v>
      </c>
      <c r="I140" s="198"/>
      <c r="J140" s="199">
        <f t="shared" si="10"/>
        <v>0</v>
      </c>
      <c r="K140" s="195" t="s">
        <v>233</v>
      </c>
      <c r="L140" s="62"/>
      <c r="M140" s="200" t="s">
        <v>34</v>
      </c>
      <c r="N140" s="201" t="s">
        <v>49</v>
      </c>
      <c r="O140" s="43"/>
      <c r="P140" s="202">
        <f t="shared" si="11"/>
        <v>0</v>
      </c>
      <c r="Q140" s="202">
        <v>0</v>
      </c>
      <c r="R140" s="202">
        <f t="shared" si="12"/>
        <v>0</v>
      </c>
      <c r="S140" s="202">
        <v>0</v>
      </c>
      <c r="T140" s="203">
        <f t="shared" si="13"/>
        <v>0</v>
      </c>
      <c r="AR140" s="24" t="s">
        <v>187</v>
      </c>
      <c r="AT140" s="24" t="s">
        <v>182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187</v>
      </c>
      <c r="BM140" s="24" t="s">
        <v>469</v>
      </c>
    </row>
    <row r="141" spans="2:65" s="1" customFormat="1" ht="79.900000000000006" customHeight="1">
      <c r="B141" s="42"/>
      <c r="C141" s="193" t="s">
        <v>523</v>
      </c>
      <c r="D141" s="193" t="s">
        <v>182</v>
      </c>
      <c r="E141" s="194" t="s">
        <v>2959</v>
      </c>
      <c r="F141" s="195" t="s">
        <v>2960</v>
      </c>
      <c r="G141" s="196" t="s">
        <v>454</v>
      </c>
      <c r="H141" s="197">
        <v>6</v>
      </c>
      <c r="I141" s="198"/>
      <c r="J141" s="199">
        <f t="shared" si="10"/>
        <v>0</v>
      </c>
      <c r="K141" s="195" t="s">
        <v>233</v>
      </c>
      <c r="L141" s="62"/>
      <c r="M141" s="200" t="s">
        <v>34</v>
      </c>
      <c r="N141" s="201" t="s">
        <v>49</v>
      </c>
      <c r="O141" s="43"/>
      <c r="P141" s="202">
        <f t="shared" si="11"/>
        <v>0</v>
      </c>
      <c r="Q141" s="202">
        <v>0</v>
      </c>
      <c r="R141" s="202">
        <f t="shared" si="12"/>
        <v>0</v>
      </c>
      <c r="S141" s="202">
        <v>0</v>
      </c>
      <c r="T141" s="203">
        <f t="shared" si="13"/>
        <v>0</v>
      </c>
      <c r="AR141" s="24" t="s">
        <v>187</v>
      </c>
      <c r="AT141" s="24" t="s">
        <v>182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187</v>
      </c>
      <c r="BM141" s="24" t="s">
        <v>2961</v>
      </c>
    </row>
    <row r="142" spans="2:65" s="10" customFormat="1" ht="29.85" customHeight="1">
      <c r="B142" s="177"/>
      <c r="C142" s="178"/>
      <c r="D142" s="179" t="s">
        <v>77</v>
      </c>
      <c r="E142" s="191" t="s">
        <v>225</v>
      </c>
      <c r="F142" s="191" t="s">
        <v>2962</v>
      </c>
      <c r="G142" s="178"/>
      <c r="H142" s="178"/>
      <c r="I142" s="181"/>
      <c r="J142" s="192">
        <f>BK142</f>
        <v>0</v>
      </c>
      <c r="K142" s="178"/>
      <c r="L142" s="183"/>
      <c r="M142" s="184"/>
      <c r="N142" s="185"/>
      <c r="O142" s="185"/>
      <c r="P142" s="186">
        <f>SUM(P143:P148)</f>
        <v>0</v>
      </c>
      <c r="Q142" s="185"/>
      <c r="R142" s="186">
        <f>SUM(R143:R148)</f>
        <v>0</v>
      </c>
      <c r="S142" s="185"/>
      <c r="T142" s="187">
        <f>SUM(T143:T148)</f>
        <v>0</v>
      </c>
      <c r="AR142" s="188" t="s">
        <v>86</v>
      </c>
      <c r="AT142" s="189" t="s">
        <v>77</v>
      </c>
      <c r="AU142" s="189" t="s">
        <v>86</v>
      </c>
      <c r="AY142" s="188" t="s">
        <v>179</v>
      </c>
      <c r="BK142" s="190">
        <f>SUM(BK143:BK148)</f>
        <v>0</v>
      </c>
    </row>
    <row r="143" spans="2:65" s="1" customFormat="1" ht="307.89999999999998" customHeight="1">
      <c r="B143" s="42"/>
      <c r="C143" s="193" t="s">
        <v>528</v>
      </c>
      <c r="D143" s="193" t="s">
        <v>182</v>
      </c>
      <c r="E143" s="194" t="s">
        <v>2963</v>
      </c>
      <c r="F143" s="195" t="s">
        <v>2964</v>
      </c>
      <c r="G143" s="196" t="s">
        <v>2864</v>
      </c>
      <c r="H143" s="197">
        <v>2</v>
      </c>
      <c r="I143" s="198"/>
      <c r="J143" s="199">
        <f>ROUND(I143*H143,2)</f>
        <v>0</v>
      </c>
      <c r="K143" s="195" t="s">
        <v>233</v>
      </c>
      <c r="L143" s="62"/>
      <c r="M143" s="200" t="s">
        <v>34</v>
      </c>
      <c r="N143" s="201" t="s">
        <v>49</v>
      </c>
      <c r="O143" s="43"/>
      <c r="P143" s="202">
        <f>O143*H143</f>
        <v>0</v>
      </c>
      <c r="Q143" s="202">
        <v>0</v>
      </c>
      <c r="R143" s="202">
        <f>Q143*H143</f>
        <v>0</v>
      </c>
      <c r="S143" s="202">
        <v>0</v>
      </c>
      <c r="T143" s="203">
        <f>S143*H143</f>
        <v>0</v>
      </c>
      <c r="AR143" s="24" t="s">
        <v>187</v>
      </c>
      <c r="AT143" s="24" t="s">
        <v>182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187</v>
      </c>
      <c r="BM143" s="24" t="s">
        <v>473</v>
      </c>
    </row>
    <row r="144" spans="2:65" s="1" customFormat="1" ht="319.14999999999998" customHeight="1">
      <c r="B144" s="42"/>
      <c r="C144" s="193" t="s">
        <v>538</v>
      </c>
      <c r="D144" s="193" t="s">
        <v>182</v>
      </c>
      <c r="E144" s="194" t="s">
        <v>2965</v>
      </c>
      <c r="F144" s="195" t="s">
        <v>2966</v>
      </c>
      <c r="G144" s="196" t="s">
        <v>2864</v>
      </c>
      <c r="H144" s="197">
        <v>4</v>
      </c>
      <c r="I144" s="198"/>
      <c r="J144" s="199">
        <f>ROUND(I144*H144,2)</f>
        <v>0</v>
      </c>
      <c r="K144" s="195" t="s">
        <v>233</v>
      </c>
      <c r="L144" s="62"/>
      <c r="M144" s="200" t="s">
        <v>34</v>
      </c>
      <c r="N144" s="201" t="s">
        <v>49</v>
      </c>
      <c r="O144" s="43"/>
      <c r="P144" s="202">
        <f>O144*H144</f>
        <v>0</v>
      </c>
      <c r="Q144" s="202">
        <v>0</v>
      </c>
      <c r="R144" s="202">
        <f>Q144*H144</f>
        <v>0</v>
      </c>
      <c r="S144" s="202">
        <v>0</v>
      </c>
      <c r="T144" s="203">
        <f>S144*H144</f>
        <v>0</v>
      </c>
      <c r="AR144" s="24" t="s">
        <v>187</v>
      </c>
      <c r="AT144" s="24" t="s">
        <v>182</v>
      </c>
      <c r="AU144" s="24" t="s">
        <v>88</v>
      </c>
      <c r="AY144" s="24" t="s">
        <v>179</v>
      </c>
      <c r="BE144" s="204">
        <f>IF(N144="základní",J144,0)</f>
        <v>0</v>
      </c>
      <c r="BF144" s="204">
        <f>IF(N144="snížená",J144,0)</f>
        <v>0</v>
      </c>
      <c r="BG144" s="204">
        <f>IF(N144="zákl. přenesená",J144,0)</f>
        <v>0</v>
      </c>
      <c r="BH144" s="204">
        <f>IF(N144="sníž. přenesená",J144,0)</f>
        <v>0</v>
      </c>
      <c r="BI144" s="204">
        <f>IF(N144="nulová",J144,0)</f>
        <v>0</v>
      </c>
      <c r="BJ144" s="24" t="s">
        <v>86</v>
      </c>
      <c r="BK144" s="204">
        <f>ROUND(I144*H144,2)</f>
        <v>0</v>
      </c>
      <c r="BL144" s="24" t="s">
        <v>187</v>
      </c>
      <c r="BM144" s="24" t="s">
        <v>481</v>
      </c>
    </row>
    <row r="145" spans="2:65" s="1" customFormat="1" ht="79.900000000000006" customHeight="1">
      <c r="B145" s="42"/>
      <c r="C145" s="193" t="s">
        <v>547</v>
      </c>
      <c r="D145" s="193" t="s">
        <v>182</v>
      </c>
      <c r="E145" s="194" t="s">
        <v>2967</v>
      </c>
      <c r="F145" s="195" t="s">
        <v>2968</v>
      </c>
      <c r="G145" s="196" t="s">
        <v>2864</v>
      </c>
      <c r="H145" s="197">
        <v>2</v>
      </c>
      <c r="I145" s="198"/>
      <c r="J145" s="199">
        <f>ROUND(I145*H145,2)</f>
        <v>0</v>
      </c>
      <c r="K145" s="195" t="s">
        <v>233</v>
      </c>
      <c r="L145" s="62"/>
      <c r="M145" s="200" t="s">
        <v>34</v>
      </c>
      <c r="N145" s="201" t="s">
        <v>49</v>
      </c>
      <c r="O145" s="43"/>
      <c r="P145" s="202">
        <f>O145*H145</f>
        <v>0</v>
      </c>
      <c r="Q145" s="202">
        <v>0</v>
      </c>
      <c r="R145" s="202">
        <f>Q145*H145</f>
        <v>0</v>
      </c>
      <c r="S145" s="202">
        <v>0</v>
      </c>
      <c r="T145" s="203">
        <f>S145*H145</f>
        <v>0</v>
      </c>
      <c r="AR145" s="24" t="s">
        <v>187</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187</v>
      </c>
      <c r="BM145" s="24" t="s">
        <v>2969</v>
      </c>
    </row>
    <row r="146" spans="2:65" s="1" customFormat="1" ht="297">
      <c r="B146" s="42"/>
      <c r="C146" s="64"/>
      <c r="D146" s="205" t="s">
        <v>227</v>
      </c>
      <c r="E146" s="64"/>
      <c r="F146" s="206" t="s">
        <v>2970</v>
      </c>
      <c r="G146" s="64"/>
      <c r="H146" s="64"/>
      <c r="I146" s="164"/>
      <c r="J146" s="64"/>
      <c r="K146" s="64"/>
      <c r="L146" s="62"/>
      <c r="M146" s="207"/>
      <c r="N146" s="43"/>
      <c r="O146" s="43"/>
      <c r="P146" s="43"/>
      <c r="Q146" s="43"/>
      <c r="R146" s="43"/>
      <c r="S146" s="43"/>
      <c r="T146" s="79"/>
      <c r="AT146" s="24" t="s">
        <v>227</v>
      </c>
      <c r="AU146" s="24" t="s">
        <v>88</v>
      </c>
    </row>
    <row r="147" spans="2:65" s="1" customFormat="1" ht="136.9" customHeight="1">
      <c r="B147" s="42"/>
      <c r="C147" s="193" t="s">
        <v>553</v>
      </c>
      <c r="D147" s="193" t="s">
        <v>182</v>
      </c>
      <c r="E147" s="194" t="s">
        <v>2971</v>
      </c>
      <c r="F147" s="195" t="s">
        <v>2972</v>
      </c>
      <c r="G147" s="196" t="s">
        <v>2864</v>
      </c>
      <c r="H147" s="197">
        <v>2</v>
      </c>
      <c r="I147" s="198"/>
      <c r="J147" s="199">
        <f>ROUND(I147*H147,2)</f>
        <v>0</v>
      </c>
      <c r="K147" s="195" t="s">
        <v>233</v>
      </c>
      <c r="L147" s="62"/>
      <c r="M147" s="200" t="s">
        <v>34</v>
      </c>
      <c r="N147" s="201" t="s">
        <v>49</v>
      </c>
      <c r="O147" s="43"/>
      <c r="P147" s="202">
        <f>O147*H147</f>
        <v>0</v>
      </c>
      <c r="Q147" s="202">
        <v>0</v>
      </c>
      <c r="R147" s="202">
        <f>Q147*H147</f>
        <v>0</v>
      </c>
      <c r="S147" s="202">
        <v>0</v>
      </c>
      <c r="T147" s="203">
        <f>S147*H147</f>
        <v>0</v>
      </c>
      <c r="AR147" s="24" t="s">
        <v>187</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187</v>
      </c>
      <c r="BM147" s="24" t="s">
        <v>2973</v>
      </c>
    </row>
    <row r="148" spans="2:65" s="1" customFormat="1" ht="297">
      <c r="B148" s="42"/>
      <c r="C148" s="64"/>
      <c r="D148" s="205" t="s">
        <v>227</v>
      </c>
      <c r="E148" s="64"/>
      <c r="F148" s="206" t="s">
        <v>2970</v>
      </c>
      <c r="G148" s="64"/>
      <c r="H148" s="64"/>
      <c r="I148" s="164"/>
      <c r="J148" s="64"/>
      <c r="K148" s="64"/>
      <c r="L148" s="62"/>
      <c r="M148" s="261"/>
      <c r="N148" s="262"/>
      <c r="O148" s="262"/>
      <c r="P148" s="262"/>
      <c r="Q148" s="262"/>
      <c r="R148" s="262"/>
      <c r="S148" s="262"/>
      <c r="T148" s="263"/>
      <c r="AT148" s="24" t="s">
        <v>227</v>
      </c>
      <c r="AU148" s="24" t="s">
        <v>88</v>
      </c>
    </row>
    <row r="149" spans="2:65" s="1" customFormat="1" ht="6.95" customHeight="1">
      <c r="B149" s="57"/>
      <c r="C149" s="58"/>
      <c r="D149" s="58"/>
      <c r="E149" s="58"/>
      <c r="F149" s="58"/>
      <c r="G149" s="58"/>
      <c r="H149" s="58"/>
      <c r="I149" s="140"/>
      <c r="J149" s="58"/>
      <c r="K149" s="58"/>
      <c r="L149" s="62"/>
    </row>
  </sheetData>
  <sheetProtection algorithmName="SHA-512" hashValue="lDm1LbtbQxmt216CXyckGp3gwvFZr0GPYOh6RlFUc6lzp7HemuhOgbvYc2OXjp9GzJTogNBnYSkruUojKaRlEw==" saltValue="aYT0fKbBN39/L7RdWBMrWpW2LYzSCuXdGqGJLOtlGVi/ia9TlVBSXY0996nfm4ZfQ+OgteEF2PpDMylW2H4B4w==" spinCount="100000" sheet="1" objects="1" scenarios="1" formatColumns="0" formatRows="0" autoFilter="0"/>
  <autoFilter ref="C84:K148"/>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7"/>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94</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2974</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ROUND(SUM(BE85:BE246), 2)</f>
        <v>0</v>
      </c>
      <c r="G30" s="43"/>
      <c r="H30" s="43"/>
      <c r="I30" s="132">
        <v>0.21</v>
      </c>
      <c r="J30" s="131">
        <f>ROUND(ROUND((SUM(BE85:BE246)), 2)*I30, 2)</f>
        <v>0</v>
      </c>
      <c r="K30" s="46"/>
    </row>
    <row r="31" spans="2:11" s="1" customFormat="1" ht="14.45" customHeight="1">
      <c r="B31" s="42"/>
      <c r="C31" s="43"/>
      <c r="D31" s="43"/>
      <c r="E31" s="50" t="s">
        <v>50</v>
      </c>
      <c r="F31" s="131">
        <f>ROUND(SUM(BF85:BF246), 2)</f>
        <v>0</v>
      </c>
      <c r="G31" s="43"/>
      <c r="H31" s="43"/>
      <c r="I31" s="132">
        <v>0.15</v>
      </c>
      <c r="J31" s="131">
        <f>ROUND(ROUND((SUM(BF85:BF246)), 2)*I31, 2)</f>
        <v>0</v>
      </c>
      <c r="K31" s="46"/>
    </row>
    <row r="32" spans="2:11" s="1" customFormat="1" ht="14.45" hidden="1" customHeight="1">
      <c r="B32" s="42"/>
      <c r="C32" s="43"/>
      <c r="D32" s="43"/>
      <c r="E32" s="50" t="s">
        <v>51</v>
      </c>
      <c r="F32" s="131">
        <f>ROUND(SUM(BG85:BG246), 2)</f>
        <v>0</v>
      </c>
      <c r="G32" s="43"/>
      <c r="H32" s="43"/>
      <c r="I32" s="132">
        <v>0.21</v>
      </c>
      <c r="J32" s="131">
        <v>0</v>
      </c>
      <c r="K32" s="46"/>
    </row>
    <row r="33" spans="2:11" s="1" customFormat="1" ht="14.45" hidden="1" customHeight="1">
      <c r="B33" s="42"/>
      <c r="C33" s="43"/>
      <c r="D33" s="43"/>
      <c r="E33" s="50" t="s">
        <v>52</v>
      </c>
      <c r="F33" s="131">
        <f>ROUND(SUM(BH85:BH246), 2)</f>
        <v>0</v>
      </c>
      <c r="G33" s="43"/>
      <c r="H33" s="43"/>
      <c r="I33" s="132">
        <v>0.15</v>
      </c>
      <c r="J33" s="131">
        <v>0</v>
      </c>
      <c r="K33" s="46"/>
    </row>
    <row r="34" spans="2:11" s="1" customFormat="1" ht="14.45" hidden="1" customHeight="1">
      <c r="B34" s="42"/>
      <c r="C34" s="43"/>
      <c r="D34" s="43"/>
      <c r="E34" s="50" t="s">
        <v>53</v>
      </c>
      <c r="F34" s="131">
        <f>ROUND(SUM(BI85:BI246),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ZTI - Zdravotechnika</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47" s="7" customFormat="1" ht="24.95" customHeight="1">
      <c r="B57" s="150"/>
      <c r="C57" s="151"/>
      <c r="D57" s="152" t="s">
        <v>142</v>
      </c>
      <c r="E57" s="153"/>
      <c r="F57" s="153"/>
      <c r="G57" s="153"/>
      <c r="H57" s="153"/>
      <c r="I57" s="154"/>
      <c r="J57" s="155">
        <f>J86</f>
        <v>0</v>
      </c>
      <c r="K57" s="156"/>
    </row>
    <row r="58" spans="2:47" s="8" customFormat="1" ht="19.899999999999999" customHeight="1">
      <c r="B58" s="157"/>
      <c r="C58" s="158"/>
      <c r="D58" s="159" t="s">
        <v>2975</v>
      </c>
      <c r="E58" s="160"/>
      <c r="F58" s="160"/>
      <c r="G58" s="160"/>
      <c r="H58" s="160"/>
      <c r="I58" s="161"/>
      <c r="J58" s="162">
        <f>J87</f>
        <v>0</v>
      </c>
      <c r="K58" s="163"/>
    </row>
    <row r="59" spans="2:47" s="8" customFormat="1" ht="19.899999999999999" customHeight="1">
      <c r="B59" s="157"/>
      <c r="C59" s="158"/>
      <c r="D59" s="159" t="s">
        <v>147</v>
      </c>
      <c r="E59" s="160"/>
      <c r="F59" s="160"/>
      <c r="G59" s="160"/>
      <c r="H59" s="160"/>
      <c r="I59" s="161"/>
      <c r="J59" s="162">
        <f>J92</f>
        <v>0</v>
      </c>
      <c r="K59" s="163"/>
    </row>
    <row r="60" spans="2:47" s="7" customFormat="1" ht="24.95" customHeight="1">
      <c r="B60" s="150"/>
      <c r="C60" s="151"/>
      <c r="D60" s="152" t="s">
        <v>149</v>
      </c>
      <c r="E60" s="153"/>
      <c r="F60" s="153"/>
      <c r="G60" s="153"/>
      <c r="H60" s="153"/>
      <c r="I60" s="154"/>
      <c r="J60" s="155">
        <f>J100</f>
        <v>0</v>
      </c>
      <c r="K60" s="156"/>
    </row>
    <row r="61" spans="2:47" s="8" customFormat="1" ht="19.899999999999999" customHeight="1">
      <c r="B61" s="157"/>
      <c r="C61" s="158"/>
      <c r="D61" s="159" t="s">
        <v>151</v>
      </c>
      <c r="E61" s="160"/>
      <c r="F61" s="160"/>
      <c r="G61" s="160"/>
      <c r="H61" s="160"/>
      <c r="I61" s="161"/>
      <c r="J61" s="162">
        <f>J101</f>
        <v>0</v>
      </c>
      <c r="K61" s="163"/>
    </row>
    <row r="62" spans="2:47" s="8" customFormat="1" ht="19.899999999999999" customHeight="1">
      <c r="B62" s="157"/>
      <c r="C62" s="158"/>
      <c r="D62" s="159" t="s">
        <v>2976</v>
      </c>
      <c r="E62" s="160"/>
      <c r="F62" s="160"/>
      <c r="G62" s="160"/>
      <c r="H62" s="160"/>
      <c r="I62" s="161"/>
      <c r="J62" s="162">
        <f>J118</f>
        <v>0</v>
      </c>
      <c r="K62" s="163"/>
    </row>
    <row r="63" spans="2:47" s="8" customFormat="1" ht="19.899999999999999" customHeight="1">
      <c r="B63" s="157"/>
      <c r="C63" s="158"/>
      <c r="D63" s="159" t="s">
        <v>2977</v>
      </c>
      <c r="E63" s="160"/>
      <c r="F63" s="160"/>
      <c r="G63" s="160"/>
      <c r="H63" s="160"/>
      <c r="I63" s="161"/>
      <c r="J63" s="162">
        <f>J145</f>
        <v>0</v>
      </c>
      <c r="K63" s="163"/>
    </row>
    <row r="64" spans="2:47" s="8" customFormat="1" ht="19.899999999999999" customHeight="1">
      <c r="B64" s="157"/>
      <c r="C64" s="158"/>
      <c r="D64" s="159" t="s">
        <v>2978</v>
      </c>
      <c r="E64" s="160"/>
      <c r="F64" s="160"/>
      <c r="G64" s="160"/>
      <c r="H64" s="160"/>
      <c r="I64" s="161"/>
      <c r="J64" s="162">
        <f>J180</f>
        <v>0</v>
      </c>
      <c r="K64" s="163"/>
    </row>
    <row r="65" spans="2:12" s="8" customFormat="1" ht="19.899999999999999" customHeight="1">
      <c r="B65" s="157"/>
      <c r="C65" s="158"/>
      <c r="D65" s="159" t="s">
        <v>2979</v>
      </c>
      <c r="E65" s="160"/>
      <c r="F65" s="160"/>
      <c r="G65" s="160"/>
      <c r="H65" s="160"/>
      <c r="I65" s="161"/>
      <c r="J65" s="162">
        <f>J240</f>
        <v>0</v>
      </c>
      <c r="K65" s="163"/>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49999999999999" customHeight="1">
      <c r="B77" s="42"/>
      <c r="C77" s="64"/>
      <c r="D77" s="64"/>
      <c r="E77" s="368" t="str">
        <f>E9</f>
        <v>ZTI - Zdravotechnika</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65" s="1" customFormat="1">
      <c r="B81" s="42"/>
      <c r="C81" s="66" t="s">
        <v>32</v>
      </c>
      <c r="D81" s="64"/>
      <c r="E81" s="64"/>
      <c r="F81" s="165" t="str">
        <f>E15</f>
        <v>Karlovarský kraj</v>
      </c>
      <c r="G81" s="64"/>
      <c r="H81" s="64"/>
      <c r="I81" s="166" t="s">
        <v>39</v>
      </c>
      <c r="J81" s="165" t="str">
        <f>E21</f>
        <v>Jurica a.s. - Ateliér Ostrov</v>
      </c>
      <c r="K81" s="64"/>
      <c r="L81" s="62"/>
    </row>
    <row r="82" spans="2:65" s="1" customFormat="1" ht="14.45" customHeight="1">
      <c r="B82" s="42"/>
      <c r="C82" s="66" t="s">
        <v>37</v>
      </c>
      <c r="D82" s="64"/>
      <c r="E82" s="64"/>
      <c r="F82" s="165" t="str">
        <f>IF(E18="","",E18)</f>
        <v/>
      </c>
      <c r="G82" s="64"/>
      <c r="H82" s="64"/>
      <c r="I82" s="164"/>
      <c r="J82" s="64"/>
      <c r="K82" s="64"/>
      <c r="L82" s="62"/>
    </row>
    <row r="83" spans="2:65" s="1" customFormat="1" ht="10.35" customHeight="1">
      <c r="B83" s="42"/>
      <c r="C83" s="64"/>
      <c r="D83" s="64"/>
      <c r="E83" s="64"/>
      <c r="F83" s="64"/>
      <c r="G83" s="64"/>
      <c r="H83" s="64"/>
      <c r="I83" s="164"/>
      <c r="J83" s="64"/>
      <c r="K83" s="64"/>
      <c r="L83" s="62"/>
    </row>
    <row r="84" spans="2:65"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5" s="1" customFormat="1" ht="29.25" customHeight="1">
      <c r="B85" s="42"/>
      <c r="C85" s="88" t="s">
        <v>140</v>
      </c>
      <c r="D85" s="64"/>
      <c r="E85" s="64"/>
      <c r="F85" s="64"/>
      <c r="G85" s="64"/>
      <c r="H85" s="64"/>
      <c r="I85" s="164"/>
      <c r="J85" s="173">
        <f>BK85</f>
        <v>0</v>
      </c>
      <c r="K85" s="64"/>
      <c r="L85" s="62"/>
      <c r="M85" s="85"/>
      <c r="N85" s="86"/>
      <c r="O85" s="86"/>
      <c r="P85" s="174">
        <f>P86+P100</f>
        <v>0</v>
      </c>
      <c r="Q85" s="86"/>
      <c r="R85" s="174">
        <f>R86+R100</f>
        <v>2.4884188279999999</v>
      </c>
      <c r="S85" s="86"/>
      <c r="T85" s="175">
        <f>T86+T100</f>
        <v>6.8010299999999999</v>
      </c>
      <c r="AT85" s="24" t="s">
        <v>77</v>
      </c>
      <c r="AU85" s="24" t="s">
        <v>141</v>
      </c>
      <c r="BK85" s="176">
        <f>BK86+BK100</f>
        <v>0</v>
      </c>
    </row>
    <row r="86" spans="2:65" s="10" customFormat="1" ht="37.35" customHeight="1">
      <c r="B86" s="177"/>
      <c r="C86" s="178"/>
      <c r="D86" s="179" t="s">
        <v>77</v>
      </c>
      <c r="E86" s="180" t="s">
        <v>177</v>
      </c>
      <c r="F86" s="180" t="s">
        <v>178</v>
      </c>
      <c r="G86" s="178"/>
      <c r="H86" s="178"/>
      <c r="I86" s="181"/>
      <c r="J86" s="182">
        <f>BK86</f>
        <v>0</v>
      </c>
      <c r="K86" s="178"/>
      <c r="L86" s="183"/>
      <c r="M86" s="184"/>
      <c r="N86" s="185"/>
      <c r="O86" s="185"/>
      <c r="P86" s="186">
        <f>P87+P92</f>
        <v>0</v>
      </c>
      <c r="Q86" s="185"/>
      <c r="R86" s="186">
        <f>R87+R92</f>
        <v>2.52E-4</v>
      </c>
      <c r="S86" s="185"/>
      <c r="T86" s="187">
        <f>T87+T92</f>
        <v>0.87999999999999989</v>
      </c>
      <c r="AR86" s="188" t="s">
        <v>86</v>
      </c>
      <c r="AT86" s="189" t="s">
        <v>77</v>
      </c>
      <c r="AU86" s="189" t="s">
        <v>78</v>
      </c>
      <c r="AY86" s="188" t="s">
        <v>179</v>
      </c>
      <c r="BK86" s="190">
        <f>BK87+BK92</f>
        <v>0</v>
      </c>
    </row>
    <row r="87" spans="2:65" s="10" customFormat="1" ht="19.899999999999999" customHeight="1">
      <c r="B87" s="177"/>
      <c r="C87" s="178"/>
      <c r="D87" s="179" t="s">
        <v>77</v>
      </c>
      <c r="E87" s="191" t="s">
        <v>257</v>
      </c>
      <c r="F87" s="191" t="s">
        <v>2980</v>
      </c>
      <c r="G87" s="178"/>
      <c r="H87" s="178"/>
      <c r="I87" s="181"/>
      <c r="J87" s="192">
        <f>BK87</f>
        <v>0</v>
      </c>
      <c r="K87" s="178"/>
      <c r="L87" s="183"/>
      <c r="M87" s="184"/>
      <c r="N87" s="185"/>
      <c r="O87" s="185"/>
      <c r="P87" s="186">
        <f>SUM(P88:P91)</f>
        <v>0</v>
      </c>
      <c r="Q87" s="185"/>
      <c r="R87" s="186">
        <f>SUM(R88:R91)</f>
        <v>2.52E-4</v>
      </c>
      <c r="S87" s="185"/>
      <c r="T87" s="187">
        <f>SUM(T88:T91)</f>
        <v>0.87999999999999989</v>
      </c>
      <c r="AR87" s="188" t="s">
        <v>86</v>
      </c>
      <c r="AT87" s="189" t="s">
        <v>77</v>
      </c>
      <c r="AU87" s="189" t="s">
        <v>86</v>
      </c>
      <c r="AY87" s="188" t="s">
        <v>179</v>
      </c>
      <c r="BK87" s="190">
        <f>SUM(BK88:BK91)</f>
        <v>0</v>
      </c>
    </row>
    <row r="88" spans="2:65" s="1" customFormat="1" ht="22.9" customHeight="1">
      <c r="B88" s="42"/>
      <c r="C88" s="193" t="s">
        <v>86</v>
      </c>
      <c r="D88" s="193" t="s">
        <v>182</v>
      </c>
      <c r="E88" s="194" t="s">
        <v>2981</v>
      </c>
      <c r="F88" s="195" t="s">
        <v>2982</v>
      </c>
      <c r="G88" s="196" t="s">
        <v>250</v>
      </c>
      <c r="H88" s="197">
        <v>40</v>
      </c>
      <c r="I88" s="198"/>
      <c r="J88" s="199">
        <f>ROUND(I88*H88,2)</f>
        <v>0</v>
      </c>
      <c r="K88" s="195" t="s">
        <v>186</v>
      </c>
      <c r="L88" s="62"/>
      <c r="M88" s="200" t="s">
        <v>34</v>
      </c>
      <c r="N88" s="201" t="s">
        <v>49</v>
      </c>
      <c r="O88" s="43"/>
      <c r="P88" s="202">
        <f>O88*H88</f>
        <v>0</v>
      </c>
      <c r="Q88" s="202">
        <v>0</v>
      </c>
      <c r="R88" s="202">
        <f>Q88*H88</f>
        <v>0</v>
      </c>
      <c r="S88" s="202">
        <v>2.1999999999999999E-2</v>
      </c>
      <c r="T88" s="203">
        <f>S88*H88</f>
        <v>0.87999999999999989</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2983</v>
      </c>
    </row>
    <row r="89" spans="2:65" s="12" customFormat="1" ht="13.5">
      <c r="B89" s="218"/>
      <c r="C89" s="219"/>
      <c r="D89" s="205" t="s">
        <v>191</v>
      </c>
      <c r="E89" s="220" t="s">
        <v>34</v>
      </c>
      <c r="F89" s="221" t="s">
        <v>2984</v>
      </c>
      <c r="G89" s="219"/>
      <c r="H89" s="222">
        <v>40</v>
      </c>
      <c r="I89" s="223"/>
      <c r="J89" s="219"/>
      <c r="K89" s="219"/>
      <c r="L89" s="224"/>
      <c r="M89" s="225"/>
      <c r="N89" s="226"/>
      <c r="O89" s="226"/>
      <c r="P89" s="226"/>
      <c r="Q89" s="226"/>
      <c r="R89" s="226"/>
      <c r="S89" s="226"/>
      <c r="T89" s="227"/>
      <c r="AT89" s="228" t="s">
        <v>191</v>
      </c>
      <c r="AU89" s="228" t="s">
        <v>88</v>
      </c>
      <c r="AV89" s="12" t="s">
        <v>88</v>
      </c>
      <c r="AW89" s="12" t="s">
        <v>41</v>
      </c>
      <c r="AX89" s="12" t="s">
        <v>86</v>
      </c>
      <c r="AY89" s="228" t="s">
        <v>179</v>
      </c>
    </row>
    <row r="90" spans="2:65" s="1" customFormat="1" ht="22.9" customHeight="1">
      <c r="B90" s="42"/>
      <c r="C90" s="193" t="s">
        <v>88</v>
      </c>
      <c r="D90" s="193" t="s">
        <v>182</v>
      </c>
      <c r="E90" s="194" t="s">
        <v>2985</v>
      </c>
      <c r="F90" s="195" t="s">
        <v>2986</v>
      </c>
      <c r="G90" s="196" t="s">
        <v>250</v>
      </c>
      <c r="H90" s="197">
        <v>80</v>
      </c>
      <c r="I90" s="198"/>
      <c r="J90" s="199">
        <f>ROUND(I90*H90,2)</f>
        <v>0</v>
      </c>
      <c r="K90" s="195" t="s">
        <v>186</v>
      </c>
      <c r="L90" s="62"/>
      <c r="M90" s="200" t="s">
        <v>34</v>
      </c>
      <c r="N90" s="201" t="s">
        <v>49</v>
      </c>
      <c r="O90" s="43"/>
      <c r="P90" s="202">
        <f>O90*H90</f>
        <v>0</v>
      </c>
      <c r="Q90" s="202">
        <v>3.1499999999999999E-6</v>
      </c>
      <c r="R90" s="202">
        <f>Q90*H90</f>
        <v>2.52E-4</v>
      </c>
      <c r="S90" s="202">
        <v>0</v>
      </c>
      <c r="T90" s="203">
        <f>S90*H90</f>
        <v>0</v>
      </c>
      <c r="AR90" s="24" t="s">
        <v>187</v>
      </c>
      <c r="AT90" s="24" t="s">
        <v>182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187</v>
      </c>
      <c r="BM90" s="24" t="s">
        <v>2987</v>
      </c>
    </row>
    <row r="91" spans="2:65" s="12" customFormat="1" ht="13.5">
      <c r="B91" s="218"/>
      <c r="C91" s="219"/>
      <c r="D91" s="205" t="s">
        <v>191</v>
      </c>
      <c r="E91" s="220" t="s">
        <v>34</v>
      </c>
      <c r="F91" s="221" t="s">
        <v>2988</v>
      </c>
      <c r="G91" s="219"/>
      <c r="H91" s="222">
        <v>80</v>
      </c>
      <c r="I91" s="223"/>
      <c r="J91" s="219"/>
      <c r="K91" s="219"/>
      <c r="L91" s="224"/>
      <c r="M91" s="225"/>
      <c r="N91" s="226"/>
      <c r="O91" s="226"/>
      <c r="P91" s="226"/>
      <c r="Q91" s="226"/>
      <c r="R91" s="226"/>
      <c r="S91" s="226"/>
      <c r="T91" s="227"/>
      <c r="AT91" s="228" t="s">
        <v>191</v>
      </c>
      <c r="AU91" s="228" t="s">
        <v>88</v>
      </c>
      <c r="AV91" s="12" t="s">
        <v>88</v>
      </c>
      <c r="AW91" s="12" t="s">
        <v>41</v>
      </c>
      <c r="AX91" s="12" t="s">
        <v>86</v>
      </c>
      <c r="AY91" s="228" t="s">
        <v>179</v>
      </c>
    </row>
    <row r="92" spans="2:65" s="10" customFormat="1" ht="29.85" customHeight="1">
      <c r="B92" s="177"/>
      <c r="C92" s="178"/>
      <c r="D92" s="179" t="s">
        <v>77</v>
      </c>
      <c r="E92" s="191" t="s">
        <v>1146</v>
      </c>
      <c r="F92" s="191" t="s">
        <v>1147</v>
      </c>
      <c r="G92" s="178"/>
      <c r="H92" s="178"/>
      <c r="I92" s="181"/>
      <c r="J92" s="192">
        <f>BK92</f>
        <v>0</v>
      </c>
      <c r="K92" s="178"/>
      <c r="L92" s="183"/>
      <c r="M92" s="184"/>
      <c r="N92" s="185"/>
      <c r="O92" s="185"/>
      <c r="P92" s="186">
        <f>SUM(P93:P99)</f>
        <v>0</v>
      </c>
      <c r="Q92" s="185"/>
      <c r="R92" s="186">
        <f>SUM(R93:R99)</f>
        <v>0</v>
      </c>
      <c r="S92" s="185"/>
      <c r="T92" s="187">
        <f>SUM(T93:T99)</f>
        <v>0</v>
      </c>
      <c r="AR92" s="188" t="s">
        <v>86</v>
      </c>
      <c r="AT92" s="189" t="s">
        <v>77</v>
      </c>
      <c r="AU92" s="189" t="s">
        <v>86</v>
      </c>
      <c r="AY92" s="188" t="s">
        <v>179</v>
      </c>
      <c r="BK92" s="190">
        <f>SUM(BK93:BK99)</f>
        <v>0</v>
      </c>
    </row>
    <row r="93" spans="2:65" s="1" customFormat="1" ht="22.9" customHeight="1">
      <c r="B93" s="42"/>
      <c r="C93" s="193" t="s">
        <v>180</v>
      </c>
      <c r="D93" s="193" t="s">
        <v>182</v>
      </c>
      <c r="E93" s="194" t="s">
        <v>1165</v>
      </c>
      <c r="F93" s="195" t="s">
        <v>1166</v>
      </c>
      <c r="G93" s="196" t="s">
        <v>207</v>
      </c>
      <c r="H93" s="197">
        <v>6.8010000000000002</v>
      </c>
      <c r="I93" s="198"/>
      <c r="J93" s="199">
        <f>ROUND(I93*H93,2)</f>
        <v>0</v>
      </c>
      <c r="K93" s="195" t="s">
        <v>186</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2989</v>
      </c>
    </row>
    <row r="94" spans="2:65" s="1" customFormat="1" ht="94.5">
      <c r="B94" s="42"/>
      <c r="C94" s="64"/>
      <c r="D94" s="205" t="s">
        <v>189</v>
      </c>
      <c r="E94" s="64"/>
      <c r="F94" s="206" t="s">
        <v>1168</v>
      </c>
      <c r="G94" s="64"/>
      <c r="H94" s="64"/>
      <c r="I94" s="164"/>
      <c r="J94" s="64"/>
      <c r="K94" s="64"/>
      <c r="L94" s="62"/>
      <c r="M94" s="207"/>
      <c r="N94" s="43"/>
      <c r="O94" s="43"/>
      <c r="P94" s="43"/>
      <c r="Q94" s="43"/>
      <c r="R94" s="43"/>
      <c r="S94" s="43"/>
      <c r="T94" s="79"/>
      <c r="AT94" s="24" t="s">
        <v>189</v>
      </c>
      <c r="AU94" s="24" t="s">
        <v>88</v>
      </c>
    </row>
    <row r="95" spans="2:65" s="1" customFormat="1" ht="34.15" customHeight="1">
      <c r="B95" s="42"/>
      <c r="C95" s="193" t="s">
        <v>187</v>
      </c>
      <c r="D95" s="193" t="s">
        <v>182</v>
      </c>
      <c r="E95" s="194" t="s">
        <v>1170</v>
      </c>
      <c r="F95" s="195" t="s">
        <v>1171</v>
      </c>
      <c r="G95" s="196" t="s">
        <v>207</v>
      </c>
      <c r="H95" s="197">
        <v>61.209000000000003</v>
      </c>
      <c r="I95" s="198"/>
      <c r="J95" s="199">
        <f>ROUND(I95*H95,2)</f>
        <v>0</v>
      </c>
      <c r="K95" s="195" t="s">
        <v>186</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2990</v>
      </c>
    </row>
    <row r="96" spans="2:65" s="1" customFormat="1" ht="94.5">
      <c r="B96" s="42"/>
      <c r="C96" s="64"/>
      <c r="D96" s="205" t="s">
        <v>189</v>
      </c>
      <c r="E96" s="64"/>
      <c r="F96" s="206" t="s">
        <v>1168</v>
      </c>
      <c r="G96" s="64"/>
      <c r="H96" s="64"/>
      <c r="I96" s="164"/>
      <c r="J96" s="64"/>
      <c r="K96" s="64"/>
      <c r="L96" s="62"/>
      <c r="M96" s="207"/>
      <c r="N96" s="43"/>
      <c r="O96" s="43"/>
      <c r="P96" s="43"/>
      <c r="Q96" s="43"/>
      <c r="R96" s="43"/>
      <c r="S96" s="43"/>
      <c r="T96" s="79"/>
      <c r="AT96" s="24" t="s">
        <v>189</v>
      </c>
      <c r="AU96" s="24" t="s">
        <v>88</v>
      </c>
    </row>
    <row r="97" spans="2:65" s="12" customFormat="1" ht="13.5">
      <c r="B97" s="218"/>
      <c r="C97" s="219"/>
      <c r="D97" s="205" t="s">
        <v>191</v>
      </c>
      <c r="E97" s="219"/>
      <c r="F97" s="221" t="s">
        <v>2991</v>
      </c>
      <c r="G97" s="219"/>
      <c r="H97" s="222">
        <v>61.209000000000003</v>
      </c>
      <c r="I97" s="223"/>
      <c r="J97" s="219"/>
      <c r="K97" s="219"/>
      <c r="L97" s="224"/>
      <c r="M97" s="225"/>
      <c r="N97" s="226"/>
      <c r="O97" s="226"/>
      <c r="P97" s="226"/>
      <c r="Q97" s="226"/>
      <c r="R97" s="226"/>
      <c r="S97" s="226"/>
      <c r="T97" s="227"/>
      <c r="AT97" s="228" t="s">
        <v>191</v>
      </c>
      <c r="AU97" s="228" t="s">
        <v>88</v>
      </c>
      <c r="AV97" s="12" t="s">
        <v>88</v>
      </c>
      <c r="AW97" s="12" t="s">
        <v>6</v>
      </c>
      <c r="AX97" s="12" t="s">
        <v>86</v>
      </c>
      <c r="AY97" s="228" t="s">
        <v>179</v>
      </c>
    </row>
    <row r="98" spans="2:65" s="1" customFormat="1" ht="22.9" customHeight="1">
      <c r="B98" s="42"/>
      <c r="C98" s="193" t="s">
        <v>230</v>
      </c>
      <c r="D98" s="193" t="s">
        <v>182</v>
      </c>
      <c r="E98" s="194" t="s">
        <v>1178</v>
      </c>
      <c r="F98" s="195" t="s">
        <v>1179</v>
      </c>
      <c r="G98" s="196" t="s">
        <v>207</v>
      </c>
      <c r="H98" s="197">
        <v>6.8010000000000002</v>
      </c>
      <c r="I98" s="198"/>
      <c r="J98" s="199">
        <f>ROUND(I98*H98,2)</f>
        <v>0</v>
      </c>
      <c r="K98" s="195" t="s">
        <v>186</v>
      </c>
      <c r="L98" s="62"/>
      <c r="M98" s="200" t="s">
        <v>34</v>
      </c>
      <c r="N98" s="201" t="s">
        <v>49</v>
      </c>
      <c r="O98" s="43"/>
      <c r="P98" s="202">
        <f>O98*H98</f>
        <v>0</v>
      </c>
      <c r="Q98" s="202">
        <v>0</v>
      </c>
      <c r="R98" s="202">
        <f>Q98*H98</f>
        <v>0</v>
      </c>
      <c r="S98" s="202">
        <v>0</v>
      </c>
      <c r="T98" s="203">
        <f>S98*H98</f>
        <v>0</v>
      </c>
      <c r="AR98" s="24" t="s">
        <v>187</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187</v>
      </c>
      <c r="BM98" s="24" t="s">
        <v>2992</v>
      </c>
    </row>
    <row r="99" spans="2:65" s="1" customFormat="1" ht="81">
      <c r="B99" s="42"/>
      <c r="C99" s="64"/>
      <c r="D99" s="205" t="s">
        <v>189</v>
      </c>
      <c r="E99" s="64"/>
      <c r="F99" s="206" t="s">
        <v>1181</v>
      </c>
      <c r="G99" s="64"/>
      <c r="H99" s="64"/>
      <c r="I99" s="164"/>
      <c r="J99" s="64"/>
      <c r="K99" s="64"/>
      <c r="L99" s="62"/>
      <c r="M99" s="207"/>
      <c r="N99" s="43"/>
      <c r="O99" s="43"/>
      <c r="P99" s="43"/>
      <c r="Q99" s="43"/>
      <c r="R99" s="43"/>
      <c r="S99" s="43"/>
      <c r="T99" s="79"/>
      <c r="AT99" s="24" t="s">
        <v>189</v>
      </c>
      <c r="AU99" s="24" t="s">
        <v>88</v>
      </c>
    </row>
    <row r="100" spans="2:65" s="10" customFormat="1" ht="37.35" customHeight="1">
      <c r="B100" s="177"/>
      <c r="C100" s="178"/>
      <c r="D100" s="179" t="s">
        <v>77</v>
      </c>
      <c r="E100" s="180" t="s">
        <v>1204</v>
      </c>
      <c r="F100" s="180" t="s">
        <v>1205</v>
      </c>
      <c r="G100" s="178"/>
      <c r="H100" s="178"/>
      <c r="I100" s="181"/>
      <c r="J100" s="182">
        <f>BK100</f>
        <v>0</v>
      </c>
      <c r="K100" s="178"/>
      <c r="L100" s="183"/>
      <c r="M100" s="184"/>
      <c r="N100" s="185"/>
      <c r="O100" s="185"/>
      <c r="P100" s="186">
        <f>P101+P118+P145+P180+P240</f>
        <v>0</v>
      </c>
      <c r="Q100" s="185"/>
      <c r="R100" s="186">
        <f>R101+R118+R145+R180+R240</f>
        <v>2.4881668279999998</v>
      </c>
      <c r="S100" s="185"/>
      <c r="T100" s="187">
        <f>T101+T118+T145+T180+T240</f>
        <v>5.92103</v>
      </c>
      <c r="AR100" s="188" t="s">
        <v>88</v>
      </c>
      <c r="AT100" s="189" t="s">
        <v>77</v>
      </c>
      <c r="AU100" s="189" t="s">
        <v>78</v>
      </c>
      <c r="AY100" s="188" t="s">
        <v>179</v>
      </c>
      <c r="BK100" s="190">
        <f>BK101+BK118+BK145+BK180+BK240</f>
        <v>0</v>
      </c>
    </row>
    <row r="101" spans="2:65" s="10" customFormat="1" ht="19.899999999999999" customHeight="1">
      <c r="B101" s="177"/>
      <c r="C101" s="178"/>
      <c r="D101" s="179" t="s">
        <v>77</v>
      </c>
      <c r="E101" s="191" t="s">
        <v>1307</v>
      </c>
      <c r="F101" s="191" t="s">
        <v>1308</v>
      </c>
      <c r="G101" s="178"/>
      <c r="H101" s="178"/>
      <c r="I101" s="181"/>
      <c r="J101" s="192">
        <f>BK101</f>
        <v>0</v>
      </c>
      <c r="K101" s="178"/>
      <c r="L101" s="183"/>
      <c r="M101" s="184"/>
      <c r="N101" s="185"/>
      <c r="O101" s="185"/>
      <c r="P101" s="186">
        <f>SUM(P102:P117)</f>
        <v>0</v>
      </c>
      <c r="Q101" s="185"/>
      <c r="R101" s="186">
        <f>SUM(R102:R117)</f>
        <v>0.24215999999999999</v>
      </c>
      <c r="S101" s="185"/>
      <c r="T101" s="187">
        <f>SUM(T102:T117)</f>
        <v>0</v>
      </c>
      <c r="AR101" s="188" t="s">
        <v>88</v>
      </c>
      <c r="AT101" s="189" t="s">
        <v>77</v>
      </c>
      <c r="AU101" s="189" t="s">
        <v>86</v>
      </c>
      <c r="AY101" s="188" t="s">
        <v>179</v>
      </c>
      <c r="BK101" s="190">
        <f>SUM(BK102:BK117)</f>
        <v>0</v>
      </c>
    </row>
    <row r="102" spans="2:65" s="1" customFormat="1" ht="34.15" customHeight="1">
      <c r="B102" s="42"/>
      <c r="C102" s="193" t="s">
        <v>236</v>
      </c>
      <c r="D102" s="193" t="s">
        <v>182</v>
      </c>
      <c r="E102" s="194" t="s">
        <v>2993</v>
      </c>
      <c r="F102" s="195" t="s">
        <v>2994</v>
      </c>
      <c r="G102" s="196" t="s">
        <v>250</v>
      </c>
      <c r="H102" s="197">
        <v>633</v>
      </c>
      <c r="I102" s="198"/>
      <c r="J102" s="199">
        <f>ROUND(I102*H102,2)</f>
        <v>0</v>
      </c>
      <c r="K102" s="195" t="s">
        <v>186</v>
      </c>
      <c r="L102" s="62"/>
      <c r="M102" s="200" t="s">
        <v>34</v>
      </c>
      <c r="N102" s="201" t="s">
        <v>49</v>
      </c>
      <c r="O102" s="43"/>
      <c r="P102" s="202">
        <f>O102*H102</f>
        <v>0</v>
      </c>
      <c r="Q102" s="202">
        <v>0</v>
      </c>
      <c r="R102" s="202">
        <f>Q102*H102</f>
        <v>0</v>
      </c>
      <c r="S102" s="202">
        <v>0</v>
      </c>
      <c r="T102" s="203">
        <f>S102*H102</f>
        <v>0</v>
      </c>
      <c r="AR102" s="24" t="s">
        <v>301</v>
      </c>
      <c r="AT102" s="24" t="s">
        <v>182</v>
      </c>
      <c r="AU102" s="24" t="s">
        <v>88</v>
      </c>
      <c r="AY102" s="24" t="s">
        <v>179</v>
      </c>
      <c r="BE102" s="204">
        <f>IF(N102="základní",J102,0)</f>
        <v>0</v>
      </c>
      <c r="BF102" s="204">
        <f>IF(N102="snížená",J102,0)</f>
        <v>0</v>
      </c>
      <c r="BG102" s="204">
        <f>IF(N102="zákl. přenesená",J102,0)</f>
        <v>0</v>
      </c>
      <c r="BH102" s="204">
        <f>IF(N102="sníž. přenesená",J102,0)</f>
        <v>0</v>
      </c>
      <c r="BI102" s="204">
        <f>IF(N102="nulová",J102,0)</f>
        <v>0</v>
      </c>
      <c r="BJ102" s="24" t="s">
        <v>86</v>
      </c>
      <c r="BK102" s="204">
        <f>ROUND(I102*H102,2)</f>
        <v>0</v>
      </c>
      <c r="BL102" s="24" t="s">
        <v>301</v>
      </c>
      <c r="BM102" s="24" t="s">
        <v>2995</v>
      </c>
    </row>
    <row r="103" spans="2:65" s="1" customFormat="1" ht="108">
      <c r="B103" s="42"/>
      <c r="C103" s="64"/>
      <c r="D103" s="205" t="s">
        <v>189</v>
      </c>
      <c r="E103" s="64"/>
      <c r="F103" s="206" t="s">
        <v>2996</v>
      </c>
      <c r="G103" s="64"/>
      <c r="H103" s="64"/>
      <c r="I103" s="164"/>
      <c r="J103" s="64"/>
      <c r="K103" s="64"/>
      <c r="L103" s="62"/>
      <c r="M103" s="207"/>
      <c r="N103" s="43"/>
      <c r="O103" s="43"/>
      <c r="P103" s="43"/>
      <c r="Q103" s="43"/>
      <c r="R103" s="43"/>
      <c r="S103" s="43"/>
      <c r="T103" s="79"/>
      <c r="AT103" s="24" t="s">
        <v>189</v>
      </c>
      <c r="AU103" s="24" t="s">
        <v>88</v>
      </c>
    </row>
    <row r="104" spans="2:65" s="12" customFormat="1" ht="13.5">
      <c r="B104" s="218"/>
      <c r="C104" s="219"/>
      <c r="D104" s="205" t="s">
        <v>191</v>
      </c>
      <c r="E104" s="220" t="s">
        <v>34</v>
      </c>
      <c r="F104" s="221" t="s">
        <v>2997</v>
      </c>
      <c r="G104" s="219"/>
      <c r="H104" s="222">
        <v>633</v>
      </c>
      <c r="I104" s="223"/>
      <c r="J104" s="219"/>
      <c r="K104" s="219"/>
      <c r="L104" s="224"/>
      <c r="M104" s="225"/>
      <c r="N104" s="226"/>
      <c r="O104" s="226"/>
      <c r="P104" s="226"/>
      <c r="Q104" s="226"/>
      <c r="R104" s="226"/>
      <c r="S104" s="226"/>
      <c r="T104" s="227"/>
      <c r="AT104" s="228" t="s">
        <v>191</v>
      </c>
      <c r="AU104" s="228" t="s">
        <v>88</v>
      </c>
      <c r="AV104" s="12" t="s">
        <v>88</v>
      </c>
      <c r="AW104" s="12" t="s">
        <v>41</v>
      </c>
      <c r="AX104" s="12" t="s">
        <v>86</v>
      </c>
      <c r="AY104" s="228" t="s">
        <v>179</v>
      </c>
    </row>
    <row r="105" spans="2:65" s="1" customFormat="1" ht="22.9" customHeight="1">
      <c r="B105" s="42"/>
      <c r="C105" s="240" t="s">
        <v>242</v>
      </c>
      <c r="D105" s="240" t="s">
        <v>222</v>
      </c>
      <c r="E105" s="241" t="s">
        <v>2998</v>
      </c>
      <c r="F105" s="242" t="s">
        <v>2999</v>
      </c>
      <c r="G105" s="243" t="s">
        <v>250</v>
      </c>
      <c r="H105" s="244">
        <v>170</v>
      </c>
      <c r="I105" s="245"/>
      <c r="J105" s="246">
        <f>ROUND(I105*H105,2)</f>
        <v>0</v>
      </c>
      <c r="K105" s="242" t="s">
        <v>186</v>
      </c>
      <c r="L105" s="247"/>
      <c r="M105" s="248" t="s">
        <v>34</v>
      </c>
      <c r="N105" s="249" t="s">
        <v>49</v>
      </c>
      <c r="O105" s="43"/>
      <c r="P105" s="202">
        <f>O105*H105</f>
        <v>0</v>
      </c>
      <c r="Q105" s="202">
        <v>2.7E-4</v>
      </c>
      <c r="R105" s="202">
        <f>Q105*H105</f>
        <v>4.5900000000000003E-2</v>
      </c>
      <c r="S105" s="202">
        <v>0</v>
      </c>
      <c r="T105" s="203">
        <f>S105*H105</f>
        <v>0</v>
      </c>
      <c r="AR105" s="24" t="s">
        <v>473</v>
      </c>
      <c r="AT105" s="24" t="s">
        <v>222</v>
      </c>
      <c r="AU105" s="24" t="s">
        <v>88</v>
      </c>
      <c r="AY105" s="24" t="s">
        <v>179</v>
      </c>
      <c r="BE105" s="204">
        <f>IF(N105="základní",J105,0)</f>
        <v>0</v>
      </c>
      <c r="BF105" s="204">
        <f>IF(N105="snížená",J105,0)</f>
        <v>0</v>
      </c>
      <c r="BG105" s="204">
        <f>IF(N105="zákl. přenesená",J105,0)</f>
        <v>0</v>
      </c>
      <c r="BH105" s="204">
        <f>IF(N105="sníž. přenesená",J105,0)</f>
        <v>0</v>
      </c>
      <c r="BI105" s="204">
        <f>IF(N105="nulová",J105,0)</f>
        <v>0</v>
      </c>
      <c r="BJ105" s="24" t="s">
        <v>86</v>
      </c>
      <c r="BK105" s="204">
        <f>ROUND(I105*H105,2)</f>
        <v>0</v>
      </c>
      <c r="BL105" s="24" t="s">
        <v>301</v>
      </c>
      <c r="BM105" s="24" t="s">
        <v>3000</v>
      </c>
    </row>
    <row r="106" spans="2:65" s="12" customFormat="1" ht="13.5">
      <c r="B106" s="218"/>
      <c r="C106" s="219"/>
      <c r="D106" s="205" t="s">
        <v>191</v>
      </c>
      <c r="E106" s="220" t="s">
        <v>34</v>
      </c>
      <c r="F106" s="221" t="s">
        <v>3001</v>
      </c>
      <c r="G106" s="219"/>
      <c r="H106" s="222">
        <v>170</v>
      </c>
      <c r="I106" s="223"/>
      <c r="J106" s="219"/>
      <c r="K106" s="219"/>
      <c r="L106" s="224"/>
      <c r="M106" s="225"/>
      <c r="N106" s="226"/>
      <c r="O106" s="226"/>
      <c r="P106" s="226"/>
      <c r="Q106" s="226"/>
      <c r="R106" s="226"/>
      <c r="S106" s="226"/>
      <c r="T106" s="227"/>
      <c r="AT106" s="228" t="s">
        <v>191</v>
      </c>
      <c r="AU106" s="228" t="s">
        <v>88</v>
      </c>
      <c r="AV106" s="12" t="s">
        <v>88</v>
      </c>
      <c r="AW106" s="12" t="s">
        <v>41</v>
      </c>
      <c r="AX106" s="12" t="s">
        <v>86</v>
      </c>
      <c r="AY106" s="228" t="s">
        <v>179</v>
      </c>
    </row>
    <row r="107" spans="2:65" s="1" customFormat="1" ht="22.9" customHeight="1">
      <c r="B107" s="42"/>
      <c r="C107" s="240" t="s">
        <v>225</v>
      </c>
      <c r="D107" s="240" t="s">
        <v>222</v>
      </c>
      <c r="E107" s="241" t="s">
        <v>3002</v>
      </c>
      <c r="F107" s="242" t="s">
        <v>3003</v>
      </c>
      <c r="G107" s="243" t="s">
        <v>250</v>
      </c>
      <c r="H107" s="244">
        <v>73</v>
      </c>
      <c r="I107" s="245"/>
      <c r="J107" s="246">
        <f>ROUND(I107*H107,2)</f>
        <v>0</v>
      </c>
      <c r="K107" s="242" t="s">
        <v>186</v>
      </c>
      <c r="L107" s="247"/>
      <c r="M107" s="248" t="s">
        <v>34</v>
      </c>
      <c r="N107" s="249" t="s">
        <v>49</v>
      </c>
      <c r="O107" s="43"/>
      <c r="P107" s="202">
        <f>O107*H107</f>
        <v>0</v>
      </c>
      <c r="Q107" s="202">
        <v>2.9E-4</v>
      </c>
      <c r="R107" s="202">
        <f>Q107*H107</f>
        <v>2.1170000000000001E-2</v>
      </c>
      <c r="S107" s="202">
        <v>0</v>
      </c>
      <c r="T107" s="203">
        <f>S107*H107</f>
        <v>0</v>
      </c>
      <c r="AR107" s="24" t="s">
        <v>473</v>
      </c>
      <c r="AT107" s="24" t="s">
        <v>222</v>
      </c>
      <c r="AU107" s="24" t="s">
        <v>88</v>
      </c>
      <c r="AY107" s="24" t="s">
        <v>179</v>
      </c>
      <c r="BE107" s="204">
        <f>IF(N107="základní",J107,0)</f>
        <v>0</v>
      </c>
      <c r="BF107" s="204">
        <f>IF(N107="snížená",J107,0)</f>
        <v>0</v>
      </c>
      <c r="BG107" s="204">
        <f>IF(N107="zákl. přenesená",J107,0)</f>
        <v>0</v>
      </c>
      <c r="BH107" s="204">
        <f>IF(N107="sníž. přenesená",J107,0)</f>
        <v>0</v>
      </c>
      <c r="BI107" s="204">
        <f>IF(N107="nulová",J107,0)</f>
        <v>0</v>
      </c>
      <c r="BJ107" s="24" t="s">
        <v>86</v>
      </c>
      <c r="BK107" s="204">
        <f>ROUND(I107*H107,2)</f>
        <v>0</v>
      </c>
      <c r="BL107" s="24" t="s">
        <v>301</v>
      </c>
      <c r="BM107" s="24" t="s">
        <v>3004</v>
      </c>
    </row>
    <row r="108" spans="2:65" s="12" customFormat="1" ht="13.5">
      <c r="B108" s="218"/>
      <c r="C108" s="219"/>
      <c r="D108" s="205" t="s">
        <v>191</v>
      </c>
      <c r="E108" s="220" t="s">
        <v>34</v>
      </c>
      <c r="F108" s="221" t="s">
        <v>3005</v>
      </c>
      <c r="G108" s="219"/>
      <c r="H108" s="222">
        <v>73</v>
      </c>
      <c r="I108" s="223"/>
      <c r="J108" s="219"/>
      <c r="K108" s="219"/>
      <c r="L108" s="224"/>
      <c r="M108" s="225"/>
      <c r="N108" s="226"/>
      <c r="O108" s="226"/>
      <c r="P108" s="226"/>
      <c r="Q108" s="226"/>
      <c r="R108" s="226"/>
      <c r="S108" s="226"/>
      <c r="T108" s="227"/>
      <c r="AT108" s="228" t="s">
        <v>191</v>
      </c>
      <c r="AU108" s="228" t="s">
        <v>88</v>
      </c>
      <c r="AV108" s="12" t="s">
        <v>88</v>
      </c>
      <c r="AW108" s="12" t="s">
        <v>41</v>
      </c>
      <c r="AX108" s="12" t="s">
        <v>86</v>
      </c>
      <c r="AY108" s="228" t="s">
        <v>179</v>
      </c>
    </row>
    <row r="109" spans="2:65" s="1" customFormat="1" ht="22.9" customHeight="1">
      <c r="B109" s="42"/>
      <c r="C109" s="240" t="s">
        <v>257</v>
      </c>
      <c r="D109" s="240" t="s">
        <v>222</v>
      </c>
      <c r="E109" s="241" t="s">
        <v>3006</v>
      </c>
      <c r="F109" s="242" t="s">
        <v>3007</v>
      </c>
      <c r="G109" s="243" t="s">
        <v>250</v>
      </c>
      <c r="H109" s="244">
        <v>109</v>
      </c>
      <c r="I109" s="245"/>
      <c r="J109" s="246">
        <f>ROUND(I109*H109,2)</f>
        <v>0</v>
      </c>
      <c r="K109" s="242" t="s">
        <v>186</v>
      </c>
      <c r="L109" s="247"/>
      <c r="M109" s="248" t="s">
        <v>34</v>
      </c>
      <c r="N109" s="249" t="s">
        <v>49</v>
      </c>
      <c r="O109" s="43"/>
      <c r="P109" s="202">
        <f>O109*H109</f>
        <v>0</v>
      </c>
      <c r="Q109" s="202">
        <v>3.2000000000000003E-4</v>
      </c>
      <c r="R109" s="202">
        <f>Q109*H109</f>
        <v>3.4880000000000001E-2</v>
      </c>
      <c r="S109" s="202">
        <v>0</v>
      </c>
      <c r="T109" s="203">
        <f>S109*H109</f>
        <v>0</v>
      </c>
      <c r="AR109" s="24" t="s">
        <v>473</v>
      </c>
      <c r="AT109" s="24" t="s">
        <v>222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301</v>
      </c>
      <c r="BM109" s="24" t="s">
        <v>3008</v>
      </c>
    </row>
    <row r="110" spans="2:65" s="12" customFormat="1" ht="13.5">
      <c r="B110" s="218"/>
      <c r="C110" s="219"/>
      <c r="D110" s="205" t="s">
        <v>191</v>
      </c>
      <c r="E110" s="220" t="s">
        <v>34</v>
      </c>
      <c r="F110" s="221" t="s">
        <v>3009</v>
      </c>
      <c r="G110" s="219"/>
      <c r="H110" s="222">
        <v>109</v>
      </c>
      <c r="I110" s="223"/>
      <c r="J110" s="219"/>
      <c r="K110" s="219"/>
      <c r="L110" s="224"/>
      <c r="M110" s="225"/>
      <c r="N110" s="226"/>
      <c r="O110" s="226"/>
      <c r="P110" s="226"/>
      <c r="Q110" s="226"/>
      <c r="R110" s="226"/>
      <c r="S110" s="226"/>
      <c r="T110" s="227"/>
      <c r="AT110" s="228" t="s">
        <v>191</v>
      </c>
      <c r="AU110" s="228" t="s">
        <v>88</v>
      </c>
      <c r="AV110" s="12" t="s">
        <v>88</v>
      </c>
      <c r="AW110" s="12" t="s">
        <v>41</v>
      </c>
      <c r="AX110" s="12" t="s">
        <v>86</v>
      </c>
      <c r="AY110" s="228" t="s">
        <v>179</v>
      </c>
    </row>
    <row r="111" spans="2:65" s="1" customFormat="1" ht="22.9" customHeight="1">
      <c r="B111" s="42"/>
      <c r="C111" s="240" t="s">
        <v>264</v>
      </c>
      <c r="D111" s="240" t="s">
        <v>222</v>
      </c>
      <c r="E111" s="241" t="s">
        <v>3010</v>
      </c>
      <c r="F111" s="242" t="s">
        <v>3011</v>
      </c>
      <c r="G111" s="243" t="s">
        <v>250</v>
      </c>
      <c r="H111" s="244">
        <v>22</v>
      </c>
      <c r="I111" s="245"/>
      <c r="J111" s="246">
        <f t="shared" ref="J111:J116" si="0">ROUND(I111*H111,2)</f>
        <v>0</v>
      </c>
      <c r="K111" s="242" t="s">
        <v>186</v>
      </c>
      <c r="L111" s="247"/>
      <c r="M111" s="248" t="s">
        <v>34</v>
      </c>
      <c r="N111" s="249" t="s">
        <v>49</v>
      </c>
      <c r="O111" s="43"/>
      <c r="P111" s="202">
        <f t="shared" ref="P111:P116" si="1">O111*H111</f>
        <v>0</v>
      </c>
      <c r="Q111" s="202">
        <v>3.6999999999999999E-4</v>
      </c>
      <c r="R111" s="202">
        <f t="shared" ref="R111:R116" si="2">Q111*H111</f>
        <v>8.1399999999999997E-3</v>
      </c>
      <c r="S111" s="202">
        <v>0</v>
      </c>
      <c r="T111" s="203">
        <f t="shared" ref="T111:T116" si="3">S111*H111</f>
        <v>0</v>
      </c>
      <c r="AR111" s="24" t="s">
        <v>473</v>
      </c>
      <c r="AT111" s="24" t="s">
        <v>222</v>
      </c>
      <c r="AU111" s="24" t="s">
        <v>88</v>
      </c>
      <c r="AY111" s="24" t="s">
        <v>179</v>
      </c>
      <c r="BE111" s="204">
        <f t="shared" ref="BE111:BE116" si="4">IF(N111="základní",J111,0)</f>
        <v>0</v>
      </c>
      <c r="BF111" s="204">
        <f t="shared" ref="BF111:BF116" si="5">IF(N111="snížená",J111,0)</f>
        <v>0</v>
      </c>
      <c r="BG111" s="204">
        <f t="shared" ref="BG111:BG116" si="6">IF(N111="zákl. přenesená",J111,0)</f>
        <v>0</v>
      </c>
      <c r="BH111" s="204">
        <f t="shared" ref="BH111:BH116" si="7">IF(N111="sníž. přenesená",J111,0)</f>
        <v>0</v>
      </c>
      <c r="BI111" s="204">
        <f t="shared" ref="BI111:BI116" si="8">IF(N111="nulová",J111,0)</f>
        <v>0</v>
      </c>
      <c r="BJ111" s="24" t="s">
        <v>86</v>
      </c>
      <c r="BK111" s="204">
        <f t="shared" ref="BK111:BK116" si="9">ROUND(I111*H111,2)</f>
        <v>0</v>
      </c>
      <c r="BL111" s="24" t="s">
        <v>301</v>
      </c>
      <c r="BM111" s="24" t="s">
        <v>3012</v>
      </c>
    </row>
    <row r="112" spans="2:65" s="1" customFormat="1" ht="22.9" customHeight="1">
      <c r="B112" s="42"/>
      <c r="C112" s="240" t="s">
        <v>269</v>
      </c>
      <c r="D112" s="240" t="s">
        <v>222</v>
      </c>
      <c r="E112" s="241" t="s">
        <v>3013</v>
      </c>
      <c r="F112" s="242" t="s">
        <v>3014</v>
      </c>
      <c r="G112" s="243" t="s">
        <v>250</v>
      </c>
      <c r="H112" s="244">
        <v>36</v>
      </c>
      <c r="I112" s="245"/>
      <c r="J112" s="246">
        <f t="shared" si="0"/>
        <v>0</v>
      </c>
      <c r="K112" s="242" t="s">
        <v>186</v>
      </c>
      <c r="L112" s="247"/>
      <c r="M112" s="248" t="s">
        <v>34</v>
      </c>
      <c r="N112" s="249" t="s">
        <v>49</v>
      </c>
      <c r="O112" s="43"/>
      <c r="P112" s="202">
        <f t="shared" si="1"/>
        <v>0</v>
      </c>
      <c r="Q112" s="202">
        <v>2.9E-4</v>
      </c>
      <c r="R112" s="202">
        <f t="shared" si="2"/>
        <v>1.044E-2</v>
      </c>
      <c r="S112" s="202">
        <v>0</v>
      </c>
      <c r="T112" s="203">
        <f t="shared" si="3"/>
        <v>0</v>
      </c>
      <c r="AR112" s="24" t="s">
        <v>473</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301</v>
      </c>
      <c r="BM112" s="24" t="s">
        <v>3015</v>
      </c>
    </row>
    <row r="113" spans="2:65" s="1" customFormat="1" ht="14.45" customHeight="1">
      <c r="B113" s="42"/>
      <c r="C113" s="240" t="s">
        <v>273</v>
      </c>
      <c r="D113" s="240" t="s">
        <v>222</v>
      </c>
      <c r="E113" s="241" t="s">
        <v>3016</v>
      </c>
      <c r="F113" s="242" t="s">
        <v>3017</v>
      </c>
      <c r="G113" s="243" t="s">
        <v>250</v>
      </c>
      <c r="H113" s="244">
        <v>132</v>
      </c>
      <c r="I113" s="245"/>
      <c r="J113" s="246">
        <f t="shared" si="0"/>
        <v>0</v>
      </c>
      <c r="K113" s="242" t="s">
        <v>233</v>
      </c>
      <c r="L113" s="247"/>
      <c r="M113" s="248" t="s">
        <v>34</v>
      </c>
      <c r="N113" s="249" t="s">
        <v>49</v>
      </c>
      <c r="O113" s="43"/>
      <c r="P113" s="202">
        <f t="shared" si="1"/>
        <v>0</v>
      </c>
      <c r="Q113" s="202">
        <v>5.4000000000000001E-4</v>
      </c>
      <c r="R113" s="202">
        <f t="shared" si="2"/>
        <v>7.1279999999999996E-2</v>
      </c>
      <c r="S113" s="202">
        <v>0</v>
      </c>
      <c r="T113" s="203">
        <f t="shared" si="3"/>
        <v>0</v>
      </c>
      <c r="AR113" s="24" t="s">
        <v>473</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301</v>
      </c>
      <c r="BM113" s="24" t="s">
        <v>3018</v>
      </c>
    </row>
    <row r="114" spans="2:65" s="1" customFormat="1" ht="22.9" customHeight="1">
      <c r="B114" s="42"/>
      <c r="C114" s="240" t="s">
        <v>279</v>
      </c>
      <c r="D114" s="240" t="s">
        <v>222</v>
      </c>
      <c r="E114" s="241" t="s">
        <v>3019</v>
      </c>
      <c r="F114" s="242" t="s">
        <v>3020</v>
      </c>
      <c r="G114" s="243" t="s">
        <v>250</v>
      </c>
      <c r="H114" s="244">
        <v>80</v>
      </c>
      <c r="I114" s="245"/>
      <c r="J114" s="246">
        <f t="shared" si="0"/>
        <v>0</v>
      </c>
      <c r="K114" s="242" t="s">
        <v>186</v>
      </c>
      <c r="L114" s="247"/>
      <c r="M114" s="248" t="s">
        <v>34</v>
      </c>
      <c r="N114" s="249" t="s">
        <v>49</v>
      </c>
      <c r="O114" s="43"/>
      <c r="P114" s="202">
        <f t="shared" si="1"/>
        <v>0</v>
      </c>
      <c r="Q114" s="202">
        <v>5.4000000000000001E-4</v>
      </c>
      <c r="R114" s="202">
        <f t="shared" si="2"/>
        <v>4.3200000000000002E-2</v>
      </c>
      <c r="S114" s="202">
        <v>0</v>
      </c>
      <c r="T114" s="203">
        <f t="shared" si="3"/>
        <v>0</v>
      </c>
      <c r="AR114" s="24" t="s">
        <v>473</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301</v>
      </c>
      <c r="BM114" s="24" t="s">
        <v>3021</v>
      </c>
    </row>
    <row r="115" spans="2:65" s="1" customFormat="1" ht="22.9" customHeight="1">
      <c r="B115" s="42"/>
      <c r="C115" s="240" t="s">
        <v>283</v>
      </c>
      <c r="D115" s="240" t="s">
        <v>222</v>
      </c>
      <c r="E115" s="241" t="s">
        <v>3022</v>
      </c>
      <c r="F115" s="242" t="s">
        <v>3023</v>
      </c>
      <c r="G115" s="243" t="s">
        <v>250</v>
      </c>
      <c r="H115" s="244">
        <v>11</v>
      </c>
      <c r="I115" s="245"/>
      <c r="J115" s="246">
        <f t="shared" si="0"/>
        <v>0</v>
      </c>
      <c r="K115" s="242" t="s">
        <v>186</v>
      </c>
      <c r="L115" s="247"/>
      <c r="M115" s="248" t="s">
        <v>34</v>
      </c>
      <c r="N115" s="249" t="s">
        <v>49</v>
      </c>
      <c r="O115" s="43"/>
      <c r="P115" s="202">
        <f t="shared" si="1"/>
        <v>0</v>
      </c>
      <c r="Q115" s="202">
        <v>6.4999999999999997E-4</v>
      </c>
      <c r="R115" s="202">
        <f t="shared" si="2"/>
        <v>7.1500000000000001E-3</v>
      </c>
      <c r="S115" s="202">
        <v>0</v>
      </c>
      <c r="T115" s="203">
        <f t="shared" si="3"/>
        <v>0</v>
      </c>
      <c r="AR115" s="24" t="s">
        <v>473</v>
      </c>
      <c r="AT115" s="24" t="s">
        <v>222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301</v>
      </c>
      <c r="BM115" s="24" t="s">
        <v>3024</v>
      </c>
    </row>
    <row r="116" spans="2:65" s="1" customFormat="1" ht="34.15" customHeight="1">
      <c r="B116" s="42"/>
      <c r="C116" s="193" t="s">
        <v>10</v>
      </c>
      <c r="D116" s="193" t="s">
        <v>182</v>
      </c>
      <c r="E116" s="194" t="s">
        <v>1478</v>
      </c>
      <c r="F116" s="195" t="s">
        <v>1479</v>
      </c>
      <c r="G116" s="196" t="s">
        <v>207</v>
      </c>
      <c r="H116" s="197">
        <v>0.24199999999999999</v>
      </c>
      <c r="I116" s="198"/>
      <c r="J116" s="199">
        <f t="shared" si="0"/>
        <v>0</v>
      </c>
      <c r="K116" s="195" t="s">
        <v>186</v>
      </c>
      <c r="L116" s="62"/>
      <c r="M116" s="200" t="s">
        <v>34</v>
      </c>
      <c r="N116" s="201" t="s">
        <v>49</v>
      </c>
      <c r="O116" s="43"/>
      <c r="P116" s="202">
        <f t="shared" si="1"/>
        <v>0</v>
      </c>
      <c r="Q116" s="202">
        <v>0</v>
      </c>
      <c r="R116" s="202">
        <f t="shared" si="2"/>
        <v>0</v>
      </c>
      <c r="S116" s="202">
        <v>0</v>
      </c>
      <c r="T116" s="203">
        <f t="shared" si="3"/>
        <v>0</v>
      </c>
      <c r="AR116" s="24" t="s">
        <v>301</v>
      </c>
      <c r="AT116" s="24" t="s">
        <v>182</v>
      </c>
      <c r="AU116" s="24" t="s">
        <v>88</v>
      </c>
      <c r="AY116" s="24" t="s">
        <v>179</v>
      </c>
      <c r="BE116" s="204">
        <f t="shared" si="4"/>
        <v>0</v>
      </c>
      <c r="BF116" s="204">
        <f t="shared" si="5"/>
        <v>0</v>
      </c>
      <c r="BG116" s="204">
        <f t="shared" si="6"/>
        <v>0</v>
      </c>
      <c r="BH116" s="204">
        <f t="shared" si="7"/>
        <v>0</v>
      </c>
      <c r="BI116" s="204">
        <f t="shared" si="8"/>
        <v>0</v>
      </c>
      <c r="BJ116" s="24" t="s">
        <v>86</v>
      </c>
      <c r="BK116" s="204">
        <f t="shared" si="9"/>
        <v>0</v>
      </c>
      <c r="BL116" s="24" t="s">
        <v>301</v>
      </c>
      <c r="BM116" s="24" t="s">
        <v>3025</v>
      </c>
    </row>
    <row r="117" spans="2:65" s="1" customFormat="1" ht="135">
      <c r="B117" s="42"/>
      <c r="C117" s="64"/>
      <c r="D117" s="205" t="s">
        <v>189</v>
      </c>
      <c r="E117" s="64"/>
      <c r="F117" s="206" t="s">
        <v>1481</v>
      </c>
      <c r="G117" s="64"/>
      <c r="H117" s="64"/>
      <c r="I117" s="164"/>
      <c r="J117" s="64"/>
      <c r="K117" s="64"/>
      <c r="L117" s="62"/>
      <c r="M117" s="207"/>
      <c r="N117" s="43"/>
      <c r="O117" s="43"/>
      <c r="P117" s="43"/>
      <c r="Q117" s="43"/>
      <c r="R117" s="43"/>
      <c r="S117" s="43"/>
      <c r="T117" s="79"/>
      <c r="AT117" s="24" t="s">
        <v>189</v>
      </c>
      <c r="AU117" s="24" t="s">
        <v>88</v>
      </c>
    </row>
    <row r="118" spans="2:65" s="10" customFormat="1" ht="29.85" customHeight="1">
      <c r="B118" s="177"/>
      <c r="C118" s="178"/>
      <c r="D118" s="179" t="s">
        <v>77</v>
      </c>
      <c r="E118" s="191" t="s">
        <v>3026</v>
      </c>
      <c r="F118" s="191" t="s">
        <v>3027</v>
      </c>
      <c r="G118" s="178"/>
      <c r="H118" s="178"/>
      <c r="I118" s="181"/>
      <c r="J118" s="192">
        <f>BK118</f>
        <v>0</v>
      </c>
      <c r="K118" s="178"/>
      <c r="L118" s="183"/>
      <c r="M118" s="184"/>
      <c r="N118" s="185"/>
      <c r="O118" s="185"/>
      <c r="P118" s="186">
        <f>SUM(P119:P144)</f>
        <v>0</v>
      </c>
      <c r="Q118" s="185"/>
      <c r="R118" s="186">
        <f>SUM(R119:R144)</f>
        <v>0.34635070000000001</v>
      </c>
      <c r="S118" s="185"/>
      <c r="T118" s="187">
        <f>SUM(T119:T144)</f>
        <v>4.0995499999999998</v>
      </c>
      <c r="AR118" s="188" t="s">
        <v>88</v>
      </c>
      <c r="AT118" s="189" t="s">
        <v>77</v>
      </c>
      <c r="AU118" s="189" t="s">
        <v>86</v>
      </c>
      <c r="AY118" s="188" t="s">
        <v>179</v>
      </c>
      <c r="BK118" s="190">
        <f>SUM(BK119:BK144)</f>
        <v>0</v>
      </c>
    </row>
    <row r="119" spans="2:65" s="1" customFormat="1" ht="22.9" customHeight="1">
      <c r="B119" s="42"/>
      <c r="C119" s="193" t="s">
        <v>301</v>
      </c>
      <c r="D119" s="193" t="s">
        <v>182</v>
      </c>
      <c r="E119" s="194" t="s">
        <v>3028</v>
      </c>
      <c r="F119" s="195" t="s">
        <v>3029</v>
      </c>
      <c r="G119" s="196" t="s">
        <v>250</v>
      </c>
      <c r="H119" s="197">
        <v>170</v>
      </c>
      <c r="I119" s="198"/>
      <c r="J119" s="199">
        <f>ROUND(I119*H119,2)</f>
        <v>0</v>
      </c>
      <c r="K119" s="195" t="s">
        <v>186</v>
      </c>
      <c r="L119" s="62"/>
      <c r="M119" s="200" t="s">
        <v>34</v>
      </c>
      <c r="N119" s="201" t="s">
        <v>49</v>
      </c>
      <c r="O119" s="43"/>
      <c r="P119" s="202">
        <f>O119*H119</f>
        <v>0</v>
      </c>
      <c r="Q119" s="202">
        <v>0</v>
      </c>
      <c r="R119" s="202">
        <f>Q119*H119</f>
        <v>0</v>
      </c>
      <c r="S119" s="202">
        <v>1.4919999999999999E-2</v>
      </c>
      <c r="T119" s="203">
        <f>S119*H119</f>
        <v>2.5364</v>
      </c>
      <c r="AR119" s="24" t="s">
        <v>301</v>
      </c>
      <c r="AT119" s="24" t="s">
        <v>182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3030</v>
      </c>
    </row>
    <row r="120" spans="2:65" s="12" customFormat="1" ht="13.5">
      <c r="B120" s="218"/>
      <c r="C120" s="219"/>
      <c r="D120" s="205" t="s">
        <v>191</v>
      </c>
      <c r="E120" s="220" t="s">
        <v>34</v>
      </c>
      <c r="F120" s="221" t="s">
        <v>3031</v>
      </c>
      <c r="G120" s="219"/>
      <c r="H120" s="222">
        <v>170</v>
      </c>
      <c r="I120" s="223"/>
      <c r="J120" s="219"/>
      <c r="K120" s="219"/>
      <c r="L120" s="224"/>
      <c r="M120" s="225"/>
      <c r="N120" s="226"/>
      <c r="O120" s="226"/>
      <c r="P120" s="226"/>
      <c r="Q120" s="226"/>
      <c r="R120" s="226"/>
      <c r="S120" s="226"/>
      <c r="T120" s="227"/>
      <c r="AT120" s="228" t="s">
        <v>191</v>
      </c>
      <c r="AU120" s="228" t="s">
        <v>88</v>
      </c>
      <c r="AV120" s="12" t="s">
        <v>88</v>
      </c>
      <c r="AW120" s="12" t="s">
        <v>41</v>
      </c>
      <c r="AX120" s="12" t="s">
        <v>86</v>
      </c>
      <c r="AY120" s="228" t="s">
        <v>179</v>
      </c>
    </row>
    <row r="121" spans="2:65" s="1" customFormat="1" ht="22.9" customHeight="1">
      <c r="B121" s="42"/>
      <c r="C121" s="193" t="s">
        <v>327</v>
      </c>
      <c r="D121" s="193" t="s">
        <v>182</v>
      </c>
      <c r="E121" s="194" t="s">
        <v>3032</v>
      </c>
      <c r="F121" s="195" t="s">
        <v>3033</v>
      </c>
      <c r="G121" s="196" t="s">
        <v>250</v>
      </c>
      <c r="H121" s="197">
        <v>51</v>
      </c>
      <c r="I121" s="198"/>
      <c r="J121" s="199">
        <f>ROUND(I121*H121,2)</f>
        <v>0</v>
      </c>
      <c r="K121" s="195" t="s">
        <v>186</v>
      </c>
      <c r="L121" s="62"/>
      <c r="M121" s="200" t="s">
        <v>34</v>
      </c>
      <c r="N121" s="201" t="s">
        <v>49</v>
      </c>
      <c r="O121" s="43"/>
      <c r="P121" s="202">
        <f>O121*H121</f>
        <v>0</v>
      </c>
      <c r="Q121" s="202">
        <v>0</v>
      </c>
      <c r="R121" s="202">
        <f>Q121*H121</f>
        <v>0</v>
      </c>
      <c r="S121" s="202">
        <v>3.065E-2</v>
      </c>
      <c r="T121" s="203">
        <f>S121*H121</f>
        <v>1.56315</v>
      </c>
      <c r="AR121" s="24" t="s">
        <v>301</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301</v>
      </c>
      <c r="BM121" s="24" t="s">
        <v>3034</v>
      </c>
    </row>
    <row r="122" spans="2:65" s="12" customFormat="1" ht="13.5">
      <c r="B122" s="218"/>
      <c r="C122" s="219"/>
      <c r="D122" s="205" t="s">
        <v>191</v>
      </c>
      <c r="E122" s="220" t="s">
        <v>34</v>
      </c>
      <c r="F122" s="221" t="s">
        <v>3035</v>
      </c>
      <c r="G122" s="219"/>
      <c r="H122" s="222">
        <v>51</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22.9" customHeight="1">
      <c r="B123" s="42"/>
      <c r="C123" s="193" t="s">
        <v>366</v>
      </c>
      <c r="D123" s="193" t="s">
        <v>182</v>
      </c>
      <c r="E123" s="194" t="s">
        <v>3036</v>
      </c>
      <c r="F123" s="195" t="s">
        <v>3037</v>
      </c>
      <c r="G123" s="196" t="s">
        <v>250</v>
      </c>
      <c r="H123" s="197">
        <v>115</v>
      </c>
      <c r="I123" s="198"/>
      <c r="J123" s="199">
        <f>ROUND(I123*H123,2)</f>
        <v>0</v>
      </c>
      <c r="K123" s="195" t="s">
        <v>186</v>
      </c>
      <c r="L123" s="62"/>
      <c r="M123" s="200" t="s">
        <v>34</v>
      </c>
      <c r="N123" s="201" t="s">
        <v>49</v>
      </c>
      <c r="O123" s="43"/>
      <c r="P123" s="202">
        <f>O123*H123</f>
        <v>0</v>
      </c>
      <c r="Q123" s="202">
        <v>1.206E-3</v>
      </c>
      <c r="R123" s="202">
        <f>Q123*H123</f>
        <v>0.13869000000000001</v>
      </c>
      <c r="S123" s="202">
        <v>0</v>
      </c>
      <c r="T123" s="203">
        <f>S123*H123</f>
        <v>0</v>
      </c>
      <c r="AR123" s="24" t="s">
        <v>301</v>
      </c>
      <c r="AT123" s="24" t="s">
        <v>182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301</v>
      </c>
      <c r="BM123" s="24" t="s">
        <v>3038</v>
      </c>
    </row>
    <row r="124" spans="2:65" s="1" customFormat="1" ht="81">
      <c r="B124" s="42"/>
      <c r="C124" s="64"/>
      <c r="D124" s="205" t="s">
        <v>189</v>
      </c>
      <c r="E124" s="64"/>
      <c r="F124" s="206" t="s">
        <v>3039</v>
      </c>
      <c r="G124" s="64"/>
      <c r="H124" s="64"/>
      <c r="I124" s="164"/>
      <c r="J124" s="64"/>
      <c r="K124" s="64"/>
      <c r="L124" s="62"/>
      <c r="M124" s="207"/>
      <c r="N124" s="43"/>
      <c r="O124" s="43"/>
      <c r="P124" s="43"/>
      <c r="Q124" s="43"/>
      <c r="R124" s="43"/>
      <c r="S124" s="43"/>
      <c r="T124" s="79"/>
      <c r="AT124" s="24" t="s">
        <v>189</v>
      </c>
      <c r="AU124" s="24" t="s">
        <v>88</v>
      </c>
    </row>
    <row r="125" spans="2:65" s="1" customFormat="1" ht="22.9" customHeight="1">
      <c r="B125" s="42"/>
      <c r="C125" s="193" t="s">
        <v>384</v>
      </c>
      <c r="D125" s="193" t="s">
        <v>182</v>
      </c>
      <c r="E125" s="194" t="s">
        <v>3040</v>
      </c>
      <c r="F125" s="195" t="s">
        <v>3041</v>
      </c>
      <c r="G125" s="196" t="s">
        <v>250</v>
      </c>
      <c r="H125" s="197">
        <v>52</v>
      </c>
      <c r="I125" s="198"/>
      <c r="J125" s="199">
        <f>ROUND(I125*H125,2)</f>
        <v>0</v>
      </c>
      <c r="K125" s="195" t="s">
        <v>186</v>
      </c>
      <c r="L125" s="62"/>
      <c r="M125" s="200" t="s">
        <v>34</v>
      </c>
      <c r="N125" s="201" t="s">
        <v>49</v>
      </c>
      <c r="O125" s="43"/>
      <c r="P125" s="202">
        <f>O125*H125</f>
        <v>0</v>
      </c>
      <c r="Q125" s="202">
        <v>8.9709999999999996E-4</v>
      </c>
      <c r="R125" s="202">
        <f>Q125*H125</f>
        <v>4.6649199999999995E-2</v>
      </c>
      <c r="S125" s="202">
        <v>0</v>
      </c>
      <c r="T125" s="203">
        <f>S125*H125</f>
        <v>0</v>
      </c>
      <c r="AR125" s="24" t="s">
        <v>301</v>
      </c>
      <c r="AT125" s="24" t="s">
        <v>182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301</v>
      </c>
      <c r="BM125" s="24" t="s">
        <v>3042</v>
      </c>
    </row>
    <row r="126" spans="2:65" s="1" customFormat="1" ht="81">
      <c r="B126" s="42"/>
      <c r="C126" s="64"/>
      <c r="D126" s="205" t="s">
        <v>189</v>
      </c>
      <c r="E126" s="64"/>
      <c r="F126" s="206" t="s">
        <v>3039</v>
      </c>
      <c r="G126" s="64"/>
      <c r="H126" s="64"/>
      <c r="I126" s="164"/>
      <c r="J126" s="64"/>
      <c r="K126" s="64"/>
      <c r="L126" s="62"/>
      <c r="M126" s="207"/>
      <c r="N126" s="43"/>
      <c r="O126" s="43"/>
      <c r="P126" s="43"/>
      <c r="Q126" s="43"/>
      <c r="R126" s="43"/>
      <c r="S126" s="43"/>
      <c r="T126" s="79"/>
      <c r="AT126" s="24" t="s">
        <v>189</v>
      </c>
      <c r="AU126" s="24" t="s">
        <v>88</v>
      </c>
    </row>
    <row r="127" spans="2:65" s="1" customFormat="1" ht="14.45" customHeight="1">
      <c r="B127" s="42"/>
      <c r="C127" s="193" t="s">
        <v>391</v>
      </c>
      <c r="D127" s="193" t="s">
        <v>182</v>
      </c>
      <c r="E127" s="194" t="s">
        <v>3043</v>
      </c>
      <c r="F127" s="195" t="s">
        <v>3044</v>
      </c>
      <c r="G127" s="196" t="s">
        <v>250</v>
      </c>
      <c r="H127" s="197">
        <v>235</v>
      </c>
      <c r="I127" s="198"/>
      <c r="J127" s="199">
        <f>ROUND(I127*H127,2)</f>
        <v>0</v>
      </c>
      <c r="K127" s="195" t="s">
        <v>233</v>
      </c>
      <c r="L127" s="62"/>
      <c r="M127" s="200" t="s">
        <v>34</v>
      </c>
      <c r="N127" s="201" t="s">
        <v>49</v>
      </c>
      <c r="O127" s="43"/>
      <c r="P127" s="202">
        <f>O127*H127</f>
        <v>0</v>
      </c>
      <c r="Q127" s="202">
        <v>2.9E-4</v>
      </c>
      <c r="R127" s="202">
        <f>Q127*H127</f>
        <v>6.8150000000000002E-2</v>
      </c>
      <c r="S127" s="202">
        <v>0</v>
      </c>
      <c r="T127" s="203">
        <f>S127*H127</f>
        <v>0</v>
      </c>
      <c r="AR127" s="24" t="s">
        <v>301</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301</v>
      </c>
      <c r="BM127" s="24" t="s">
        <v>3045</v>
      </c>
    </row>
    <row r="128" spans="2:65" s="1" customFormat="1" ht="22.9" customHeight="1">
      <c r="B128" s="42"/>
      <c r="C128" s="193" t="s">
        <v>9</v>
      </c>
      <c r="D128" s="193" t="s">
        <v>182</v>
      </c>
      <c r="E128" s="194" t="s">
        <v>3046</v>
      </c>
      <c r="F128" s="195" t="s">
        <v>3047</v>
      </c>
      <c r="G128" s="196" t="s">
        <v>250</v>
      </c>
      <c r="H128" s="197">
        <v>75</v>
      </c>
      <c r="I128" s="198"/>
      <c r="J128" s="199">
        <f>ROUND(I128*H128,2)</f>
        <v>0</v>
      </c>
      <c r="K128" s="195" t="s">
        <v>186</v>
      </c>
      <c r="L128" s="62"/>
      <c r="M128" s="200" t="s">
        <v>34</v>
      </c>
      <c r="N128" s="201" t="s">
        <v>49</v>
      </c>
      <c r="O128" s="43"/>
      <c r="P128" s="202">
        <f>O128*H128</f>
        <v>0</v>
      </c>
      <c r="Q128" s="202">
        <v>2.899E-4</v>
      </c>
      <c r="R128" s="202">
        <f>Q128*H128</f>
        <v>2.1742500000000001E-2</v>
      </c>
      <c r="S128" s="202">
        <v>0</v>
      </c>
      <c r="T128" s="203">
        <f>S128*H128</f>
        <v>0</v>
      </c>
      <c r="AR128" s="24" t="s">
        <v>301</v>
      </c>
      <c r="AT128" s="24" t="s">
        <v>182</v>
      </c>
      <c r="AU128" s="24" t="s">
        <v>88</v>
      </c>
      <c r="AY128" s="24" t="s">
        <v>179</v>
      </c>
      <c r="BE128" s="204">
        <f>IF(N128="základní",J128,0)</f>
        <v>0</v>
      </c>
      <c r="BF128" s="204">
        <f>IF(N128="snížená",J128,0)</f>
        <v>0</v>
      </c>
      <c r="BG128" s="204">
        <f>IF(N128="zákl. přenesená",J128,0)</f>
        <v>0</v>
      </c>
      <c r="BH128" s="204">
        <f>IF(N128="sníž. přenesená",J128,0)</f>
        <v>0</v>
      </c>
      <c r="BI128" s="204">
        <f>IF(N128="nulová",J128,0)</f>
        <v>0</v>
      </c>
      <c r="BJ128" s="24" t="s">
        <v>86</v>
      </c>
      <c r="BK128" s="204">
        <f>ROUND(I128*H128,2)</f>
        <v>0</v>
      </c>
      <c r="BL128" s="24" t="s">
        <v>301</v>
      </c>
      <c r="BM128" s="24" t="s">
        <v>3048</v>
      </c>
    </row>
    <row r="129" spans="2:65" s="1" customFormat="1" ht="81">
      <c r="B129" s="42"/>
      <c r="C129" s="64"/>
      <c r="D129" s="205" t="s">
        <v>189</v>
      </c>
      <c r="E129" s="64"/>
      <c r="F129" s="206" t="s">
        <v>3039</v>
      </c>
      <c r="G129" s="64"/>
      <c r="H129" s="64"/>
      <c r="I129" s="164"/>
      <c r="J129" s="64"/>
      <c r="K129" s="64"/>
      <c r="L129" s="62"/>
      <c r="M129" s="207"/>
      <c r="N129" s="43"/>
      <c r="O129" s="43"/>
      <c r="P129" s="43"/>
      <c r="Q129" s="43"/>
      <c r="R129" s="43"/>
      <c r="S129" s="43"/>
      <c r="T129" s="79"/>
      <c r="AT129" s="24" t="s">
        <v>189</v>
      </c>
      <c r="AU129" s="24" t="s">
        <v>88</v>
      </c>
    </row>
    <row r="130" spans="2:65" s="1" customFormat="1" ht="22.9" customHeight="1">
      <c r="B130" s="42"/>
      <c r="C130" s="193" t="s">
        <v>404</v>
      </c>
      <c r="D130" s="193" t="s">
        <v>182</v>
      </c>
      <c r="E130" s="194" t="s">
        <v>3049</v>
      </c>
      <c r="F130" s="195" t="s">
        <v>3050</v>
      </c>
      <c r="G130" s="196" t="s">
        <v>250</v>
      </c>
      <c r="H130" s="197">
        <v>176</v>
      </c>
      <c r="I130" s="198"/>
      <c r="J130" s="199">
        <f>ROUND(I130*H130,2)</f>
        <v>0</v>
      </c>
      <c r="K130" s="195" t="s">
        <v>186</v>
      </c>
      <c r="L130" s="62"/>
      <c r="M130" s="200" t="s">
        <v>34</v>
      </c>
      <c r="N130" s="201" t="s">
        <v>49</v>
      </c>
      <c r="O130" s="43"/>
      <c r="P130" s="202">
        <f>O130*H130</f>
        <v>0</v>
      </c>
      <c r="Q130" s="202">
        <v>3.545E-4</v>
      </c>
      <c r="R130" s="202">
        <f>Q130*H130</f>
        <v>6.2392000000000003E-2</v>
      </c>
      <c r="S130" s="202">
        <v>0</v>
      </c>
      <c r="T130" s="203">
        <f>S130*H130</f>
        <v>0</v>
      </c>
      <c r="AR130" s="24" t="s">
        <v>301</v>
      </c>
      <c r="AT130" s="24" t="s">
        <v>182</v>
      </c>
      <c r="AU130" s="24" t="s">
        <v>88</v>
      </c>
      <c r="AY130" s="24" t="s">
        <v>179</v>
      </c>
      <c r="BE130" s="204">
        <f>IF(N130="základní",J130,0)</f>
        <v>0</v>
      </c>
      <c r="BF130" s="204">
        <f>IF(N130="snížená",J130,0)</f>
        <v>0</v>
      </c>
      <c r="BG130" s="204">
        <f>IF(N130="zákl. přenesená",J130,0)</f>
        <v>0</v>
      </c>
      <c r="BH130" s="204">
        <f>IF(N130="sníž. přenesená",J130,0)</f>
        <v>0</v>
      </c>
      <c r="BI130" s="204">
        <f>IF(N130="nulová",J130,0)</f>
        <v>0</v>
      </c>
      <c r="BJ130" s="24" t="s">
        <v>86</v>
      </c>
      <c r="BK130" s="204">
        <f>ROUND(I130*H130,2)</f>
        <v>0</v>
      </c>
      <c r="BL130" s="24" t="s">
        <v>301</v>
      </c>
      <c r="BM130" s="24" t="s">
        <v>3051</v>
      </c>
    </row>
    <row r="131" spans="2:65" s="1" customFormat="1" ht="81">
      <c r="B131" s="42"/>
      <c r="C131" s="64"/>
      <c r="D131" s="205" t="s">
        <v>189</v>
      </c>
      <c r="E131" s="64"/>
      <c r="F131" s="206" t="s">
        <v>3039</v>
      </c>
      <c r="G131" s="64"/>
      <c r="H131" s="64"/>
      <c r="I131" s="164"/>
      <c r="J131" s="64"/>
      <c r="K131" s="64"/>
      <c r="L131" s="62"/>
      <c r="M131" s="207"/>
      <c r="N131" s="43"/>
      <c r="O131" s="43"/>
      <c r="P131" s="43"/>
      <c r="Q131" s="43"/>
      <c r="R131" s="43"/>
      <c r="S131" s="43"/>
      <c r="T131" s="79"/>
      <c r="AT131" s="24" t="s">
        <v>189</v>
      </c>
      <c r="AU131" s="24" t="s">
        <v>88</v>
      </c>
    </row>
    <row r="132" spans="2:65" s="1" customFormat="1" ht="22.9" customHeight="1">
      <c r="B132" s="42"/>
      <c r="C132" s="193" t="s">
        <v>415</v>
      </c>
      <c r="D132" s="193" t="s">
        <v>182</v>
      </c>
      <c r="E132" s="194" t="s">
        <v>3052</v>
      </c>
      <c r="F132" s="195" t="s">
        <v>3053</v>
      </c>
      <c r="G132" s="196" t="s">
        <v>250</v>
      </c>
      <c r="H132" s="197">
        <v>10</v>
      </c>
      <c r="I132" s="198"/>
      <c r="J132" s="199">
        <f>ROUND(I132*H132,2)</f>
        <v>0</v>
      </c>
      <c r="K132" s="195" t="s">
        <v>186</v>
      </c>
      <c r="L132" s="62"/>
      <c r="M132" s="200" t="s">
        <v>34</v>
      </c>
      <c r="N132" s="201" t="s">
        <v>49</v>
      </c>
      <c r="O132" s="43"/>
      <c r="P132" s="202">
        <f>O132*H132</f>
        <v>0</v>
      </c>
      <c r="Q132" s="202">
        <v>5.6970000000000002E-4</v>
      </c>
      <c r="R132" s="202">
        <f>Q132*H132</f>
        <v>5.6970000000000007E-3</v>
      </c>
      <c r="S132" s="202">
        <v>0</v>
      </c>
      <c r="T132" s="203">
        <f>S132*H132</f>
        <v>0</v>
      </c>
      <c r="AR132" s="24" t="s">
        <v>301</v>
      </c>
      <c r="AT132" s="24" t="s">
        <v>182</v>
      </c>
      <c r="AU132" s="24" t="s">
        <v>88</v>
      </c>
      <c r="AY132" s="24" t="s">
        <v>179</v>
      </c>
      <c r="BE132" s="204">
        <f>IF(N132="základní",J132,0)</f>
        <v>0</v>
      </c>
      <c r="BF132" s="204">
        <f>IF(N132="snížená",J132,0)</f>
        <v>0</v>
      </c>
      <c r="BG132" s="204">
        <f>IF(N132="zákl. přenesená",J132,0)</f>
        <v>0</v>
      </c>
      <c r="BH132" s="204">
        <f>IF(N132="sníž. přenesená",J132,0)</f>
        <v>0</v>
      </c>
      <c r="BI132" s="204">
        <f>IF(N132="nulová",J132,0)</f>
        <v>0</v>
      </c>
      <c r="BJ132" s="24" t="s">
        <v>86</v>
      </c>
      <c r="BK132" s="204">
        <f>ROUND(I132*H132,2)</f>
        <v>0</v>
      </c>
      <c r="BL132" s="24" t="s">
        <v>301</v>
      </c>
      <c r="BM132" s="24" t="s">
        <v>3054</v>
      </c>
    </row>
    <row r="133" spans="2:65" s="1" customFormat="1" ht="81">
      <c r="B133" s="42"/>
      <c r="C133" s="64"/>
      <c r="D133" s="205" t="s">
        <v>189</v>
      </c>
      <c r="E133" s="64"/>
      <c r="F133" s="206" t="s">
        <v>3039</v>
      </c>
      <c r="G133" s="64"/>
      <c r="H133" s="64"/>
      <c r="I133" s="164"/>
      <c r="J133" s="64"/>
      <c r="K133" s="64"/>
      <c r="L133" s="62"/>
      <c r="M133" s="207"/>
      <c r="N133" s="43"/>
      <c r="O133" s="43"/>
      <c r="P133" s="43"/>
      <c r="Q133" s="43"/>
      <c r="R133" s="43"/>
      <c r="S133" s="43"/>
      <c r="T133" s="79"/>
      <c r="AT133" s="24" t="s">
        <v>189</v>
      </c>
      <c r="AU133" s="24" t="s">
        <v>88</v>
      </c>
    </row>
    <row r="134" spans="2:65" s="1" customFormat="1" ht="22.9" customHeight="1">
      <c r="B134" s="42"/>
      <c r="C134" s="193" t="s">
        <v>426</v>
      </c>
      <c r="D134" s="193" t="s">
        <v>182</v>
      </c>
      <c r="E134" s="194" t="s">
        <v>3055</v>
      </c>
      <c r="F134" s="195" t="s">
        <v>3056</v>
      </c>
      <c r="G134" s="196" t="s">
        <v>769</v>
      </c>
      <c r="H134" s="197">
        <v>3</v>
      </c>
      <c r="I134" s="198"/>
      <c r="J134" s="199">
        <f>ROUND(I134*H134,2)</f>
        <v>0</v>
      </c>
      <c r="K134" s="195" t="s">
        <v>186</v>
      </c>
      <c r="L134" s="62"/>
      <c r="M134" s="200" t="s">
        <v>34</v>
      </c>
      <c r="N134" s="201" t="s">
        <v>49</v>
      </c>
      <c r="O134" s="43"/>
      <c r="P134" s="202">
        <f>O134*H134</f>
        <v>0</v>
      </c>
      <c r="Q134" s="202">
        <v>1.01E-3</v>
      </c>
      <c r="R134" s="202">
        <f>Q134*H134</f>
        <v>3.0300000000000001E-3</v>
      </c>
      <c r="S134" s="202">
        <v>0</v>
      </c>
      <c r="T134" s="203">
        <f>S134*H134</f>
        <v>0</v>
      </c>
      <c r="AR134" s="24" t="s">
        <v>301</v>
      </c>
      <c r="AT134" s="24" t="s">
        <v>182</v>
      </c>
      <c r="AU134" s="24" t="s">
        <v>88</v>
      </c>
      <c r="AY134" s="24" t="s">
        <v>179</v>
      </c>
      <c r="BE134" s="204">
        <f>IF(N134="základní",J134,0)</f>
        <v>0</v>
      </c>
      <c r="BF134" s="204">
        <f>IF(N134="snížená",J134,0)</f>
        <v>0</v>
      </c>
      <c r="BG134" s="204">
        <f>IF(N134="zákl. přenesená",J134,0)</f>
        <v>0</v>
      </c>
      <c r="BH134" s="204">
        <f>IF(N134="sníž. přenesená",J134,0)</f>
        <v>0</v>
      </c>
      <c r="BI134" s="204">
        <f>IF(N134="nulová",J134,0)</f>
        <v>0</v>
      </c>
      <c r="BJ134" s="24" t="s">
        <v>86</v>
      </c>
      <c r="BK134" s="204">
        <f>ROUND(I134*H134,2)</f>
        <v>0</v>
      </c>
      <c r="BL134" s="24" t="s">
        <v>301</v>
      </c>
      <c r="BM134" s="24" t="s">
        <v>3057</v>
      </c>
    </row>
    <row r="135" spans="2:65" s="1" customFormat="1" ht="14.45" customHeight="1">
      <c r="B135" s="42"/>
      <c r="C135" s="193" t="s">
        <v>430</v>
      </c>
      <c r="D135" s="193" t="s">
        <v>182</v>
      </c>
      <c r="E135" s="194" t="s">
        <v>3058</v>
      </c>
      <c r="F135" s="195" t="s">
        <v>3059</v>
      </c>
      <c r="G135" s="196" t="s">
        <v>250</v>
      </c>
      <c r="H135" s="197">
        <v>663</v>
      </c>
      <c r="I135" s="198"/>
      <c r="J135" s="199">
        <f>ROUND(I135*H135,2)</f>
        <v>0</v>
      </c>
      <c r="K135" s="195" t="s">
        <v>186</v>
      </c>
      <c r="L135" s="62"/>
      <c r="M135" s="200" t="s">
        <v>34</v>
      </c>
      <c r="N135" s="201" t="s">
        <v>49</v>
      </c>
      <c r="O135" s="43"/>
      <c r="P135" s="202">
        <f>O135*H135</f>
        <v>0</v>
      </c>
      <c r="Q135" s="202">
        <v>0</v>
      </c>
      <c r="R135" s="202">
        <f>Q135*H135</f>
        <v>0</v>
      </c>
      <c r="S135" s="202">
        <v>0</v>
      </c>
      <c r="T135" s="203">
        <f>S135*H135</f>
        <v>0</v>
      </c>
      <c r="AR135" s="24" t="s">
        <v>301</v>
      </c>
      <c r="AT135" s="24" t="s">
        <v>182</v>
      </c>
      <c r="AU135" s="24" t="s">
        <v>88</v>
      </c>
      <c r="AY135" s="24" t="s">
        <v>179</v>
      </c>
      <c r="BE135" s="204">
        <f>IF(N135="základní",J135,0)</f>
        <v>0</v>
      </c>
      <c r="BF135" s="204">
        <f>IF(N135="snížená",J135,0)</f>
        <v>0</v>
      </c>
      <c r="BG135" s="204">
        <f>IF(N135="zákl. přenesená",J135,0)</f>
        <v>0</v>
      </c>
      <c r="BH135" s="204">
        <f>IF(N135="sníž. přenesená",J135,0)</f>
        <v>0</v>
      </c>
      <c r="BI135" s="204">
        <f>IF(N135="nulová",J135,0)</f>
        <v>0</v>
      </c>
      <c r="BJ135" s="24" t="s">
        <v>86</v>
      </c>
      <c r="BK135" s="204">
        <f>ROUND(I135*H135,2)</f>
        <v>0</v>
      </c>
      <c r="BL135" s="24" t="s">
        <v>301</v>
      </c>
      <c r="BM135" s="24" t="s">
        <v>3060</v>
      </c>
    </row>
    <row r="136" spans="2:65" s="1" customFormat="1" ht="40.5">
      <c r="B136" s="42"/>
      <c r="C136" s="64"/>
      <c r="D136" s="205" t="s">
        <v>189</v>
      </c>
      <c r="E136" s="64"/>
      <c r="F136" s="206" t="s">
        <v>3061</v>
      </c>
      <c r="G136" s="64"/>
      <c r="H136" s="64"/>
      <c r="I136" s="164"/>
      <c r="J136" s="64"/>
      <c r="K136" s="64"/>
      <c r="L136" s="62"/>
      <c r="M136" s="207"/>
      <c r="N136" s="43"/>
      <c r="O136" s="43"/>
      <c r="P136" s="43"/>
      <c r="Q136" s="43"/>
      <c r="R136" s="43"/>
      <c r="S136" s="43"/>
      <c r="T136" s="79"/>
      <c r="AT136" s="24" t="s">
        <v>189</v>
      </c>
      <c r="AU136" s="24" t="s">
        <v>88</v>
      </c>
    </row>
    <row r="137" spans="2:65" s="1" customFormat="1" ht="14.45" customHeight="1">
      <c r="B137" s="42"/>
      <c r="C137" s="240" t="s">
        <v>440</v>
      </c>
      <c r="D137" s="240" t="s">
        <v>222</v>
      </c>
      <c r="E137" s="241" t="s">
        <v>3062</v>
      </c>
      <c r="F137" s="242" t="s">
        <v>3063</v>
      </c>
      <c r="G137" s="243" t="s">
        <v>769</v>
      </c>
      <c r="H137" s="244">
        <v>10</v>
      </c>
      <c r="I137" s="245"/>
      <c r="J137" s="246">
        <f t="shared" ref="J137:J143" si="10">ROUND(I137*H137,2)</f>
        <v>0</v>
      </c>
      <c r="K137" s="242" t="s">
        <v>233</v>
      </c>
      <c r="L137" s="247"/>
      <c r="M137" s="248" t="s">
        <v>34</v>
      </c>
      <c r="N137" s="249" t="s">
        <v>49</v>
      </c>
      <c r="O137" s="43"/>
      <c r="P137" s="202">
        <f t="shared" ref="P137:P143" si="11">O137*H137</f>
        <v>0</v>
      </c>
      <c r="Q137" s="202">
        <v>0</v>
      </c>
      <c r="R137" s="202">
        <f t="shared" ref="R137:R143" si="12">Q137*H137</f>
        <v>0</v>
      </c>
      <c r="S137" s="202">
        <v>0</v>
      </c>
      <c r="T137" s="203">
        <f t="shared" ref="T137:T143" si="13">S137*H137</f>
        <v>0</v>
      </c>
      <c r="AR137" s="24" t="s">
        <v>473</v>
      </c>
      <c r="AT137" s="24" t="s">
        <v>222</v>
      </c>
      <c r="AU137" s="24" t="s">
        <v>88</v>
      </c>
      <c r="AY137" s="24" t="s">
        <v>179</v>
      </c>
      <c r="BE137" s="204">
        <f t="shared" ref="BE137:BE143" si="14">IF(N137="základní",J137,0)</f>
        <v>0</v>
      </c>
      <c r="BF137" s="204">
        <f t="shared" ref="BF137:BF143" si="15">IF(N137="snížená",J137,0)</f>
        <v>0</v>
      </c>
      <c r="BG137" s="204">
        <f t="shared" ref="BG137:BG143" si="16">IF(N137="zákl. přenesená",J137,0)</f>
        <v>0</v>
      </c>
      <c r="BH137" s="204">
        <f t="shared" ref="BH137:BH143" si="17">IF(N137="sníž. přenesená",J137,0)</f>
        <v>0</v>
      </c>
      <c r="BI137" s="204">
        <f t="shared" ref="BI137:BI143" si="18">IF(N137="nulová",J137,0)</f>
        <v>0</v>
      </c>
      <c r="BJ137" s="24" t="s">
        <v>86</v>
      </c>
      <c r="BK137" s="204">
        <f t="shared" ref="BK137:BK143" si="19">ROUND(I137*H137,2)</f>
        <v>0</v>
      </c>
      <c r="BL137" s="24" t="s">
        <v>301</v>
      </c>
      <c r="BM137" s="24" t="s">
        <v>3064</v>
      </c>
    </row>
    <row r="138" spans="2:65" s="1" customFormat="1" ht="14.45" customHeight="1">
      <c r="B138" s="42"/>
      <c r="C138" s="193" t="s">
        <v>446</v>
      </c>
      <c r="D138" s="193" t="s">
        <v>182</v>
      </c>
      <c r="E138" s="194" t="s">
        <v>3065</v>
      </c>
      <c r="F138" s="195" t="s">
        <v>3066</v>
      </c>
      <c r="G138" s="196" t="s">
        <v>769</v>
      </c>
      <c r="H138" s="197">
        <v>12</v>
      </c>
      <c r="I138" s="198"/>
      <c r="J138" s="199">
        <f t="shared" si="10"/>
        <v>0</v>
      </c>
      <c r="K138" s="195" t="s">
        <v>233</v>
      </c>
      <c r="L138" s="62"/>
      <c r="M138" s="200" t="s">
        <v>34</v>
      </c>
      <c r="N138" s="201" t="s">
        <v>49</v>
      </c>
      <c r="O138" s="43"/>
      <c r="P138" s="202">
        <f t="shared" si="11"/>
        <v>0</v>
      </c>
      <c r="Q138" s="202">
        <v>0</v>
      </c>
      <c r="R138" s="202">
        <f t="shared" si="12"/>
        <v>0</v>
      </c>
      <c r="S138" s="202">
        <v>0</v>
      </c>
      <c r="T138" s="203">
        <f t="shared" si="13"/>
        <v>0</v>
      </c>
      <c r="AR138" s="24" t="s">
        <v>301</v>
      </c>
      <c r="AT138" s="24" t="s">
        <v>182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301</v>
      </c>
      <c r="BM138" s="24" t="s">
        <v>3067</v>
      </c>
    </row>
    <row r="139" spans="2:65" s="1" customFormat="1" ht="22.9" customHeight="1">
      <c r="B139" s="42"/>
      <c r="C139" s="193" t="s">
        <v>451</v>
      </c>
      <c r="D139" s="193" t="s">
        <v>182</v>
      </c>
      <c r="E139" s="194" t="s">
        <v>3068</v>
      </c>
      <c r="F139" s="195" t="s">
        <v>3069</v>
      </c>
      <c r="G139" s="196" t="s">
        <v>3070</v>
      </c>
      <c r="H139" s="197">
        <v>30</v>
      </c>
      <c r="I139" s="198"/>
      <c r="J139" s="199">
        <f t="shared" si="10"/>
        <v>0</v>
      </c>
      <c r="K139" s="195" t="s">
        <v>233</v>
      </c>
      <c r="L139" s="62"/>
      <c r="M139" s="200" t="s">
        <v>34</v>
      </c>
      <c r="N139" s="201" t="s">
        <v>49</v>
      </c>
      <c r="O139" s="43"/>
      <c r="P139" s="202">
        <f t="shared" si="11"/>
        <v>0</v>
      </c>
      <c r="Q139" s="202">
        <v>0</v>
      </c>
      <c r="R139" s="202">
        <f t="shared" si="12"/>
        <v>0</v>
      </c>
      <c r="S139" s="202">
        <v>0</v>
      </c>
      <c r="T139" s="203">
        <f t="shared" si="13"/>
        <v>0</v>
      </c>
      <c r="AR139" s="24" t="s">
        <v>301</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301</v>
      </c>
      <c r="BM139" s="24" t="s">
        <v>3071</v>
      </c>
    </row>
    <row r="140" spans="2:65" s="1" customFormat="1" ht="14.45" customHeight="1">
      <c r="B140" s="42"/>
      <c r="C140" s="193" t="s">
        <v>457</v>
      </c>
      <c r="D140" s="193" t="s">
        <v>182</v>
      </c>
      <c r="E140" s="194" t="s">
        <v>3072</v>
      </c>
      <c r="F140" s="195" t="s">
        <v>3073</v>
      </c>
      <c r="G140" s="196" t="s">
        <v>3074</v>
      </c>
      <c r="H140" s="197">
        <v>36</v>
      </c>
      <c r="I140" s="198"/>
      <c r="J140" s="199">
        <f t="shared" si="10"/>
        <v>0</v>
      </c>
      <c r="K140" s="195" t="s">
        <v>233</v>
      </c>
      <c r="L140" s="62"/>
      <c r="M140" s="200" t="s">
        <v>34</v>
      </c>
      <c r="N140" s="201" t="s">
        <v>49</v>
      </c>
      <c r="O140" s="43"/>
      <c r="P140" s="202">
        <f t="shared" si="11"/>
        <v>0</v>
      </c>
      <c r="Q140" s="202">
        <v>0</v>
      </c>
      <c r="R140" s="202">
        <f t="shared" si="12"/>
        <v>0</v>
      </c>
      <c r="S140" s="202">
        <v>0</v>
      </c>
      <c r="T140" s="203">
        <f t="shared" si="13"/>
        <v>0</v>
      </c>
      <c r="AR140" s="24" t="s">
        <v>301</v>
      </c>
      <c r="AT140" s="24" t="s">
        <v>182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301</v>
      </c>
      <c r="BM140" s="24" t="s">
        <v>3075</v>
      </c>
    </row>
    <row r="141" spans="2:65" s="1" customFormat="1" ht="14.45" customHeight="1">
      <c r="B141" s="42"/>
      <c r="C141" s="193" t="s">
        <v>464</v>
      </c>
      <c r="D141" s="193" t="s">
        <v>182</v>
      </c>
      <c r="E141" s="194" t="s">
        <v>3076</v>
      </c>
      <c r="F141" s="195" t="s">
        <v>3077</v>
      </c>
      <c r="G141" s="196" t="s">
        <v>3074</v>
      </c>
      <c r="H141" s="197">
        <v>6</v>
      </c>
      <c r="I141" s="198"/>
      <c r="J141" s="199">
        <f t="shared" si="10"/>
        <v>0</v>
      </c>
      <c r="K141" s="195" t="s">
        <v>233</v>
      </c>
      <c r="L141" s="62"/>
      <c r="M141" s="200" t="s">
        <v>34</v>
      </c>
      <c r="N141" s="201" t="s">
        <v>49</v>
      </c>
      <c r="O141" s="43"/>
      <c r="P141" s="202">
        <f t="shared" si="11"/>
        <v>0</v>
      </c>
      <c r="Q141" s="202">
        <v>0</v>
      </c>
      <c r="R141" s="202">
        <f t="shared" si="12"/>
        <v>0</v>
      </c>
      <c r="S141" s="202">
        <v>0</v>
      </c>
      <c r="T141" s="203">
        <f t="shared" si="13"/>
        <v>0</v>
      </c>
      <c r="AR141" s="24" t="s">
        <v>301</v>
      </c>
      <c r="AT141" s="24" t="s">
        <v>182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301</v>
      </c>
      <c r="BM141" s="24" t="s">
        <v>3078</v>
      </c>
    </row>
    <row r="142" spans="2:65" s="1" customFormat="1" ht="14.45" customHeight="1">
      <c r="B142" s="42"/>
      <c r="C142" s="193" t="s">
        <v>469</v>
      </c>
      <c r="D142" s="193" t="s">
        <v>182</v>
      </c>
      <c r="E142" s="194" t="s">
        <v>3079</v>
      </c>
      <c r="F142" s="195" t="s">
        <v>3077</v>
      </c>
      <c r="G142" s="196" t="s">
        <v>3074</v>
      </c>
      <c r="H142" s="197">
        <v>5</v>
      </c>
      <c r="I142" s="198"/>
      <c r="J142" s="199">
        <f t="shared" si="10"/>
        <v>0</v>
      </c>
      <c r="K142" s="195" t="s">
        <v>233</v>
      </c>
      <c r="L142" s="62"/>
      <c r="M142" s="200" t="s">
        <v>34</v>
      </c>
      <c r="N142" s="201" t="s">
        <v>49</v>
      </c>
      <c r="O142" s="43"/>
      <c r="P142" s="202">
        <f t="shared" si="11"/>
        <v>0</v>
      </c>
      <c r="Q142" s="202">
        <v>0</v>
      </c>
      <c r="R142" s="202">
        <f t="shared" si="12"/>
        <v>0</v>
      </c>
      <c r="S142" s="202">
        <v>0</v>
      </c>
      <c r="T142" s="203">
        <f t="shared" si="13"/>
        <v>0</v>
      </c>
      <c r="AR142" s="24" t="s">
        <v>301</v>
      </c>
      <c r="AT142" s="24" t="s">
        <v>182</v>
      </c>
      <c r="AU142" s="24" t="s">
        <v>88</v>
      </c>
      <c r="AY142" s="24" t="s">
        <v>179</v>
      </c>
      <c r="BE142" s="204">
        <f t="shared" si="14"/>
        <v>0</v>
      </c>
      <c r="BF142" s="204">
        <f t="shared" si="15"/>
        <v>0</v>
      </c>
      <c r="BG142" s="204">
        <f t="shared" si="16"/>
        <v>0</v>
      </c>
      <c r="BH142" s="204">
        <f t="shared" si="17"/>
        <v>0</v>
      </c>
      <c r="BI142" s="204">
        <f t="shared" si="18"/>
        <v>0</v>
      </c>
      <c r="BJ142" s="24" t="s">
        <v>86</v>
      </c>
      <c r="BK142" s="204">
        <f t="shared" si="19"/>
        <v>0</v>
      </c>
      <c r="BL142" s="24" t="s">
        <v>301</v>
      </c>
      <c r="BM142" s="24" t="s">
        <v>3080</v>
      </c>
    </row>
    <row r="143" spans="2:65" s="1" customFormat="1" ht="34.15" customHeight="1">
      <c r="B143" s="42"/>
      <c r="C143" s="193" t="s">
        <v>473</v>
      </c>
      <c r="D143" s="193" t="s">
        <v>182</v>
      </c>
      <c r="E143" s="194" t="s">
        <v>3081</v>
      </c>
      <c r="F143" s="195" t="s">
        <v>3082</v>
      </c>
      <c r="G143" s="196" t="s">
        <v>207</v>
      </c>
      <c r="H143" s="197">
        <v>0.34599999999999997</v>
      </c>
      <c r="I143" s="198"/>
      <c r="J143" s="199">
        <f t="shared" si="10"/>
        <v>0</v>
      </c>
      <c r="K143" s="195" t="s">
        <v>186</v>
      </c>
      <c r="L143" s="62"/>
      <c r="M143" s="200" t="s">
        <v>34</v>
      </c>
      <c r="N143" s="201" t="s">
        <v>49</v>
      </c>
      <c r="O143" s="43"/>
      <c r="P143" s="202">
        <f t="shared" si="11"/>
        <v>0</v>
      </c>
      <c r="Q143" s="202">
        <v>0</v>
      </c>
      <c r="R143" s="202">
        <f t="shared" si="12"/>
        <v>0</v>
      </c>
      <c r="S143" s="202">
        <v>0</v>
      </c>
      <c r="T143" s="203">
        <f t="shared" si="13"/>
        <v>0</v>
      </c>
      <c r="AR143" s="24" t="s">
        <v>301</v>
      </c>
      <c r="AT143" s="24" t="s">
        <v>182</v>
      </c>
      <c r="AU143" s="24" t="s">
        <v>88</v>
      </c>
      <c r="AY143" s="24" t="s">
        <v>179</v>
      </c>
      <c r="BE143" s="204">
        <f t="shared" si="14"/>
        <v>0</v>
      </c>
      <c r="BF143" s="204">
        <f t="shared" si="15"/>
        <v>0</v>
      </c>
      <c r="BG143" s="204">
        <f t="shared" si="16"/>
        <v>0</v>
      </c>
      <c r="BH143" s="204">
        <f t="shared" si="17"/>
        <v>0</v>
      </c>
      <c r="BI143" s="204">
        <f t="shared" si="18"/>
        <v>0</v>
      </c>
      <c r="BJ143" s="24" t="s">
        <v>86</v>
      </c>
      <c r="BK143" s="204">
        <f t="shared" si="19"/>
        <v>0</v>
      </c>
      <c r="BL143" s="24" t="s">
        <v>301</v>
      </c>
      <c r="BM143" s="24" t="s">
        <v>3083</v>
      </c>
    </row>
    <row r="144" spans="2:65" s="1" customFormat="1" ht="135">
      <c r="B144" s="42"/>
      <c r="C144" s="64"/>
      <c r="D144" s="205" t="s">
        <v>189</v>
      </c>
      <c r="E144" s="64"/>
      <c r="F144" s="206" t="s">
        <v>2745</v>
      </c>
      <c r="G144" s="64"/>
      <c r="H144" s="64"/>
      <c r="I144" s="164"/>
      <c r="J144" s="64"/>
      <c r="K144" s="64"/>
      <c r="L144" s="62"/>
      <c r="M144" s="207"/>
      <c r="N144" s="43"/>
      <c r="O144" s="43"/>
      <c r="P144" s="43"/>
      <c r="Q144" s="43"/>
      <c r="R144" s="43"/>
      <c r="S144" s="43"/>
      <c r="T144" s="79"/>
      <c r="AT144" s="24" t="s">
        <v>189</v>
      </c>
      <c r="AU144" s="24" t="s">
        <v>88</v>
      </c>
    </row>
    <row r="145" spans="2:65" s="10" customFormat="1" ht="29.85" customHeight="1">
      <c r="B145" s="177"/>
      <c r="C145" s="178"/>
      <c r="D145" s="179" t="s">
        <v>77</v>
      </c>
      <c r="E145" s="191" t="s">
        <v>3084</v>
      </c>
      <c r="F145" s="191" t="s">
        <v>3085</v>
      </c>
      <c r="G145" s="178"/>
      <c r="H145" s="178"/>
      <c r="I145" s="181"/>
      <c r="J145" s="192">
        <f>BK145</f>
        <v>0</v>
      </c>
      <c r="K145" s="178"/>
      <c r="L145" s="183"/>
      <c r="M145" s="184"/>
      <c r="N145" s="185"/>
      <c r="O145" s="185"/>
      <c r="P145" s="186">
        <f>SUM(P146:P179)</f>
        <v>0</v>
      </c>
      <c r="Q145" s="185"/>
      <c r="R145" s="186">
        <f>SUM(R146:R179)</f>
        <v>0.76463963000000013</v>
      </c>
      <c r="S145" s="185"/>
      <c r="T145" s="187">
        <f>SUM(T146:T179)</f>
        <v>0.1426</v>
      </c>
      <c r="AR145" s="188" t="s">
        <v>88</v>
      </c>
      <c r="AT145" s="189" t="s">
        <v>77</v>
      </c>
      <c r="AU145" s="189" t="s">
        <v>86</v>
      </c>
      <c r="AY145" s="188" t="s">
        <v>179</v>
      </c>
      <c r="BK145" s="190">
        <f>SUM(BK146:BK179)</f>
        <v>0</v>
      </c>
    </row>
    <row r="146" spans="2:65" s="1" customFormat="1" ht="22.9" customHeight="1">
      <c r="B146" s="42"/>
      <c r="C146" s="193" t="s">
        <v>481</v>
      </c>
      <c r="D146" s="193" t="s">
        <v>182</v>
      </c>
      <c r="E146" s="194" t="s">
        <v>3086</v>
      </c>
      <c r="F146" s="195" t="s">
        <v>3087</v>
      </c>
      <c r="G146" s="196" t="s">
        <v>250</v>
      </c>
      <c r="H146" s="197">
        <v>10</v>
      </c>
      <c r="I146" s="198"/>
      <c r="J146" s="199">
        <f>ROUND(I146*H146,2)</f>
        <v>0</v>
      </c>
      <c r="K146" s="195" t="s">
        <v>186</v>
      </c>
      <c r="L146" s="62"/>
      <c r="M146" s="200" t="s">
        <v>34</v>
      </c>
      <c r="N146" s="201" t="s">
        <v>49</v>
      </c>
      <c r="O146" s="43"/>
      <c r="P146" s="202">
        <f>O146*H146</f>
        <v>0</v>
      </c>
      <c r="Q146" s="202">
        <v>4.5061140000000003E-3</v>
      </c>
      <c r="R146" s="202">
        <f>Q146*H146</f>
        <v>4.506114E-2</v>
      </c>
      <c r="S146" s="202">
        <v>0</v>
      </c>
      <c r="T146" s="203">
        <f>S146*H146</f>
        <v>0</v>
      </c>
      <c r="AR146" s="24" t="s">
        <v>301</v>
      </c>
      <c r="AT146" s="24" t="s">
        <v>182</v>
      </c>
      <c r="AU146" s="24" t="s">
        <v>88</v>
      </c>
      <c r="AY146" s="24" t="s">
        <v>179</v>
      </c>
      <c r="BE146" s="204">
        <f>IF(N146="základní",J146,0)</f>
        <v>0</v>
      </c>
      <c r="BF146" s="204">
        <f>IF(N146="snížená",J146,0)</f>
        <v>0</v>
      </c>
      <c r="BG146" s="204">
        <f>IF(N146="zákl. přenesená",J146,0)</f>
        <v>0</v>
      </c>
      <c r="BH146" s="204">
        <f>IF(N146="sníž. přenesená",J146,0)</f>
        <v>0</v>
      </c>
      <c r="BI146" s="204">
        <f>IF(N146="nulová",J146,0)</f>
        <v>0</v>
      </c>
      <c r="BJ146" s="24" t="s">
        <v>86</v>
      </c>
      <c r="BK146" s="204">
        <f>ROUND(I146*H146,2)</f>
        <v>0</v>
      </c>
      <c r="BL146" s="24" t="s">
        <v>301</v>
      </c>
      <c r="BM146" s="24" t="s">
        <v>3088</v>
      </c>
    </row>
    <row r="147" spans="2:65" s="1" customFormat="1" ht="14.45" customHeight="1">
      <c r="B147" s="42"/>
      <c r="C147" s="193" t="s">
        <v>486</v>
      </c>
      <c r="D147" s="193" t="s">
        <v>182</v>
      </c>
      <c r="E147" s="194" t="s">
        <v>3089</v>
      </c>
      <c r="F147" s="195" t="s">
        <v>3090</v>
      </c>
      <c r="G147" s="196" t="s">
        <v>250</v>
      </c>
      <c r="H147" s="197">
        <v>420</v>
      </c>
      <c r="I147" s="198"/>
      <c r="J147" s="199">
        <f>ROUND(I147*H147,2)</f>
        <v>0</v>
      </c>
      <c r="K147" s="195" t="s">
        <v>186</v>
      </c>
      <c r="L147" s="62"/>
      <c r="M147" s="200" t="s">
        <v>34</v>
      </c>
      <c r="N147" s="201" t="s">
        <v>49</v>
      </c>
      <c r="O147" s="43"/>
      <c r="P147" s="202">
        <f>O147*H147</f>
        <v>0</v>
      </c>
      <c r="Q147" s="202">
        <v>0</v>
      </c>
      <c r="R147" s="202">
        <f>Q147*H147</f>
        <v>0</v>
      </c>
      <c r="S147" s="202">
        <v>2.9E-4</v>
      </c>
      <c r="T147" s="203">
        <f>S147*H147</f>
        <v>0.12180000000000001</v>
      </c>
      <c r="AR147" s="24" t="s">
        <v>301</v>
      </c>
      <c r="AT147" s="24" t="s">
        <v>182</v>
      </c>
      <c r="AU147" s="24" t="s">
        <v>88</v>
      </c>
      <c r="AY147" s="24" t="s">
        <v>179</v>
      </c>
      <c r="BE147" s="204">
        <f>IF(N147="základní",J147,0)</f>
        <v>0</v>
      </c>
      <c r="BF147" s="204">
        <f>IF(N147="snížená",J147,0)</f>
        <v>0</v>
      </c>
      <c r="BG147" s="204">
        <f>IF(N147="zákl. přenesená",J147,0)</f>
        <v>0</v>
      </c>
      <c r="BH147" s="204">
        <f>IF(N147="sníž. přenesená",J147,0)</f>
        <v>0</v>
      </c>
      <c r="BI147" s="204">
        <f>IF(N147="nulová",J147,0)</f>
        <v>0</v>
      </c>
      <c r="BJ147" s="24" t="s">
        <v>86</v>
      </c>
      <c r="BK147" s="204">
        <f>ROUND(I147*H147,2)</f>
        <v>0</v>
      </c>
      <c r="BL147" s="24" t="s">
        <v>301</v>
      </c>
      <c r="BM147" s="24" t="s">
        <v>3091</v>
      </c>
    </row>
    <row r="148" spans="2:65" s="12" customFormat="1" ht="13.5">
      <c r="B148" s="218"/>
      <c r="C148" s="219"/>
      <c r="D148" s="205" t="s">
        <v>191</v>
      </c>
      <c r="E148" s="220" t="s">
        <v>34</v>
      </c>
      <c r="F148" s="221" t="s">
        <v>3092</v>
      </c>
      <c r="G148" s="219"/>
      <c r="H148" s="222">
        <v>420</v>
      </c>
      <c r="I148" s="223"/>
      <c r="J148" s="219"/>
      <c r="K148" s="219"/>
      <c r="L148" s="224"/>
      <c r="M148" s="225"/>
      <c r="N148" s="226"/>
      <c r="O148" s="226"/>
      <c r="P148" s="226"/>
      <c r="Q148" s="226"/>
      <c r="R148" s="226"/>
      <c r="S148" s="226"/>
      <c r="T148" s="227"/>
      <c r="AT148" s="228" t="s">
        <v>191</v>
      </c>
      <c r="AU148" s="228" t="s">
        <v>88</v>
      </c>
      <c r="AV148" s="12" t="s">
        <v>88</v>
      </c>
      <c r="AW148" s="12" t="s">
        <v>41</v>
      </c>
      <c r="AX148" s="12" t="s">
        <v>86</v>
      </c>
      <c r="AY148" s="228" t="s">
        <v>179</v>
      </c>
    </row>
    <row r="149" spans="2:65" s="1" customFormat="1" ht="14.45" customHeight="1">
      <c r="B149" s="42"/>
      <c r="C149" s="193" t="s">
        <v>491</v>
      </c>
      <c r="D149" s="193" t="s">
        <v>182</v>
      </c>
      <c r="E149" s="194" t="s">
        <v>3093</v>
      </c>
      <c r="F149" s="195" t="s">
        <v>3094</v>
      </c>
      <c r="G149" s="196" t="s">
        <v>250</v>
      </c>
      <c r="H149" s="197">
        <v>65</v>
      </c>
      <c r="I149" s="198"/>
      <c r="J149" s="199">
        <f>ROUND(I149*H149,2)</f>
        <v>0</v>
      </c>
      <c r="K149" s="195" t="s">
        <v>186</v>
      </c>
      <c r="L149" s="62"/>
      <c r="M149" s="200" t="s">
        <v>34</v>
      </c>
      <c r="N149" s="201" t="s">
        <v>49</v>
      </c>
      <c r="O149" s="43"/>
      <c r="P149" s="202">
        <f>O149*H149</f>
        <v>0</v>
      </c>
      <c r="Q149" s="202">
        <v>0</v>
      </c>
      <c r="R149" s="202">
        <f>Q149*H149</f>
        <v>0</v>
      </c>
      <c r="S149" s="202">
        <v>3.2000000000000003E-4</v>
      </c>
      <c r="T149" s="203">
        <f>S149*H149</f>
        <v>2.0800000000000003E-2</v>
      </c>
      <c r="AR149" s="24" t="s">
        <v>301</v>
      </c>
      <c r="AT149" s="24" t="s">
        <v>182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301</v>
      </c>
      <c r="BM149" s="24" t="s">
        <v>3095</v>
      </c>
    </row>
    <row r="150" spans="2:65" s="1" customFormat="1" ht="22.9" customHeight="1">
      <c r="B150" s="42"/>
      <c r="C150" s="193" t="s">
        <v>495</v>
      </c>
      <c r="D150" s="193" t="s">
        <v>182</v>
      </c>
      <c r="E150" s="194" t="s">
        <v>3096</v>
      </c>
      <c r="F150" s="195" t="s">
        <v>3097</v>
      </c>
      <c r="G150" s="196" t="s">
        <v>250</v>
      </c>
      <c r="H150" s="197">
        <v>132</v>
      </c>
      <c r="I150" s="198"/>
      <c r="J150" s="199">
        <f>ROUND(I150*H150,2)</f>
        <v>0</v>
      </c>
      <c r="K150" s="195" t="s">
        <v>186</v>
      </c>
      <c r="L150" s="62"/>
      <c r="M150" s="200" t="s">
        <v>34</v>
      </c>
      <c r="N150" s="201" t="s">
        <v>49</v>
      </c>
      <c r="O150" s="43"/>
      <c r="P150" s="202">
        <f>O150*H150</f>
        <v>0</v>
      </c>
      <c r="Q150" s="202">
        <v>2.6949999999999999E-4</v>
      </c>
      <c r="R150" s="202">
        <f>Q150*H150</f>
        <v>3.5574000000000001E-2</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3098</v>
      </c>
    </row>
    <row r="151" spans="2:65" s="1" customFormat="1" ht="108">
      <c r="B151" s="42"/>
      <c r="C151" s="64"/>
      <c r="D151" s="205" t="s">
        <v>189</v>
      </c>
      <c r="E151" s="64"/>
      <c r="F151" s="206" t="s">
        <v>3099</v>
      </c>
      <c r="G151" s="64"/>
      <c r="H151" s="64"/>
      <c r="I151" s="164"/>
      <c r="J151" s="64"/>
      <c r="K151" s="64"/>
      <c r="L151" s="62"/>
      <c r="M151" s="207"/>
      <c r="N151" s="43"/>
      <c r="O151" s="43"/>
      <c r="P151" s="43"/>
      <c r="Q151" s="43"/>
      <c r="R151" s="43"/>
      <c r="S151" s="43"/>
      <c r="T151" s="79"/>
      <c r="AT151" s="24" t="s">
        <v>189</v>
      </c>
      <c r="AU151" s="24" t="s">
        <v>88</v>
      </c>
    </row>
    <row r="152" spans="2:65" s="1" customFormat="1" ht="14.45" customHeight="1">
      <c r="B152" s="42"/>
      <c r="C152" s="240" t="s">
        <v>503</v>
      </c>
      <c r="D152" s="240" t="s">
        <v>222</v>
      </c>
      <c r="E152" s="241" t="s">
        <v>3100</v>
      </c>
      <c r="F152" s="242" t="s">
        <v>3101</v>
      </c>
      <c r="G152" s="243" t="s">
        <v>250</v>
      </c>
      <c r="H152" s="244">
        <v>132</v>
      </c>
      <c r="I152" s="245"/>
      <c r="J152" s="246">
        <f>ROUND(I152*H152,2)</f>
        <v>0</v>
      </c>
      <c r="K152" s="242" t="s">
        <v>186</v>
      </c>
      <c r="L152" s="247"/>
      <c r="M152" s="248" t="s">
        <v>34</v>
      </c>
      <c r="N152" s="249" t="s">
        <v>49</v>
      </c>
      <c r="O152" s="43"/>
      <c r="P152" s="202">
        <f>O152*H152</f>
        <v>0</v>
      </c>
      <c r="Q152" s="202">
        <v>1.1E-4</v>
      </c>
      <c r="R152" s="202">
        <f>Q152*H152</f>
        <v>1.452E-2</v>
      </c>
      <c r="S152" s="202">
        <v>0</v>
      </c>
      <c r="T152" s="203">
        <f>S152*H152</f>
        <v>0</v>
      </c>
      <c r="AR152" s="24" t="s">
        <v>473</v>
      </c>
      <c r="AT152" s="24" t="s">
        <v>222</v>
      </c>
      <c r="AU152" s="24" t="s">
        <v>88</v>
      </c>
      <c r="AY152" s="24" t="s">
        <v>179</v>
      </c>
      <c r="BE152" s="204">
        <f>IF(N152="základní",J152,0)</f>
        <v>0</v>
      </c>
      <c r="BF152" s="204">
        <f>IF(N152="snížená",J152,0)</f>
        <v>0</v>
      </c>
      <c r="BG152" s="204">
        <f>IF(N152="zákl. přenesená",J152,0)</f>
        <v>0</v>
      </c>
      <c r="BH152" s="204">
        <f>IF(N152="sníž. přenesená",J152,0)</f>
        <v>0</v>
      </c>
      <c r="BI152" s="204">
        <f>IF(N152="nulová",J152,0)</f>
        <v>0</v>
      </c>
      <c r="BJ152" s="24" t="s">
        <v>86</v>
      </c>
      <c r="BK152" s="204">
        <f>ROUND(I152*H152,2)</f>
        <v>0</v>
      </c>
      <c r="BL152" s="24" t="s">
        <v>301</v>
      </c>
      <c r="BM152" s="24" t="s">
        <v>3102</v>
      </c>
    </row>
    <row r="153" spans="2:65" s="1" customFormat="1" ht="22.9" customHeight="1">
      <c r="B153" s="42"/>
      <c r="C153" s="193" t="s">
        <v>508</v>
      </c>
      <c r="D153" s="193" t="s">
        <v>182</v>
      </c>
      <c r="E153" s="194" t="s">
        <v>3103</v>
      </c>
      <c r="F153" s="195" t="s">
        <v>3104</v>
      </c>
      <c r="G153" s="196" t="s">
        <v>250</v>
      </c>
      <c r="H153" s="197">
        <v>250</v>
      </c>
      <c r="I153" s="198"/>
      <c r="J153" s="199">
        <f>ROUND(I153*H153,2)</f>
        <v>0</v>
      </c>
      <c r="K153" s="195" t="s">
        <v>186</v>
      </c>
      <c r="L153" s="62"/>
      <c r="M153" s="200" t="s">
        <v>34</v>
      </c>
      <c r="N153" s="201" t="s">
        <v>49</v>
      </c>
      <c r="O153" s="43"/>
      <c r="P153" s="202">
        <f>O153*H153</f>
        <v>0</v>
      </c>
      <c r="Q153" s="202">
        <v>3.2949999999999999E-4</v>
      </c>
      <c r="R153" s="202">
        <f>Q153*H153</f>
        <v>8.237499999999999E-2</v>
      </c>
      <c r="S153" s="202">
        <v>0</v>
      </c>
      <c r="T153" s="203">
        <f>S153*H153</f>
        <v>0</v>
      </c>
      <c r="AR153" s="24" t="s">
        <v>301</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301</v>
      </c>
      <c r="BM153" s="24" t="s">
        <v>3105</v>
      </c>
    </row>
    <row r="154" spans="2:65" s="1" customFormat="1" ht="108">
      <c r="B154" s="42"/>
      <c r="C154" s="64"/>
      <c r="D154" s="205" t="s">
        <v>189</v>
      </c>
      <c r="E154" s="64"/>
      <c r="F154" s="206" t="s">
        <v>3099</v>
      </c>
      <c r="G154" s="64"/>
      <c r="H154" s="64"/>
      <c r="I154" s="164"/>
      <c r="J154" s="64"/>
      <c r="K154" s="64"/>
      <c r="L154" s="62"/>
      <c r="M154" s="207"/>
      <c r="N154" s="43"/>
      <c r="O154" s="43"/>
      <c r="P154" s="43"/>
      <c r="Q154" s="43"/>
      <c r="R154" s="43"/>
      <c r="S154" s="43"/>
      <c r="T154" s="79"/>
      <c r="AT154" s="24" t="s">
        <v>189</v>
      </c>
      <c r="AU154" s="24" t="s">
        <v>88</v>
      </c>
    </row>
    <row r="155" spans="2:65" s="12" customFormat="1" ht="13.5">
      <c r="B155" s="218"/>
      <c r="C155" s="219"/>
      <c r="D155" s="205" t="s">
        <v>191</v>
      </c>
      <c r="E155" s="220" t="s">
        <v>34</v>
      </c>
      <c r="F155" s="221" t="s">
        <v>3106</v>
      </c>
      <c r="G155" s="219"/>
      <c r="H155" s="222">
        <v>250</v>
      </c>
      <c r="I155" s="223"/>
      <c r="J155" s="219"/>
      <c r="K155" s="219"/>
      <c r="L155" s="224"/>
      <c r="M155" s="225"/>
      <c r="N155" s="226"/>
      <c r="O155" s="226"/>
      <c r="P155" s="226"/>
      <c r="Q155" s="226"/>
      <c r="R155" s="226"/>
      <c r="S155" s="226"/>
      <c r="T155" s="227"/>
      <c r="AT155" s="228" t="s">
        <v>191</v>
      </c>
      <c r="AU155" s="228" t="s">
        <v>88</v>
      </c>
      <c r="AV155" s="12" t="s">
        <v>88</v>
      </c>
      <c r="AW155" s="12" t="s">
        <v>41</v>
      </c>
      <c r="AX155" s="12" t="s">
        <v>86</v>
      </c>
      <c r="AY155" s="228" t="s">
        <v>179</v>
      </c>
    </row>
    <row r="156" spans="2:65" s="1" customFormat="1" ht="14.45" customHeight="1">
      <c r="B156" s="42"/>
      <c r="C156" s="240" t="s">
        <v>512</v>
      </c>
      <c r="D156" s="240" t="s">
        <v>222</v>
      </c>
      <c r="E156" s="241" t="s">
        <v>3107</v>
      </c>
      <c r="F156" s="242" t="s">
        <v>3108</v>
      </c>
      <c r="G156" s="243" t="s">
        <v>250</v>
      </c>
      <c r="H156" s="244">
        <v>250</v>
      </c>
      <c r="I156" s="245"/>
      <c r="J156" s="246">
        <f>ROUND(I156*H156,2)</f>
        <v>0</v>
      </c>
      <c r="K156" s="242" t="s">
        <v>186</v>
      </c>
      <c r="L156" s="247"/>
      <c r="M156" s="248" t="s">
        <v>34</v>
      </c>
      <c r="N156" s="249" t="s">
        <v>49</v>
      </c>
      <c r="O156" s="43"/>
      <c r="P156" s="202">
        <f>O156*H156</f>
        <v>0</v>
      </c>
      <c r="Q156" s="202">
        <v>1.7000000000000001E-4</v>
      </c>
      <c r="R156" s="202">
        <f>Q156*H156</f>
        <v>4.2500000000000003E-2</v>
      </c>
      <c r="S156" s="202">
        <v>0</v>
      </c>
      <c r="T156" s="203">
        <f>S156*H156</f>
        <v>0</v>
      </c>
      <c r="AR156" s="24" t="s">
        <v>473</v>
      </c>
      <c r="AT156" s="24" t="s">
        <v>222</v>
      </c>
      <c r="AU156" s="24" t="s">
        <v>88</v>
      </c>
      <c r="AY156" s="24" t="s">
        <v>179</v>
      </c>
      <c r="BE156" s="204">
        <f>IF(N156="základní",J156,0)</f>
        <v>0</v>
      </c>
      <c r="BF156" s="204">
        <f>IF(N156="snížená",J156,0)</f>
        <v>0</v>
      </c>
      <c r="BG156" s="204">
        <f>IF(N156="zákl. přenesená",J156,0)</f>
        <v>0</v>
      </c>
      <c r="BH156" s="204">
        <f>IF(N156="sníž. přenesená",J156,0)</f>
        <v>0</v>
      </c>
      <c r="BI156" s="204">
        <f>IF(N156="nulová",J156,0)</f>
        <v>0</v>
      </c>
      <c r="BJ156" s="24" t="s">
        <v>86</v>
      </c>
      <c r="BK156" s="204">
        <f>ROUND(I156*H156,2)</f>
        <v>0</v>
      </c>
      <c r="BL156" s="24" t="s">
        <v>301</v>
      </c>
      <c r="BM156" s="24" t="s">
        <v>3109</v>
      </c>
    </row>
    <row r="157" spans="2:65" s="1" customFormat="1" ht="22.9" customHeight="1">
      <c r="B157" s="42"/>
      <c r="C157" s="193" t="s">
        <v>517</v>
      </c>
      <c r="D157" s="193" t="s">
        <v>182</v>
      </c>
      <c r="E157" s="194" t="s">
        <v>3110</v>
      </c>
      <c r="F157" s="195" t="s">
        <v>3111</v>
      </c>
      <c r="G157" s="196" t="s">
        <v>250</v>
      </c>
      <c r="H157" s="197">
        <v>109</v>
      </c>
      <c r="I157" s="198"/>
      <c r="J157" s="199">
        <f>ROUND(I157*H157,2)</f>
        <v>0</v>
      </c>
      <c r="K157" s="195" t="s">
        <v>186</v>
      </c>
      <c r="L157" s="62"/>
      <c r="M157" s="200" t="s">
        <v>34</v>
      </c>
      <c r="N157" s="201" t="s">
        <v>49</v>
      </c>
      <c r="O157" s="43"/>
      <c r="P157" s="202">
        <f>O157*H157</f>
        <v>0</v>
      </c>
      <c r="Q157" s="202">
        <v>4.1950000000000001E-4</v>
      </c>
      <c r="R157" s="202">
        <f>Q157*H157</f>
        <v>4.5725500000000002E-2</v>
      </c>
      <c r="S157" s="202">
        <v>0</v>
      </c>
      <c r="T157" s="203">
        <f>S157*H157</f>
        <v>0</v>
      </c>
      <c r="AR157" s="24" t="s">
        <v>301</v>
      </c>
      <c r="AT157" s="24" t="s">
        <v>182</v>
      </c>
      <c r="AU157" s="24" t="s">
        <v>88</v>
      </c>
      <c r="AY157" s="24" t="s">
        <v>179</v>
      </c>
      <c r="BE157" s="204">
        <f>IF(N157="základní",J157,0)</f>
        <v>0</v>
      </c>
      <c r="BF157" s="204">
        <f>IF(N157="snížená",J157,0)</f>
        <v>0</v>
      </c>
      <c r="BG157" s="204">
        <f>IF(N157="zákl. přenesená",J157,0)</f>
        <v>0</v>
      </c>
      <c r="BH157" s="204">
        <f>IF(N157="sníž. přenesená",J157,0)</f>
        <v>0</v>
      </c>
      <c r="BI157" s="204">
        <f>IF(N157="nulová",J157,0)</f>
        <v>0</v>
      </c>
      <c r="BJ157" s="24" t="s">
        <v>86</v>
      </c>
      <c r="BK157" s="204">
        <f>ROUND(I157*H157,2)</f>
        <v>0</v>
      </c>
      <c r="BL157" s="24" t="s">
        <v>301</v>
      </c>
      <c r="BM157" s="24" t="s">
        <v>3112</v>
      </c>
    </row>
    <row r="158" spans="2:65" s="1" customFormat="1" ht="108">
      <c r="B158" s="42"/>
      <c r="C158" s="64"/>
      <c r="D158" s="205" t="s">
        <v>189</v>
      </c>
      <c r="E158" s="64"/>
      <c r="F158" s="206" t="s">
        <v>3099</v>
      </c>
      <c r="G158" s="64"/>
      <c r="H158" s="64"/>
      <c r="I158" s="164"/>
      <c r="J158" s="64"/>
      <c r="K158" s="64"/>
      <c r="L158" s="62"/>
      <c r="M158" s="207"/>
      <c r="N158" s="43"/>
      <c r="O158" s="43"/>
      <c r="P158" s="43"/>
      <c r="Q158" s="43"/>
      <c r="R158" s="43"/>
      <c r="S158" s="43"/>
      <c r="T158" s="79"/>
      <c r="AT158" s="24" t="s">
        <v>189</v>
      </c>
      <c r="AU158" s="24" t="s">
        <v>88</v>
      </c>
    </row>
    <row r="159" spans="2:65" s="12" customFormat="1" ht="13.5">
      <c r="B159" s="218"/>
      <c r="C159" s="219"/>
      <c r="D159" s="205" t="s">
        <v>191</v>
      </c>
      <c r="E159" s="220" t="s">
        <v>34</v>
      </c>
      <c r="F159" s="221" t="s">
        <v>3113</v>
      </c>
      <c r="G159" s="219"/>
      <c r="H159" s="222">
        <v>109</v>
      </c>
      <c r="I159" s="223"/>
      <c r="J159" s="219"/>
      <c r="K159" s="219"/>
      <c r="L159" s="224"/>
      <c r="M159" s="225"/>
      <c r="N159" s="226"/>
      <c r="O159" s="226"/>
      <c r="P159" s="226"/>
      <c r="Q159" s="226"/>
      <c r="R159" s="226"/>
      <c r="S159" s="226"/>
      <c r="T159" s="227"/>
      <c r="AT159" s="228" t="s">
        <v>191</v>
      </c>
      <c r="AU159" s="228" t="s">
        <v>88</v>
      </c>
      <c r="AV159" s="12" t="s">
        <v>88</v>
      </c>
      <c r="AW159" s="12" t="s">
        <v>41</v>
      </c>
      <c r="AX159" s="12" t="s">
        <v>86</v>
      </c>
      <c r="AY159" s="228" t="s">
        <v>179</v>
      </c>
    </row>
    <row r="160" spans="2:65" s="1" customFormat="1" ht="14.45" customHeight="1">
      <c r="B160" s="42"/>
      <c r="C160" s="240" t="s">
        <v>523</v>
      </c>
      <c r="D160" s="240" t="s">
        <v>222</v>
      </c>
      <c r="E160" s="241" t="s">
        <v>3114</v>
      </c>
      <c r="F160" s="242" t="s">
        <v>3115</v>
      </c>
      <c r="G160" s="243" t="s">
        <v>250</v>
      </c>
      <c r="H160" s="244">
        <v>109</v>
      </c>
      <c r="I160" s="245"/>
      <c r="J160" s="246">
        <f>ROUND(I160*H160,2)</f>
        <v>0</v>
      </c>
      <c r="K160" s="242" t="s">
        <v>186</v>
      </c>
      <c r="L160" s="247"/>
      <c r="M160" s="248" t="s">
        <v>34</v>
      </c>
      <c r="N160" s="249" t="s">
        <v>49</v>
      </c>
      <c r="O160" s="43"/>
      <c r="P160" s="202">
        <f>O160*H160</f>
        <v>0</v>
      </c>
      <c r="Q160" s="202">
        <v>2.7E-4</v>
      </c>
      <c r="R160" s="202">
        <f>Q160*H160</f>
        <v>2.9430000000000001E-2</v>
      </c>
      <c r="S160" s="202">
        <v>0</v>
      </c>
      <c r="T160" s="203">
        <f>S160*H160</f>
        <v>0</v>
      </c>
      <c r="AR160" s="24" t="s">
        <v>473</v>
      </c>
      <c r="AT160" s="24" t="s">
        <v>222</v>
      </c>
      <c r="AU160" s="24" t="s">
        <v>88</v>
      </c>
      <c r="AY160" s="24" t="s">
        <v>179</v>
      </c>
      <c r="BE160" s="204">
        <f>IF(N160="základní",J160,0)</f>
        <v>0</v>
      </c>
      <c r="BF160" s="204">
        <f>IF(N160="snížená",J160,0)</f>
        <v>0</v>
      </c>
      <c r="BG160" s="204">
        <f>IF(N160="zákl. přenesená",J160,0)</f>
        <v>0</v>
      </c>
      <c r="BH160" s="204">
        <f>IF(N160="sníž. přenesená",J160,0)</f>
        <v>0</v>
      </c>
      <c r="BI160" s="204">
        <f>IF(N160="nulová",J160,0)</f>
        <v>0</v>
      </c>
      <c r="BJ160" s="24" t="s">
        <v>86</v>
      </c>
      <c r="BK160" s="204">
        <f>ROUND(I160*H160,2)</f>
        <v>0</v>
      </c>
      <c r="BL160" s="24" t="s">
        <v>301</v>
      </c>
      <c r="BM160" s="24" t="s">
        <v>3116</v>
      </c>
    </row>
    <row r="161" spans="2:65" s="1" customFormat="1" ht="22.9" customHeight="1">
      <c r="B161" s="42"/>
      <c r="C161" s="193" t="s">
        <v>528</v>
      </c>
      <c r="D161" s="193" t="s">
        <v>182</v>
      </c>
      <c r="E161" s="194" t="s">
        <v>3117</v>
      </c>
      <c r="F161" s="195" t="s">
        <v>3118</v>
      </c>
      <c r="G161" s="196" t="s">
        <v>250</v>
      </c>
      <c r="H161" s="197">
        <v>120</v>
      </c>
      <c r="I161" s="198"/>
      <c r="J161" s="199">
        <f>ROUND(I161*H161,2)</f>
        <v>0</v>
      </c>
      <c r="K161" s="195" t="s">
        <v>186</v>
      </c>
      <c r="L161" s="62"/>
      <c r="M161" s="200" t="s">
        <v>34</v>
      </c>
      <c r="N161" s="201" t="s">
        <v>49</v>
      </c>
      <c r="O161" s="43"/>
      <c r="P161" s="202">
        <f>O161*H161</f>
        <v>0</v>
      </c>
      <c r="Q161" s="202">
        <v>4.9950000000000005E-4</v>
      </c>
      <c r="R161" s="202">
        <f>Q161*H161</f>
        <v>5.9940000000000007E-2</v>
      </c>
      <c r="S161" s="202">
        <v>0</v>
      </c>
      <c r="T161" s="203">
        <f>S161*H161</f>
        <v>0</v>
      </c>
      <c r="AR161" s="24" t="s">
        <v>301</v>
      </c>
      <c r="AT161" s="24" t="s">
        <v>182</v>
      </c>
      <c r="AU161" s="24" t="s">
        <v>88</v>
      </c>
      <c r="AY161" s="24" t="s">
        <v>179</v>
      </c>
      <c r="BE161" s="204">
        <f>IF(N161="základní",J161,0)</f>
        <v>0</v>
      </c>
      <c r="BF161" s="204">
        <f>IF(N161="snížená",J161,0)</f>
        <v>0</v>
      </c>
      <c r="BG161" s="204">
        <f>IF(N161="zákl. přenesená",J161,0)</f>
        <v>0</v>
      </c>
      <c r="BH161" s="204">
        <f>IF(N161="sníž. přenesená",J161,0)</f>
        <v>0</v>
      </c>
      <c r="BI161" s="204">
        <f>IF(N161="nulová",J161,0)</f>
        <v>0</v>
      </c>
      <c r="BJ161" s="24" t="s">
        <v>86</v>
      </c>
      <c r="BK161" s="204">
        <f>ROUND(I161*H161,2)</f>
        <v>0</v>
      </c>
      <c r="BL161" s="24" t="s">
        <v>301</v>
      </c>
      <c r="BM161" s="24" t="s">
        <v>3119</v>
      </c>
    </row>
    <row r="162" spans="2:65" s="1" customFormat="1" ht="108">
      <c r="B162" s="42"/>
      <c r="C162" s="64"/>
      <c r="D162" s="205" t="s">
        <v>189</v>
      </c>
      <c r="E162" s="64"/>
      <c r="F162" s="206" t="s">
        <v>3099</v>
      </c>
      <c r="G162" s="64"/>
      <c r="H162" s="64"/>
      <c r="I162" s="164"/>
      <c r="J162" s="64"/>
      <c r="K162" s="64"/>
      <c r="L162" s="62"/>
      <c r="M162" s="207"/>
      <c r="N162" s="43"/>
      <c r="O162" s="43"/>
      <c r="P162" s="43"/>
      <c r="Q162" s="43"/>
      <c r="R162" s="43"/>
      <c r="S162" s="43"/>
      <c r="T162" s="79"/>
      <c r="AT162" s="24" t="s">
        <v>189</v>
      </c>
      <c r="AU162" s="24" t="s">
        <v>88</v>
      </c>
    </row>
    <row r="163" spans="2:65" s="12" customFormat="1" ht="13.5">
      <c r="B163" s="218"/>
      <c r="C163" s="219"/>
      <c r="D163" s="205" t="s">
        <v>191</v>
      </c>
      <c r="E163" s="220" t="s">
        <v>34</v>
      </c>
      <c r="F163" s="221" t="s">
        <v>3120</v>
      </c>
      <c r="G163" s="219"/>
      <c r="H163" s="222">
        <v>120</v>
      </c>
      <c r="I163" s="223"/>
      <c r="J163" s="219"/>
      <c r="K163" s="219"/>
      <c r="L163" s="224"/>
      <c r="M163" s="225"/>
      <c r="N163" s="226"/>
      <c r="O163" s="226"/>
      <c r="P163" s="226"/>
      <c r="Q163" s="226"/>
      <c r="R163" s="226"/>
      <c r="S163" s="226"/>
      <c r="T163" s="227"/>
      <c r="AT163" s="228" t="s">
        <v>191</v>
      </c>
      <c r="AU163" s="228" t="s">
        <v>88</v>
      </c>
      <c r="AV163" s="12" t="s">
        <v>88</v>
      </c>
      <c r="AW163" s="12" t="s">
        <v>41</v>
      </c>
      <c r="AX163" s="12" t="s">
        <v>86</v>
      </c>
      <c r="AY163" s="228" t="s">
        <v>179</v>
      </c>
    </row>
    <row r="164" spans="2:65" s="1" customFormat="1" ht="14.45" customHeight="1">
      <c r="B164" s="42"/>
      <c r="C164" s="240" t="s">
        <v>538</v>
      </c>
      <c r="D164" s="240" t="s">
        <v>222</v>
      </c>
      <c r="E164" s="241" t="s">
        <v>3121</v>
      </c>
      <c r="F164" s="242" t="s">
        <v>3122</v>
      </c>
      <c r="G164" s="243" t="s">
        <v>250</v>
      </c>
      <c r="H164" s="244">
        <v>120</v>
      </c>
      <c r="I164" s="245"/>
      <c r="J164" s="246">
        <f>ROUND(I164*H164,2)</f>
        <v>0</v>
      </c>
      <c r="K164" s="242" t="s">
        <v>186</v>
      </c>
      <c r="L164" s="247"/>
      <c r="M164" s="248" t="s">
        <v>34</v>
      </c>
      <c r="N164" s="249" t="s">
        <v>49</v>
      </c>
      <c r="O164" s="43"/>
      <c r="P164" s="202">
        <f>O164*H164</f>
        <v>0</v>
      </c>
      <c r="Q164" s="202">
        <v>4.2999999999999999E-4</v>
      </c>
      <c r="R164" s="202">
        <f>Q164*H164</f>
        <v>5.16E-2</v>
      </c>
      <c r="S164" s="202">
        <v>0</v>
      </c>
      <c r="T164" s="203">
        <f>S164*H164</f>
        <v>0</v>
      </c>
      <c r="AR164" s="24" t="s">
        <v>473</v>
      </c>
      <c r="AT164" s="24" t="s">
        <v>222</v>
      </c>
      <c r="AU164" s="24" t="s">
        <v>88</v>
      </c>
      <c r="AY164" s="24" t="s">
        <v>179</v>
      </c>
      <c r="BE164" s="204">
        <f>IF(N164="základní",J164,0)</f>
        <v>0</v>
      </c>
      <c r="BF164" s="204">
        <f>IF(N164="snížená",J164,0)</f>
        <v>0</v>
      </c>
      <c r="BG164" s="204">
        <f>IF(N164="zákl. přenesená",J164,0)</f>
        <v>0</v>
      </c>
      <c r="BH164" s="204">
        <f>IF(N164="sníž. přenesená",J164,0)</f>
        <v>0</v>
      </c>
      <c r="BI164" s="204">
        <f>IF(N164="nulová",J164,0)</f>
        <v>0</v>
      </c>
      <c r="BJ164" s="24" t="s">
        <v>86</v>
      </c>
      <c r="BK164" s="204">
        <f>ROUND(I164*H164,2)</f>
        <v>0</v>
      </c>
      <c r="BL164" s="24" t="s">
        <v>301</v>
      </c>
      <c r="BM164" s="24" t="s">
        <v>3123</v>
      </c>
    </row>
    <row r="165" spans="2:65" s="12" customFormat="1" ht="13.5">
      <c r="B165" s="218"/>
      <c r="C165" s="219"/>
      <c r="D165" s="205" t="s">
        <v>191</v>
      </c>
      <c r="E165" s="220" t="s">
        <v>34</v>
      </c>
      <c r="F165" s="221" t="s">
        <v>3120</v>
      </c>
      <c r="G165" s="219"/>
      <c r="H165" s="222">
        <v>120</v>
      </c>
      <c r="I165" s="223"/>
      <c r="J165" s="219"/>
      <c r="K165" s="219"/>
      <c r="L165" s="224"/>
      <c r="M165" s="225"/>
      <c r="N165" s="226"/>
      <c r="O165" s="226"/>
      <c r="P165" s="226"/>
      <c r="Q165" s="226"/>
      <c r="R165" s="226"/>
      <c r="S165" s="226"/>
      <c r="T165" s="227"/>
      <c r="AT165" s="228" t="s">
        <v>191</v>
      </c>
      <c r="AU165" s="228" t="s">
        <v>88</v>
      </c>
      <c r="AV165" s="12" t="s">
        <v>88</v>
      </c>
      <c r="AW165" s="12" t="s">
        <v>41</v>
      </c>
      <c r="AX165" s="12" t="s">
        <v>86</v>
      </c>
      <c r="AY165" s="228" t="s">
        <v>179</v>
      </c>
    </row>
    <row r="166" spans="2:65" s="1" customFormat="1" ht="22.9" customHeight="1">
      <c r="B166" s="42"/>
      <c r="C166" s="193" t="s">
        <v>547</v>
      </c>
      <c r="D166" s="193" t="s">
        <v>182</v>
      </c>
      <c r="E166" s="194" t="s">
        <v>3124</v>
      </c>
      <c r="F166" s="195" t="s">
        <v>3125</v>
      </c>
      <c r="G166" s="196" t="s">
        <v>250</v>
      </c>
      <c r="H166" s="197">
        <v>22</v>
      </c>
      <c r="I166" s="198"/>
      <c r="J166" s="199">
        <f>ROUND(I166*H166,2)</f>
        <v>0</v>
      </c>
      <c r="K166" s="195" t="s">
        <v>186</v>
      </c>
      <c r="L166" s="62"/>
      <c r="M166" s="200" t="s">
        <v>34</v>
      </c>
      <c r="N166" s="201" t="s">
        <v>49</v>
      </c>
      <c r="O166" s="43"/>
      <c r="P166" s="202">
        <f>O166*H166</f>
        <v>0</v>
      </c>
      <c r="Q166" s="202">
        <v>6.4950000000000001E-4</v>
      </c>
      <c r="R166" s="202">
        <f>Q166*H166</f>
        <v>1.4289E-2</v>
      </c>
      <c r="S166" s="202">
        <v>0</v>
      </c>
      <c r="T166" s="203">
        <f>S166*H166</f>
        <v>0</v>
      </c>
      <c r="AR166" s="24" t="s">
        <v>301</v>
      </c>
      <c r="AT166" s="24" t="s">
        <v>182</v>
      </c>
      <c r="AU166" s="24" t="s">
        <v>88</v>
      </c>
      <c r="AY166" s="24" t="s">
        <v>179</v>
      </c>
      <c r="BE166" s="204">
        <f>IF(N166="základní",J166,0)</f>
        <v>0</v>
      </c>
      <c r="BF166" s="204">
        <f>IF(N166="snížená",J166,0)</f>
        <v>0</v>
      </c>
      <c r="BG166" s="204">
        <f>IF(N166="zákl. přenesená",J166,0)</f>
        <v>0</v>
      </c>
      <c r="BH166" s="204">
        <f>IF(N166="sníž. přenesená",J166,0)</f>
        <v>0</v>
      </c>
      <c r="BI166" s="204">
        <f>IF(N166="nulová",J166,0)</f>
        <v>0</v>
      </c>
      <c r="BJ166" s="24" t="s">
        <v>86</v>
      </c>
      <c r="BK166" s="204">
        <f>ROUND(I166*H166,2)</f>
        <v>0</v>
      </c>
      <c r="BL166" s="24" t="s">
        <v>301</v>
      </c>
      <c r="BM166" s="24" t="s">
        <v>3126</v>
      </c>
    </row>
    <row r="167" spans="2:65" s="1" customFormat="1" ht="108">
      <c r="B167" s="42"/>
      <c r="C167" s="64"/>
      <c r="D167" s="205" t="s">
        <v>189</v>
      </c>
      <c r="E167" s="64"/>
      <c r="F167" s="206" t="s">
        <v>3099</v>
      </c>
      <c r="G167" s="64"/>
      <c r="H167" s="64"/>
      <c r="I167" s="164"/>
      <c r="J167" s="64"/>
      <c r="K167" s="64"/>
      <c r="L167" s="62"/>
      <c r="M167" s="207"/>
      <c r="N167" s="43"/>
      <c r="O167" s="43"/>
      <c r="P167" s="43"/>
      <c r="Q167" s="43"/>
      <c r="R167" s="43"/>
      <c r="S167" s="43"/>
      <c r="T167" s="79"/>
      <c r="AT167" s="24" t="s">
        <v>189</v>
      </c>
      <c r="AU167" s="24" t="s">
        <v>88</v>
      </c>
    </row>
    <row r="168" spans="2:65" s="1" customFormat="1" ht="14.45" customHeight="1">
      <c r="B168" s="42"/>
      <c r="C168" s="240" t="s">
        <v>553</v>
      </c>
      <c r="D168" s="240" t="s">
        <v>222</v>
      </c>
      <c r="E168" s="241" t="s">
        <v>3127</v>
      </c>
      <c r="F168" s="242" t="s">
        <v>3128</v>
      </c>
      <c r="G168" s="243" t="s">
        <v>250</v>
      </c>
      <c r="H168" s="244">
        <v>22</v>
      </c>
      <c r="I168" s="245"/>
      <c r="J168" s="246">
        <f t="shared" ref="J168:J174" si="20">ROUND(I168*H168,2)</f>
        <v>0</v>
      </c>
      <c r="K168" s="242" t="s">
        <v>186</v>
      </c>
      <c r="L168" s="247"/>
      <c r="M168" s="248" t="s">
        <v>34</v>
      </c>
      <c r="N168" s="249" t="s">
        <v>49</v>
      </c>
      <c r="O168" s="43"/>
      <c r="P168" s="202">
        <f t="shared" ref="P168:P174" si="21">O168*H168</f>
        <v>0</v>
      </c>
      <c r="Q168" s="202">
        <v>6.7000000000000002E-4</v>
      </c>
      <c r="R168" s="202">
        <f t="shared" ref="R168:R174" si="22">Q168*H168</f>
        <v>1.474E-2</v>
      </c>
      <c r="S168" s="202">
        <v>0</v>
      </c>
      <c r="T168" s="203">
        <f t="shared" ref="T168:T174" si="23">S168*H168</f>
        <v>0</v>
      </c>
      <c r="AR168" s="24" t="s">
        <v>473</v>
      </c>
      <c r="AT168" s="24" t="s">
        <v>222</v>
      </c>
      <c r="AU168" s="24" t="s">
        <v>88</v>
      </c>
      <c r="AY168" s="24" t="s">
        <v>179</v>
      </c>
      <c r="BE168" s="204">
        <f t="shared" ref="BE168:BE174" si="24">IF(N168="základní",J168,0)</f>
        <v>0</v>
      </c>
      <c r="BF168" s="204">
        <f t="shared" ref="BF168:BF174" si="25">IF(N168="snížená",J168,0)</f>
        <v>0</v>
      </c>
      <c r="BG168" s="204">
        <f t="shared" ref="BG168:BG174" si="26">IF(N168="zákl. přenesená",J168,0)</f>
        <v>0</v>
      </c>
      <c r="BH168" s="204">
        <f t="shared" ref="BH168:BH174" si="27">IF(N168="sníž. přenesená",J168,0)</f>
        <v>0</v>
      </c>
      <c r="BI168" s="204">
        <f t="shared" ref="BI168:BI174" si="28">IF(N168="nulová",J168,0)</f>
        <v>0</v>
      </c>
      <c r="BJ168" s="24" t="s">
        <v>86</v>
      </c>
      <c r="BK168" s="204">
        <f t="shared" ref="BK168:BK174" si="29">ROUND(I168*H168,2)</f>
        <v>0</v>
      </c>
      <c r="BL168" s="24" t="s">
        <v>301</v>
      </c>
      <c r="BM168" s="24" t="s">
        <v>3129</v>
      </c>
    </row>
    <row r="169" spans="2:65" s="1" customFormat="1" ht="14.45" customHeight="1">
      <c r="B169" s="42"/>
      <c r="C169" s="193" t="s">
        <v>558</v>
      </c>
      <c r="D169" s="193" t="s">
        <v>182</v>
      </c>
      <c r="E169" s="194" t="s">
        <v>3130</v>
      </c>
      <c r="F169" s="195" t="s">
        <v>3131</v>
      </c>
      <c r="G169" s="196" t="s">
        <v>769</v>
      </c>
      <c r="H169" s="197">
        <v>2</v>
      </c>
      <c r="I169" s="198"/>
      <c r="J169" s="199">
        <f t="shared" si="20"/>
        <v>0</v>
      </c>
      <c r="K169" s="195" t="s">
        <v>233</v>
      </c>
      <c r="L169" s="62"/>
      <c r="M169" s="200" t="s">
        <v>34</v>
      </c>
      <c r="N169" s="201" t="s">
        <v>49</v>
      </c>
      <c r="O169" s="43"/>
      <c r="P169" s="202">
        <f t="shared" si="21"/>
        <v>0</v>
      </c>
      <c r="Q169" s="202">
        <v>3.5E-4</v>
      </c>
      <c r="R169" s="202">
        <f t="shared" si="22"/>
        <v>6.9999999999999999E-4</v>
      </c>
      <c r="S169" s="202">
        <v>0</v>
      </c>
      <c r="T169" s="203">
        <f t="shared" si="23"/>
        <v>0</v>
      </c>
      <c r="AR169" s="24" t="s">
        <v>301</v>
      </c>
      <c r="AT169" s="24" t="s">
        <v>182</v>
      </c>
      <c r="AU169" s="24" t="s">
        <v>88</v>
      </c>
      <c r="AY169" s="24" t="s">
        <v>179</v>
      </c>
      <c r="BE169" s="204">
        <f t="shared" si="24"/>
        <v>0</v>
      </c>
      <c r="BF169" s="204">
        <f t="shared" si="25"/>
        <v>0</v>
      </c>
      <c r="BG169" s="204">
        <f t="shared" si="26"/>
        <v>0</v>
      </c>
      <c r="BH169" s="204">
        <f t="shared" si="27"/>
        <v>0</v>
      </c>
      <c r="BI169" s="204">
        <f t="shared" si="28"/>
        <v>0</v>
      </c>
      <c r="BJ169" s="24" t="s">
        <v>86</v>
      </c>
      <c r="BK169" s="204">
        <f t="shared" si="29"/>
        <v>0</v>
      </c>
      <c r="BL169" s="24" t="s">
        <v>301</v>
      </c>
      <c r="BM169" s="24" t="s">
        <v>3132</v>
      </c>
    </row>
    <row r="170" spans="2:65" s="1" customFormat="1" ht="14.45" customHeight="1">
      <c r="B170" s="42"/>
      <c r="C170" s="193" t="s">
        <v>565</v>
      </c>
      <c r="D170" s="193" t="s">
        <v>182</v>
      </c>
      <c r="E170" s="194" t="s">
        <v>3133</v>
      </c>
      <c r="F170" s="195" t="s">
        <v>3134</v>
      </c>
      <c r="G170" s="196" t="s">
        <v>769</v>
      </c>
      <c r="H170" s="197">
        <v>9</v>
      </c>
      <c r="I170" s="198"/>
      <c r="J170" s="199">
        <f t="shared" si="20"/>
        <v>0</v>
      </c>
      <c r="K170" s="195" t="s">
        <v>186</v>
      </c>
      <c r="L170" s="62"/>
      <c r="M170" s="200" t="s">
        <v>34</v>
      </c>
      <c r="N170" s="201" t="s">
        <v>49</v>
      </c>
      <c r="O170" s="43"/>
      <c r="P170" s="202">
        <f t="shared" si="21"/>
        <v>0</v>
      </c>
      <c r="Q170" s="202">
        <v>3.5005000000000002E-4</v>
      </c>
      <c r="R170" s="202">
        <f t="shared" si="22"/>
        <v>3.1504500000000004E-3</v>
      </c>
      <c r="S170" s="202">
        <v>0</v>
      </c>
      <c r="T170" s="203">
        <f t="shared" si="23"/>
        <v>0</v>
      </c>
      <c r="AR170" s="24" t="s">
        <v>301</v>
      </c>
      <c r="AT170" s="24" t="s">
        <v>182</v>
      </c>
      <c r="AU170" s="24" t="s">
        <v>88</v>
      </c>
      <c r="AY170" s="24" t="s">
        <v>179</v>
      </c>
      <c r="BE170" s="204">
        <f t="shared" si="24"/>
        <v>0</v>
      </c>
      <c r="BF170" s="204">
        <f t="shared" si="25"/>
        <v>0</v>
      </c>
      <c r="BG170" s="204">
        <f t="shared" si="26"/>
        <v>0</v>
      </c>
      <c r="BH170" s="204">
        <f t="shared" si="27"/>
        <v>0</v>
      </c>
      <c r="BI170" s="204">
        <f t="shared" si="28"/>
        <v>0</v>
      </c>
      <c r="BJ170" s="24" t="s">
        <v>86</v>
      </c>
      <c r="BK170" s="204">
        <f t="shared" si="29"/>
        <v>0</v>
      </c>
      <c r="BL170" s="24" t="s">
        <v>301</v>
      </c>
      <c r="BM170" s="24" t="s">
        <v>3135</v>
      </c>
    </row>
    <row r="171" spans="2:65" s="1" customFormat="1" ht="14.45" customHeight="1">
      <c r="B171" s="42"/>
      <c r="C171" s="193" t="s">
        <v>571</v>
      </c>
      <c r="D171" s="193" t="s">
        <v>182</v>
      </c>
      <c r="E171" s="194" t="s">
        <v>3136</v>
      </c>
      <c r="F171" s="195" t="s">
        <v>3137</v>
      </c>
      <c r="G171" s="196" t="s">
        <v>769</v>
      </c>
      <c r="H171" s="197">
        <v>10</v>
      </c>
      <c r="I171" s="198"/>
      <c r="J171" s="199">
        <f t="shared" si="20"/>
        <v>0</v>
      </c>
      <c r="K171" s="195" t="s">
        <v>186</v>
      </c>
      <c r="L171" s="62"/>
      <c r="M171" s="200" t="s">
        <v>34</v>
      </c>
      <c r="N171" s="201" t="s">
        <v>49</v>
      </c>
      <c r="O171" s="43"/>
      <c r="P171" s="202">
        <f t="shared" si="21"/>
        <v>0</v>
      </c>
      <c r="Q171" s="202">
        <v>5.7005000000000001E-4</v>
      </c>
      <c r="R171" s="202">
        <f t="shared" si="22"/>
        <v>5.7004999999999998E-3</v>
      </c>
      <c r="S171" s="202">
        <v>0</v>
      </c>
      <c r="T171" s="203">
        <f t="shared" si="23"/>
        <v>0</v>
      </c>
      <c r="AR171" s="24" t="s">
        <v>301</v>
      </c>
      <c r="AT171" s="24" t="s">
        <v>182</v>
      </c>
      <c r="AU171" s="24" t="s">
        <v>88</v>
      </c>
      <c r="AY171" s="24" t="s">
        <v>179</v>
      </c>
      <c r="BE171" s="204">
        <f t="shared" si="24"/>
        <v>0</v>
      </c>
      <c r="BF171" s="204">
        <f t="shared" si="25"/>
        <v>0</v>
      </c>
      <c r="BG171" s="204">
        <f t="shared" si="26"/>
        <v>0</v>
      </c>
      <c r="BH171" s="204">
        <f t="shared" si="27"/>
        <v>0</v>
      </c>
      <c r="BI171" s="204">
        <f t="shared" si="28"/>
        <v>0</v>
      </c>
      <c r="BJ171" s="24" t="s">
        <v>86</v>
      </c>
      <c r="BK171" s="204">
        <f t="shared" si="29"/>
        <v>0</v>
      </c>
      <c r="BL171" s="24" t="s">
        <v>301</v>
      </c>
      <c r="BM171" s="24" t="s">
        <v>3138</v>
      </c>
    </row>
    <row r="172" spans="2:65" s="1" customFormat="1" ht="14.45" customHeight="1">
      <c r="B172" s="42"/>
      <c r="C172" s="193" t="s">
        <v>578</v>
      </c>
      <c r="D172" s="193" t="s">
        <v>182</v>
      </c>
      <c r="E172" s="194" t="s">
        <v>3139</v>
      </c>
      <c r="F172" s="195" t="s">
        <v>3140</v>
      </c>
      <c r="G172" s="196" t="s">
        <v>769</v>
      </c>
      <c r="H172" s="197">
        <v>61</v>
      </c>
      <c r="I172" s="198"/>
      <c r="J172" s="199">
        <f t="shared" si="20"/>
        <v>0</v>
      </c>
      <c r="K172" s="195" t="s">
        <v>233</v>
      </c>
      <c r="L172" s="62"/>
      <c r="M172" s="200" t="s">
        <v>34</v>
      </c>
      <c r="N172" s="201" t="s">
        <v>49</v>
      </c>
      <c r="O172" s="43"/>
      <c r="P172" s="202">
        <f t="shared" si="21"/>
        <v>0</v>
      </c>
      <c r="Q172" s="202">
        <v>0</v>
      </c>
      <c r="R172" s="202">
        <f t="shared" si="22"/>
        <v>0</v>
      </c>
      <c r="S172" s="202">
        <v>0</v>
      </c>
      <c r="T172" s="203">
        <f t="shared" si="23"/>
        <v>0</v>
      </c>
      <c r="AR172" s="24" t="s">
        <v>301</v>
      </c>
      <c r="AT172" s="24" t="s">
        <v>182</v>
      </c>
      <c r="AU172" s="24" t="s">
        <v>88</v>
      </c>
      <c r="AY172" s="24" t="s">
        <v>179</v>
      </c>
      <c r="BE172" s="204">
        <f t="shared" si="24"/>
        <v>0</v>
      </c>
      <c r="BF172" s="204">
        <f t="shared" si="25"/>
        <v>0</v>
      </c>
      <c r="BG172" s="204">
        <f t="shared" si="26"/>
        <v>0</v>
      </c>
      <c r="BH172" s="204">
        <f t="shared" si="27"/>
        <v>0</v>
      </c>
      <c r="BI172" s="204">
        <f t="shared" si="28"/>
        <v>0</v>
      </c>
      <c r="BJ172" s="24" t="s">
        <v>86</v>
      </c>
      <c r="BK172" s="204">
        <f t="shared" si="29"/>
        <v>0</v>
      </c>
      <c r="BL172" s="24" t="s">
        <v>301</v>
      </c>
      <c r="BM172" s="24" t="s">
        <v>3141</v>
      </c>
    </row>
    <row r="173" spans="2:65" s="1" customFormat="1" ht="22.9" customHeight="1">
      <c r="B173" s="42"/>
      <c r="C173" s="193" t="s">
        <v>588</v>
      </c>
      <c r="D173" s="193" t="s">
        <v>182</v>
      </c>
      <c r="E173" s="194" t="s">
        <v>3142</v>
      </c>
      <c r="F173" s="195" t="s">
        <v>3143</v>
      </c>
      <c r="G173" s="196" t="s">
        <v>3144</v>
      </c>
      <c r="H173" s="197">
        <v>2</v>
      </c>
      <c r="I173" s="198"/>
      <c r="J173" s="199">
        <f t="shared" si="20"/>
        <v>0</v>
      </c>
      <c r="K173" s="195" t="s">
        <v>186</v>
      </c>
      <c r="L173" s="62"/>
      <c r="M173" s="200" t="s">
        <v>34</v>
      </c>
      <c r="N173" s="201" t="s">
        <v>49</v>
      </c>
      <c r="O173" s="43"/>
      <c r="P173" s="202">
        <f t="shared" si="21"/>
        <v>0</v>
      </c>
      <c r="Q173" s="202">
        <v>2.9144449999999999E-2</v>
      </c>
      <c r="R173" s="202">
        <f t="shared" si="22"/>
        <v>5.8288899999999998E-2</v>
      </c>
      <c r="S173" s="202">
        <v>0</v>
      </c>
      <c r="T173" s="203">
        <f t="shared" si="23"/>
        <v>0</v>
      </c>
      <c r="AR173" s="24" t="s">
        <v>301</v>
      </c>
      <c r="AT173" s="24" t="s">
        <v>182</v>
      </c>
      <c r="AU173" s="24" t="s">
        <v>88</v>
      </c>
      <c r="AY173" s="24" t="s">
        <v>179</v>
      </c>
      <c r="BE173" s="204">
        <f t="shared" si="24"/>
        <v>0</v>
      </c>
      <c r="BF173" s="204">
        <f t="shared" si="25"/>
        <v>0</v>
      </c>
      <c r="BG173" s="204">
        <f t="shared" si="26"/>
        <v>0</v>
      </c>
      <c r="BH173" s="204">
        <f t="shared" si="27"/>
        <v>0</v>
      </c>
      <c r="BI173" s="204">
        <f t="shared" si="28"/>
        <v>0</v>
      </c>
      <c r="BJ173" s="24" t="s">
        <v>86</v>
      </c>
      <c r="BK173" s="204">
        <f t="shared" si="29"/>
        <v>0</v>
      </c>
      <c r="BL173" s="24" t="s">
        <v>301</v>
      </c>
      <c r="BM173" s="24" t="s">
        <v>3145</v>
      </c>
    </row>
    <row r="174" spans="2:65" s="1" customFormat="1" ht="34.15" customHeight="1">
      <c r="B174" s="42"/>
      <c r="C174" s="193" t="s">
        <v>593</v>
      </c>
      <c r="D174" s="193" t="s">
        <v>182</v>
      </c>
      <c r="E174" s="194" t="s">
        <v>3146</v>
      </c>
      <c r="F174" s="195" t="s">
        <v>3147</v>
      </c>
      <c r="G174" s="196" t="s">
        <v>250</v>
      </c>
      <c r="H174" s="197">
        <v>643</v>
      </c>
      <c r="I174" s="198"/>
      <c r="J174" s="199">
        <f t="shared" si="20"/>
        <v>0</v>
      </c>
      <c r="K174" s="195" t="s">
        <v>186</v>
      </c>
      <c r="L174" s="62"/>
      <c r="M174" s="200" t="s">
        <v>34</v>
      </c>
      <c r="N174" s="201" t="s">
        <v>49</v>
      </c>
      <c r="O174" s="43"/>
      <c r="P174" s="202">
        <f t="shared" si="21"/>
        <v>0</v>
      </c>
      <c r="Q174" s="202">
        <v>3.9597999999999999E-4</v>
      </c>
      <c r="R174" s="202">
        <f t="shared" si="22"/>
        <v>0.25461514000000002</v>
      </c>
      <c r="S174" s="202">
        <v>0</v>
      </c>
      <c r="T174" s="203">
        <f t="shared" si="23"/>
        <v>0</v>
      </c>
      <c r="AR174" s="24" t="s">
        <v>301</v>
      </c>
      <c r="AT174" s="24" t="s">
        <v>182</v>
      </c>
      <c r="AU174" s="24" t="s">
        <v>88</v>
      </c>
      <c r="AY174" s="24" t="s">
        <v>179</v>
      </c>
      <c r="BE174" s="204">
        <f t="shared" si="24"/>
        <v>0</v>
      </c>
      <c r="BF174" s="204">
        <f t="shared" si="25"/>
        <v>0</v>
      </c>
      <c r="BG174" s="204">
        <f t="shared" si="26"/>
        <v>0</v>
      </c>
      <c r="BH174" s="204">
        <f t="shared" si="27"/>
        <v>0</v>
      </c>
      <c r="BI174" s="204">
        <f t="shared" si="28"/>
        <v>0</v>
      </c>
      <c r="BJ174" s="24" t="s">
        <v>86</v>
      </c>
      <c r="BK174" s="204">
        <f t="shared" si="29"/>
        <v>0</v>
      </c>
      <c r="BL174" s="24" t="s">
        <v>301</v>
      </c>
      <c r="BM174" s="24" t="s">
        <v>3148</v>
      </c>
    </row>
    <row r="175" spans="2:65" s="1" customFormat="1" ht="81">
      <c r="B175" s="42"/>
      <c r="C175" s="64"/>
      <c r="D175" s="205" t="s">
        <v>189</v>
      </c>
      <c r="E175" s="64"/>
      <c r="F175" s="206" t="s">
        <v>3149</v>
      </c>
      <c r="G175" s="64"/>
      <c r="H175" s="64"/>
      <c r="I175" s="164"/>
      <c r="J175" s="64"/>
      <c r="K175" s="64"/>
      <c r="L175" s="62"/>
      <c r="M175" s="207"/>
      <c r="N175" s="43"/>
      <c r="O175" s="43"/>
      <c r="P175" s="43"/>
      <c r="Q175" s="43"/>
      <c r="R175" s="43"/>
      <c r="S175" s="43"/>
      <c r="T175" s="79"/>
      <c r="AT175" s="24" t="s">
        <v>189</v>
      </c>
      <c r="AU175" s="24" t="s">
        <v>88</v>
      </c>
    </row>
    <row r="176" spans="2:65" s="1" customFormat="1" ht="22.9" customHeight="1">
      <c r="B176" s="42"/>
      <c r="C176" s="193" t="s">
        <v>601</v>
      </c>
      <c r="D176" s="193" t="s">
        <v>182</v>
      </c>
      <c r="E176" s="194" t="s">
        <v>3150</v>
      </c>
      <c r="F176" s="195" t="s">
        <v>3151</v>
      </c>
      <c r="G176" s="196" t="s">
        <v>250</v>
      </c>
      <c r="H176" s="197">
        <v>643</v>
      </c>
      <c r="I176" s="198"/>
      <c r="J176" s="199">
        <f>ROUND(I176*H176,2)</f>
        <v>0</v>
      </c>
      <c r="K176" s="195" t="s">
        <v>186</v>
      </c>
      <c r="L176" s="62"/>
      <c r="M176" s="200" t="s">
        <v>34</v>
      </c>
      <c r="N176" s="201" t="s">
        <v>49</v>
      </c>
      <c r="O176" s="43"/>
      <c r="P176" s="202">
        <f>O176*H176</f>
        <v>0</v>
      </c>
      <c r="Q176" s="202">
        <v>1.0000000000000001E-5</v>
      </c>
      <c r="R176" s="202">
        <f>Q176*H176</f>
        <v>6.4300000000000008E-3</v>
      </c>
      <c r="S176" s="202">
        <v>0</v>
      </c>
      <c r="T176" s="203">
        <f>S176*H176</f>
        <v>0</v>
      </c>
      <c r="AR176" s="24" t="s">
        <v>301</v>
      </c>
      <c r="AT176" s="24" t="s">
        <v>182</v>
      </c>
      <c r="AU176" s="24" t="s">
        <v>88</v>
      </c>
      <c r="AY176" s="24" t="s">
        <v>179</v>
      </c>
      <c r="BE176" s="204">
        <f>IF(N176="základní",J176,0)</f>
        <v>0</v>
      </c>
      <c r="BF176" s="204">
        <f>IF(N176="snížená",J176,0)</f>
        <v>0</v>
      </c>
      <c r="BG176" s="204">
        <f>IF(N176="zákl. přenesená",J176,0)</f>
        <v>0</v>
      </c>
      <c r="BH176" s="204">
        <f>IF(N176="sníž. přenesená",J176,0)</f>
        <v>0</v>
      </c>
      <c r="BI176" s="204">
        <f>IF(N176="nulová",J176,0)</f>
        <v>0</v>
      </c>
      <c r="BJ176" s="24" t="s">
        <v>86</v>
      </c>
      <c r="BK176" s="204">
        <f>ROUND(I176*H176,2)</f>
        <v>0</v>
      </c>
      <c r="BL176" s="24" t="s">
        <v>301</v>
      </c>
      <c r="BM176" s="24" t="s">
        <v>3152</v>
      </c>
    </row>
    <row r="177" spans="2:65" s="1" customFormat="1" ht="81">
      <c r="B177" s="42"/>
      <c r="C177" s="64"/>
      <c r="D177" s="205" t="s">
        <v>189</v>
      </c>
      <c r="E177" s="64"/>
      <c r="F177" s="206" t="s">
        <v>3149</v>
      </c>
      <c r="G177" s="64"/>
      <c r="H177" s="64"/>
      <c r="I177" s="164"/>
      <c r="J177" s="64"/>
      <c r="K177" s="64"/>
      <c r="L177" s="62"/>
      <c r="M177" s="207"/>
      <c r="N177" s="43"/>
      <c r="O177" s="43"/>
      <c r="P177" s="43"/>
      <c r="Q177" s="43"/>
      <c r="R177" s="43"/>
      <c r="S177" s="43"/>
      <c r="T177" s="79"/>
      <c r="AT177" s="24" t="s">
        <v>189</v>
      </c>
      <c r="AU177" s="24" t="s">
        <v>88</v>
      </c>
    </row>
    <row r="178" spans="2:65" s="1" customFormat="1" ht="34.15" customHeight="1">
      <c r="B178" s="42"/>
      <c r="C178" s="193" t="s">
        <v>606</v>
      </c>
      <c r="D178" s="193" t="s">
        <v>182</v>
      </c>
      <c r="E178" s="194" t="s">
        <v>3153</v>
      </c>
      <c r="F178" s="195" t="s">
        <v>3154</v>
      </c>
      <c r="G178" s="196" t="s">
        <v>207</v>
      </c>
      <c r="H178" s="197">
        <v>0.76500000000000001</v>
      </c>
      <c r="I178" s="198"/>
      <c r="J178" s="199">
        <f>ROUND(I178*H178,2)</f>
        <v>0</v>
      </c>
      <c r="K178" s="195" t="s">
        <v>186</v>
      </c>
      <c r="L178" s="62"/>
      <c r="M178" s="200" t="s">
        <v>34</v>
      </c>
      <c r="N178" s="201" t="s">
        <v>49</v>
      </c>
      <c r="O178" s="43"/>
      <c r="P178" s="202">
        <f>O178*H178</f>
        <v>0</v>
      </c>
      <c r="Q178" s="202">
        <v>0</v>
      </c>
      <c r="R178" s="202">
        <f>Q178*H178</f>
        <v>0</v>
      </c>
      <c r="S178" s="202">
        <v>0</v>
      </c>
      <c r="T178" s="203">
        <f>S178*H178</f>
        <v>0</v>
      </c>
      <c r="AR178" s="24" t="s">
        <v>301</v>
      </c>
      <c r="AT178" s="24" t="s">
        <v>182</v>
      </c>
      <c r="AU178" s="24" t="s">
        <v>88</v>
      </c>
      <c r="AY178" s="24" t="s">
        <v>179</v>
      </c>
      <c r="BE178" s="204">
        <f>IF(N178="základní",J178,0)</f>
        <v>0</v>
      </c>
      <c r="BF178" s="204">
        <f>IF(N178="snížená",J178,0)</f>
        <v>0</v>
      </c>
      <c r="BG178" s="204">
        <f>IF(N178="zákl. přenesená",J178,0)</f>
        <v>0</v>
      </c>
      <c r="BH178" s="204">
        <f>IF(N178="sníž. přenesená",J178,0)</f>
        <v>0</v>
      </c>
      <c r="BI178" s="204">
        <f>IF(N178="nulová",J178,0)</f>
        <v>0</v>
      </c>
      <c r="BJ178" s="24" t="s">
        <v>86</v>
      </c>
      <c r="BK178" s="204">
        <f>ROUND(I178*H178,2)</f>
        <v>0</v>
      </c>
      <c r="BL178" s="24" t="s">
        <v>301</v>
      </c>
      <c r="BM178" s="24" t="s">
        <v>3155</v>
      </c>
    </row>
    <row r="179" spans="2:65" s="1" customFormat="1" ht="135">
      <c r="B179" s="42"/>
      <c r="C179" s="64"/>
      <c r="D179" s="205" t="s">
        <v>189</v>
      </c>
      <c r="E179" s="64"/>
      <c r="F179" s="206" t="s">
        <v>1306</v>
      </c>
      <c r="G179" s="64"/>
      <c r="H179" s="64"/>
      <c r="I179" s="164"/>
      <c r="J179" s="64"/>
      <c r="K179" s="64"/>
      <c r="L179" s="62"/>
      <c r="M179" s="207"/>
      <c r="N179" s="43"/>
      <c r="O179" s="43"/>
      <c r="P179" s="43"/>
      <c r="Q179" s="43"/>
      <c r="R179" s="43"/>
      <c r="S179" s="43"/>
      <c r="T179" s="79"/>
      <c r="AT179" s="24" t="s">
        <v>189</v>
      </c>
      <c r="AU179" s="24" t="s">
        <v>88</v>
      </c>
    </row>
    <row r="180" spans="2:65" s="10" customFormat="1" ht="29.85" customHeight="1">
      <c r="B180" s="177"/>
      <c r="C180" s="178"/>
      <c r="D180" s="179" t="s">
        <v>77</v>
      </c>
      <c r="E180" s="191" t="s">
        <v>3156</v>
      </c>
      <c r="F180" s="191" t="s">
        <v>3157</v>
      </c>
      <c r="G180" s="178"/>
      <c r="H180" s="178"/>
      <c r="I180" s="181"/>
      <c r="J180" s="192">
        <f>BK180</f>
        <v>0</v>
      </c>
      <c r="K180" s="178"/>
      <c r="L180" s="183"/>
      <c r="M180" s="184"/>
      <c r="N180" s="185"/>
      <c r="O180" s="185"/>
      <c r="P180" s="186">
        <f>SUM(P181:P239)</f>
        <v>0</v>
      </c>
      <c r="Q180" s="185"/>
      <c r="R180" s="186">
        <f>SUM(R181:R239)</f>
        <v>0.88301649799999993</v>
      </c>
      <c r="S180" s="185"/>
      <c r="T180" s="187">
        <f>SUM(T181:T239)</f>
        <v>1.6788799999999999</v>
      </c>
      <c r="AR180" s="188" t="s">
        <v>88</v>
      </c>
      <c r="AT180" s="189" t="s">
        <v>77</v>
      </c>
      <c r="AU180" s="189" t="s">
        <v>86</v>
      </c>
      <c r="AY180" s="188" t="s">
        <v>179</v>
      </c>
      <c r="BK180" s="190">
        <f>SUM(BK181:BK239)</f>
        <v>0</v>
      </c>
    </row>
    <row r="181" spans="2:65" s="1" customFormat="1" ht="14.45" customHeight="1">
      <c r="B181" s="42"/>
      <c r="C181" s="193" t="s">
        <v>615</v>
      </c>
      <c r="D181" s="193" t="s">
        <v>182</v>
      </c>
      <c r="E181" s="194" t="s">
        <v>3158</v>
      </c>
      <c r="F181" s="195" t="s">
        <v>3159</v>
      </c>
      <c r="G181" s="196" t="s">
        <v>3144</v>
      </c>
      <c r="H181" s="197">
        <v>20</v>
      </c>
      <c r="I181" s="198"/>
      <c r="J181" s="199">
        <f>ROUND(I181*H181,2)</f>
        <v>0</v>
      </c>
      <c r="K181" s="195" t="s">
        <v>186</v>
      </c>
      <c r="L181" s="62"/>
      <c r="M181" s="200" t="s">
        <v>34</v>
      </c>
      <c r="N181" s="201" t="s">
        <v>49</v>
      </c>
      <c r="O181" s="43"/>
      <c r="P181" s="202">
        <f>O181*H181</f>
        <v>0</v>
      </c>
      <c r="Q181" s="202">
        <v>0</v>
      </c>
      <c r="R181" s="202">
        <f>Q181*H181</f>
        <v>0</v>
      </c>
      <c r="S181" s="202">
        <v>3.4200000000000001E-2</v>
      </c>
      <c r="T181" s="203">
        <f>S181*H181</f>
        <v>0.68400000000000005</v>
      </c>
      <c r="AR181" s="24" t="s">
        <v>301</v>
      </c>
      <c r="AT181" s="24" t="s">
        <v>182</v>
      </c>
      <c r="AU181" s="24" t="s">
        <v>88</v>
      </c>
      <c r="AY181" s="24" t="s">
        <v>179</v>
      </c>
      <c r="BE181" s="204">
        <f>IF(N181="základní",J181,0)</f>
        <v>0</v>
      </c>
      <c r="BF181" s="204">
        <f>IF(N181="snížená",J181,0)</f>
        <v>0</v>
      </c>
      <c r="BG181" s="204">
        <f>IF(N181="zákl. přenesená",J181,0)</f>
        <v>0</v>
      </c>
      <c r="BH181" s="204">
        <f>IF(N181="sníž. přenesená",J181,0)</f>
        <v>0</v>
      </c>
      <c r="BI181" s="204">
        <f>IF(N181="nulová",J181,0)</f>
        <v>0</v>
      </c>
      <c r="BJ181" s="24" t="s">
        <v>86</v>
      </c>
      <c r="BK181" s="204">
        <f>ROUND(I181*H181,2)</f>
        <v>0</v>
      </c>
      <c r="BL181" s="24" t="s">
        <v>301</v>
      </c>
      <c r="BM181" s="24" t="s">
        <v>3160</v>
      </c>
    </row>
    <row r="182" spans="2:65" s="1" customFormat="1" ht="22.9" customHeight="1">
      <c r="B182" s="42"/>
      <c r="C182" s="193" t="s">
        <v>621</v>
      </c>
      <c r="D182" s="193" t="s">
        <v>182</v>
      </c>
      <c r="E182" s="194" t="s">
        <v>3161</v>
      </c>
      <c r="F182" s="195" t="s">
        <v>3162</v>
      </c>
      <c r="G182" s="196" t="s">
        <v>3144</v>
      </c>
      <c r="H182" s="197">
        <v>8</v>
      </c>
      <c r="I182" s="198"/>
      <c r="J182" s="199">
        <f>ROUND(I182*H182,2)</f>
        <v>0</v>
      </c>
      <c r="K182" s="195" t="s">
        <v>186</v>
      </c>
      <c r="L182" s="62"/>
      <c r="M182" s="200" t="s">
        <v>34</v>
      </c>
      <c r="N182" s="201" t="s">
        <v>49</v>
      </c>
      <c r="O182" s="43"/>
      <c r="P182" s="202">
        <f>O182*H182</f>
        <v>0</v>
      </c>
      <c r="Q182" s="202">
        <v>1.6920000000000001E-2</v>
      </c>
      <c r="R182" s="202">
        <f>Q182*H182</f>
        <v>0.13536000000000001</v>
      </c>
      <c r="S182" s="202">
        <v>0</v>
      </c>
      <c r="T182" s="203">
        <f>S182*H182</f>
        <v>0</v>
      </c>
      <c r="AR182" s="24" t="s">
        <v>301</v>
      </c>
      <c r="AT182" s="24" t="s">
        <v>182</v>
      </c>
      <c r="AU182" s="24" t="s">
        <v>88</v>
      </c>
      <c r="AY182" s="24" t="s">
        <v>179</v>
      </c>
      <c r="BE182" s="204">
        <f>IF(N182="základní",J182,0)</f>
        <v>0</v>
      </c>
      <c r="BF182" s="204">
        <f>IF(N182="snížená",J182,0)</f>
        <v>0</v>
      </c>
      <c r="BG182" s="204">
        <f>IF(N182="zákl. přenesená",J182,0)</f>
        <v>0</v>
      </c>
      <c r="BH182" s="204">
        <f>IF(N182="sníž. přenesená",J182,0)</f>
        <v>0</v>
      </c>
      <c r="BI182" s="204">
        <f>IF(N182="nulová",J182,0)</f>
        <v>0</v>
      </c>
      <c r="BJ182" s="24" t="s">
        <v>86</v>
      </c>
      <c r="BK182" s="204">
        <f>ROUND(I182*H182,2)</f>
        <v>0</v>
      </c>
      <c r="BL182" s="24" t="s">
        <v>301</v>
      </c>
      <c r="BM182" s="24" t="s">
        <v>3163</v>
      </c>
    </row>
    <row r="183" spans="2:65" s="1" customFormat="1" ht="40.5">
      <c r="B183" s="42"/>
      <c r="C183" s="64"/>
      <c r="D183" s="205" t="s">
        <v>189</v>
      </c>
      <c r="E183" s="64"/>
      <c r="F183" s="206" t="s">
        <v>3164</v>
      </c>
      <c r="G183" s="64"/>
      <c r="H183" s="64"/>
      <c r="I183" s="164"/>
      <c r="J183" s="64"/>
      <c r="K183" s="64"/>
      <c r="L183" s="62"/>
      <c r="M183" s="207"/>
      <c r="N183" s="43"/>
      <c r="O183" s="43"/>
      <c r="P183" s="43"/>
      <c r="Q183" s="43"/>
      <c r="R183" s="43"/>
      <c r="S183" s="43"/>
      <c r="T183" s="79"/>
      <c r="AT183" s="24" t="s">
        <v>189</v>
      </c>
      <c r="AU183" s="24" t="s">
        <v>88</v>
      </c>
    </row>
    <row r="184" spans="2:65" s="1" customFormat="1" ht="14.45" customHeight="1">
      <c r="B184" s="42"/>
      <c r="C184" s="193" t="s">
        <v>630</v>
      </c>
      <c r="D184" s="193" t="s">
        <v>182</v>
      </c>
      <c r="E184" s="194" t="s">
        <v>3165</v>
      </c>
      <c r="F184" s="195" t="s">
        <v>3166</v>
      </c>
      <c r="G184" s="196" t="s">
        <v>3144</v>
      </c>
      <c r="H184" s="197">
        <v>3</v>
      </c>
      <c r="I184" s="198"/>
      <c r="J184" s="199">
        <f>ROUND(I184*H184,2)</f>
        <v>0</v>
      </c>
      <c r="K184" s="195" t="s">
        <v>186</v>
      </c>
      <c r="L184" s="62"/>
      <c r="M184" s="200" t="s">
        <v>34</v>
      </c>
      <c r="N184" s="201" t="s">
        <v>49</v>
      </c>
      <c r="O184" s="43"/>
      <c r="P184" s="202">
        <f>O184*H184</f>
        <v>0</v>
      </c>
      <c r="Q184" s="202">
        <v>1.807951E-2</v>
      </c>
      <c r="R184" s="202">
        <f>Q184*H184</f>
        <v>5.423853E-2</v>
      </c>
      <c r="S184" s="202">
        <v>0</v>
      </c>
      <c r="T184" s="203">
        <f>S184*H184</f>
        <v>0</v>
      </c>
      <c r="AR184" s="24" t="s">
        <v>301</v>
      </c>
      <c r="AT184" s="24" t="s">
        <v>182</v>
      </c>
      <c r="AU184" s="24" t="s">
        <v>88</v>
      </c>
      <c r="AY184" s="24" t="s">
        <v>179</v>
      </c>
      <c r="BE184" s="204">
        <f>IF(N184="základní",J184,0)</f>
        <v>0</v>
      </c>
      <c r="BF184" s="204">
        <f>IF(N184="snížená",J184,0)</f>
        <v>0</v>
      </c>
      <c r="BG184" s="204">
        <f>IF(N184="zákl. přenesená",J184,0)</f>
        <v>0</v>
      </c>
      <c r="BH184" s="204">
        <f>IF(N184="sníž. přenesená",J184,0)</f>
        <v>0</v>
      </c>
      <c r="BI184" s="204">
        <f>IF(N184="nulová",J184,0)</f>
        <v>0</v>
      </c>
      <c r="BJ184" s="24" t="s">
        <v>86</v>
      </c>
      <c r="BK184" s="204">
        <f>ROUND(I184*H184,2)</f>
        <v>0</v>
      </c>
      <c r="BL184" s="24" t="s">
        <v>301</v>
      </c>
      <c r="BM184" s="24" t="s">
        <v>3167</v>
      </c>
    </row>
    <row r="185" spans="2:65" s="1" customFormat="1" ht="40.5">
      <c r="B185" s="42"/>
      <c r="C185" s="64"/>
      <c r="D185" s="205" t="s">
        <v>189</v>
      </c>
      <c r="E185" s="64"/>
      <c r="F185" s="206" t="s">
        <v>3168</v>
      </c>
      <c r="G185" s="64"/>
      <c r="H185" s="64"/>
      <c r="I185" s="164"/>
      <c r="J185" s="64"/>
      <c r="K185" s="64"/>
      <c r="L185" s="62"/>
      <c r="M185" s="207"/>
      <c r="N185" s="43"/>
      <c r="O185" s="43"/>
      <c r="P185" s="43"/>
      <c r="Q185" s="43"/>
      <c r="R185" s="43"/>
      <c r="S185" s="43"/>
      <c r="T185" s="79"/>
      <c r="AT185" s="24" t="s">
        <v>189</v>
      </c>
      <c r="AU185" s="24" t="s">
        <v>88</v>
      </c>
    </row>
    <row r="186" spans="2:65" s="1" customFormat="1" ht="14.45" customHeight="1">
      <c r="B186" s="42"/>
      <c r="C186" s="193" t="s">
        <v>635</v>
      </c>
      <c r="D186" s="193" t="s">
        <v>182</v>
      </c>
      <c r="E186" s="194" t="s">
        <v>3169</v>
      </c>
      <c r="F186" s="195" t="s">
        <v>3170</v>
      </c>
      <c r="G186" s="196" t="s">
        <v>3144</v>
      </c>
      <c r="H186" s="197">
        <v>27</v>
      </c>
      <c r="I186" s="198"/>
      <c r="J186" s="199">
        <f>ROUND(I186*H186,2)</f>
        <v>0</v>
      </c>
      <c r="K186" s="195" t="s">
        <v>186</v>
      </c>
      <c r="L186" s="62"/>
      <c r="M186" s="200" t="s">
        <v>34</v>
      </c>
      <c r="N186" s="201" t="s">
        <v>49</v>
      </c>
      <c r="O186" s="43"/>
      <c r="P186" s="202">
        <f>O186*H186</f>
        <v>0</v>
      </c>
      <c r="Q186" s="202">
        <v>0</v>
      </c>
      <c r="R186" s="202">
        <f>Q186*H186</f>
        <v>0</v>
      </c>
      <c r="S186" s="202">
        <v>1.9460000000000002E-2</v>
      </c>
      <c r="T186" s="203">
        <f>S186*H186</f>
        <v>0.52542</v>
      </c>
      <c r="AR186" s="24" t="s">
        <v>301</v>
      </c>
      <c r="AT186" s="24" t="s">
        <v>182</v>
      </c>
      <c r="AU186" s="24" t="s">
        <v>88</v>
      </c>
      <c r="AY186" s="24" t="s">
        <v>179</v>
      </c>
      <c r="BE186" s="204">
        <f>IF(N186="základní",J186,0)</f>
        <v>0</v>
      </c>
      <c r="BF186" s="204">
        <f>IF(N186="snížená",J186,0)</f>
        <v>0</v>
      </c>
      <c r="BG186" s="204">
        <f>IF(N186="zákl. přenesená",J186,0)</f>
        <v>0</v>
      </c>
      <c r="BH186" s="204">
        <f>IF(N186="sníž. přenesená",J186,0)</f>
        <v>0</v>
      </c>
      <c r="BI186" s="204">
        <f>IF(N186="nulová",J186,0)</f>
        <v>0</v>
      </c>
      <c r="BJ186" s="24" t="s">
        <v>86</v>
      </c>
      <c r="BK186" s="204">
        <f>ROUND(I186*H186,2)</f>
        <v>0</v>
      </c>
      <c r="BL186" s="24" t="s">
        <v>301</v>
      </c>
      <c r="BM186" s="24" t="s">
        <v>3171</v>
      </c>
    </row>
    <row r="187" spans="2:65" s="1" customFormat="1" ht="22.9" customHeight="1">
      <c r="B187" s="42"/>
      <c r="C187" s="193" t="s">
        <v>640</v>
      </c>
      <c r="D187" s="193" t="s">
        <v>182</v>
      </c>
      <c r="E187" s="194" t="s">
        <v>3172</v>
      </c>
      <c r="F187" s="195" t="s">
        <v>3173</v>
      </c>
      <c r="G187" s="196" t="s">
        <v>3144</v>
      </c>
      <c r="H187" s="197">
        <v>17</v>
      </c>
      <c r="I187" s="198"/>
      <c r="J187" s="199">
        <f>ROUND(I187*H187,2)</f>
        <v>0</v>
      </c>
      <c r="K187" s="195" t="s">
        <v>186</v>
      </c>
      <c r="L187" s="62"/>
      <c r="M187" s="200" t="s">
        <v>34</v>
      </c>
      <c r="N187" s="201" t="s">
        <v>49</v>
      </c>
      <c r="O187" s="43"/>
      <c r="P187" s="202">
        <f>O187*H187</f>
        <v>0</v>
      </c>
      <c r="Q187" s="202">
        <v>2.618353E-2</v>
      </c>
      <c r="R187" s="202">
        <f>Q187*H187</f>
        <v>0.44512001000000001</v>
      </c>
      <c r="S187" s="202">
        <v>0</v>
      </c>
      <c r="T187" s="203">
        <f>S187*H187</f>
        <v>0</v>
      </c>
      <c r="AR187" s="24" t="s">
        <v>301</v>
      </c>
      <c r="AT187" s="24" t="s">
        <v>182</v>
      </c>
      <c r="AU187" s="24" t="s">
        <v>88</v>
      </c>
      <c r="AY187" s="24" t="s">
        <v>179</v>
      </c>
      <c r="BE187" s="204">
        <f>IF(N187="základní",J187,0)</f>
        <v>0</v>
      </c>
      <c r="BF187" s="204">
        <f>IF(N187="snížená",J187,0)</f>
        <v>0</v>
      </c>
      <c r="BG187" s="204">
        <f>IF(N187="zákl. přenesená",J187,0)</f>
        <v>0</v>
      </c>
      <c r="BH187" s="204">
        <f>IF(N187="sníž. přenesená",J187,0)</f>
        <v>0</v>
      </c>
      <c r="BI187" s="204">
        <f>IF(N187="nulová",J187,0)</f>
        <v>0</v>
      </c>
      <c r="BJ187" s="24" t="s">
        <v>86</v>
      </c>
      <c r="BK187" s="204">
        <f>ROUND(I187*H187,2)</f>
        <v>0</v>
      </c>
      <c r="BL187" s="24" t="s">
        <v>301</v>
      </c>
      <c r="BM187" s="24" t="s">
        <v>3174</v>
      </c>
    </row>
    <row r="188" spans="2:65" s="1" customFormat="1" ht="54">
      <c r="B188" s="42"/>
      <c r="C188" s="64"/>
      <c r="D188" s="205" t="s">
        <v>189</v>
      </c>
      <c r="E188" s="64"/>
      <c r="F188" s="206" t="s">
        <v>3175</v>
      </c>
      <c r="G188" s="64"/>
      <c r="H188" s="64"/>
      <c r="I188" s="164"/>
      <c r="J188" s="64"/>
      <c r="K188" s="64"/>
      <c r="L188" s="62"/>
      <c r="M188" s="207"/>
      <c r="N188" s="43"/>
      <c r="O188" s="43"/>
      <c r="P188" s="43"/>
      <c r="Q188" s="43"/>
      <c r="R188" s="43"/>
      <c r="S188" s="43"/>
      <c r="T188" s="79"/>
      <c r="AT188" s="24" t="s">
        <v>189</v>
      </c>
      <c r="AU188" s="24" t="s">
        <v>88</v>
      </c>
    </row>
    <row r="189" spans="2:65" s="1" customFormat="1" ht="14.45" customHeight="1">
      <c r="B189" s="42"/>
      <c r="C189" s="193" t="s">
        <v>646</v>
      </c>
      <c r="D189" s="193" t="s">
        <v>182</v>
      </c>
      <c r="E189" s="194" t="s">
        <v>3176</v>
      </c>
      <c r="F189" s="195" t="s">
        <v>3177</v>
      </c>
      <c r="G189" s="196" t="s">
        <v>3144</v>
      </c>
      <c r="H189" s="197">
        <v>1</v>
      </c>
      <c r="I189" s="198"/>
      <c r="J189" s="199">
        <f t="shared" ref="J189:J205" si="30">ROUND(I189*H189,2)</f>
        <v>0</v>
      </c>
      <c r="K189" s="195" t="s">
        <v>186</v>
      </c>
      <c r="L189" s="62"/>
      <c r="M189" s="200" t="s">
        <v>34</v>
      </c>
      <c r="N189" s="201" t="s">
        <v>49</v>
      </c>
      <c r="O189" s="43"/>
      <c r="P189" s="202">
        <f t="shared" ref="P189:P205" si="31">O189*H189</f>
        <v>0</v>
      </c>
      <c r="Q189" s="202">
        <v>0</v>
      </c>
      <c r="R189" s="202">
        <f t="shared" ref="R189:R205" si="32">Q189*H189</f>
        <v>0</v>
      </c>
      <c r="S189" s="202">
        <v>3.2899999999999999E-2</v>
      </c>
      <c r="T189" s="203">
        <f t="shared" ref="T189:T205" si="33">S189*H189</f>
        <v>3.2899999999999999E-2</v>
      </c>
      <c r="AR189" s="24" t="s">
        <v>301</v>
      </c>
      <c r="AT189" s="24" t="s">
        <v>182</v>
      </c>
      <c r="AU189" s="24" t="s">
        <v>88</v>
      </c>
      <c r="AY189" s="24" t="s">
        <v>179</v>
      </c>
      <c r="BE189" s="204">
        <f t="shared" ref="BE189:BE205" si="34">IF(N189="základní",J189,0)</f>
        <v>0</v>
      </c>
      <c r="BF189" s="204">
        <f t="shared" ref="BF189:BF205" si="35">IF(N189="snížená",J189,0)</f>
        <v>0</v>
      </c>
      <c r="BG189" s="204">
        <f t="shared" ref="BG189:BG205" si="36">IF(N189="zákl. přenesená",J189,0)</f>
        <v>0</v>
      </c>
      <c r="BH189" s="204">
        <f t="shared" ref="BH189:BH205" si="37">IF(N189="sníž. přenesená",J189,0)</f>
        <v>0</v>
      </c>
      <c r="BI189" s="204">
        <f t="shared" ref="BI189:BI205" si="38">IF(N189="nulová",J189,0)</f>
        <v>0</v>
      </c>
      <c r="BJ189" s="24" t="s">
        <v>86</v>
      </c>
      <c r="BK189" s="204">
        <f t="shared" ref="BK189:BK205" si="39">ROUND(I189*H189,2)</f>
        <v>0</v>
      </c>
      <c r="BL189" s="24" t="s">
        <v>301</v>
      </c>
      <c r="BM189" s="24" t="s">
        <v>3178</v>
      </c>
    </row>
    <row r="190" spans="2:65" s="1" customFormat="1" ht="22.9" customHeight="1">
      <c r="B190" s="42"/>
      <c r="C190" s="193" t="s">
        <v>651</v>
      </c>
      <c r="D190" s="193" t="s">
        <v>182</v>
      </c>
      <c r="E190" s="194" t="s">
        <v>3179</v>
      </c>
      <c r="F190" s="195" t="s">
        <v>3180</v>
      </c>
      <c r="G190" s="196" t="s">
        <v>769</v>
      </c>
      <c r="H190" s="197">
        <v>4</v>
      </c>
      <c r="I190" s="198"/>
      <c r="J190" s="199">
        <f t="shared" si="30"/>
        <v>0</v>
      </c>
      <c r="K190" s="195" t="s">
        <v>233</v>
      </c>
      <c r="L190" s="62"/>
      <c r="M190" s="200" t="s">
        <v>34</v>
      </c>
      <c r="N190" s="201" t="s">
        <v>49</v>
      </c>
      <c r="O190" s="43"/>
      <c r="P190" s="202">
        <f t="shared" si="31"/>
        <v>0</v>
      </c>
      <c r="Q190" s="202">
        <v>0</v>
      </c>
      <c r="R190" s="202">
        <f t="shared" si="32"/>
        <v>0</v>
      </c>
      <c r="S190" s="202">
        <v>0</v>
      </c>
      <c r="T190" s="203">
        <f t="shared" si="33"/>
        <v>0</v>
      </c>
      <c r="AR190" s="24" t="s">
        <v>301</v>
      </c>
      <c r="AT190" s="24" t="s">
        <v>182</v>
      </c>
      <c r="AU190" s="24" t="s">
        <v>88</v>
      </c>
      <c r="AY190" s="24" t="s">
        <v>179</v>
      </c>
      <c r="BE190" s="204">
        <f t="shared" si="34"/>
        <v>0</v>
      </c>
      <c r="BF190" s="204">
        <f t="shared" si="35"/>
        <v>0</v>
      </c>
      <c r="BG190" s="204">
        <f t="shared" si="36"/>
        <v>0</v>
      </c>
      <c r="BH190" s="204">
        <f t="shared" si="37"/>
        <v>0</v>
      </c>
      <c r="BI190" s="204">
        <f t="shared" si="38"/>
        <v>0</v>
      </c>
      <c r="BJ190" s="24" t="s">
        <v>86</v>
      </c>
      <c r="BK190" s="204">
        <f t="shared" si="39"/>
        <v>0</v>
      </c>
      <c r="BL190" s="24" t="s">
        <v>301</v>
      </c>
      <c r="BM190" s="24" t="s">
        <v>3181</v>
      </c>
    </row>
    <row r="191" spans="2:65" s="1" customFormat="1" ht="22.9" customHeight="1">
      <c r="B191" s="42"/>
      <c r="C191" s="193" t="s">
        <v>656</v>
      </c>
      <c r="D191" s="193" t="s">
        <v>182</v>
      </c>
      <c r="E191" s="194" t="s">
        <v>3182</v>
      </c>
      <c r="F191" s="195" t="s">
        <v>3183</v>
      </c>
      <c r="G191" s="196" t="s">
        <v>3144</v>
      </c>
      <c r="H191" s="197">
        <v>3</v>
      </c>
      <c r="I191" s="198"/>
      <c r="J191" s="199">
        <f t="shared" si="30"/>
        <v>0</v>
      </c>
      <c r="K191" s="195" t="s">
        <v>186</v>
      </c>
      <c r="L191" s="62"/>
      <c r="M191" s="200" t="s">
        <v>34</v>
      </c>
      <c r="N191" s="201" t="s">
        <v>49</v>
      </c>
      <c r="O191" s="43"/>
      <c r="P191" s="202">
        <f t="shared" si="31"/>
        <v>0</v>
      </c>
      <c r="Q191" s="202">
        <v>0</v>
      </c>
      <c r="R191" s="202">
        <f t="shared" si="32"/>
        <v>0</v>
      </c>
      <c r="S191" s="202">
        <v>8.7999999999999995E-2</v>
      </c>
      <c r="T191" s="203">
        <f t="shared" si="33"/>
        <v>0.26400000000000001</v>
      </c>
      <c r="AR191" s="24" t="s">
        <v>301</v>
      </c>
      <c r="AT191" s="24" t="s">
        <v>182</v>
      </c>
      <c r="AU191" s="24" t="s">
        <v>88</v>
      </c>
      <c r="AY191" s="24" t="s">
        <v>179</v>
      </c>
      <c r="BE191" s="204">
        <f t="shared" si="34"/>
        <v>0</v>
      </c>
      <c r="BF191" s="204">
        <f t="shared" si="35"/>
        <v>0</v>
      </c>
      <c r="BG191" s="204">
        <f t="shared" si="36"/>
        <v>0</v>
      </c>
      <c r="BH191" s="204">
        <f t="shared" si="37"/>
        <v>0</v>
      </c>
      <c r="BI191" s="204">
        <f t="shared" si="38"/>
        <v>0</v>
      </c>
      <c r="BJ191" s="24" t="s">
        <v>86</v>
      </c>
      <c r="BK191" s="204">
        <f t="shared" si="39"/>
        <v>0</v>
      </c>
      <c r="BL191" s="24" t="s">
        <v>301</v>
      </c>
      <c r="BM191" s="24" t="s">
        <v>3184</v>
      </c>
    </row>
    <row r="192" spans="2:65" s="1" customFormat="1" ht="14.45" customHeight="1">
      <c r="B192" s="42"/>
      <c r="C192" s="193" t="s">
        <v>661</v>
      </c>
      <c r="D192" s="193" t="s">
        <v>182</v>
      </c>
      <c r="E192" s="194" t="s">
        <v>3185</v>
      </c>
      <c r="F192" s="195" t="s">
        <v>3186</v>
      </c>
      <c r="G192" s="196" t="s">
        <v>3144</v>
      </c>
      <c r="H192" s="197">
        <v>14</v>
      </c>
      <c r="I192" s="198"/>
      <c r="J192" s="199">
        <f t="shared" si="30"/>
        <v>0</v>
      </c>
      <c r="K192" s="195" t="s">
        <v>233</v>
      </c>
      <c r="L192" s="62"/>
      <c r="M192" s="200" t="s">
        <v>34</v>
      </c>
      <c r="N192" s="201" t="s">
        <v>49</v>
      </c>
      <c r="O192" s="43"/>
      <c r="P192" s="202">
        <f t="shared" si="31"/>
        <v>0</v>
      </c>
      <c r="Q192" s="202">
        <v>5.1999999999999995E-4</v>
      </c>
      <c r="R192" s="202">
        <f t="shared" si="32"/>
        <v>7.2799999999999991E-3</v>
      </c>
      <c r="S192" s="202">
        <v>0</v>
      </c>
      <c r="T192" s="203">
        <f t="shared" si="33"/>
        <v>0</v>
      </c>
      <c r="AR192" s="24" t="s">
        <v>301</v>
      </c>
      <c r="AT192" s="24" t="s">
        <v>182</v>
      </c>
      <c r="AU192" s="24" t="s">
        <v>88</v>
      </c>
      <c r="AY192" s="24" t="s">
        <v>179</v>
      </c>
      <c r="BE192" s="204">
        <f t="shared" si="34"/>
        <v>0</v>
      </c>
      <c r="BF192" s="204">
        <f t="shared" si="35"/>
        <v>0</v>
      </c>
      <c r="BG192" s="204">
        <f t="shared" si="36"/>
        <v>0</v>
      </c>
      <c r="BH192" s="204">
        <f t="shared" si="37"/>
        <v>0</v>
      </c>
      <c r="BI192" s="204">
        <f t="shared" si="38"/>
        <v>0</v>
      </c>
      <c r="BJ192" s="24" t="s">
        <v>86</v>
      </c>
      <c r="BK192" s="204">
        <f t="shared" si="39"/>
        <v>0</v>
      </c>
      <c r="BL192" s="24" t="s">
        <v>301</v>
      </c>
      <c r="BM192" s="24" t="s">
        <v>3187</v>
      </c>
    </row>
    <row r="193" spans="2:65" s="1" customFormat="1" ht="22.9" customHeight="1">
      <c r="B193" s="42"/>
      <c r="C193" s="193" t="s">
        <v>668</v>
      </c>
      <c r="D193" s="193" t="s">
        <v>182</v>
      </c>
      <c r="E193" s="194" t="s">
        <v>3188</v>
      </c>
      <c r="F193" s="195" t="s">
        <v>3189</v>
      </c>
      <c r="G193" s="196" t="s">
        <v>3144</v>
      </c>
      <c r="H193" s="197">
        <v>14</v>
      </c>
      <c r="I193" s="198"/>
      <c r="J193" s="199">
        <f t="shared" si="30"/>
        <v>0</v>
      </c>
      <c r="K193" s="195" t="s">
        <v>34</v>
      </c>
      <c r="L193" s="62"/>
      <c r="M193" s="200" t="s">
        <v>34</v>
      </c>
      <c r="N193" s="201" t="s">
        <v>49</v>
      </c>
      <c r="O193" s="43"/>
      <c r="P193" s="202">
        <f t="shared" si="31"/>
        <v>0</v>
      </c>
      <c r="Q193" s="202">
        <v>5.2119999999999998E-4</v>
      </c>
      <c r="R193" s="202">
        <f t="shared" si="32"/>
        <v>7.2968E-3</v>
      </c>
      <c r="S193" s="202">
        <v>0</v>
      </c>
      <c r="T193" s="203">
        <f t="shared" si="33"/>
        <v>0</v>
      </c>
      <c r="AR193" s="24" t="s">
        <v>301</v>
      </c>
      <c r="AT193" s="24" t="s">
        <v>182</v>
      </c>
      <c r="AU193" s="24" t="s">
        <v>88</v>
      </c>
      <c r="AY193" s="24" t="s">
        <v>179</v>
      </c>
      <c r="BE193" s="204">
        <f t="shared" si="34"/>
        <v>0</v>
      </c>
      <c r="BF193" s="204">
        <f t="shared" si="35"/>
        <v>0</v>
      </c>
      <c r="BG193" s="204">
        <f t="shared" si="36"/>
        <v>0</v>
      </c>
      <c r="BH193" s="204">
        <f t="shared" si="37"/>
        <v>0</v>
      </c>
      <c r="BI193" s="204">
        <f t="shared" si="38"/>
        <v>0</v>
      </c>
      <c r="BJ193" s="24" t="s">
        <v>86</v>
      </c>
      <c r="BK193" s="204">
        <f t="shared" si="39"/>
        <v>0</v>
      </c>
      <c r="BL193" s="24" t="s">
        <v>301</v>
      </c>
      <c r="BM193" s="24" t="s">
        <v>3190</v>
      </c>
    </row>
    <row r="194" spans="2:65" s="1" customFormat="1" ht="14.45" customHeight="1">
      <c r="B194" s="42"/>
      <c r="C194" s="193" t="s">
        <v>675</v>
      </c>
      <c r="D194" s="193" t="s">
        <v>182</v>
      </c>
      <c r="E194" s="194" t="s">
        <v>3191</v>
      </c>
      <c r="F194" s="195" t="s">
        <v>3192</v>
      </c>
      <c r="G194" s="196" t="s">
        <v>3144</v>
      </c>
      <c r="H194" s="197">
        <v>14</v>
      </c>
      <c r="I194" s="198"/>
      <c r="J194" s="199">
        <f t="shared" si="30"/>
        <v>0</v>
      </c>
      <c r="K194" s="195" t="s">
        <v>233</v>
      </c>
      <c r="L194" s="62"/>
      <c r="M194" s="200" t="s">
        <v>34</v>
      </c>
      <c r="N194" s="201" t="s">
        <v>49</v>
      </c>
      <c r="O194" s="43"/>
      <c r="P194" s="202">
        <f t="shared" si="31"/>
        <v>0</v>
      </c>
      <c r="Q194" s="202">
        <v>5.1999999999999995E-4</v>
      </c>
      <c r="R194" s="202">
        <f t="shared" si="32"/>
        <v>7.2799999999999991E-3</v>
      </c>
      <c r="S194" s="202">
        <v>0</v>
      </c>
      <c r="T194" s="203">
        <f t="shared" si="33"/>
        <v>0</v>
      </c>
      <c r="AR194" s="24" t="s">
        <v>301</v>
      </c>
      <c r="AT194" s="24" t="s">
        <v>182</v>
      </c>
      <c r="AU194" s="24" t="s">
        <v>88</v>
      </c>
      <c r="AY194" s="24" t="s">
        <v>179</v>
      </c>
      <c r="BE194" s="204">
        <f t="shared" si="34"/>
        <v>0</v>
      </c>
      <c r="BF194" s="204">
        <f t="shared" si="35"/>
        <v>0</v>
      </c>
      <c r="BG194" s="204">
        <f t="shared" si="36"/>
        <v>0</v>
      </c>
      <c r="BH194" s="204">
        <f t="shared" si="37"/>
        <v>0</v>
      </c>
      <c r="BI194" s="204">
        <f t="shared" si="38"/>
        <v>0</v>
      </c>
      <c r="BJ194" s="24" t="s">
        <v>86</v>
      </c>
      <c r="BK194" s="204">
        <f t="shared" si="39"/>
        <v>0</v>
      </c>
      <c r="BL194" s="24" t="s">
        <v>301</v>
      </c>
      <c r="BM194" s="24" t="s">
        <v>3193</v>
      </c>
    </row>
    <row r="195" spans="2:65" s="1" customFormat="1" ht="22.9" customHeight="1">
      <c r="B195" s="42"/>
      <c r="C195" s="193" t="s">
        <v>683</v>
      </c>
      <c r="D195" s="193" t="s">
        <v>182</v>
      </c>
      <c r="E195" s="194" t="s">
        <v>3194</v>
      </c>
      <c r="F195" s="195" t="s">
        <v>3195</v>
      </c>
      <c r="G195" s="196" t="s">
        <v>3144</v>
      </c>
      <c r="H195" s="197">
        <v>14</v>
      </c>
      <c r="I195" s="198"/>
      <c r="J195" s="199">
        <f t="shared" si="30"/>
        <v>0</v>
      </c>
      <c r="K195" s="195" t="s">
        <v>186</v>
      </c>
      <c r="L195" s="62"/>
      <c r="M195" s="200" t="s">
        <v>34</v>
      </c>
      <c r="N195" s="201" t="s">
        <v>49</v>
      </c>
      <c r="O195" s="43"/>
      <c r="P195" s="202">
        <f t="shared" si="31"/>
        <v>0</v>
      </c>
      <c r="Q195" s="202">
        <v>5.2119999999999998E-4</v>
      </c>
      <c r="R195" s="202">
        <f t="shared" si="32"/>
        <v>7.2968E-3</v>
      </c>
      <c r="S195" s="202">
        <v>0</v>
      </c>
      <c r="T195" s="203">
        <f t="shared" si="33"/>
        <v>0</v>
      </c>
      <c r="AR195" s="24" t="s">
        <v>301</v>
      </c>
      <c r="AT195" s="24" t="s">
        <v>182</v>
      </c>
      <c r="AU195" s="24" t="s">
        <v>88</v>
      </c>
      <c r="AY195" s="24" t="s">
        <v>179</v>
      </c>
      <c r="BE195" s="204">
        <f t="shared" si="34"/>
        <v>0</v>
      </c>
      <c r="BF195" s="204">
        <f t="shared" si="35"/>
        <v>0</v>
      </c>
      <c r="BG195" s="204">
        <f t="shared" si="36"/>
        <v>0</v>
      </c>
      <c r="BH195" s="204">
        <f t="shared" si="37"/>
        <v>0</v>
      </c>
      <c r="BI195" s="204">
        <f t="shared" si="38"/>
        <v>0</v>
      </c>
      <c r="BJ195" s="24" t="s">
        <v>86</v>
      </c>
      <c r="BK195" s="204">
        <f t="shared" si="39"/>
        <v>0</v>
      </c>
      <c r="BL195" s="24" t="s">
        <v>301</v>
      </c>
      <c r="BM195" s="24" t="s">
        <v>3196</v>
      </c>
    </row>
    <row r="196" spans="2:65" s="1" customFormat="1" ht="22.9" customHeight="1">
      <c r="B196" s="42"/>
      <c r="C196" s="193" t="s">
        <v>693</v>
      </c>
      <c r="D196" s="193" t="s">
        <v>182</v>
      </c>
      <c r="E196" s="194" t="s">
        <v>3197</v>
      </c>
      <c r="F196" s="195" t="s">
        <v>3198</v>
      </c>
      <c r="G196" s="196" t="s">
        <v>3144</v>
      </c>
      <c r="H196" s="197">
        <v>8</v>
      </c>
      <c r="I196" s="198"/>
      <c r="J196" s="199">
        <f t="shared" si="30"/>
        <v>0</v>
      </c>
      <c r="K196" s="195" t="s">
        <v>186</v>
      </c>
      <c r="L196" s="62"/>
      <c r="M196" s="200" t="s">
        <v>34</v>
      </c>
      <c r="N196" s="201" t="s">
        <v>49</v>
      </c>
      <c r="O196" s="43"/>
      <c r="P196" s="202">
        <f t="shared" si="31"/>
        <v>0</v>
      </c>
      <c r="Q196" s="202">
        <v>5.2119999999999998E-4</v>
      </c>
      <c r="R196" s="202">
        <f t="shared" si="32"/>
        <v>4.1695999999999999E-3</v>
      </c>
      <c r="S196" s="202">
        <v>0</v>
      </c>
      <c r="T196" s="203">
        <f t="shared" si="33"/>
        <v>0</v>
      </c>
      <c r="AR196" s="24" t="s">
        <v>301</v>
      </c>
      <c r="AT196" s="24" t="s">
        <v>182</v>
      </c>
      <c r="AU196" s="24" t="s">
        <v>88</v>
      </c>
      <c r="AY196" s="24" t="s">
        <v>179</v>
      </c>
      <c r="BE196" s="204">
        <f t="shared" si="34"/>
        <v>0</v>
      </c>
      <c r="BF196" s="204">
        <f t="shared" si="35"/>
        <v>0</v>
      </c>
      <c r="BG196" s="204">
        <f t="shared" si="36"/>
        <v>0</v>
      </c>
      <c r="BH196" s="204">
        <f t="shared" si="37"/>
        <v>0</v>
      </c>
      <c r="BI196" s="204">
        <f t="shared" si="38"/>
        <v>0</v>
      </c>
      <c r="BJ196" s="24" t="s">
        <v>86</v>
      </c>
      <c r="BK196" s="204">
        <f t="shared" si="39"/>
        <v>0</v>
      </c>
      <c r="BL196" s="24" t="s">
        <v>301</v>
      </c>
      <c r="BM196" s="24" t="s">
        <v>3199</v>
      </c>
    </row>
    <row r="197" spans="2:65" s="1" customFormat="1" ht="22.9" customHeight="1">
      <c r="B197" s="42"/>
      <c r="C197" s="193" t="s">
        <v>698</v>
      </c>
      <c r="D197" s="193" t="s">
        <v>182</v>
      </c>
      <c r="E197" s="194" t="s">
        <v>3200</v>
      </c>
      <c r="F197" s="195" t="s">
        <v>3201</v>
      </c>
      <c r="G197" s="196" t="s">
        <v>3144</v>
      </c>
      <c r="H197" s="197">
        <v>4</v>
      </c>
      <c r="I197" s="198"/>
      <c r="J197" s="199">
        <f t="shared" si="30"/>
        <v>0</v>
      </c>
      <c r="K197" s="195" t="s">
        <v>233</v>
      </c>
      <c r="L197" s="62"/>
      <c r="M197" s="200" t="s">
        <v>34</v>
      </c>
      <c r="N197" s="201" t="s">
        <v>49</v>
      </c>
      <c r="O197" s="43"/>
      <c r="P197" s="202">
        <f t="shared" si="31"/>
        <v>0</v>
      </c>
      <c r="Q197" s="202">
        <v>8.4999999999999995E-4</v>
      </c>
      <c r="R197" s="202">
        <f t="shared" si="32"/>
        <v>3.3999999999999998E-3</v>
      </c>
      <c r="S197" s="202">
        <v>0</v>
      </c>
      <c r="T197" s="203">
        <f t="shared" si="33"/>
        <v>0</v>
      </c>
      <c r="AR197" s="24" t="s">
        <v>301</v>
      </c>
      <c r="AT197" s="24" t="s">
        <v>182</v>
      </c>
      <c r="AU197" s="24" t="s">
        <v>88</v>
      </c>
      <c r="AY197" s="24" t="s">
        <v>179</v>
      </c>
      <c r="BE197" s="204">
        <f t="shared" si="34"/>
        <v>0</v>
      </c>
      <c r="BF197" s="204">
        <f t="shared" si="35"/>
        <v>0</v>
      </c>
      <c r="BG197" s="204">
        <f t="shared" si="36"/>
        <v>0</v>
      </c>
      <c r="BH197" s="204">
        <f t="shared" si="37"/>
        <v>0</v>
      </c>
      <c r="BI197" s="204">
        <f t="shared" si="38"/>
        <v>0</v>
      </c>
      <c r="BJ197" s="24" t="s">
        <v>86</v>
      </c>
      <c r="BK197" s="204">
        <f t="shared" si="39"/>
        <v>0</v>
      </c>
      <c r="BL197" s="24" t="s">
        <v>301</v>
      </c>
      <c r="BM197" s="24" t="s">
        <v>3202</v>
      </c>
    </row>
    <row r="198" spans="2:65" s="1" customFormat="1" ht="22.9" customHeight="1">
      <c r="B198" s="42"/>
      <c r="C198" s="193" t="s">
        <v>702</v>
      </c>
      <c r="D198" s="193" t="s">
        <v>182</v>
      </c>
      <c r="E198" s="194" t="s">
        <v>3203</v>
      </c>
      <c r="F198" s="195" t="s">
        <v>3204</v>
      </c>
      <c r="G198" s="196" t="s">
        <v>3144</v>
      </c>
      <c r="H198" s="197">
        <v>8</v>
      </c>
      <c r="I198" s="198"/>
      <c r="J198" s="199">
        <f t="shared" si="30"/>
        <v>0</v>
      </c>
      <c r="K198" s="195" t="s">
        <v>233</v>
      </c>
      <c r="L198" s="62"/>
      <c r="M198" s="200" t="s">
        <v>34</v>
      </c>
      <c r="N198" s="201" t="s">
        <v>49</v>
      </c>
      <c r="O198" s="43"/>
      <c r="P198" s="202">
        <f t="shared" si="31"/>
        <v>0</v>
      </c>
      <c r="Q198" s="202">
        <v>8.4999999999999995E-4</v>
      </c>
      <c r="R198" s="202">
        <f t="shared" si="32"/>
        <v>6.7999999999999996E-3</v>
      </c>
      <c r="S198" s="202">
        <v>0</v>
      </c>
      <c r="T198" s="203">
        <f t="shared" si="33"/>
        <v>0</v>
      </c>
      <c r="AR198" s="24" t="s">
        <v>301</v>
      </c>
      <c r="AT198" s="24" t="s">
        <v>182</v>
      </c>
      <c r="AU198" s="24" t="s">
        <v>88</v>
      </c>
      <c r="AY198" s="24" t="s">
        <v>179</v>
      </c>
      <c r="BE198" s="204">
        <f t="shared" si="34"/>
        <v>0</v>
      </c>
      <c r="BF198" s="204">
        <f t="shared" si="35"/>
        <v>0</v>
      </c>
      <c r="BG198" s="204">
        <f t="shared" si="36"/>
        <v>0</v>
      </c>
      <c r="BH198" s="204">
        <f t="shared" si="37"/>
        <v>0</v>
      </c>
      <c r="BI198" s="204">
        <f t="shared" si="38"/>
        <v>0</v>
      </c>
      <c r="BJ198" s="24" t="s">
        <v>86</v>
      </c>
      <c r="BK198" s="204">
        <f t="shared" si="39"/>
        <v>0</v>
      </c>
      <c r="BL198" s="24" t="s">
        <v>301</v>
      </c>
      <c r="BM198" s="24" t="s">
        <v>3205</v>
      </c>
    </row>
    <row r="199" spans="2:65" s="1" customFormat="1" ht="22.9" customHeight="1">
      <c r="B199" s="42"/>
      <c r="C199" s="193" t="s">
        <v>711</v>
      </c>
      <c r="D199" s="193" t="s">
        <v>182</v>
      </c>
      <c r="E199" s="194" t="s">
        <v>3206</v>
      </c>
      <c r="F199" s="195" t="s">
        <v>3207</v>
      </c>
      <c r="G199" s="196" t="s">
        <v>3144</v>
      </c>
      <c r="H199" s="197">
        <v>6</v>
      </c>
      <c r="I199" s="198"/>
      <c r="J199" s="199">
        <f t="shared" si="30"/>
        <v>0</v>
      </c>
      <c r="K199" s="195" t="s">
        <v>186</v>
      </c>
      <c r="L199" s="62"/>
      <c r="M199" s="200" t="s">
        <v>34</v>
      </c>
      <c r="N199" s="201" t="s">
        <v>49</v>
      </c>
      <c r="O199" s="43"/>
      <c r="P199" s="202">
        <f t="shared" si="31"/>
        <v>0</v>
      </c>
      <c r="Q199" s="202">
        <v>0</v>
      </c>
      <c r="R199" s="202">
        <f t="shared" si="32"/>
        <v>0</v>
      </c>
      <c r="S199" s="202">
        <v>9.1999999999999998E-3</v>
      </c>
      <c r="T199" s="203">
        <f t="shared" si="33"/>
        <v>5.5199999999999999E-2</v>
      </c>
      <c r="AR199" s="24" t="s">
        <v>301</v>
      </c>
      <c r="AT199" s="24" t="s">
        <v>182</v>
      </c>
      <c r="AU199" s="24" t="s">
        <v>88</v>
      </c>
      <c r="AY199" s="24" t="s">
        <v>179</v>
      </c>
      <c r="BE199" s="204">
        <f t="shared" si="34"/>
        <v>0</v>
      </c>
      <c r="BF199" s="204">
        <f t="shared" si="35"/>
        <v>0</v>
      </c>
      <c r="BG199" s="204">
        <f t="shared" si="36"/>
        <v>0</v>
      </c>
      <c r="BH199" s="204">
        <f t="shared" si="37"/>
        <v>0</v>
      </c>
      <c r="BI199" s="204">
        <f t="shared" si="38"/>
        <v>0</v>
      </c>
      <c r="BJ199" s="24" t="s">
        <v>86</v>
      </c>
      <c r="BK199" s="204">
        <f t="shared" si="39"/>
        <v>0</v>
      </c>
      <c r="BL199" s="24" t="s">
        <v>301</v>
      </c>
      <c r="BM199" s="24" t="s">
        <v>3208</v>
      </c>
    </row>
    <row r="200" spans="2:65" s="1" customFormat="1" ht="22.9" customHeight="1">
      <c r="B200" s="42"/>
      <c r="C200" s="193" t="s">
        <v>715</v>
      </c>
      <c r="D200" s="193" t="s">
        <v>182</v>
      </c>
      <c r="E200" s="194" t="s">
        <v>3209</v>
      </c>
      <c r="F200" s="195" t="s">
        <v>3210</v>
      </c>
      <c r="G200" s="196" t="s">
        <v>3144</v>
      </c>
      <c r="H200" s="197">
        <v>3</v>
      </c>
      <c r="I200" s="198"/>
      <c r="J200" s="199">
        <f t="shared" si="30"/>
        <v>0</v>
      </c>
      <c r="K200" s="195" t="s">
        <v>186</v>
      </c>
      <c r="L200" s="62"/>
      <c r="M200" s="200" t="s">
        <v>34</v>
      </c>
      <c r="N200" s="201" t="s">
        <v>49</v>
      </c>
      <c r="O200" s="43"/>
      <c r="P200" s="202">
        <f t="shared" si="31"/>
        <v>0</v>
      </c>
      <c r="Q200" s="202">
        <v>0</v>
      </c>
      <c r="R200" s="202">
        <f t="shared" si="32"/>
        <v>0</v>
      </c>
      <c r="S200" s="202">
        <v>1.8800000000000001E-2</v>
      </c>
      <c r="T200" s="203">
        <f t="shared" si="33"/>
        <v>5.6400000000000006E-2</v>
      </c>
      <c r="AR200" s="24" t="s">
        <v>301</v>
      </c>
      <c r="AT200" s="24" t="s">
        <v>182</v>
      </c>
      <c r="AU200" s="24" t="s">
        <v>88</v>
      </c>
      <c r="AY200" s="24" t="s">
        <v>179</v>
      </c>
      <c r="BE200" s="204">
        <f t="shared" si="34"/>
        <v>0</v>
      </c>
      <c r="BF200" s="204">
        <f t="shared" si="35"/>
        <v>0</v>
      </c>
      <c r="BG200" s="204">
        <f t="shared" si="36"/>
        <v>0</v>
      </c>
      <c r="BH200" s="204">
        <f t="shared" si="37"/>
        <v>0</v>
      </c>
      <c r="BI200" s="204">
        <f t="shared" si="38"/>
        <v>0</v>
      </c>
      <c r="BJ200" s="24" t="s">
        <v>86</v>
      </c>
      <c r="BK200" s="204">
        <f t="shared" si="39"/>
        <v>0</v>
      </c>
      <c r="BL200" s="24" t="s">
        <v>301</v>
      </c>
      <c r="BM200" s="24" t="s">
        <v>3211</v>
      </c>
    </row>
    <row r="201" spans="2:65" s="1" customFormat="1" ht="22.9" customHeight="1">
      <c r="B201" s="42"/>
      <c r="C201" s="193" t="s">
        <v>727</v>
      </c>
      <c r="D201" s="193" t="s">
        <v>182</v>
      </c>
      <c r="E201" s="194" t="s">
        <v>3212</v>
      </c>
      <c r="F201" s="195" t="s">
        <v>3213</v>
      </c>
      <c r="G201" s="196" t="s">
        <v>3144</v>
      </c>
      <c r="H201" s="197">
        <v>6</v>
      </c>
      <c r="I201" s="198"/>
      <c r="J201" s="199">
        <f t="shared" si="30"/>
        <v>0</v>
      </c>
      <c r="K201" s="195" t="s">
        <v>186</v>
      </c>
      <c r="L201" s="62"/>
      <c r="M201" s="200" t="s">
        <v>34</v>
      </c>
      <c r="N201" s="201" t="s">
        <v>49</v>
      </c>
      <c r="O201" s="43"/>
      <c r="P201" s="202">
        <f t="shared" si="31"/>
        <v>0</v>
      </c>
      <c r="Q201" s="202">
        <v>1.47E-2</v>
      </c>
      <c r="R201" s="202">
        <f t="shared" si="32"/>
        <v>8.8200000000000001E-2</v>
      </c>
      <c r="S201" s="202">
        <v>0</v>
      </c>
      <c r="T201" s="203">
        <f t="shared" si="33"/>
        <v>0</v>
      </c>
      <c r="AR201" s="24" t="s">
        <v>301</v>
      </c>
      <c r="AT201" s="24" t="s">
        <v>182</v>
      </c>
      <c r="AU201" s="24" t="s">
        <v>88</v>
      </c>
      <c r="AY201" s="24" t="s">
        <v>179</v>
      </c>
      <c r="BE201" s="204">
        <f t="shared" si="34"/>
        <v>0</v>
      </c>
      <c r="BF201" s="204">
        <f t="shared" si="35"/>
        <v>0</v>
      </c>
      <c r="BG201" s="204">
        <f t="shared" si="36"/>
        <v>0</v>
      </c>
      <c r="BH201" s="204">
        <f t="shared" si="37"/>
        <v>0</v>
      </c>
      <c r="BI201" s="204">
        <f t="shared" si="38"/>
        <v>0</v>
      </c>
      <c r="BJ201" s="24" t="s">
        <v>86</v>
      </c>
      <c r="BK201" s="204">
        <f t="shared" si="39"/>
        <v>0</v>
      </c>
      <c r="BL201" s="24" t="s">
        <v>301</v>
      </c>
      <c r="BM201" s="24" t="s">
        <v>3214</v>
      </c>
    </row>
    <row r="202" spans="2:65" s="1" customFormat="1" ht="14.45" customHeight="1">
      <c r="B202" s="42"/>
      <c r="C202" s="193" t="s">
        <v>738</v>
      </c>
      <c r="D202" s="193" t="s">
        <v>182</v>
      </c>
      <c r="E202" s="194" t="s">
        <v>3215</v>
      </c>
      <c r="F202" s="195" t="s">
        <v>3216</v>
      </c>
      <c r="G202" s="196" t="s">
        <v>34</v>
      </c>
      <c r="H202" s="197">
        <v>1</v>
      </c>
      <c r="I202" s="198"/>
      <c r="J202" s="199">
        <f t="shared" si="30"/>
        <v>0</v>
      </c>
      <c r="K202" s="195" t="s">
        <v>233</v>
      </c>
      <c r="L202" s="62"/>
      <c r="M202" s="200" t="s">
        <v>34</v>
      </c>
      <c r="N202" s="201" t="s">
        <v>49</v>
      </c>
      <c r="O202" s="43"/>
      <c r="P202" s="202">
        <f t="shared" si="31"/>
        <v>0</v>
      </c>
      <c r="Q202" s="202">
        <v>0</v>
      </c>
      <c r="R202" s="202">
        <f t="shared" si="32"/>
        <v>0</v>
      </c>
      <c r="S202" s="202">
        <v>0</v>
      </c>
      <c r="T202" s="203">
        <f t="shared" si="33"/>
        <v>0</v>
      </c>
      <c r="AR202" s="24" t="s">
        <v>301</v>
      </c>
      <c r="AT202" s="24" t="s">
        <v>182</v>
      </c>
      <c r="AU202" s="24" t="s">
        <v>88</v>
      </c>
      <c r="AY202" s="24" t="s">
        <v>179</v>
      </c>
      <c r="BE202" s="204">
        <f t="shared" si="34"/>
        <v>0</v>
      </c>
      <c r="BF202" s="204">
        <f t="shared" si="35"/>
        <v>0</v>
      </c>
      <c r="BG202" s="204">
        <f t="shared" si="36"/>
        <v>0</v>
      </c>
      <c r="BH202" s="204">
        <f t="shared" si="37"/>
        <v>0</v>
      </c>
      <c r="BI202" s="204">
        <f t="shared" si="38"/>
        <v>0</v>
      </c>
      <c r="BJ202" s="24" t="s">
        <v>86</v>
      </c>
      <c r="BK202" s="204">
        <f t="shared" si="39"/>
        <v>0</v>
      </c>
      <c r="BL202" s="24" t="s">
        <v>301</v>
      </c>
      <c r="BM202" s="24" t="s">
        <v>3217</v>
      </c>
    </row>
    <row r="203" spans="2:65" s="1" customFormat="1" ht="14.45" customHeight="1">
      <c r="B203" s="42"/>
      <c r="C203" s="193" t="s">
        <v>751</v>
      </c>
      <c r="D203" s="193" t="s">
        <v>182</v>
      </c>
      <c r="E203" s="194" t="s">
        <v>3218</v>
      </c>
      <c r="F203" s="195" t="s">
        <v>3219</v>
      </c>
      <c r="G203" s="196" t="s">
        <v>3144</v>
      </c>
      <c r="H203" s="197">
        <v>1</v>
      </c>
      <c r="I203" s="198"/>
      <c r="J203" s="199">
        <f t="shared" si="30"/>
        <v>0</v>
      </c>
      <c r="K203" s="195" t="s">
        <v>186</v>
      </c>
      <c r="L203" s="62"/>
      <c r="M203" s="200" t="s">
        <v>34</v>
      </c>
      <c r="N203" s="201" t="s">
        <v>49</v>
      </c>
      <c r="O203" s="43"/>
      <c r="P203" s="202">
        <f t="shared" si="31"/>
        <v>0</v>
      </c>
      <c r="Q203" s="202">
        <v>5.9000000000000003E-4</v>
      </c>
      <c r="R203" s="202">
        <f t="shared" si="32"/>
        <v>5.9000000000000003E-4</v>
      </c>
      <c r="S203" s="202">
        <v>0</v>
      </c>
      <c r="T203" s="203">
        <f t="shared" si="33"/>
        <v>0</v>
      </c>
      <c r="AR203" s="24" t="s">
        <v>301</v>
      </c>
      <c r="AT203" s="24" t="s">
        <v>182</v>
      </c>
      <c r="AU203" s="24" t="s">
        <v>88</v>
      </c>
      <c r="AY203" s="24" t="s">
        <v>179</v>
      </c>
      <c r="BE203" s="204">
        <f t="shared" si="34"/>
        <v>0</v>
      </c>
      <c r="BF203" s="204">
        <f t="shared" si="35"/>
        <v>0</v>
      </c>
      <c r="BG203" s="204">
        <f t="shared" si="36"/>
        <v>0</v>
      </c>
      <c r="BH203" s="204">
        <f t="shared" si="37"/>
        <v>0</v>
      </c>
      <c r="BI203" s="204">
        <f t="shared" si="38"/>
        <v>0</v>
      </c>
      <c r="BJ203" s="24" t="s">
        <v>86</v>
      </c>
      <c r="BK203" s="204">
        <f t="shared" si="39"/>
        <v>0</v>
      </c>
      <c r="BL203" s="24" t="s">
        <v>301</v>
      </c>
      <c r="BM203" s="24" t="s">
        <v>3220</v>
      </c>
    </row>
    <row r="204" spans="2:65" s="1" customFormat="1" ht="14.45" customHeight="1">
      <c r="B204" s="42"/>
      <c r="C204" s="240" t="s">
        <v>756</v>
      </c>
      <c r="D204" s="240" t="s">
        <v>222</v>
      </c>
      <c r="E204" s="241" t="s">
        <v>3221</v>
      </c>
      <c r="F204" s="242" t="s">
        <v>3222</v>
      </c>
      <c r="G204" s="243" t="s">
        <v>769</v>
      </c>
      <c r="H204" s="244">
        <v>1</v>
      </c>
      <c r="I204" s="245"/>
      <c r="J204" s="246">
        <f t="shared" si="30"/>
        <v>0</v>
      </c>
      <c r="K204" s="242" t="s">
        <v>233</v>
      </c>
      <c r="L204" s="247"/>
      <c r="M204" s="248" t="s">
        <v>34</v>
      </c>
      <c r="N204" s="249" t="s">
        <v>49</v>
      </c>
      <c r="O204" s="43"/>
      <c r="P204" s="202">
        <f t="shared" si="31"/>
        <v>0</v>
      </c>
      <c r="Q204" s="202">
        <v>4.0000000000000001E-3</v>
      </c>
      <c r="R204" s="202">
        <f t="shared" si="32"/>
        <v>4.0000000000000001E-3</v>
      </c>
      <c r="S204" s="202">
        <v>0</v>
      </c>
      <c r="T204" s="203">
        <f t="shared" si="33"/>
        <v>0</v>
      </c>
      <c r="AR204" s="24" t="s">
        <v>473</v>
      </c>
      <c r="AT204" s="24" t="s">
        <v>222</v>
      </c>
      <c r="AU204" s="24" t="s">
        <v>88</v>
      </c>
      <c r="AY204" s="24" t="s">
        <v>179</v>
      </c>
      <c r="BE204" s="204">
        <f t="shared" si="34"/>
        <v>0</v>
      </c>
      <c r="BF204" s="204">
        <f t="shared" si="35"/>
        <v>0</v>
      </c>
      <c r="BG204" s="204">
        <f t="shared" si="36"/>
        <v>0</v>
      </c>
      <c r="BH204" s="204">
        <f t="shared" si="37"/>
        <v>0</v>
      </c>
      <c r="BI204" s="204">
        <f t="shared" si="38"/>
        <v>0</v>
      </c>
      <c r="BJ204" s="24" t="s">
        <v>86</v>
      </c>
      <c r="BK204" s="204">
        <f t="shared" si="39"/>
        <v>0</v>
      </c>
      <c r="BL204" s="24" t="s">
        <v>301</v>
      </c>
      <c r="BM204" s="24" t="s">
        <v>3223</v>
      </c>
    </row>
    <row r="205" spans="2:65" s="1" customFormat="1" ht="14.45" customHeight="1">
      <c r="B205" s="42"/>
      <c r="C205" s="193" t="s">
        <v>760</v>
      </c>
      <c r="D205" s="193" t="s">
        <v>182</v>
      </c>
      <c r="E205" s="194" t="s">
        <v>3224</v>
      </c>
      <c r="F205" s="195" t="s">
        <v>3225</v>
      </c>
      <c r="G205" s="196" t="s">
        <v>3144</v>
      </c>
      <c r="H205" s="197">
        <v>5</v>
      </c>
      <c r="I205" s="198"/>
      <c r="J205" s="199">
        <f t="shared" si="30"/>
        <v>0</v>
      </c>
      <c r="K205" s="195" t="s">
        <v>186</v>
      </c>
      <c r="L205" s="62"/>
      <c r="M205" s="200" t="s">
        <v>34</v>
      </c>
      <c r="N205" s="201" t="s">
        <v>49</v>
      </c>
      <c r="O205" s="43"/>
      <c r="P205" s="202">
        <f t="shared" si="31"/>
        <v>0</v>
      </c>
      <c r="Q205" s="202">
        <v>9.0099999999999995E-5</v>
      </c>
      <c r="R205" s="202">
        <f t="shared" si="32"/>
        <v>4.5049999999999995E-4</v>
      </c>
      <c r="S205" s="202">
        <v>0</v>
      </c>
      <c r="T205" s="203">
        <f t="shared" si="33"/>
        <v>0</v>
      </c>
      <c r="AR205" s="24" t="s">
        <v>301</v>
      </c>
      <c r="AT205" s="24" t="s">
        <v>182</v>
      </c>
      <c r="AU205" s="24" t="s">
        <v>88</v>
      </c>
      <c r="AY205" s="24" t="s">
        <v>179</v>
      </c>
      <c r="BE205" s="204">
        <f t="shared" si="34"/>
        <v>0</v>
      </c>
      <c r="BF205" s="204">
        <f t="shared" si="35"/>
        <v>0</v>
      </c>
      <c r="BG205" s="204">
        <f t="shared" si="36"/>
        <v>0</v>
      </c>
      <c r="BH205" s="204">
        <f t="shared" si="37"/>
        <v>0</v>
      </c>
      <c r="BI205" s="204">
        <f t="shared" si="38"/>
        <v>0</v>
      </c>
      <c r="BJ205" s="24" t="s">
        <v>86</v>
      </c>
      <c r="BK205" s="204">
        <f t="shared" si="39"/>
        <v>0</v>
      </c>
      <c r="BL205" s="24" t="s">
        <v>301</v>
      </c>
      <c r="BM205" s="24" t="s">
        <v>3226</v>
      </c>
    </row>
    <row r="206" spans="2:65" s="12" customFormat="1" ht="13.5">
      <c r="B206" s="218"/>
      <c r="C206" s="219"/>
      <c r="D206" s="205" t="s">
        <v>191</v>
      </c>
      <c r="E206" s="220" t="s">
        <v>34</v>
      </c>
      <c r="F206" s="221" t="s">
        <v>3227</v>
      </c>
      <c r="G206" s="219"/>
      <c r="H206" s="222">
        <v>5</v>
      </c>
      <c r="I206" s="223"/>
      <c r="J206" s="219"/>
      <c r="K206" s="219"/>
      <c r="L206" s="224"/>
      <c r="M206" s="225"/>
      <c r="N206" s="226"/>
      <c r="O206" s="226"/>
      <c r="P206" s="226"/>
      <c r="Q206" s="226"/>
      <c r="R206" s="226"/>
      <c r="S206" s="226"/>
      <c r="T206" s="227"/>
      <c r="AT206" s="228" t="s">
        <v>191</v>
      </c>
      <c r="AU206" s="228" t="s">
        <v>88</v>
      </c>
      <c r="AV206" s="12" t="s">
        <v>88</v>
      </c>
      <c r="AW206" s="12" t="s">
        <v>41</v>
      </c>
      <c r="AX206" s="12" t="s">
        <v>86</v>
      </c>
      <c r="AY206" s="228" t="s">
        <v>179</v>
      </c>
    </row>
    <row r="207" spans="2:65" s="1" customFormat="1" ht="14.45" customHeight="1">
      <c r="B207" s="42"/>
      <c r="C207" s="240" t="s">
        <v>766</v>
      </c>
      <c r="D207" s="240" t="s">
        <v>222</v>
      </c>
      <c r="E207" s="241" t="s">
        <v>3228</v>
      </c>
      <c r="F207" s="242" t="s">
        <v>3229</v>
      </c>
      <c r="G207" s="243" t="s">
        <v>769</v>
      </c>
      <c r="H207" s="244">
        <v>5</v>
      </c>
      <c r="I207" s="245"/>
      <c r="J207" s="246">
        <f>ROUND(I207*H207,2)</f>
        <v>0</v>
      </c>
      <c r="K207" s="242" t="s">
        <v>186</v>
      </c>
      <c r="L207" s="247"/>
      <c r="M207" s="248" t="s">
        <v>34</v>
      </c>
      <c r="N207" s="249" t="s">
        <v>49</v>
      </c>
      <c r="O207" s="43"/>
      <c r="P207" s="202">
        <f>O207*H207</f>
        <v>0</v>
      </c>
      <c r="Q207" s="202">
        <v>5.0000000000000001E-4</v>
      </c>
      <c r="R207" s="202">
        <f>Q207*H207</f>
        <v>2.5000000000000001E-3</v>
      </c>
      <c r="S207" s="202">
        <v>0</v>
      </c>
      <c r="T207" s="203">
        <f>S207*H207</f>
        <v>0</v>
      </c>
      <c r="AR207" s="24" t="s">
        <v>473</v>
      </c>
      <c r="AT207" s="24" t="s">
        <v>222</v>
      </c>
      <c r="AU207" s="24" t="s">
        <v>88</v>
      </c>
      <c r="AY207" s="24" t="s">
        <v>179</v>
      </c>
      <c r="BE207" s="204">
        <f>IF(N207="základní",J207,0)</f>
        <v>0</v>
      </c>
      <c r="BF207" s="204">
        <f>IF(N207="snížená",J207,0)</f>
        <v>0</v>
      </c>
      <c r="BG207" s="204">
        <f>IF(N207="zákl. přenesená",J207,0)</f>
        <v>0</v>
      </c>
      <c r="BH207" s="204">
        <f>IF(N207="sníž. přenesená",J207,0)</f>
        <v>0</v>
      </c>
      <c r="BI207" s="204">
        <f>IF(N207="nulová",J207,0)</f>
        <v>0</v>
      </c>
      <c r="BJ207" s="24" t="s">
        <v>86</v>
      </c>
      <c r="BK207" s="204">
        <f>ROUND(I207*H207,2)</f>
        <v>0</v>
      </c>
      <c r="BL207" s="24" t="s">
        <v>301</v>
      </c>
      <c r="BM207" s="24" t="s">
        <v>3230</v>
      </c>
    </row>
    <row r="208" spans="2:65" s="1" customFormat="1" ht="40.5">
      <c r="B208" s="42"/>
      <c r="C208" s="64"/>
      <c r="D208" s="205" t="s">
        <v>227</v>
      </c>
      <c r="E208" s="64"/>
      <c r="F208" s="206" t="s">
        <v>3231</v>
      </c>
      <c r="G208" s="64"/>
      <c r="H208" s="64"/>
      <c r="I208" s="164"/>
      <c r="J208" s="64"/>
      <c r="K208" s="64"/>
      <c r="L208" s="62"/>
      <c r="M208" s="207"/>
      <c r="N208" s="43"/>
      <c r="O208" s="43"/>
      <c r="P208" s="43"/>
      <c r="Q208" s="43"/>
      <c r="R208" s="43"/>
      <c r="S208" s="43"/>
      <c r="T208" s="79"/>
      <c r="AT208" s="24" t="s">
        <v>227</v>
      </c>
      <c r="AU208" s="24" t="s">
        <v>88</v>
      </c>
    </row>
    <row r="209" spans="2:65" s="1" customFormat="1" ht="14.45" customHeight="1">
      <c r="B209" s="42"/>
      <c r="C209" s="240" t="s">
        <v>781</v>
      </c>
      <c r="D209" s="240" t="s">
        <v>222</v>
      </c>
      <c r="E209" s="241" t="s">
        <v>3232</v>
      </c>
      <c r="F209" s="242" t="s">
        <v>3233</v>
      </c>
      <c r="G209" s="243" t="s">
        <v>769</v>
      </c>
      <c r="H209" s="244">
        <v>5</v>
      </c>
      <c r="I209" s="245"/>
      <c r="J209" s="246">
        <f>ROUND(I209*H209,2)</f>
        <v>0</v>
      </c>
      <c r="K209" s="242" t="s">
        <v>233</v>
      </c>
      <c r="L209" s="247"/>
      <c r="M209" s="248" t="s">
        <v>34</v>
      </c>
      <c r="N209" s="249" t="s">
        <v>49</v>
      </c>
      <c r="O209" s="43"/>
      <c r="P209" s="202">
        <f>O209*H209</f>
        <v>0</v>
      </c>
      <c r="Q209" s="202">
        <v>5.0000000000000001E-4</v>
      </c>
      <c r="R209" s="202">
        <f>Q209*H209</f>
        <v>2.5000000000000001E-3</v>
      </c>
      <c r="S209" s="202">
        <v>0</v>
      </c>
      <c r="T209" s="203">
        <f>S209*H209</f>
        <v>0</v>
      </c>
      <c r="AR209" s="24" t="s">
        <v>473</v>
      </c>
      <c r="AT209" s="24" t="s">
        <v>222</v>
      </c>
      <c r="AU209" s="24" t="s">
        <v>88</v>
      </c>
      <c r="AY209" s="24" t="s">
        <v>179</v>
      </c>
      <c r="BE209" s="204">
        <f>IF(N209="základní",J209,0)</f>
        <v>0</v>
      </c>
      <c r="BF209" s="204">
        <f>IF(N209="snížená",J209,0)</f>
        <v>0</v>
      </c>
      <c r="BG209" s="204">
        <f>IF(N209="zákl. přenesená",J209,0)</f>
        <v>0</v>
      </c>
      <c r="BH209" s="204">
        <f>IF(N209="sníž. přenesená",J209,0)</f>
        <v>0</v>
      </c>
      <c r="BI209" s="204">
        <f>IF(N209="nulová",J209,0)</f>
        <v>0</v>
      </c>
      <c r="BJ209" s="24" t="s">
        <v>86</v>
      </c>
      <c r="BK209" s="204">
        <f>ROUND(I209*H209,2)</f>
        <v>0</v>
      </c>
      <c r="BL209" s="24" t="s">
        <v>301</v>
      </c>
      <c r="BM209" s="24" t="s">
        <v>3234</v>
      </c>
    </row>
    <row r="210" spans="2:65" s="1" customFormat="1" ht="14.45" customHeight="1">
      <c r="B210" s="42"/>
      <c r="C210" s="193" t="s">
        <v>785</v>
      </c>
      <c r="D210" s="193" t="s">
        <v>182</v>
      </c>
      <c r="E210" s="194" t="s">
        <v>3235</v>
      </c>
      <c r="F210" s="195" t="s">
        <v>3236</v>
      </c>
      <c r="G210" s="196" t="s">
        <v>3144</v>
      </c>
      <c r="H210" s="197">
        <v>2</v>
      </c>
      <c r="I210" s="198"/>
      <c r="J210" s="199">
        <f>ROUND(I210*H210,2)</f>
        <v>0</v>
      </c>
      <c r="K210" s="195" t="s">
        <v>186</v>
      </c>
      <c r="L210" s="62"/>
      <c r="M210" s="200" t="s">
        <v>34</v>
      </c>
      <c r="N210" s="201" t="s">
        <v>49</v>
      </c>
      <c r="O210" s="43"/>
      <c r="P210" s="202">
        <f>O210*H210</f>
        <v>0</v>
      </c>
      <c r="Q210" s="202">
        <v>1.3009999999999999E-4</v>
      </c>
      <c r="R210" s="202">
        <f>Q210*H210</f>
        <v>2.6019999999999998E-4</v>
      </c>
      <c r="S210" s="202">
        <v>0</v>
      </c>
      <c r="T210" s="203">
        <f>S210*H210</f>
        <v>0</v>
      </c>
      <c r="AR210" s="24" t="s">
        <v>301</v>
      </c>
      <c r="AT210" s="24" t="s">
        <v>182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3237</v>
      </c>
    </row>
    <row r="211" spans="2:65" s="1" customFormat="1" ht="14.45" customHeight="1">
      <c r="B211" s="42"/>
      <c r="C211" s="240" t="s">
        <v>790</v>
      </c>
      <c r="D211" s="240" t="s">
        <v>222</v>
      </c>
      <c r="E211" s="241" t="s">
        <v>3238</v>
      </c>
      <c r="F211" s="242" t="s">
        <v>3239</v>
      </c>
      <c r="G211" s="243" t="s">
        <v>769</v>
      </c>
      <c r="H211" s="244">
        <v>2</v>
      </c>
      <c r="I211" s="245"/>
      <c r="J211" s="246">
        <f>ROUND(I211*H211,2)</f>
        <v>0</v>
      </c>
      <c r="K211" s="242" t="s">
        <v>186</v>
      </c>
      <c r="L211" s="247"/>
      <c r="M211" s="248" t="s">
        <v>34</v>
      </c>
      <c r="N211" s="249" t="s">
        <v>49</v>
      </c>
      <c r="O211" s="43"/>
      <c r="P211" s="202">
        <f>O211*H211</f>
        <v>0</v>
      </c>
      <c r="Q211" s="202">
        <v>8.0000000000000004E-4</v>
      </c>
      <c r="R211" s="202">
        <f>Q211*H211</f>
        <v>1.6000000000000001E-3</v>
      </c>
      <c r="S211" s="202">
        <v>0</v>
      </c>
      <c r="T211" s="203">
        <f>S211*H211</f>
        <v>0</v>
      </c>
      <c r="AR211" s="24" t="s">
        <v>473</v>
      </c>
      <c r="AT211" s="24" t="s">
        <v>222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3240</v>
      </c>
    </row>
    <row r="212" spans="2:65" s="1" customFormat="1" ht="14.45" customHeight="1">
      <c r="B212" s="42"/>
      <c r="C212" s="240" t="s">
        <v>795</v>
      </c>
      <c r="D212" s="240" t="s">
        <v>222</v>
      </c>
      <c r="E212" s="241" t="s">
        <v>3241</v>
      </c>
      <c r="F212" s="242" t="s">
        <v>3242</v>
      </c>
      <c r="G212" s="243" t="s">
        <v>769</v>
      </c>
      <c r="H212" s="244">
        <v>2</v>
      </c>
      <c r="I212" s="245"/>
      <c r="J212" s="246">
        <f>ROUND(I212*H212,2)</f>
        <v>0</v>
      </c>
      <c r="K212" s="242" t="s">
        <v>233</v>
      </c>
      <c r="L212" s="247"/>
      <c r="M212" s="248" t="s">
        <v>34</v>
      </c>
      <c r="N212" s="249" t="s">
        <v>49</v>
      </c>
      <c r="O212" s="43"/>
      <c r="P212" s="202">
        <f>O212*H212</f>
        <v>0</v>
      </c>
      <c r="Q212" s="202">
        <v>5.0000000000000001E-4</v>
      </c>
      <c r="R212" s="202">
        <f>Q212*H212</f>
        <v>1E-3</v>
      </c>
      <c r="S212" s="202">
        <v>0</v>
      </c>
      <c r="T212" s="203">
        <f>S212*H212</f>
        <v>0</v>
      </c>
      <c r="AR212" s="24" t="s">
        <v>473</v>
      </c>
      <c r="AT212" s="24" t="s">
        <v>222</v>
      </c>
      <c r="AU212" s="24" t="s">
        <v>88</v>
      </c>
      <c r="AY212" s="24" t="s">
        <v>179</v>
      </c>
      <c r="BE212" s="204">
        <f>IF(N212="základní",J212,0)</f>
        <v>0</v>
      </c>
      <c r="BF212" s="204">
        <f>IF(N212="snížená",J212,0)</f>
        <v>0</v>
      </c>
      <c r="BG212" s="204">
        <f>IF(N212="zákl. přenesená",J212,0)</f>
        <v>0</v>
      </c>
      <c r="BH212" s="204">
        <f>IF(N212="sníž. přenesená",J212,0)</f>
        <v>0</v>
      </c>
      <c r="BI212" s="204">
        <f>IF(N212="nulová",J212,0)</f>
        <v>0</v>
      </c>
      <c r="BJ212" s="24" t="s">
        <v>86</v>
      </c>
      <c r="BK212" s="204">
        <f>ROUND(I212*H212,2)</f>
        <v>0</v>
      </c>
      <c r="BL212" s="24" t="s">
        <v>301</v>
      </c>
      <c r="BM212" s="24" t="s">
        <v>3243</v>
      </c>
    </row>
    <row r="213" spans="2:65" s="1" customFormat="1" ht="14.45" customHeight="1">
      <c r="B213" s="42"/>
      <c r="C213" s="193" t="s">
        <v>799</v>
      </c>
      <c r="D213" s="193" t="s">
        <v>182</v>
      </c>
      <c r="E213" s="194" t="s">
        <v>3244</v>
      </c>
      <c r="F213" s="195" t="s">
        <v>3245</v>
      </c>
      <c r="G213" s="196" t="s">
        <v>3144</v>
      </c>
      <c r="H213" s="197">
        <v>30</v>
      </c>
      <c r="I213" s="198"/>
      <c r="J213" s="199">
        <f>ROUND(I213*H213,2)</f>
        <v>0</v>
      </c>
      <c r="K213" s="195" t="s">
        <v>186</v>
      </c>
      <c r="L213" s="62"/>
      <c r="M213" s="200" t="s">
        <v>34</v>
      </c>
      <c r="N213" s="201" t="s">
        <v>49</v>
      </c>
      <c r="O213" s="43"/>
      <c r="P213" s="202">
        <f>O213*H213</f>
        <v>0</v>
      </c>
      <c r="Q213" s="202">
        <v>0</v>
      </c>
      <c r="R213" s="202">
        <f>Q213*H213</f>
        <v>0</v>
      </c>
      <c r="S213" s="202">
        <v>1.56E-3</v>
      </c>
      <c r="T213" s="203">
        <f>S213*H213</f>
        <v>4.6800000000000001E-2</v>
      </c>
      <c r="AR213" s="24" t="s">
        <v>301</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301</v>
      </c>
      <c r="BM213" s="24" t="s">
        <v>3246</v>
      </c>
    </row>
    <row r="214" spans="2:65" s="12" customFormat="1" ht="13.5">
      <c r="B214" s="218"/>
      <c r="C214" s="219"/>
      <c r="D214" s="205" t="s">
        <v>191</v>
      </c>
      <c r="E214" s="220" t="s">
        <v>34</v>
      </c>
      <c r="F214" s="221" t="s">
        <v>3247</v>
      </c>
      <c r="G214" s="219"/>
      <c r="H214" s="222">
        <v>30</v>
      </c>
      <c r="I214" s="223"/>
      <c r="J214" s="219"/>
      <c r="K214" s="219"/>
      <c r="L214" s="224"/>
      <c r="M214" s="225"/>
      <c r="N214" s="226"/>
      <c r="O214" s="226"/>
      <c r="P214" s="226"/>
      <c r="Q214" s="226"/>
      <c r="R214" s="226"/>
      <c r="S214" s="226"/>
      <c r="T214" s="227"/>
      <c r="AT214" s="228" t="s">
        <v>191</v>
      </c>
      <c r="AU214" s="228" t="s">
        <v>88</v>
      </c>
      <c r="AV214" s="12" t="s">
        <v>88</v>
      </c>
      <c r="AW214" s="12" t="s">
        <v>41</v>
      </c>
      <c r="AX214" s="12" t="s">
        <v>86</v>
      </c>
      <c r="AY214" s="228" t="s">
        <v>179</v>
      </c>
    </row>
    <row r="215" spans="2:65" s="1" customFormat="1" ht="14.45" customHeight="1">
      <c r="B215" s="42"/>
      <c r="C215" s="193" t="s">
        <v>803</v>
      </c>
      <c r="D215" s="193" t="s">
        <v>182</v>
      </c>
      <c r="E215" s="194" t="s">
        <v>3248</v>
      </c>
      <c r="F215" s="195" t="s">
        <v>3249</v>
      </c>
      <c r="G215" s="196" t="s">
        <v>3144</v>
      </c>
      <c r="H215" s="197">
        <v>6</v>
      </c>
      <c r="I215" s="198"/>
      <c r="J215" s="199">
        <f>ROUND(I215*H215,2)</f>
        <v>0</v>
      </c>
      <c r="K215" s="195" t="s">
        <v>186</v>
      </c>
      <c r="L215" s="62"/>
      <c r="M215" s="200" t="s">
        <v>34</v>
      </c>
      <c r="N215" s="201" t="s">
        <v>49</v>
      </c>
      <c r="O215" s="43"/>
      <c r="P215" s="202">
        <f>O215*H215</f>
        <v>0</v>
      </c>
      <c r="Q215" s="202">
        <v>0</v>
      </c>
      <c r="R215" s="202">
        <f>Q215*H215</f>
        <v>0</v>
      </c>
      <c r="S215" s="202">
        <v>8.5999999999999998E-4</v>
      </c>
      <c r="T215" s="203">
        <f>S215*H215</f>
        <v>5.1599999999999997E-3</v>
      </c>
      <c r="AR215" s="24" t="s">
        <v>301</v>
      </c>
      <c r="AT215" s="24" t="s">
        <v>182</v>
      </c>
      <c r="AU215" s="24" t="s">
        <v>88</v>
      </c>
      <c r="AY215" s="24" t="s">
        <v>179</v>
      </c>
      <c r="BE215" s="204">
        <f>IF(N215="základní",J215,0)</f>
        <v>0</v>
      </c>
      <c r="BF215" s="204">
        <f>IF(N215="snížená",J215,0)</f>
        <v>0</v>
      </c>
      <c r="BG215" s="204">
        <f>IF(N215="zákl. přenesená",J215,0)</f>
        <v>0</v>
      </c>
      <c r="BH215" s="204">
        <f>IF(N215="sníž. přenesená",J215,0)</f>
        <v>0</v>
      </c>
      <c r="BI215" s="204">
        <f>IF(N215="nulová",J215,0)</f>
        <v>0</v>
      </c>
      <c r="BJ215" s="24" t="s">
        <v>86</v>
      </c>
      <c r="BK215" s="204">
        <f>ROUND(I215*H215,2)</f>
        <v>0</v>
      </c>
      <c r="BL215" s="24" t="s">
        <v>301</v>
      </c>
      <c r="BM215" s="24" t="s">
        <v>3250</v>
      </c>
    </row>
    <row r="216" spans="2:65" s="1" customFormat="1" ht="22.9" customHeight="1">
      <c r="B216" s="42"/>
      <c r="C216" s="193" t="s">
        <v>807</v>
      </c>
      <c r="D216" s="193" t="s">
        <v>182</v>
      </c>
      <c r="E216" s="194" t="s">
        <v>3251</v>
      </c>
      <c r="F216" s="195" t="s">
        <v>3252</v>
      </c>
      <c r="G216" s="196" t="s">
        <v>3144</v>
      </c>
      <c r="H216" s="197">
        <v>8</v>
      </c>
      <c r="I216" s="198"/>
      <c r="J216" s="199">
        <f>ROUND(I216*H216,2)</f>
        <v>0</v>
      </c>
      <c r="K216" s="195" t="s">
        <v>186</v>
      </c>
      <c r="L216" s="62"/>
      <c r="M216" s="200" t="s">
        <v>34</v>
      </c>
      <c r="N216" s="201" t="s">
        <v>49</v>
      </c>
      <c r="O216" s="43"/>
      <c r="P216" s="202">
        <f>O216*H216</f>
        <v>0</v>
      </c>
      <c r="Q216" s="202">
        <v>1.9601000000000002E-3</v>
      </c>
      <c r="R216" s="202">
        <f>Q216*H216</f>
        <v>1.5680800000000002E-2</v>
      </c>
      <c r="S216" s="202">
        <v>0</v>
      </c>
      <c r="T216" s="203">
        <f>S216*H216</f>
        <v>0</v>
      </c>
      <c r="AR216" s="24" t="s">
        <v>301</v>
      </c>
      <c r="AT216" s="24" t="s">
        <v>182</v>
      </c>
      <c r="AU216" s="24" t="s">
        <v>88</v>
      </c>
      <c r="AY216" s="24" t="s">
        <v>179</v>
      </c>
      <c r="BE216" s="204">
        <f>IF(N216="základní",J216,0)</f>
        <v>0</v>
      </c>
      <c r="BF216" s="204">
        <f>IF(N216="snížená",J216,0)</f>
        <v>0</v>
      </c>
      <c r="BG216" s="204">
        <f>IF(N216="zákl. přenesená",J216,0)</f>
        <v>0</v>
      </c>
      <c r="BH216" s="204">
        <f>IF(N216="sníž. přenesená",J216,0)</f>
        <v>0</v>
      </c>
      <c r="BI216" s="204">
        <f>IF(N216="nulová",J216,0)</f>
        <v>0</v>
      </c>
      <c r="BJ216" s="24" t="s">
        <v>86</v>
      </c>
      <c r="BK216" s="204">
        <f>ROUND(I216*H216,2)</f>
        <v>0</v>
      </c>
      <c r="BL216" s="24" t="s">
        <v>301</v>
      </c>
      <c r="BM216" s="24" t="s">
        <v>3253</v>
      </c>
    </row>
    <row r="217" spans="2:65" s="1" customFormat="1" ht="27">
      <c r="B217" s="42"/>
      <c r="C217" s="64"/>
      <c r="D217" s="205" t="s">
        <v>189</v>
      </c>
      <c r="E217" s="64"/>
      <c r="F217" s="206" t="s">
        <v>3254</v>
      </c>
      <c r="G217" s="64"/>
      <c r="H217" s="64"/>
      <c r="I217" s="164"/>
      <c r="J217" s="64"/>
      <c r="K217" s="64"/>
      <c r="L217" s="62"/>
      <c r="M217" s="207"/>
      <c r="N217" s="43"/>
      <c r="O217" s="43"/>
      <c r="P217" s="43"/>
      <c r="Q217" s="43"/>
      <c r="R217" s="43"/>
      <c r="S217" s="43"/>
      <c r="T217" s="79"/>
      <c r="AT217" s="24" t="s">
        <v>189</v>
      </c>
      <c r="AU217" s="24" t="s">
        <v>88</v>
      </c>
    </row>
    <row r="218" spans="2:65" s="11" customFormat="1" ht="13.5">
      <c r="B218" s="208"/>
      <c r="C218" s="209"/>
      <c r="D218" s="205" t="s">
        <v>191</v>
      </c>
      <c r="E218" s="210" t="s">
        <v>34</v>
      </c>
      <c r="F218" s="211" t="s">
        <v>3255</v>
      </c>
      <c r="G218" s="209"/>
      <c r="H218" s="210" t="s">
        <v>34</v>
      </c>
      <c r="I218" s="212"/>
      <c r="J218" s="209"/>
      <c r="K218" s="209"/>
      <c r="L218" s="213"/>
      <c r="M218" s="214"/>
      <c r="N218" s="215"/>
      <c r="O218" s="215"/>
      <c r="P218" s="215"/>
      <c r="Q218" s="215"/>
      <c r="R218" s="215"/>
      <c r="S218" s="215"/>
      <c r="T218" s="216"/>
      <c r="AT218" s="217" t="s">
        <v>191</v>
      </c>
      <c r="AU218" s="217" t="s">
        <v>88</v>
      </c>
      <c r="AV218" s="11" t="s">
        <v>86</v>
      </c>
      <c r="AW218" s="11" t="s">
        <v>41</v>
      </c>
      <c r="AX218" s="11" t="s">
        <v>78</v>
      </c>
      <c r="AY218" s="217" t="s">
        <v>179</v>
      </c>
    </row>
    <row r="219" spans="2:65" s="12" customFormat="1" ht="13.5">
      <c r="B219" s="218"/>
      <c r="C219" s="219"/>
      <c r="D219" s="205" t="s">
        <v>191</v>
      </c>
      <c r="E219" s="220" t="s">
        <v>34</v>
      </c>
      <c r="F219" s="221" t="s">
        <v>811</v>
      </c>
      <c r="G219" s="219"/>
      <c r="H219" s="222">
        <v>7</v>
      </c>
      <c r="I219" s="223"/>
      <c r="J219" s="219"/>
      <c r="K219" s="219"/>
      <c r="L219" s="224"/>
      <c r="M219" s="225"/>
      <c r="N219" s="226"/>
      <c r="O219" s="226"/>
      <c r="P219" s="226"/>
      <c r="Q219" s="226"/>
      <c r="R219" s="226"/>
      <c r="S219" s="226"/>
      <c r="T219" s="227"/>
      <c r="AT219" s="228" t="s">
        <v>191</v>
      </c>
      <c r="AU219" s="228" t="s">
        <v>88</v>
      </c>
      <c r="AV219" s="12" t="s">
        <v>88</v>
      </c>
      <c r="AW219" s="12" t="s">
        <v>41</v>
      </c>
      <c r="AX219" s="12" t="s">
        <v>78</v>
      </c>
      <c r="AY219" s="228" t="s">
        <v>179</v>
      </c>
    </row>
    <row r="220" spans="2:65" s="11" customFormat="1" ht="13.5">
      <c r="B220" s="208"/>
      <c r="C220" s="209"/>
      <c r="D220" s="205" t="s">
        <v>191</v>
      </c>
      <c r="E220" s="210" t="s">
        <v>34</v>
      </c>
      <c r="F220" s="211" t="s">
        <v>3256</v>
      </c>
      <c r="G220" s="209"/>
      <c r="H220" s="210" t="s">
        <v>34</v>
      </c>
      <c r="I220" s="212"/>
      <c r="J220" s="209"/>
      <c r="K220" s="209"/>
      <c r="L220" s="213"/>
      <c r="M220" s="214"/>
      <c r="N220" s="215"/>
      <c r="O220" s="215"/>
      <c r="P220" s="215"/>
      <c r="Q220" s="215"/>
      <c r="R220" s="215"/>
      <c r="S220" s="215"/>
      <c r="T220" s="216"/>
      <c r="AT220" s="217" t="s">
        <v>191</v>
      </c>
      <c r="AU220" s="217" t="s">
        <v>88</v>
      </c>
      <c r="AV220" s="11" t="s">
        <v>86</v>
      </c>
      <c r="AW220" s="11" t="s">
        <v>41</v>
      </c>
      <c r="AX220" s="11" t="s">
        <v>78</v>
      </c>
      <c r="AY220" s="217" t="s">
        <v>179</v>
      </c>
    </row>
    <row r="221" spans="2:65" s="12" customFormat="1" ht="13.5">
      <c r="B221" s="218"/>
      <c r="C221" s="219"/>
      <c r="D221" s="205" t="s">
        <v>191</v>
      </c>
      <c r="E221" s="220" t="s">
        <v>34</v>
      </c>
      <c r="F221" s="221" t="s">
        <v>86</v>
      </c>
      <c r="G221" s="219"/>
      <c r="H221" s="222">
        <v>1</v>
      </c>
      <c r="I221" s="223"/>
      <c r="J221" s="219"/>
      <c r="K221" s="219"/>
      <c r="L221" s="224"/>
      <c r="M221" s="225"/>
      <c r="N221" s="226"/>
      <c r="O221" s="226"/>
      <c r="P221" s="226"/>
      <c r="Q221" s="226"/>
      <c r="R221" s="226"/>
      <c r="S221" s="226"/>
      <c r="T221" s="227"/>
      <c r="AT221" s="228" t="s">
        <v>191</v>
      </c>
      <c r="AU221" s="228" t="s">
        <v>88</v>
      </c>
      <c r="AV221" s="12" t="s">
        <v>88</v>
      </c>
      <c r="AW221" s="12" t="s">
        <v>41</v>
      </c>
      <c r="AX221" s="12" t="s">
        <v>78</v>
      </c>
      <c r="AY221" s="228" t="s">
        <v>179</v>
      </c>
    </row>
    <row r="222" spans="2:65" s="13" customFormat="1" ht="13.5">
      <c r="B222" s="229"/>
      <c r="C222" s="230"/>
      <c r="D222" s="205" t="s">
        <v>191</v>
      </c>
      <c r="E222" s="231" t="s">
        <v>34</v>
      </c>
      <c r="F222" s="232" t="s">
        <v>196</v>
      </c>
      <c r="G222" s="230"/>
      <c r="H222" s="233">
        <v>8</v>
      </c>
      <c r="I222" s="234"/>
      <c r="J222" s="230"/>
      <c r="K222" s="230"/>
      <c r="L222" s="235"/>
      <c r="M222" s="236"/>
      <c r="N222" s="237"/>
      <c r="O222" s="237"/>
      <c r="P222" s="237"/>
      <c r="Q222" s="237"/>
      <c r="R222" s="237"/>
      <c r="S222" s="237"/>
      <c r="T222" s="238"/>
      <c r="AT222" s="239" t="s">
        <v>191</v>
      </c>
      <c r="AU222" s="239" t="s">
        <v>88</v>
      </c>
      <c r="AV222" s="13" t="s">
        <v>187</v>
      </c>
      <c r="AW222" s="13" t="s">
        <v>41</v>
      </c>
      <c r="AX222" s="13" t="s">
        <v>86</v>
      </c>
      <c r="AY222" s="239" t="s">
        <v>179</v>
      </c>
    </row>
    <row r="223" spans="2:65" s="1" customFormat="1" ht="22.9" customHeight="1">
      <c r="B223" s="42"/>
      <c r="C223" s="193" t="s">
        <v>812</v>
      </c>
      <c r="D223" s="193" t="s">
        <v>182</v>
      </c>
      <c r="E223" s="194" t="s">
        <v>3257</v>
      </c>
      <c r="F223" s="195" t="s">
        <v>3258</v>
      </c>
      <c r="G223" s="196" t="s">
        <v>3144</v>
      </c>
      <c r="H223" s="197">
        <v>18</v>
      </c>
      <c r="I223" s="198"/>
      <c r="J223" s="199">
        <f>ROUND(I223*H223,2)</f>
        <v>0</v>
      </c>
      <c r="K223" s="195" t="s">
        <v>233</v>
      </c>
      <c r="L223" s="62"/>
      <c r="M223" s="200" t="s">
        <v>34</v>
      </c>
      <c r="N223" s="201" t="s">
        <v>49</v>
      </c>
      <c r="O223" s="43"/>
      <c r="P223" s="202">
        <f>O223*H223</f>
        <v>0</v>
      </c>
      <c r="Q223" s="202">
        <v>1.9599999999999999E-3</v>
      </c>
      <c r="R223" s="202">
        <f>Q223*H223</f>
        <v>3.5279999999999999E-2</v>
      </c>
      <c r="S223" s="202">
        <v>0</v>
      </c>
      <c r="T223" s="203">
        <f>S223*H223</f>
        <v>0</v>
      </c>
      <c r="AR223" s="24" t="s">
        <v>301</v>
      </c>
      <c r="AT223" s="24" t="s">
        <v>182</v>
      </c>
      <c r="AU223" s="24" t="s">
        <v>88</v>
      </c>
      <c r="AY223" s="24" t="s">
        <v>179</v>
      </c>
      <c r="BE223" s="204">
        <f>IF(N223="základní",J223,0)</f>
        <v>0</v>
      </c>
      <c r="BF223" s="204">
        <f>IF(N223="snížená",J223,0)</f>
        <v>0</v>
      </c>
      <c r="BG223" s="204">
        <f>IF(N223="zákl. přenesená",J223,0)</f>
        <v>0</v>
      </c>
      <c r="BH223" s="204">
        <f>IF(N223="sníž. přenesená",J223,0)</f>
        <v>0</v>
      </c>
      <c r="BI223" s="204">
        <f>IF(N223="nulová",J223,0)</f>
        <v>0</v>
      </c>
      <c r="BJ223" s="24" t="s">
        <v>86</v>
      </c>
      <c r="BK223" s="204">
        <f>ROUND(I223*H223,2)</f>
        <v>0</v>
      </c>
      <c r="BL223" s="24" t="s">
        <v>301</v>
      </c>
      <c r="BM223" s="24" t="s">
        <v>3259</v>
      </c>
    </row>
    <row r="224" spans="2:65" s="1" customFormat="1" ht="14.45" customHeight="1">
      <c r="B224" s="42"/>
      <c r="C224" s="193" t="s">
        <v>823</v>
      </c>
      <c r="D224" s="193" t="s">
        <v>182</v>
      </c>
      <c r="E224" s="194" t="s">
        <v>3260</v>
      </c>
      <c r="F224" s="195" t="s">
        <v>3261</v>
      </c>
      <c r="G224" s="196" t="s">
        <v>3144</v>
      </c>
      <c r="H224" s="197">
        <v>17</v>
      </c>
      <c r="I224" s="198"/>
      <c r="J224" s="199">
        <f>ROUND(I224*H224,2)</f>
        <v>0</v>
      </c>
      <c r="K224" s="195" t="s">
        <v>186</v>
      </c>
      <c r="L224" s="62"/>
      <c r="M224" s="200" t="s">
        <v>34</v>
      </c>
      <c r="N224" s="201" t="s">
        <v>49</v>
      </c>
      <c r="O224" s="43"/>
      <c r="P224" s="202">
        <f>O224*H224</f>
        <v>0</v>
      </c>
      <c r="Q224" s="202">
        <v>1.8400999999999999E-3</v>
      </c>
      <c r="R224" s="202">
        <f>Q224*H224</f>
        <v>3.1281699999999996E-2</v>
      </c>
      <c r="S224" s="202">
        <v>0</v>
      </c>
      <c r="T224" s="203">
        <f>S224*H224</f>
        <v>0</v>
      </c>
      <c r="AR224" s="24" t="s">
        <v>301</v>
      </c>
      <c r="AT224" s="24" t="s">
        <v>182</v>
      </c>
      <c r="AU224" s="24" t="s">
        <v>88</v>
      </c>
      <c r="AY224" s="24" t="s">
        <v>179</v>
      </c>
      <c r="BE224" s="204">
        <f>IF(N224="základní",J224,0)</f>
        <v>0</v>
      </c>
      <c r="BF224" s="204">
        <f>IF(N224="snížená",J224,0)</f>
        <v>0</v>
      </c>
      <c r="BG224" s="204">
        <f>IF(N224="zákl. přenesená",J224,0)</f>
        <v>0</v>
      </c>
      <c r="BH224" s="204">
        <f>IF(N224="sníž. přenesená",J224,0)</f>
        <v>0</v>
      </c>
      <c r="BI224" s="204">
        <f>IF(N224="nulová",J224,0)</f>
        <v>0</v>
      </c>
      <c r="BJ224" s="24" t="s">
        <v>86</v>
      </c>
      <c r="BK224" s="204">
        <f>ROUND(I224*H224,2)</f>
        <v>0</v>
      </c>
      <c r="BL224" s="24" t="s">
        <v>301</v>
      </c>
      <c r="BM224" s="24" t="s">
        <v>3262</v>
      </c>
    </row>
    <row r="225" spans="2:65" s="1" customFormat="1" ht="27">
      <c r="B225" s="42"/>
      <c r="C225" s="64"/>
      <c r="D225" s="205" t="s">
        <v>189</v>
      </c>
      <c r="E225" s="64"/>
      <c r="F225" s="206" t="s">
        <v>3263</v>
      </c>
      <c r="G225" s="64"/>
      <c r="H225" s="64"/>
      <c r="I225" s="164"/>
      <c r="J225" s="64"/>
      <c r="K225" s="64"/>
      <c r="L225" s="62"/>
      <c r="M225" s="207"/>
      <c r="N225" s="43"/>
      <c r="O225" s="43"/>
      <c r="P225" s="43"/>
      <c r="Q225" s="43"/>
      <c r="R225" s="43"/>
      <c r="S225" s="43"/>
      <c r="T225" s="79"/>
      <c r="AT225" s="24" t="s">
        <v>189</v>
      </c>
      <c r="AU225" s="24" t="s">
        <v>88</v>
      </c>
    </row>
    <row r="226" spans="2:65" s="1" customFormat="1" ht="22.9" customHeight="1">
      <c r="B226" s="42"/>
      <c r="C226" s="193" t="s">
        <v>827</v>
      </c>
      <c r="D226" s="193" t="s">
        <v>182</v>
      </c>
      <c r="E226" s="194" t="s">
        <v>3264</v>
      </c>
      <c r="F226" s="195" t="s">
        <v>3265</v>
      </c>
      <c r="G226" s="196" t="s">
        <v>769</v>
      </c>
      <c r="H226" s="197">
        <v>4</v>
      </c>
      <c r="I226" s="198"/>
      <c r="J226" s="199">
        <f>ROUND(I226*H226,2)</f>
        <v>0</v>
      </c>
      <c r="K226" s="195" t="s">
        <v>186</v>
      </c>
      <c r="L226" s="62"/>
      <c r="M226" s="200" t="s">
        <v>34</v>
      </c>
      <c r="N226" s="201" t="s">
        <v>49</v>
      </c>
      <c r="O226" s="43"/>
      <c r="P226" s="202">
        <f>O226*H226</f>
        <v>0</v>
      </c>
      <c r="Q226" s="202">
        <v>0</v>
      </c>
      <c r="R226" s="202">
        <f>Q226*H226</f>
        <v>0</v>
      </c>
      <c r="S226" s="202">
        <v>2.2499999999999998E-3</v>
      </c>
      <c r="T226" s="203">
        <f>S226*H226</f>
        <v>8.9999999999999993E-3</v>
      </c>
      <c r="AR226" s="24" t="s">
        <v>301</v>
      </c>
      <c r="AT226" s="24" t="s">
        <v>182</v>
      </c>
      <c r="AU226" s="24" t="s">
        <v>88</v>
      </c>
      <c r="AY226" s="24" t="s">
        <v>179</v>
      </c>
      <c r="BE226" s="204">
        <f>IF(N226="základní",J226,0)</f>
        <v>0</v>
      </c>
      <c r="BF226" s="204">
        <f>IF(N226="snížená",J226,0)</f>
        <v>0</v>
      </c>
      <c r="BG226" s="204">
        <f>IF(N226="zákl. přenesená",J226,0)</f>
        <v>0</v>
      </c>
      <c r="BH226" s="204">
        <f>IF(N226="sníž. přenesená",J226,0)</f>
        <v>0</v>
      </c>
      <c r="BI226" s="204">
        <f>IF(N226="nulová",J226,0)</f>
        <v>0</v>
      </c>
      <c r="BJ226" s="24" t="s">
        <v>86</v>
      </c>
      <c r="BK226" s="204">
        <f>ROUND(I226*H226,2)</f>
        <v>0</v>
      </c>
      <c r="BL226" s="24" t="s">
        <v>301</v>
      </c>
      <c r="BM226" s="24" t="s">
        <v>3266</v>
      </c>
    </row>
    <row r="227" spans="2:65" s="1" customFormat="1" ht="14.45" customHeight="1">
      <c r="B227" s="42"/>
      <c r="C227" s="193" t="s">
        <v>832</v>
      </c>
      <c r="D227" s="193" t="s">
        <v>182</v>
      </c>
      <c r="E227" s="194" t="s">
        <v>3267</v>
      </c>
      <c r="F227" s="195" t="s">
        <v>3268</v>
      </c>
      <c r="G227" s="196" t="s">
        <v>3144</v>
      </c>
      <c r="H227" s="197">
        <v>4</v>
      </c>
      <c r="I227" s="198"/>
      <c r="J227" s="199">
        <f>ROUND(I227*H227,2)</f>
        <v>0</v>
      </c>
      <c r="K227" s="195" t="s">
        <v>186</v>
      </c>
      <c r="L227" s="62"/>
      <c r="M227" s="200" t="s">
        <v>34</v>
      </c>
      <c r="N227" s="201" t="s">
        <v>49</v>
      </c>
      <c r="O227" s="43"/>
      <c r="P227" s="202">
        <f>O227*H227</f>
        <v>0</v>
      </c>
      <c r="Q227" s="202">
        <v>1.8400999999999999E-3</v>
      </c>
      <c r="R227" s="202">
        <f>Q227*H227</f>
        <v>7.3603999999999996E-3</v>
      </c>
      <c r="S227" s="202">
        <v>0</v>
      </c>
      <c r="T227" s="203">
        <f>S227*H227</f>
        <v>0</v>
      </c>
      <c r="AR227" s="24" t="s">
        <v>301</v>
      </c>
      <c r="AT227" s="24" t="s">
        <v>182</v>
      </c>
      <c r="AU227" s="24" t="s">
        <v>88</v>
      </c>
      <c r="AY227" s="24" t="s">
        <v>179</v>
      </c>
      <c r="BE227" s="204">
        <f>IF(N227="základní",J227,0)</f>
        <v>0</v>
      </c>
      <c r="BF227" s="204">
        <f>IF(N227="snížená",J227,0)</f>
        <v>0</v>
      </c>
      <c r="BG227" s="204">
        <f>IF(N227="zákl. přenesená",J227,0)</f>
        <v>0</v>
      </c>
      <c r="BH227" s="204">
        <f>IF(N227="sníž. přenesená",J227,0)</f>
        <v>0</v>
      </c>
      <c r="BI227" s="204">
        <f>IF(N227="nulová",J227,0)</f>
        <v>0</v>
      </c>
      <c r="BJ227" s="24" t="s">
        <v>86</v>
      </c>
      <c r="BK227" s="204">
        <f>ROUND(I227*H227,2)</f>
        <v>0</v>
      </c>
      <c r="BL227" s="24" t="s">
        <v>301</v>
      </c>
      <c r="BM227" s="24" t="s">
        <v>3269</v>
      </c>
    </row>
    <row r="228" spans="2:65" s="1" customFormat="1" ht="27">
      <c r="B228" s="42"/>
      <c r="C228" s="64"/>
      <c r="D228" s="205" t="s">
        <v>189</v>
      </c>
      <c r="E228" s="64"/>
      <c r="F228" s="206" t="s">
        <v>3270</v>
      </c>
      <c r="G228" s="64"/>
      <c r="H228" s="64"/>
      <c r="I228" s="164"/>
      <c r="J228" s="64"/>
      <c r="K228" s="64"/>
      <c r="L228" s="62"/>
      <c r="M228" s="207"/>
      <c r="N228" s="43"/>
      <c r="O228" s="43"/>
      <c r="P228" s="43"/>
      <c r="Q228" s="43"/>
      <c r="R228" s="43"/>
      <c r="S228" s="43"/>
      <c r="T228" s="79"/>
      <c r="AT228" s="24" t="s">
        <v>189</v>
      </c>
      <c r="AU228" s="24" t="s">
        <v>88</v>
      </c>
    </row>
    <row r="229" spans="2:65" s="1" customFormat="1" ht="22.9" customHeight="1">
      <c r="B229" s="42"/>
      <c r="C229" s="193" t="s">
        <v>836</v>
      </c>
      <c r="D229" s="193" t="s">
        <v>182</v>
      </c>
      <c r="E229" s="194" t="s">
        <v>3271</v>
      </c>
      <c r="F229" s="195" t="s">
        <v>3272</v>
      </c>
      <c r="G229" s="196" t="s">
        <v>769</v>
      </c>
      <c r="H229" s="197">
        <v>17</v>
      </c>
      <c r="I229" s="198"/>
      <c r="J229" s="199">
        <f>ROUND(I229*H229,2)</f>
        <v>0</v>
      </c>
      <c r="K229" s="195" t="s">
        <v>186</v>
      </c>
      <c r="L229" s="62"/>
      <c r="M229" s="200" t="s">
        <v>34</v>
      </c>
      <c r="N229" s="201" t="s">
        <v>49</v>
      </c>
      <c r="O229" s="43"/>
      <c r="P229" s="202">
        <f>O229*H229</f>
        <v>0</v>
      </c>
      <c r="Q229" s="202">
        <v>2.275E-4</v>
      </c>
      <c r="R229" s="202">
        <f>Q229*H229</f>
        <v>3.8674999999999998E-3</v>
      </c>
      <c r="S229" s="202">
        <v>0</v>
      </c>
      <c r="T229" s="203">
        <f>S229*H229</f>
        <v>0</v>
      </c>
      <c r="AR229" s="24" t="s">
        <v>301</v>
      </c>
      <c r="AT229" s="24" t="s">
        <v>182</v>
      </c>
      <c r="AU229" s="24" t="s">
        <v>88</v>
      </c>
      <c r="AY229" s="24" t="s">
        <v>179</v>
      </c>
      <c r="BE229" s="204">
        <f>IF(N229="základní",J229,0)</f>
        <v>0</v>
      </c>
      <c r="BF229" s="204">
        <f>IF(N229="snížená",J229,0)</f>
        <v>0</v>
      </c>
      <c r="BG229" s="204">
        <f>IF(N229="zákl. přenesená",J229,0)</f>
        <v>0</v>
      </c>
      <c r="BH229" s="204">
        <f>IF(N229="sníž. přenesená",J229,0)</f>
        <v>0</v>
      </c>
      <c r="BI229" s="204">
        <f>IF(N229="nulová",J229,0)</f>
        <v>0</v>
      </c>
      <c r="BJ229" s="24" t="s">
        <v>86</v>
      </c>
      <c r="BK229" s="204">
        <f>ROUND(I229*H229,2)</f>
        <v>0</v>
      </c>
      <c r="BL229" s="24" t="s">
        <v>301</v>
      </c>
      <c r="BM229" s="24" t="s">
        <v>3273</v>
      </c>
    </row>
    <row r="230" spans="2:65" s="1" customFormat="1" ht="81">
      <c r="B230" s="42"/>
      <c r="C230" s="64"/>
      <c r="D230" s="205" t="s">
        <v>189</v>
      </c>
      <c r="E230" s="64"/>
      <c r="F230" s="206" t="s">
        <v>3274</v>
      </c>
      <c r="G230" s="64"/>
      <c r="H230" s="64"/>
      <c r="I230" s="164"/>
      <c r="J230" s="64"/>
      <c r="K230" s="64"/>
      <c r="L230" s="62"/>
      <c r="M230" s="207"/>
      <c r="N230" s="43"/>
      <c r="O230" s="43"/>
      <c r="P230" s="43"/>
      <c r="Q230" s="43"/>
      <c r="R230" s="43"/>
      <c r="S230" s="43"/>
      <c r="T230" s="79"/>
      <c r="AT230" s="24" t="s">
        <v>189</v>
      </c>
      <c r="AU230" s="24" t="s">
        <v>88</v>
      </c>
    </row>
    <row r="231" spans="2:65" s="1" customFormat="1" ht="22.9" customHeight="1">
      <c r="B231" s="42"/>
      <c r="C231" s="193" t="s">
        <v>838</v>
      </c>
      <c r="D231" s="193" t="s">
        <v>182</v>
      </c>
      <c r="E231" s="194" t="s">
        <v>3275</v>
      </c>
      <c r="F231" s="195" t="s">
        <v>3276</v>
      </c>
      <c r="G231" s="196" t="s">
        <v>769</v>
      </c>
      <c r="H231" s="197">
        <v>27</v>
      </c>
      <c r="I231" s="198"/>
      <c r="J231" s="199">
        <f>ROUND(I231*H231,2)</f>
        <v>0</v>
      </c>
      <c r="K231" s="195" t="s">
        <v>186</v>
      </c>
      <c r="L231" s="62"/>
      <c r="M231" s="200" t="s">
        <v>34</v>
      </c>
      <c r="N231" s="201" t="s">
        <v>49</v>
      </c>
      <c r="O231" s="43"/>
      <c r="P231" s="202">
        <f>O231*H231</f>
        <v>0</v>
      </c>
      <c r="Q231" s="202">
        <v>2.7750000000000002E-4</v>
      </c>
      <c r="R231" s="202">
        <f>Q231*H231</f>
        <v>7.4925000000000009E-3</v>
      </c>
      <c r="S231" s="202">
        <v>0</v>
      </c>
      <c r="T231" s="203">
        <f>S231*H231</f>
        <v>0</v>
      </c>
      <c r="AR231" s="24" t="s">
        <v>301</v>
      </c>
      <c r="AT231" s="24" t="s">
        <v>182</v>
      </c>
      <c r="AU231" s="24" t="s">
        <v>88</v>
      </c>
      <c r="AY231" s="24" t="s">
        <v>179</v>
      </c>
      <c r="BE231" s="204">
        <f>IF(N231="základní",J231,0)</f>
        <v>0</v>
      </c>
      <c r="BF231" s="204">
        <f>IF(N231="snížená",J231,0)</f>
        <v>0</v>
      </c>
      <c r="BG231" s="204">
        <f>IF(N231="zákl. přenesená",J231,0)</f>
        <v>0</v>
      </c>
      <c r="BH231" s="204">
        <f>IF(N231="sníž. přenesená",J231,0)</f>
        <v>0</v>
      </c>
      <c r="BI231" s="204">
        <f>IF(N231="nulová",J231,0)</f>
        <v>0</v>
      </c>
      <c r="BJ231" s="24" t="s">
        <v>86</v>
      </c>
      <c r="BK231" s="204">
        <f>ROUND(I231*H231,2)</f>
        <v>0</v>
      </c>
      <c r="BL231" s="24" t="s">
        <v>301</v>
      </c>
      <c r="BM231" s="24" t="s">
        <v>3277</v>
      </c>
    </row>
    <row r="232" spans="2:65" s="1" customFormat="1" ht="81">
      <c r="B232" s="42"/>
      <c r="C232" s="64"/>
      <c r="D232" s="205" t="s">
        <v>189</v>
      </c>
      <c r="E232" s="64"/>
      <c r="F232" s="206" t="s">
        <v>3274</v>
      </c>
      <c r="G232" s="64"/>
      <c r="H232" s="64"/>
      <c r="I232" s="164"/>
      <c r="J232" s="64"/>
      <c r="K232" s="64"/>
      <c r="L232" s="62"/>
      <c r="M232" s="207"/>
      <c r="N232" s="43"/>
      <c r="O232" s="43"/>
      <c r="P232" s="43"/>
      <c r="Q232" s="43"/>
      <c r="R232" s="43"/>
      <c r="S232" s="43"/>
      <c r="T232" s="79"/>
      <c r="AT232" s="24" t="s">
        <v>189</v>
      </c>
      <c r="AU232" s="24" t="s">
        <v>88</v>
      </c>
    </row>
    <row r="233" spans="2:65" s="12" customFormat="1" ht="13.5">
      <c r="B233" s="218"/>
      <c r="C233" s="219"/>
      <c r="D233" s="205" t="s">
        <v>191</v>
      </c>
      <c r="E233" s="220" t="s">
        <v>34</v>
      </c>
      <c r="F233" s="221" t="s">
        <v>3278</v>
      </c>
      <c r="G233" s="219"/>
      <c r="H233" s="222">
        <v>27</v>
      </c>
      <c r="I233" s="223"/>
      <c r="J233" s="219"/>
      <c r="K233" s="219"/>
      <c r="L233" s="224"/>
      <c r="M233" s="225"/>
      <c r="N233" s="226"/>
      <c r="O233" s="226"/>
      <c r="P233" s="226"/>
      <c r="Q233" s="226"/>
      <c r="R233" s="226"/>
      <c r="S233" s="226"/>
      <c r="T233" s="227"/>
      <c r="AT233" s="228" t="s">
        <v>191</v>
      </c>
      <c r="AU233" s="228" t="s">
        <v>88</v>
      </c>
      <c r="AV233" s="12" t="s">
        <v>88</v>
      </c>
      <c r="AW233" s="12" t="s">
        <v>41</v>
      </c>
      <c r="AX233" s="12" t="s">
        <v>86</v>
      </c>
      <c r="AY233" s="228" t="s">
        <v>179</v>
      </c>
    </row>
    <row r="234" spans="2:65" s="1" customFormat="1" ht="34.15" customHeight="1">
      <c r="B234" s="42"/>
      <c r="C234" s="193" t="s">
        <v>840</v>
      </c>
      <c r="D234" s="193" t="s">
        <v>182</v>
      </c>
      <c r="E234" s="194" t="s">
        <v>3279</v>
      </c>
      <c r="F234" s="195" t="s">
        <v>3280</v>
      </c>
      <c r="G234" s="196" t="s">
        <v>769</v>
      </c>
      <c r="H234" s="197">
        <v>4</v>
      </c>
      <c r="I234" s="198"/>
      <c r="J234" s="199">
        <f>ROUND(I234*H234,2)</f>
        <v>0</v>
      </c>
      <c r="K234" s="195" t="s">
        <v>186</v>
      </c>
      <c r="L234" s="62"/>
      <c r="M234" s="200" t="s">
        <v>34</v>
      </c>
      <c r="N234" s="201" t="s">
        <v>49</v>
      </c>
      <c r="O234" s="43"/>
      <c r="P234" s="202">
        <f>O234*H234</f>
        <v>0</v>
      </c>
      <c r="Q234" s="202">
        <v>4.7153949999999999E-4</v>
      </c>
      <c r="R234" s="202">
        <f>Q234*H234</f>
        <v>1.886158E-3</v>
      </c>
      <c r="S234" s="202">
        <v>0</v>
      </c>
      <c r="T234" s="203">
        <f>S234*H234</f>
        <v>0</v>
      </c>
      <c r="AR234" s="24" t="s">
        <v>301</v>
      </c>
      <c r="AT234" s="24" t="s">
        <v>182</v>
      </c>
      <c r="AU234" s="24" t="s">
        <v>88</v>
      </c>
      <c r="AY234" s="24" t="s">
        <v>179</v>
      </c>
      <c r="BE234" s="204">
        <f>IF(N234="základní",J234,0)</f>
        <v>0</v>
      </c>
      <c r="BF234" s="204">
        <f>IF(N234="snížená",J234,0)</f>
        <v>0</v>
      </c>
      <c r="BG234" s="204">
        <f>IF(N234="zákl. přenesená",J234,0)</f>
        <v>0</v>
      </c>
      <c r="BH234" s="204">
        <f>IF(N234="sníž. přenesená",J234,0)</f>
        <v>0</v>
      </c>
      <c r="BI234" s="204">
        <f>IF(N234="nulová",J234,0)</f>
        <v>0</v>
      </c>
      <c r="BJ234" s="24" t="s">
        <v>86</v>
      </c>
      <c r="BK234" s="204">
        <f>ROUND(I234*H234,2)</f>
        <v>0</v>
      </c>
      <c r="BL234" s="24" t="s">
        <v>301</v>
      </c>
      <c r="BM234" s="24" t="s">
        <v>3281</v>
      </c>
    </row>
    <row r="235" spans="2:65" s="1" customFormat="1" ht="81">
      <c r="B235" s="42"/>
      <c r="C235" s="64"/>
      <c r="D235" s="205" t="s">
        <v>189</v>
      </c>
      <c r="E235" s="64"/>
      <c r="F235" s="206" t="s">
        <v>3274</v>
      </c>
      <c r="G235" s="64"/>
      <c r="H235" s="64"/>
      <c r="I235" s="164"/>
      <c r="J235" s="64"/>
      <c r="K235" s="64"/>
      <c r="L235" s="62"/>
      <c r="M235" s="207"/>
      <c r="N235" s="43"/>
      <c r="O235" s="43"/>
      <c r="P235" s="43"/>
      <c r="Q235" s="43"/>
      <c r="R235" s="43"/>
      <c r="S235" s="43"/>
      <c r="T235" s="79"/>
      <c r="AT235" s="24" t="s">
        <v>189</v>
      </c>
      <c r="AU235" s="24" t="s">
        <v>88</v>
      </c>
    </row>
    <row r="236" spans="2:65" s="1" customFormat="1" ht="22.9" customHeight="1">
      <c r="B236" s="42"/>
      <c r="C236" s="193" t="s">
        <v>844</v>
      </c>
      <c r="D236" s="193" t="s">
        <v>182</v>
      </c>
      <c r="E236" s="194" t="s">
        <v>3282</v>
      </c>
      <c r="F236" s="195" t="s">
        <v>3283</v>
      </c>
      <c r="G236" s="196" t="s">
        <v>769</v>
      </c>
      <c r="H236" s="197">
        <v>3</v>
      </c>
      <c r="I236" s="198"/>
      <c r="J236" s="199">
        <f>ROUND(I236*H236,2)</f>
        <v>0</v>
      </c>
      <c r="K236" s="195" t="s">
        <v>186</v>
      </c>
      <c r="L236" s="62"/>
      <c r="M236" s="200" t="s">
        <v>34</v>
      </c>
      <c r="N236" s="201" t="s">
        <v>49</v>
      </c>
      <c r="O236" s="43"/>
      <c r="P236" s="202">
        <f>O236*H236</f>
        <v>0</v>
      </c>
      <c r="Q236" s="202">
        <v>2.7500000000000002E-4</v>
      </c>
      <c r="R236" s="202">
        <f>Q236*H236</f>
        <v>8.25E-4</v>
      </c>
      <c r="S236" s="202">
        <v>0</v>
      </c>
      <c r="T236" s="203">
        <f>S236*H236</f>
        <v>0</v>
      </c>
      <c r="AR236" s="24" t="s">
        <v>301</v>
      </c>
      <c r="AT236" s="24" t="s">
        <v>182</v>
      </c>
      <c r="AU236" s="24" t="s">
        <v>88</v>
      </c>
      <c r="AY236" s="24" t="s">
        <v>179</v>
      </c>
      <c r="BE236" s="204">
        <f>IF(N236="základní",J236,0)</f>
        <v>0</v>
      </c>
      <c r="BF236" s="204">
        <f>IF(N236="snížená",J236,0)</f>
        <v>0</v>
      </c>
      <c r="BG236" s="204">
        <f>IF(N236="zákl. přenesená",J236,0)</f>
        <v>0</v>
      </c>
      <c r="BH236" s="204">
        <f>IF(N236="sníž. přenesená",J236,0)</f>
        <v>0</v>
      </c>
      <c r="BI236" s="204">
        <f>IF(N236="nulová",J236,0)</f>
        <v>0</v>
      </c>
      <c r="BJ236" s="24" t="s">
        <v>86</v>
      </c>
      <c r="BK236" s="204">
        <f>ROUND(I236*H236,2)</f>
        <v>0</v>
      </c>
      <c r="BL236" s="24" t="s">
        <v>301</v>
      </c>
      <c r="BM236" s="24" t="s">
        <v>3284</v>
      </c>
    </row>
    <row r="237" spans="2:65" s="1" customFormat="1" ht="81">
      <c r="B237" s="42"/>
      <c r="C237" s="64"/>
      <c r="D237" s="205" t="s">
        <v>189</v>
      </c>
      <c r="E237" s="64"/>
      <c r="F237" s="206" t="s">
        <v>3274</v>
      </c>
      <c r="G237" s="64"/>
      <c r="H237" s="64"/>
      <c r="I237" s="164"/>
      <c r="J237" s="64"/>
      <c r="K237" s="64"/>
      <c r="L237" s="62"/>
      <c r="M237" s="207"/>
      <c r="N237" s="43"/>
      <c r="O237" s="43"/>
      <c r="P237" s="43"/>
      <c r="Q237" s="43"/>
      <c r="R237" s="43"/>
      <c r="S237" s="43"/>
      <c r="T237" s="79"/>
      <c r="AT237" s="24" t="s">
        <v>189</v>
      </c>
      <c r="AU237" s="24" t="s">
        <v>88</v>
      </c>
    </row>
    <row r="238" spans="2:65" s="1" customFormat="1" ht="34.15" customHeight="1">
      <c r="B238" s="42"/>
      <c r="C238" s="193" t="s">
        <v>848</v>
      </c>
      <c r="D238" s="193" t="s">
        <v>182</v>
      </c>
      <c r="E238" s="194" t="s">
        <v>3285</v>
      </c>
      <c r="F238" s="195" t="s">
        <v>3286</v>
      </c>
      <c r="G238" s="196" t="s">
        <v>207</v>
      </c>
      <c r="H238" s="197">
        <v>0.88300000000000001</v>
      </c>
      <c r="I238" s="198"/>
      <c r="J238" s="199">
        <f>ROUND(I238*H238,2)</f>
        <v>0</v>
      </c>
      <c r="K238" s="195" t="s">
        <v>186</v>
      </c>
      <c r="L238" s="62"/>
      <c r="M238" s="200" t="s">
        <v>34</v>
      </c>
      <c r="N238" s="201" t="s">
        <v>49</v>
      </c>
      <c r="O238" s="43"/>
      <c r="P238" s="202">
        <f>O238*H238</f>
        <v>0</v>
      </c>
      <c r="Q238" s="202">
        <v>0</v>
      </c>
      <c r="R238" s="202">
        <f>Q238*H238</f>
        <v>0</v>
      </c>
      <c r="S238" s="202">
        <v>0</v>
      </c>
      <c r="T238" s="203">
        <f>S238*H238</f>
        <v>0</v>
      </c>
      <c r="AR238" s="24" t="s">
        <v>301</v>
      </c>
      <c r="AT238" s="24" t="s">
        <v>182</v>
      </c>
      <c r="AU238" s="24" t="s">
        <v>88</v>
      </c>
      <c r="AY238" s="24" t="s">
        <v>179</v>
      </c>
      <c r="BE238" s="204">
        <f>IF(N238="základní",J238,0)</f>
        <v>0</v>
      </c>
      <c r="BF238" s="204">
        <f>IF(N238="snížená",J238,0)</f>
        <v>0</v>
      </c>
      <c r="BG238" s="204">
        <f>IF(N238="zákl. přenesená",J238,0)</f>
        <v>0</v>
      </c>
      <c r="BH238" s="204">
        <f>IF(N238="sníž. přenesená",J238,0)</f>
        <v>0</v>
      </c>
      <c r="BI238" s="204">
        <f>IF(N238="nulová",J238,0)</f>
        <v>0</v>
      </c>
      <c r="BJ238" s="24" t="s">
        <v>86</v>
      </c>
      <c r="BK238" s="204">
        <f>ROUND(I238*H238,2)</f>
        <v>0</v>
      </c>
      <c r="BL238" s="24" t="s">
        <v>301</v>
      </c>
      <c r="BM238" s="24" t="s">
        <v>3287</v>
      </c>
    </row>
    <row r="239" spans="2:65" s="1" customFormat="1" ht="135">
      <c r="B239" s="42"/>
      <c r="C239" s="64"/>
      <c r="D239" s="205" t="s">
        <v>189</v>
      </c>
      <c r="E239" s="64"/>
      <c r="F239" s="206" t="s">
        <v>3288</v>
      </c>
      <c r="G239" s="64"/>
      <c r="H239" s="64"/>
      <c r="I239" s="164"/>
      <c r="J239" s="64"/>
      <c r="K239" s="64"/>
      <c r="L239" s="62"/>
      <c r="M239" s="207"/>
      <c r="N239" s="43"/>
      <c r="O239" s="43"/>
      <c r="P239" s="43"/>
      <c r="Q239" s="43"/>
      <c r="R239" s="43"/>
      <c r="S239" s="43"/>
      <c r="T239" s="79"/>
      <c r="AT239" s="24" t="s">
        <v>189</v>
      </c>
      <c r="AU239" s="24" t="s">
        <v>88</v>
      </c>
    </row>
    <row r="240" spans="2:65" s="10" customFormat="1" ht="29.85" customHeight="1">
      <c r="B240" s="177"/>
      <c r="C240" s="178"/>
      <c r="D240" s="179" t="s">
        <v>77</v>
      </c>
      <c r="E240" s="191" t="s">
        <v>3289</v>
      </c>
      <c r="F240" s="191" t="s">
        <v>3290</v>
      </c>
      <c r="G240" s="178"/>
      <c r="H240" s="178"/>
      <c r="I240" s="181"/>
      <c r="J240" s="192">
        <f>BK240</f>
        <v>0</v>
      </c>
      <c r="K240" s="178"/>
      <c r="L240" s="183"/>
      <c r="M240" s="184"/>
      <c r="N240" s="185"/>
      <c r="O240" s="185"/>
      <c r="P240" s="186">
        <f>SUM(P241:P246)</f>
        <v>0</v>
      </c>
      <c r="Q240" s="185"/>
      <c r="R240" s="186">
        <f>SUM(R241:R246)</f>
        <v>0.252</v>
      </c>
      <c r="S240" s="185"/>
      <c r="T240" s="187">
        <f>SUM(T241:T246)</f>
        <v>0</v>
      </c>
      <c r="AR240" s="188" t="s">
        <v>88</v>
      </c>
      <c r="AT240" s="189" t="s">
        <v>77</v>
      </c>
      <c r="AU240" s="189" t="s">
        <v>86</v>
      </c>
      <c r="AY240" s="188" t="s">
        <v>179</v>
      </c>
      <c r="BK240" s="190">
        <f>SUM(BK241:BK246)</f>
        <v>0</v>
      </c>
    </row>
    <row r="241" spans="2:65" s="1" customFormat="1" ht="22.9" customHeight="1">
      <c r="B241" s="42"/>
      <c r="C241" s="193" t="s">
        <v>853</v>
      </c>
      <c r="D241" s="193" t="s">
        <v>182</v>
      </c>
      <c r="E241" s="194" t="s">
        <v>3291</v>
      </c>
      <c r="F241" s="195" t="s">
        <v>3292</v>
      </c>
      <c r="G241" s="196" t="s">
        <v>3144</v>
      </c>
      <c r="H241" s="197">
        <v>14</v>
      </c>
      <c r="I241" s="198"/>
      <c r="J241" s="199">
        <f>ROUND(I241*H241,2)</f>
        <v>0</v>
      </c>
      <c r="K241" s="195" t="s">
        <v>186</v>
      </c>
      <c r="L241" s="62"/>
      <c r="M241" s="200" t="s">
        <v>34</v>
      </c>
      <c r="N241" s="201" t="s">
        <v>49</v>
      </c>
      <c r="O241" s="43"/>
      <c r="P241" s="202">
        <f>O241*H241</f>
        <v>0</v>
      </c>
      <c r="Q241" s="202">
        <v>0</v>
      </c>
      <c r="R241" s="202">
        <f>Q241*H241</f>
        <v>0</v>
      </c>
      <c r="S241" s="202">
        <v>0</v>
      </c>
      <c r="T241" s="203">
        <f>S241*H241</f>
        <v>0</v>
      </c>
      <c r="AR241" s="24" t="s">
        <v>301</v>
      </c>
      <c r="AT241" s="24" t="s">
        <v>182</v>
      </c>
      <c r="AU241" s="24" t="s">
        <v>88</v>
      </c>
      <c r="AY241" s="24" t="s">
        <v>179</v>
      </c>
      <c r="BE241" s="204">
        <f>IF(N241="základní",J241,0)</f>
        <v>0</v>
      </c>
      <c r="BF241" s="204">
        <f>IF(N241="snížená",J241,0)</f>
        <v>0</v>
      </c>
      <c r="BG241" s="204">
        <f>IF(N241="zákl. přenesená",J241,0)</f>
        <v>0</v>
      </c>
      <c r="BH241" s="204">
        <f>IF(N241="sníž. přenesená",J241,0)</f>
        <v>0</v>
      </c>
      <c r="BI241" s="204">
        <f>IF(N241="nulová",J241,0)</f>
        <v>0</v>
      </c>
      <c r="BJ241" s="24" t="s">
        <v>86</v>
      </c>
      <c r="BK241" s="204">
        <f>ROUND(I241*H241,2)</f>
        <v>0</v>
      </c>
      <c r="BL241" s="24" t="s">
        <v>301</v>
      </c>
      <c r="BM241" s="24" t="s">
        <v>3293</v>
      </c>
    </row>
    <row r="242" spans="2:65" s="1" customFormat="1" ht="108">
      <c r="B242" s="42"/>
      <c r="C242" s="64"/>
      <c r="D242" s="205" t="s">
        <v>189</v>
      </c>
      <c r="E242" s="64"/>
      <c r="F242" s="206" t="s">
        <v>3294</v>
      </c>
      <c r="G242" s="64"/>
      <c r="H242" s="64"/>
      <c r="I242" s="164"/>
      <c r="J242" s="64"/>
      <c r="K242" s="64"/>
      <c r="L242" s="62"/>
      <c r="M242" s="207"/>
      <c r="N242" s="43"/>
      <c r="O242" s="43"/>
      <c r="P242" s="43"/>
      <c r="Q242" s="43"/>
      <c r="R242" s="43"/>
      <c r="S242" s="43"/>
      <c r="T242" s="79"/>
      <c r="AT242" s="24" t="s">
        <v>189</v>
      </c>
      <c r="AU242" s="24" t="s">
        <v>88</v>
      </c>
    </row>
    <row r="243" spans="2:65" s="12" customFormat="1" ht="13.5">
      <c r="B243" s="218"/>
      <c r="C243" s="219"/>
      <c r="D243" s="205" t="s">
        <v>191</v>
      </c>
      <c r="E243" s="220" t="s">
        <v>34</v>
      </c>
      <c r="F243" s="221" t="s">
        <v>3295</v>
      </c>
      <c r="G243" s="219"/>
      <c r="H243" s="222">
        <v>14</v>
      </c>
      <c r="I243" s="223"/>
      <c r="J243" s="219"/>
      <c r="K243" s="219"/>
      <c r="L243" s="224"/>
      <c r="M243" s="225"/>
      <c r="N243" s="226"/>
      <c r="O243" s="226"/>
      <c r="P243" s="226"/>
      <c r="Q243" s="226"/>
      <c r="R243" s="226"/>
      <c r="S243" s="226"/>
      <c r="T243" s="227"/>
      <c r="AT243" s="228" t="s">
        <v>191</v>
      </c>
      <c r="AU243" s="228" t="s">
        <v>88</v>
      </c>
      <c r="AV243" s="12" t="s">
        <v>88</v>
      </c>
      <c r="AW243" s="12" t="s">
        <v>41</v>
      </c>
      <c r="AX243" s="12" t="s">
        <v>86</v>
      </c>
      <c r="AY243" s="228" t="s">
        <v>179</v>
      </c>
    </row>
    <row r="244" spans="2:65" s="1" customFormat="1" ht="22.9" customHeight="1">
      <c r="B244" s="42"/>
      <c r="C244" s="240" t="s">
        <v>858</v>
      </c>
      <c r="D244" s="240" t="s">
        <v>222</v>
      </c>
      <c r="E244" s="241" t="s">
        <v>3296</v>
      </c>
      <c r="F244" s="242" t="s">
        <v>3297</v>
      </c>
      <c r="G244" s="243" t="s">
        <v>769</v>
      </c>
      <c r="H244" s="244">
        <v>14</v>
      </c>
      <c r="I244" s="245"/>
      <c r="J244" s="246">
        <f>ROUND(I244*H244,2)</f>
        <v>0</v>
      </c>
      <c r="K244" s="242" t="s">
        <v>186</v>
      </c>
      <c r="L244" s="247"/>
      <c r="M244" s="248" t="s">
        <v>34</v>
      </c>
      <c r="N244" s="249" t="s">
        <v>49</v>
      </c>
      <c r="O244" s="43"/>
      <c r="P244" s="202">
        <f>O244*H244</f>
        <v>0</v>
      </c>
      <c r="Q244" s="202">
        <v>1.7999999999999999E-2</v>
      </c>
      <c r="R244" s="202">
        <f>Q244*H244</f>
        <v>0.252</v>
      </c>
      <c r="S244" s="202">
        <v>0</v>
      </c>
      <c r="T244" s="203">
        <f>S244*H244</f>
        <v>0</v>
      </c>
      <c r="AR244" s="24" t="s">
        <v>473</v>
      </c>
      <c r="AT244" s="24" t="s">
        <v>222</v>
      </c>
      <c r="AU244" s="24" t="s">
        <v>88</v>
      </c>
      <c r="AY244" s="24" t="s">
        <v>179</v>
      </c>
      <c r="BE244" s="204">
        <f>IF(N244="základní",J244,0)</f>
        <v>0</v>
      </c>
      <c r="BF244" s="204">
        <f>IF(N244="snížená",J244,0)</f>
        <v>0</v>
      </c>
      <c r="BG244" s="204">
        <f>IF(N244="zákl. přenesená",J244,0)</f>
        <v>0</v>
      </c>
      <c r="BH244" s="204">
        <f>IF(N244="sníž. přenesená",J244,0)</f>
        <v>0</v>
      </c>
      <c r="BI244" s="204">
        <f>IF(N244="nulová",J244,0)</f>
        <v>0</v>
      </c>
      <c r="BJ244" s="24" t="s">
        <v>86</v>
      </c>
      <c r="BK244" s="204">
        <f>ROUND(I244*H244,2)</f>
        <v>0</v>
      </c>
      <c r="BL244" s="24" t="s">
        <v>301</v>
      </c>
      <c r="BM244" s="24" t="s">
        <v>3298</v>
      </c>
    </row>
    <row r="245" spans="2:65" s="1" customFormat="1" ht="34.15" customHeight="1">
      <c r="B245" s="42"/>
      <c r="C245" s="193" t="s">
        <v>863</v>
      </c>
      <c r="D245" s="193" t="s">
        <v>182</v>
      </c>
      <c r="E245" s="194" t="s">
        <v>3299</v>
      </c>
      <c r="F245" s="195" t="s">
        <v>3300</v>
      </c>
      <c r="G245" s="196" t="s">
        <v>207</v>
      </c>
      <c r="H245" s="197">
        <v>0.252</v>
      </c>
      <c r="I245" s="198"/>
      <c r="J245" s="199">
        <f>ROUND(I245*H245,2)</f>
        <v>0</v>
      </c>
      <c r="K245" s="195" t="s">
        <v>186</v>
      </c>
      <c r="L245" s="62"/>
      <c r="M245" s="200" t="s">
        <v>34</v>
      </c>
      <c r="N245" s="201" t="s">
        <v>49</v>
      </c>
      <c r="O245" s="43"/>
      <c r="P245" s="202">
        <f>O245*H245</f>
        <v>0</v>
      </c>
      <c r="Q245" s="202">
        <v>0</v>
      </c>
      <c r="R245" s="202">
        <f>Q245*H245</f>
        <v>0</v>
      </c>
      <c r="S245" s="202">
        <v>0</v>
      </c>
      <c r="T245" s="203">
        <f>S245*H245</f>
        <v>0</v>
      </c>
      <c r="AR245" s="24" t="s">
        <v>301</v>
      </c>
      <c r="AT245" s="24" t="s">
        <v>182</v>
      </c>
      <c r="AU245" s="24" t="s">
        <v>88</v>
      </c>
      <c r="AY245" s="24" t="s">
        <v>179</v>
      </c>
      <c r="BE245" s="204">
        <f>IF(N245="základní",J245,0)</f>
        <v>0</v>
      </c>
      <c r="BF245" s="204">
        <f>IF(N245="snížená",J245,0)</f>
        <v>0</v>
      </c>
      <c r="BG245" s="204">
        <f>IF(N245="zákl. přenesená",J245,0)</f>
        <v>0</v>
      </c>
      <c r="BH245" s="204">
        <f>IF(N245="sníž. přenesená",J245,0)</f>
        <v>0</v>
      </c>
      <c r="BI245" s="204">
        <f>IF(N245="nulová",J245,0)</f>
        <v>0</v>
      </c>
      <c r="BJ245" s="24" t="s">
        <v>86</v>
      </c>
      <c r="BK245" s="204">
        <f>ROUND(I245*H245,2)</f>
        <v>0</v>
      </c>
      <c r="BL245" s="24" t="s">
        <v>301</v>
      </c>
      <c r="BM245" s="24" t="s">
        <v>3301</v>
      </c>
    </row>
    <row r="246" spans="2:65" s="1" customFormat="1" ht="135">
      <c r="B246" s="42"/>
      <c r="C246" s="64"/>
      <c r="D246" s="205" t="s">
        <v>189</v>
      </c>
      <c r="E246" s="64"/>
      <c r="F246" s="206" t="s">
        <v>2158</v>
      </c>
      <c r="G246" s="64"/>
      <c r="H246" s="64"/>
      <c r="I246" s="164"/>
      <c r="J246" s="64"/>
      <c r="K246" s="64"/>
      <c r="L246" s="62"/>
      <c r="M246" s="261"/>
      <c r="N246" s="262"/>
      <c r="O246" s="262"/>
      <c r="P246" s="262"/>
      <c r="Q246" s="262"/>
      <c r="R246" s="262"/>
      <c r="S246" s="262"/>
      <c r="T246" s="263"/>
      <c r="AT246" s="24" t="s">
        <v>189</v>
      </c>
      <c r="AU246" s="24" t="s">
        <v>88</v>
      </c>
    </row>
    <row r="247" spans="2:65" s="1" customFormat="1" ht="6.95" customHeight="1">
      <c r="B247" s="57"/>
      <c r="C247" s="58"/>
      <c r="D247" s="58"/>
      <c r="E247" s="58"/>
      <c r="F247" s="58"/>
      <c r="G247" s="58"/>
      <c r="H247" s="58"/>
      <c r="I247" s="140"/>
      <c r="J247" s="58"/>
      <c r="K247" s="58"/>
      <c r="L247" s="62"/>
    </row>
  </sheetData>
  <sheetProtection algorithmName="SHA-512" hashValue="njp4y490pj9OIfDe/4aMy0NH66XGDt1dtKqmNlFjfIc9mLLF2dd1JVTFRwilI+91srx0DaUPHUvESDSUTcWRBg==" saltValue="57l/jNPQgDEtNzSzaioMR6r3nRvab0lWpqzqYAS7FBreG+YntZcciHI2/7sdW35pl1C3YpvH7WxFP6tJ+F4KgQ==" spinCount="100000" sheet="1" objects="1" scenarios="1" formatColumns="0" formatRows="0" autoFilter="0"/>
  <autoFilter ref="C84:K246"/>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1"/>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97</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3302</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ROUND(J97,2)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ROUND(SUM(BE97:BE580), 2)</f>
        <v>0</v>
      </c>
      <c r="G30" s="43"/>
      <c r="H30" s="43"/>
      <c r="I30" s="132">
        <v>0.21</v>
      </c>
      <c r="J30" s="131">
        <f>ROUND(ROUND((SUM(BE97:BE580)), 2)*I30, 2)</f>
        <v>0</v>
      </c>
      <c r="K30" s="46"/>
    </row>
    <row r="31" spans="2:11" s="1" customFormat="1" ht="14.45" customHeight="1">
      <c r="B31" s="42"/>
      <c r="C31" s="43"/>
      <c r="D31" s="43"/>
      <c r="E31" s="50" t="s">
        <v>50</v>
      </c>
      <c r="F31" s="131">
        <f>ROUND(SUM(BF97:BF580), 2)</f>
        <v>0</v>
      </c>
      <c r="G31" s="43"/>
      <c r="H31" s="43"/>
      <c r="I31" s="132">
        <v>0.15</v>
      </c>
      <c r="J31" s="131">
        <f>ROUND(ROUND((SUM(BF97:BF580)), 2)*I31, 2)</f>
        <v>0</v>
      </c>
      <c r="K31" s="46"/>
    </row>
    <row r="32" spans="2:11" s="1" customFormat="1" ht="14.45" hidden="1" customHeight="1">
      <c r="B32" s="42"/>
      <c r="C32" s="43"/>
      <c r="D32" s="43"/>
      <c r="E32" s="50" t="s">
        <v>51</v>
      </c>
      <c r="F32" s="131">
        <f>ROUND(SUM(BG97:BG580), 2)</f>
        <v>0</v>
      </c>
      <c r="G32" s="43"/>
      <c r="H32" s="43"/>
      <c r="I32" s="132">
        <v>0.21</v>
      </c>
      <c r="J32" s="131">
        <v>0</v>
      </c>
      <c r="K32" s="46"/>
    </row>
    <row r="33" spans="2:11" s="1" customFormat="1" ht="14.45" hidden="1" customHeight="1">
      <c r="B33" s="42"/>
      <c r="C33" s="43"/>
      <c r="D33" s="43"/>
      <c r="E33" s="50" t="s">
        <v>52</v>
      </c>
      <c r="F33" s="131">
        <f>ROUND(SUM(BH97:BH580), 2)</f>
        <v>0</v>
      </c>
      <c r="G33" s="43"/>
      <c r="H33" s="43"/>
      <c r="I33" s="132">
        <v>0.15</v>
      </c>
      <c r="J33" s="131">
        <v>0</v>
      </c>
      <c r="K33" s="46"/>
    </row>
    <row r="34" spans="2:11" s="1" customFormat="1" ht="14.45" hidden="1" customHeight="1">
      <c r="B34" s="42"/>
      <c r="C34" s="43"/>
      <c r="D34" s="43"/>
      <c r="E34" s="50" t="s">
        <v>53</v>
      </c>
      <c r="F34" s="131">
        <f>ROUND(SUM(BI97:BI580),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VZT - Vzduchotechnika</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J97</f>
        <v>0</v>
      </c>
      <c r="K56" s="46"/>
      <c r="AU56" s="24" t="s">
        <v>141</v>
      </c>
    </row>
    <row r="57" spans="2:47" s="7" customFormat="1" ht="24.95" customHeight="1">
      <c r="B57" s="150"/>
      <c r="C57" s="151"/>
      <c r="D57" s="152" t="s">
        <v>149</v>
      </c>
      <c r="E57" s="153"/>
      <c r="F57" s="153"/>
      <c r="G57" s="153"/>
      <c r="H57" s="153"/>
      <c r="I57" s="154"/>
      <c r="J57" s="155">
        <f>J98</f>
        <v>0</v>
      </c>
      <c r="K57" s="156"/>
    </row>
    <row r="58" spans="2:47" s="8" customFormat="1" ht="19.899999999999999" customHeight="1">
      <c r="B58" s="157"/>
      <c r="C58" s="158"/>
      <c r="D58" s="159" t="s">
        <v>3303</v>
      </c>
      <c r="E58" s="160"/>
      <c r="F58" s="160"/>
      <c r="G58" s="160"/>
      <c r="H58" s="160"/>
      <c r="I58" s="161"/>
      <c r="J58" s="162">
        <f>J99</f>
        <v>0</v>
      </c>
      <c r="K58" s="163"/>
    </row>
    <row r="59" spans="2:47" s="8" customFormat="1" ht="19.899999999999999" customHeight="1">
      <c r="B59" s="157"/>
      <c r="C59" s="158"/>
      <c r="D59" s="159" t="s">
        <v>3304</v>
      </c>
      <c r="E59" s="160"/>
      <c r="F59" s="160"/>
      <c r="G59" s="160"/>
      <c r="H59" s="160"/>
      <c r="I59" s="161"/>
      <c r="J59" s="162">
        <f>J133</f>
        <v>0</v>
      </c>
      <c r="K59" s="163"/>
    </row>
    <row r="60" spans="2:47" s="8" customFormat="1" ht="19.899999999999999" customHeight="1">
      <c r="B60" s="157"/>
      <c r="C60" s="158"/>
      <c r="D60" s="159" t="s">
        <v>3305</v>
      </c>
      <c r="E60" s="160"/>
      <c r="F60" s="160"/>
      <c r="G60" s="160"/>
      <c r="H60" s="160"/>
      <c r="I60" s="161"/>
      <c r="J60" s="162">
        <f>J169</f>
        <v>0</v>
      </c>
      <c r="K60" s="163"/>
    </row>
    <row r="61" spans="2:47" s="8" customFormat="1" ht="19.899999999999999" customHeight="1">
      <c r="B61" s="157"/>
      <c r="C61" s="158"/>
      <c r="D61" s="159" t="s">
        <v>3306</v>
      </c>
      <c r="E61" s="160"/>
      <c r="F61" s="160"/>
      <c r="G61" s="160"/>
      <c r="H61" s="160"/>
      <c r="I61" s="161"/>
      <c r="J61" s="162">
        <f>J222</f>
        <v>0</v>
      </c>
      <c r="K61" s="163"/>
    </row>
    <row r="62" spans="2:47" s="8" customFormat="1" ht="19.899999999999999" customHeight="1">
      <c r="B62" s="157"/>
      <c r="C62" s="158"/>
      <c r="D62" s="159" t="s">
        <v>3307</v>
      </c>
      <c r="E62" s="160"/>
      <c r="F62" s="160"/>
      <c r="G62" s="160"/>
      <c r="H62" s="160"/>
      <c r="I62" s="161"/>
      <c r="J62" s="162">
        <f>J259</f>
        <v>0</v>
      </c>
      <c r="K62" s="163"/>
    </row>
    <row r="63" spans="2:47" s="8" customFormat="1" ht="19.899999999999999" customHeight="1">
      <c r="B63" s="157"/>
      <c r="C63" s="158"/>
      <c r="D63" s="159" t="s">
        <v>3308</v>
      </c>
      <c r="E63" s="160"/>
      <c r="F63" s="160"/>
      <c r="G63" s="160"/>
      <c r="H63" s="160"/>
      <c r="I63" s="161"/>
      <c r="J63" s="162">
        <f>J292</f>
        <v>0</v>
      </c>
      <c r="K63" s="163"/>
    </row>
    <row r="64" spans="2:47" s="8" customFormat="1" ht="19.899999999999999" customHeight="1">
      <c r="B64" s="157"/>
      <c r="C64" s="158"/>
      <c r="D64" s="159" t="s">
        <v>3309</v>
      </c>
      <c r="E64" s="160"/>
      <c r="F64" s="160"/>
      <c r="G64" s="160"/>
      <c r="H64" s="160"/>
      <c r="I64" s="161"/>
      <c r="J64" s="162">
        <f>J348</f>
        <v>0</v>
      </c>
      <c r="K64" s="163"/>
    </row>
    <row r="65" spans="2:11" s="8" customFormat="1" ht="19.899999999999999" customHeight="1">
      <c r="B65" s="157"/>
      <c r="C65" s="158"/>
      <c r="D65" s="159" t="s">
        <v>3310</v>
      </c>
      <c r="E65" s="160"/>
      <c r="F65" s="160"/>
      <c r="G65" s="160"/>
      <c r="H65" s="160"/>
      <c r="I65" s="161"/>
      <c r="J65" s="162">
        <f>J385</f>
        <v>0</v>
      </c>
      <c r="K65" s="163"/>
    </row>
    <row r="66" spans="2:11" s="8" customFormat="1" ht="19.899999999999999" customHeight="1">
      <c r="B66" s="157"/>
      <c r="C66" s="158"/>
      <c r="D66" s="159" t="s">
        <v>3311</v>
      </c>
      <c r="E66" s="160"/>
      <c r="F66" s="160"/>
      <c r="G66" s="160"/>
      <c r="H66" s="160"/>
      <c r="I66" s="161"/>
      <c r="J66" s="162">
        <f>J433</f>
        <v>0</v>
      </c>
      <c r="K66" s="163"/>
    </row>
    <row r="67" spans="2:11" s="8" customFormat="1" ht="19.899999999999999" customHeight="1">
      <c r="B67" s="157"/>
      <c r="C67" s="158"/>
      <c r="D67" s="159" t="s">
        <v>3312</v>
      </c>
      <c r="E67" s="160"/>
      <c r="F67" s="160"/>
      <c r="G67" s="160"/>
      <c r="H67" s="160"/>
      <c r="I67" s="161"/>
      <c r="J67" s="162">
        <f>J447</f>
        <v>0</v>
      </c>
      <c r="K67" s="163"/>
    </row>
    <row r="68" spans="2:11" s="8" customFormat="1" ht="19.899999999999999" customHeight="1">
      <c r="B68" s="157"/>
      <c r="C68" s="158"/>
      <c r="D68" s="159" t="s">
        <v>3313</v>
      </c>
      <c r="E68" s="160"/>
      <c r="F68" s="160"/>
      <c r="G68" s="160"/>
      <c r="H68" s="160"/>
      <c r="I68" s="161"/>
      <c r="J68" s="162">
        <f>J485</f>
        <v>0</v>
      </c>
      <c r="K68" s="163"/>
    </row>
    <row r="69" spans="2:11" s="8" customFormat="1" ht="19.899999999999999" customHeight="1">
      <c r="B69" s="157"/>
      <c r="C69" s="158"/>
      <c r="D69" s="159" t="s">
        <v>3314</v>
      </c>
      <c r="E69" s="160"/>
      <c r="F69" s="160"/>
      <c r="G69" s="160"/>
      <c r="H69" s="160"/>
      <c r="I69" s="161"/>
      <c r="J69" s="162">
        <f>J502</f>
        <v>0</v>
      </c>
      <c r="K69" s="163"/>
    </row>
    <row r="70" spans="2:11" s="8" customFormat="1" ht="19.899999999999999" customHeight="1">
      <c r="B70" s="157"/>
      <c r="C70" s="158"/>
      <c r="D70" s="159" t="s">
        <v>3315</v>
      </c>
      <c r="E70" s="160"/>
      <c r="F70" s="160"/>
      <c r="G70" s="160"/>
      <c r="H70" s="160"/>
      <c r="I70" s="161"/>
      <c r="J70" s="162">
        <f>J514</f>
        <v>0</v>
      </c>
      <c r="K70" s="163"/>
    </row>
    <row r="71" spans="2:11" s="8" customFormat="1" ht="19.899999999999999" customHeight="1">
      <c r="B71" s="157"/>
      <c r="C71" s="158"/>
      <c r="D71" s="159" t="s">
        <v>3316</v>
      </c>
      <c r="E71" s="160"/>
      <c r="F71" s="160"/>
      <c r="G71" s="160"/>
      <c r="H71" s="160"/>
      <c r="I71" s="161"/>
      <c r="J71" s="162">
        <f>J521</f>
        <v>0</v>
      </c>
      <c r="K71" s="163"/>
    </row>
    <row r="72" spans="2:11" s="8" customFormat="1" ht="19.899999999999999" customHeight="1">
      <c r="B72" s="157"/>
      <c r="C72" s="158"/>
      <c r="D72" s="159" t="s">
        <v>3317</v>
      </c>
      <c r="E72" s="160"/>
      <c r="F72" s="160"/>
      <c r="G72" s="160"/>
      <c r="H72" s="160"/>
      <c r="I72" s="161"/>
      <c r="J72" s="162">
        <f>J528</f>
        <v>0</v>
      </c>
      <c r="K72" s="163"/>
    </row>
    <row r="73" spans="2:11" s="8" customFormat="1" ht="19.899999999999999" customHeight="1">
      <c r="B73" s="157"/>
      <c r="C73" s="158"/>
      <c r="D73" s="159" t="s">
        <v>3318</v>
      </c>
      <c r="E73" s="160"/>
      <c r="F73" s="160"/>
      <c r="G73" s="160"/>
      <c r="H73" s="160"/>
      <c r="I73" s="161"/>
      <c r="J73" s="162">
        <f>J537</f>
        <v>0</v>
      </c>
      <c r="K73" s="163"/>
    </row>
    <row r="74" spans="2:11" s="8" customFormat="1" ht="19.899999999999999" customHeight="1">
      <c r="B74" s="157"/>
      <c r="C74" s="158"/>
      <c r="D74" s="159" t="s">
        <v>3319</v>
      </c>
      <c r="E74" s="160"/>
      <c r="F74" s="160"/>
      <c r="G74" s="160"/>
      <c r="H74" s="160"/>
      <c r="I74" s="161"/>
      <c r="J74" s="162">
        <f>J547</f>
        <v>0</v>
      </c>
      <c r="K74" s="163"/>
    </row>
    <row r="75" spans="2:11" s="8" customFormat="1" ht="19.899999999999999" customHeight="1">
      <c r="B75" s="157"/>
      <c r="C75" s="158"/>
      <c r="D75" s="159" t="s">
        <v>3320</v>
      </c>
      <c r="E75" s="160"/>
      <c r="F75" s="160"/>
      <c r="G75" s="160"/>
      <c r="H75" s="160"/>
      <c r="I75" s="161"/>
      <c r="J75" s="162">
        <f>J556</f>
        <v>0</v>
      </c>
      <c r="K75" s="163"/>
    </row>
    <row r="76" spans="2:11" s="8" customFormat="1" ht="19.899999999999999" customHeight="1">
      <c r="B76" s="157"/>
      <c r="C76" s="158"/>
      <c r="D76" s="159" t="s">
        <v>3321</v>
      </c>
      <c r="E76" s="160"/>
      <c r="F76" s="160"/>
      <c r="G76" s="160"/>
      <c r="H76" s="160"/>
      <c r="I76" s="161"/>
      <c r="J76" s="162">
        <f>J566</f>
        <v>0</v>
      </c>
      <c r="K76" s="163"/>
    </row>
    <row r="77" spans="2:11" s="8" customFormat="1" ht="19.899999999999999" customHeight="1">
      <c r="B77" s="157"/>
      <c r="C77" s="158"/>
      <c r="D77" s="159" t="s">
        <v>3322</v>
      </c>
      <c r="E77" s="160"/>
      <c r="F77" s="160"/>
      <c r="G77" s="160"/>
      <c r="H77" s="160"/>
      <c r="I77" s="161"/>
      <c r="J77" s="162">
        <f>J571</f>
        <v>0</v>
      </c>
      <c r="K77" s="163"/>
    </row>
    <row r="78" spans="2:11" s="1" customFormat="1" ht="21.75" customHeight="1">
      <c r="B78" s="42"/>
      <c r="C78" s="43"/>
      <c r="D78" s="43"/>
      <c r="E78" s="43"/>
      <c r="F78" s="43"/>
      <c r="G78" s="43"/>
      <c r="H78" s="43"/>
      <c r="I78" s="119"/>
      <c r="J78" s="43"/>
      <c r="K78" s="46"/>
    </row>
    <row r="79" spans="2:11" s="1" customFormat="1" ht="6.95" customHeight="1">
      <c r="B79" s="57"/>
      <c r="C79" s="58"/>
      <c r="D79" s="58"/>
      <c r="E79" s="58"/>
      <c r="F79" s="58"/>
      <c r="G79" s="58"/>
      <c r="H79" s="58"/>
      <c r="I79" s="140"/>
      <c r="J79" s="58"/>
      <c r="K79" s="59"/>
    </row>
    <row r="83" spans="2:20" s="1" customFormat="1" ht="6.95" customHeight="1">
      <c r="B83" s="60"/>
      <c r="C83" s="61"/>
      <c r="D83" s="61"/>
      <c r="E83" s="61"/>
      <c r="F83" s="61"/>
      <c r="G83" s="61"/>
      <c r="H83" s="61"/>
      <c r="I83" s="143"/>
      <c r="J83" s="61"/>
      <c r="K83" s="61"/>
      <c r="L83" s="62"/>
    </row>
    <row r="84" spans="2:20" s="1" customFormat="1" ht="36.950000000000003" customHeight="1">
      <c r="B84" s="42"/>
      <c r="C84" s="63" t="s">
        <v>163</v>
      </c>
      <c r="D84" s="64"/>
      <c r="E84" s="64"/>
      <c r="F84" s="64"/>
      <c r="G84" s="64"/>
      <c r="H84" s="64"/>
      <c r="I84" s="164"/>
      <c r="J84" s="64"/>
      <c r="K84" s="64"/>
      <c r="L84" s="62"/>
    </row>
    <row r="85" spans="2:20" s="1" customFormat="1" ht="6.95" customHeight="1">
      <c r="B85" s="42"/>
      <c r="C85" s="64"/>
      <c r="D85" s="64"/>
      <c r="E85" s="64"/>
      <c r="F85" s="64"/>
      <c r="G85" s="64"/>
      <c r="H85" s="64"/>
      <c r="I85" s="164"/>
      <c r="J85" s="64"/>
      <c r="K85" s="64"/>
      <c r="L85" s="62"/>
    </row>
    <row r="86" spans="2:20" s="1" customFormat="1" ht="14.45" customHeight="1">
      <c r="B86" s="42"/>
      <c r="C86" s="66" t="s">
        <v>18</v>
      </c>
      <c r="D86" s="64"/>
      <c r="E86" s="64"/>
      <c r="F86" s="64"/>
      <c r="G86" s="64"/>
      <c r="H86" s="64"/>
      <c r="I86" s="164"/>
      <c r="J86" s="64"/>
      <c r="K86" s="64"/>
      <c r="L86" s="62"/>
    </row>
    <row r="87" spans="2:20" s="1" customFormat="1" ht="14.45" customHeight="1">
      <c r="B87" s="42"/>
      <c r="C87" s="64"/>
      <c r="D87" s="64"/>
      <c r="E87" s="393" t="str">
        <f>E7</f>
        <v>Nemocnice Sokolov-stav.úpravy 4.np pav.B-OPERAČNÍ SÁLY</v>
      </c>
      <c r="F87" s="394"/>
      <c r="G87" s="394"/>
      <c r="H87" s="394"/>
      <c r="I87" s="164"/>
      <c r="J87" s="64"/>
      <c r="K87" s="64"/>
      <c r="L87" s="62"/>
    </row>
    <row r="88" spans="2:20" s="1" customFormat="1" ht="14.45" customHeight="1">
      <c r="B88" s="42"/>
      <c r="C88" s="66" t="s">
        <v>135</v>
      </c>
      <c r="D88" s="64"/>
      <c r="E88" s="64"/>
      <c r="F88" s="64"/>
      <c r="G88" s="64"/>
      <c r="H88" s="64"/>
      <c r="I88" s="164"/>
      <c r="J88" s="64"/>
      <c r="K88" s="64"/>
      <c r="L88" s="62"/>
    </row>
    <row r="89" spans="2:20" s="1" customFormat="1" ht="16.149999999999999" customHeight="1">
      <c r="B89" s="42"/>
      <c r="C89" s="64"/>
      <c r="D89" s="64"/>
      <c r="E89" s="368" t="str">
        <f>E9</f>
        <v>VZT - Vzduchotechnika</v>
      </c>
      <c r="F89" s="395"/>
      <c r="G89" s="395"/>
      <c r="H89" s="395"/>
      <c r="I89" s="164"/>
      <c r="J89" s="64"/>
      <c r="K89" s="64"/>
      <c r="L89" s="62"/>
    </row>
    <row r="90" spans="2:20" s="1" customFormat="1" ht="6.95" customHeight="1">
      <c r="B90" s="42"/>
      <c r="C90" s="64"/>
      <c r="D90" s="64"/>
      <c r="E90" s="64"/>
      <c r="F90" s="64"/>
      <c r="G90" s="64"/>
      <c r="H90" s="64"/>
      <c r="I90" s="164"/>
      <c r="J90" s="64"/>
      <c r="K90" s="64"/>
      <c r="L90" s="62"/>
    </row>
    <row r="91" spans="2:20" s="1" customFormat="1" ht="18" customHeight="1">
      <c r="B91" s="42"/>
      <c r="C91" s="66" t="s">
        <v>24</v>
      </c>
      <c r="D91" s="64"/>
      <c r="E91" s="64"/>
      <c r="F91" s="165" t="str">
        <f>F12</f>
        <v>Sokolov</v>
      </c>
      <c r="G91" s="64"/>
      <c r="H91" s="64"/>
      <c r="I91" s="166" t="s">
        <v>26</v>
      </c>
      <c r="J91" s="74" t="str">
        <f>IF(J12="","",J12)</f>
        <v>12.9.2017</v>
      </c>
      <c r="K91" s="64"/>
      <c r="L91" s="62"/>
    </row>
    <row r="92" spans="2:20" s="1" customFormat="1" ht="6.95" customHeight="1">
      <c r="B92" s="42"/>
      <c r="C92" s="64"/>
      <c r="D92" s="64"/>
      <c r="E92" s="64"/>
      <c r="F92" s="64"/>
      <c r="G92" s="64"/>
      <c r="H92" s="64"/>
      <c r="I92" s="164"/>
      <c r="J92" s="64"/>
      <c r="K92" s="64"/>
      <c r="L92" s="62"/>
    </row>
    <row r="93" spans="2:20" s="1" customFormat="1">
      <c r="B93" s="42"/>
      <c r="C93" s="66" t="s">
        <v>32</v>
      </c>
      <c r="D93" s="64"/>
      <c r="E93" s="64"/>
      <c r="F93" s="165" t="str">
        <f>E15</f>
        <v>Karlovarský kraj</v>
      </c>
      <c r="G93" s="64"/>
      <c r="H93" s="64"/>
      <c r="I93" s="166" t="s">
        <v>39</v>
      </c>
      <c r="J93" s="165" t="str">
        <f>E21</f>
        <v>Jurica a.s. - Ateliér Ostrov</v>
      </c>
      <c r="K93" s="64"/>
      <c r="L93" s="62"/>
    </row>
    <row r="94" spans="2:20" s="1" customFormat="1" ht="14.45" customHeight="1">
      <c r="B94" s="42"/>
      <c r="C94" s="66" t="s">
        <v>37</v>
      </c>
      <c r="D94" s="64"/>
      <c r="E94" s="64"/>
      <c r="F94" s="165" t="str">
        <f>IF(E18="","",E18)</f>
        <v/>
      </c>
      <c r="G94" s="64"/>
      <c r="H94" s="64"/>
      <c r="I94" s="164"/>
      <c r="J94" s="64"/>
      <c r="K94" s="64"/>
      <c r="L94" s="62"/>
    </row>
    <row r="95" spans="2:20" s="1" customFormat="1" ht="10.35" customHeight="1">
      <c r="B95" s="42"/>
      <c r="C95" s="64"/>
      <c r="D95" s="64"/>
      <c r="E95" s="64"/>
      <c r="F95" s="64"/>
      <c r="G95" s="64"/>
      <c r="H95" s="64"/>
      <c r="I95" s="164"/>
      <c r="J95" s="64"/>
      <c r="K95" s="64"/>
      <c r="L95" s="62"/>
    </row>
    <row r="96" spans="2:20" s="9" customFormat="1" ht="29.25" customHeight="1">
      <c r="B96" s="167"/>
      <c r="C96" s="168" t="s">
        <v>164</v>
      </c>
      <c r="D96" s="169" t="s">
        <v>63</v>
      </c>
      <c r="E96" s="169" t="s">
        <v>59</v>
      </c>
      <c r="F96" s="169" t="s">
        <v>165</v>
      </c>
      <c r="G96" s="169" t="s">
        <v>166</v>
      </c>
      <c r="H96" s="169" t="s">
        <v>167</v>
      </c>
      <c r="I96" s="170" t="s">
        <v>168</v>
      </c>
      <c r="J96" s="169" t="s">
        <v>139</v>
      </c>
      <c r="K96" s="171" t="s">
        <v>169</v>
      </c>
      <c r="L96" s="172"/>
      <c r="M96" s="82" t="s">
        <v>170</v>
      </c>
      <c r="N96" s="83" t="s">
        <v>48</v>
      </c>
      <c r="O96" s="83" t="s">
        <v>171</v>
      </c>
      <c r="P96" s="83" t="s">
        <v>172</v>
      </c>
      <c r="Q96" s="83" t="s">
        <v>173</v>
      </c>
      <c r="R96" s="83" t="s">
        <v>174</v>
      </c>
      <c r="S96" s="83" t="s">
        <v>175</v>
      </c>
      <c r="T96" s="84" t="s">
        <v>176</v>
      </c>
    </row>
    <row r="97" spans="2:65" s="1" customFormat="1" ht="29.25" customHeight="1">
      <c r="B97" s="42"/>
      <c r="C97" s="88" t="s">
        <v>140</v>
      </c>
      <c r="D97" s="64"/>
      <c r="E97" s="64"/>
      <c r="F97" s="64"/>
      <c r="G97" s="64"/>
      <c r="H97" s="64"/>
      <c r="I97" s="164"/>
      <c r="J97" s="173">
        <f>BK97</f>
        <v>0</v>
      </c>
      <c r="K97" s="64"/>
      <c r="L97" s="62"/>
      <c r="M97" s="85"/>
      <c r="N97" s="86"/>
      <c r="O97" s="86"/>
      <c r="P97" s="174">
        <f>P98</f>
        <v>0</v>
      </c>
      <c r="Q97" s="86"/>
      <c r="R97" s="174">
        <f>R98</f>
        <v>0</v>
      </c>
      <c r="S97" s="86"/>
      <c r="T97" s="175">
        <f>T98</f>
        <v>0</v>
      </c>
      <c r="AT97" s="24" t="s">
        <v>77</v>
      </c>
      <c r="AU97" s="24" t="s">
        <v>141</v>
      </c>
      <c r="BK97" s="176">
        <f>BK98</f>
        <v>0</v>
      </c>
    </row>
    <row r="98" spans="2:65" s="10" customFormat="1" ht="37.35" customHeight="1">
      <c r="B98" s="177"/>
      <c r="C98" s="178"/>
      <c r="D98" s="179" t="s">
        <v>77</v>
      </c>
      <c r="E98" s="180" t="s">
        <v>1204</v>
      </c>
      <c r="F98" s="180" t="s">
        <v>1205</v>
      </c>
      <c r="G98" s="178"/>
      <c r="H98" s="178"/>
      <c r="I98" s="181"/>
      <c r="J98" s="182">
        <f>BK98</f>
        <v>0</v>
      </c>
      <c r="K98" s="178"/>
      <c r="L98" s="183"/>
      <c r="M98" s="184"/>
      <c r="N98" s="185"/>
      <c r="O98" s="185"/>
      <c r="P98" s="186">
        <f>P99+P133+P169+P222+P259+P292+P348+P385+P433+P447+P485+P502+P514+P521+P528+P537+P547+P556+P566+P571</f>
        <v>0</v>
      </c>
      <c r="Q98" s="185"/>
      <c r="R98" s="186">
        <f>R99+R133+R169+R222+R259+R292+R348+R385+R433+R447+R485+R502+R514+R521+R528+R537+R547+R556+R566+R571</f>
        <v>0</v>
      </c>
      <c r="S98" s="185"/>
      <c r="T98" s="187">
        <f>T99+T133+T169+T222+T259+T292+T348+T385+T433+T447+T485+T502+T514+T521+T528+T537+T547+T556+T566+T571</f>
        <v>0</v>
      </c>
      <c r="AR98" s="188" t="s">
        <v>88</v>
      </c>
      <c r="AT98" s="189" t="s">
        <v>77</v>
      </c>
      <c r="AU98" s="189" t="s">
        <v>78</v>
      </c>
      <c r="AY98" s="188" t="s">
        <v>179</v>
      </c>
      <c r="BK98" s="190">
        <f>BK99+BK133+BK169+BK222+BK259+BK292+BK348+BK385+BK433+BK447+BK485+BK502+BK514+BK521+BK528+BK537+BK547+BK556+BK566+BK571</f>
        <v>0</v>
      </c>
    </row>
    <row r="99" spans="2:65" s="10" customFormat="1" ht="19.899999999999999" customHeight="1">
      <c r="B99" s="177"/>
      <c r="C99" s="178"/>
      <c r="D99" s="179" t="s">
        <v>77</v>
      </c>
      <c r="E99" s="191" t="s">
        <v>3323</v>
      </c>
      <c r="F99" s="191" t="s">
        <v>3324</v>
      </c>
      <c r="G99" s="178"/>
      <c r="H99" s="178"/>
      <c r="I99" s="181"/>
      <c r="J99" s="192">
        <f>BK99</f>
        <v>0</v>
      </c>
      <c r="K99" s="178"/>
      <c r="L99" s="183"/>
      <c r="M99" s="184"/>
      <c r="N99" s="185"/>
      <c r="O99" s="185"/>
      <c r="P99" s="186">
        <f>SUM(P100:P132)</f>
        <v>0</v>
      </c>
      <c r="Q99" s="185"/>
      <c r="R99" s="186">
        <f>SUM(R100:R132)</f>
        <v>0</v>
      </c>
      <c r="S99" s="185"/>
      <c r="T99" s="187">
        <f>SUM(T100:T132)</f>
        <v>0</v>
      </c>
      <c r="AR99" s="188" t="s">
        <v>86</v>
      </c>
      <c r="AT99" s="189" t="s">
        <v>77</v>
      </c>
      <c r="AU99" s="189" t="s">
        <v>86</v>
      </c>
      <c r="AY99" s="188" t="s">
        <v>179</v>
      </c>
      <c r="BK99" s="190">
        <f>SUM(BK100:BK132)</f>
        <v>0</v>
      </c>
    </row>
    <row r="100" spans="2:65" s="1" customFormat="1" ht="136.9" customHeight="1">
      <c r="B100" s="42"/>
      <c r="C100" s="240" t="s">
        <v>86</v>
      </c>
      <c r="D100" s="240" t="s">
        <v>222</v>
      </c>
      <c r="E100" s="241" t="s">
        <v>3325</v>
      </c>
      <c r="F100" s="242" t="s">
        <v>3326</v>
      </c>
      <c r="G100" s="243" t="s">
        <v>454</v>
      </c>
      <c r="H100" s="244">
        <v>1</v>
      </c>
      <c r="I100" s="245"/>
      <c r="J100" s="246">
        <f>ROUND(I100*H100,2)</f>
        <v>0</v>
      </c>
      <c r="K100" s="242" t="s">
        <v>34</v>
      </c>
      <c r="L100" s="247"/>
      <c r="M100" s="248" t="s">
        <v>34</v>
      </c>
      <c r="N100" s="249" t="s">
        <v>49</v>
      </c>
      <c r="O100" s="43"/>
      <c r="P100" s="202">
        <f>O100*H100</f>
        <v>0</v>
      </c>
      <c r="Q100" s="202">
        <v>0</v>
      </c>
      <c r="R100" s="202">
        <f>Q100*H100</f>
        <v>0</v>
      </c>
      <c r="S100" s="202">
        <v>0</v>
      </c>
      <c r="T100" s="203">
        <f>S100*H100</f>
        <v>0</v>
      </c>
      <c r="AR100" s="24" t="s">
        <v>225</v>
      </c>
      <c r="AT100" s="24" t="s">
        <v>222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187</v>
      </c>
      <c r="BM100" s="24" t="s">
        <v>88</v>
      </c>
    </row>
    <row r="101" spans="2:65" s="1" customFormat="1" ht="27">
      <c r="B101" s="42"/>
      <c r="C101" s="64"/>
      <c r="D101" s="205" t="s">
        <v>227</v>
      </c>
      <c r="E101" s="64"/>
      <c r="F101" s="206" t="s">
        <v>3327</v>
      </c>
      <c r="G101" s="64"/>
      <c r="H101" s="64"/>
      <c r="I101" s="164"/>
      <c r="J101" s="64"/>
      <c r="K101" s="64"/>
      <c r="L101" s="62"/>
      <c r="M101" s="207"/>
      <c r="N101" s="43"/>
      <c r="O101" s="43"/>
      <c r="P101" s="43"/>
      <c r="Q101" s="43"/>
      <c r="R101" s="43"/>
      <c r="S101" s="43"/>
      <c r="T101" s="79"/>
      <c r="AT101" s="24" t="s">
        <v>227</v>
      </c>
      <c r="AU101" s="24" t="s">
        <v>88</v>
      </c>
    </row>
    <row r="102" spans="2:65" s="1" customFormat="1" ht="34.15" customHeight="1">
      <c r="B102" s="42"/>
      <c r="C102" s="240" t="s">
        <v>88</v>
      </c>
      <c r="D102" s="240" t="s">
        <v>222</v>
      </c>
      <c r="E102" s="241" t="s">
        <v>3328</v>
      </c>
      <c r="F102" s="242" t="s">
        <v>3329</v>
      </c>
      <c r="G102" s="243" t="s">
        <v>454</v>
      </c>
      <c r="H102" s="244">
        <v>2</v>
      </c>
      <c r="I102" s="245"/>
      <c r="J102" s="246">
        <f t="shared" ref="J102:J132" si="0">ROUND(I102*H102,2)</f>
        <v>0</v>
      </c>
      <c r="K102" s="242" t="s">
        <v>34</v>
      </c>
      <c r="L102" s="247"/>
      <c r="M102" s="248" t="s">
        <v>34</v>
      </c>
      <c r="N102" s="249" t="s">
        <v>49</v>
      </c>
      <c r="O102" s="43"/>
      <c r="P102" s="202">
        <f t="shared" ref="P102:P132" si="1">O102*H102</f>
        <v>0</v>
      </c>
      <c r="Q102" s="202">
        <v>0</v>
      </c>
      <c r="R102" s="202">
        <f t="shared" ref="R102:R132" si="2">Q102*H102</f>
        <v>0</v>
      </c>
      <c r="S102" s="202">
        <v>0</v>
      </c>
      <c r="T102" s="203">
        <f t="shared" ref="T102:T132" si="3">S102*H102</f>
        <v>0</v>
      </c>
      <c r="AR102" s="24" t="s">
        <v>225</v>
      </c>
      <c r="AT102" s="24" t="s">
        <v>222</v>
      </c>
      <c r="AU102" s="24" t="s">
        <v>88</v>
      </c>
      <c r="AY102" s="24" t="s">
        <v>179</v>
      </c>
      <c r="BE102" s="204">
        <f t="shared" ref="BE102:BE132" si="4">IF(N102="základní",J102,0)</f>
        <v>0</v>
      </c>
      <c r="BF102" s="204">
        <f t="shared" ref="BF102:BF132" si="5">IF(N102="snížená",J102,0)</f>
        <v>0</v>
      </c>
      <c r="BG102" s="204">
        <f t="shared" ref="BG102:BG132" si="6">IF(N102="zákl. přenesená",J102,0)</f>
        <v>0</v>
      </c>
      <c r="BH102" s="204">
        <f t="shared" ref="BH102:BH132" si="7">IF(N102="sníž. přenesená",J102,0)</f>
        <v>0</v>
      </c>
      <c r="BI102" s="204">
        <f t="shared" ref="BI102:BI132" si="8">IF(N102="nulová",J102,0)</f>
        <v>0</v>
      </c>
      <c r="BJ102" s="24" t="s">
        <v>86</v>
      </c>
      <c r="BK102" s="204">
        <f t="shared" ref="BK102:BK132" si="9">ROUND(I102*H102,2)</f>
        <v>0</v>
      </c>
      <c r="BL102" s="24" t="s">
        <v>187</v>
      </c>
      <c r="BM102" s="24" t="s">
        <v>236</v>
      </c>
    </row>
    <row r="103" spans="2:65" s="1" customFormat="1" ht="34.15" customHeight="1">
      <c r="B103" s="42"/>
      <c r="C103" s="240" t="s">
        <v>180</v>
      </c>
      <c r="D103" s="240" t="s">
        <v>222</v>
      </c>
      <c r="E103" s="241" t="s">
        <v>3330</v>
      </c>
      <c r="F103" s="242" t="s">
        <v>3331</v>
      </c>
      <c r="G103" s="243" t="s">
        <v>454</v>
      </c>
      <c r="H103" s="244">
        <v>1</v>
      </c>
      <c r="I103" s="245"/>
      <c r="J103" s="246">
        <f t="shared" si="0"/>
        <v>0</v>
      </c>
      <c r="K103" s="242" t="s">
        <v>34</v>
      </c>
      <c r="L103" s="247"/>
      <c r="M103" s="248" t="s">
        <v>34</v>
      </c>
      <c r="N103" s="249" t="s">
        <v>49</v>
      </c>
      <c r="O103" s="43"/>
      <c r="P103" s="202">
        <f t="shared" si="1"/>
        <v>0</v>
      </c>
      <c r="Q103" s="202">
        <v>0</v>
      </c>
      <c r="R103" s="202">
        <f t="shared" si="2"/>
        <v>0</v>
      </c>
      <c r="S103" s="202">
        <v>0</v>
      </c>
      <c r="T103" s="203">
        <f t="shared" si="3"/>
        <v>0</v>
      </c>
      <c r="AR103" s="24" t="s">
        <v>225</v>
      </c>
      <c r="AT103" s="24" t="s">
        <v>222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187</v>
      </c>
      <c r="BM103" s="24" t="s">
        <v>225</v>
      </c>
    </row>
    <row r="104" spans="2:65" s="1" customFormat="1" ht="14.45" customHeight="1">
      <c r="B104" s="42"/>
      <c r="C104" s="240" t="s">
        <v>187</v>
      </c>
      <c r="D104" s="240" t="s">
        <v>222</v>
      </c>
      <c r="E104" s="241" t="s">
        <v>3332</v>
      </c>
      <c r="F104" s="242" t="s">
        <v>3333</v>
      </c>
      <c r="G104" s="243" t="s">
        <v>454</v>
      </c>
      <c r="H104" s="244">
        <v>1</v>
      </c>
      <c r="I104" s="245"/>
      <c r="J104" s="246">
        <f t="shared" si="0"/>
        <v>0</v>
      </c>
      <c r="K104" s="242" t="s">
        <v>34</v>
      </c>
      <c r="L104" s="247"/>
      <c r="M104" s="248" t="s">
        <v>34</v>
      </c>
      <c r="N104" s="249" t="s">
        <v>49</v>
      </c>
      <c r="O104" s="43"/>
      <c r="P104" s="202">
        <f t="shared" si="1"/>
        <v>0</v>
      </c>
      <c r="Q104" s="202">
        <v>0</v>
      </c>
      <c r="R104" s="202">
        <f t="shared" si="2"/>
        <v>0</v>
      </c>
      <c r="S104" s="202">
        <v>0</v>
      </c>
      <c r="T104" s="203">
        <f t="shared" si="3"/>
        <v>0</v>
      </c>
      <c r="AR104" s="24" t="s">
        <v>225</v>
      </c>
      <c r="AT104" s="24" t="s">
        <v>222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187</v>
      </c>
      <c r="BM104" s="24" t="s">
        <v>264</v>
      </c>
    </row>
    <row r="105" spans="2:65" s="1" customFormat="1" ht="22.9" customHeight="1">
      <c r="B105" s="42"/>
      <c r="C105" s="240" t="s">
        <v>230</v>
      </c>
      <c r="D105" s="240" t="s">
        <v>222</v>
      </c>
      <c r="E105" s="241" t="s">
        <v>3334</v>
      </c>
      <c r="F105" s="242" t="s">
        <v>3335</v>
      </c>
      <c r="G105" s="243" t="s">
        <v>2864</v>
      </c>
      <c r="H105" s="244">
        <v>5</v>
      </c>
      <c r="I105" s="245"/>
      <c r="J105" s="246">
        <f t="shared" si="0"/>
        <v>0</v>
      </c>
      <c r="K105" s="242" t="s">
        <v>34</v>
      </c>
      <c r="L105" s="247"/>
      <c r="M105" s="248" t="s">
        <v>34</v>
      </c>
      <c r="N105" s="249" t="s">
        <v>49</v>
      </c>
      <c r="O105" s="43"/>
      <c r="P105" s="202">
        <f t="shared" si="1"/>
        <v>0</v>
      </c>
      <c r="Q105" s="202">
        <v>0</v>
      </c>
      <c r="R105" s="202">
        <f t="shared" si="2"/>
        <v>0</v>
      </c>
      <c r="S105" s="202">
        <v>0</v>
      </c>
      <c r="T105" s="203">
        <f t="shared" si="3"/>
        <v>0</v>
      </c>
      <c r="AR105" s="24" t="s">
        <v>225</v>
      </c>
      <c r="AT105" s="24" t="s">
        <v>222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187</v>
      </c>
      <c r="BM105" s="24" t="s">
        <v>273</v>
      </c>
    </row>
    <row r="106" spans="2:65" s="1" customFormat="1" ht="14.45" customHeight="1">
      <c r="B106" s="42"/>
      <c r="C106" s="240" t="s">
        <v>236</v>
      </c>
      <c r="D106" s="240" t="s">
        <v>222</v>
      </c>
      <c r="E106" s="241" t="s">
        <v>3336</v>
      </c>
      <c r="F106" s="242" t="s">
        <v>3337</v>
      </c>
      <c r="G106" s="243" t="s">
        <v>2864</v>
      </c>
      <c r="H106" s="244">
        <v>5</v>
      </c>
      <c r="I106" s="245"/>
      <c r="J106" s="246">
        <f t="shared" si="0"/>
        <v>0</v>
      </c>
      <c r="K106" s="242" t="s">
        <v>34</v>
      </c>
      <c r="L106" s="247"/>
      <c r="M106" s="248" t="s">
        <v>34</v>
      </c>
      <c r="N106" s="249" t="s">
        <v>49</v>
      </c>
      <c r="O106" s="43"/>
      <c r="P106" s="202">
        <f t="shared" si="1"/>
        <v>0</v>
      </c>
      <c r="Q106" s="202">
        <v>0</v>
      </c>
      <c r="R106" s="202">
        <f t="shared" si="2"/>
        <v>0</v>
      </c>
      <c r="S106" s="202">
        <v>0</v>
      </c>
      <c r="T106" s="203">
        <f t="shared" si="3"/>
        <v>0</v>
      </c>
      <c r="AR106" s="24" t="s">
        <v>225</v>
      </c>
      <c r="AT106" s="24" t="s">
        <v>222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187</v>
      </c>
      <c r="BM106" s="24" t="s">
        <v>283</v>
      </c>
    </row>
    <row r="107" spans="2:65" s="1" customFormat="1" ht="14.45" customHeight="1">
      <c r="B107" s="42"/>
      <c r="C107" s="240" t="s">
        <v>242</v>
      </c>
      <c r="D107" s="240" t="s">
        <v>222</v>
      </c>
      <c r="E107" s="241" t="s">
        <v>3338</v>
      </c>
      <c r="F107" s="242" t="s">
        <v>3339</v>
      </c>
      <c r="G107" s="243" t="s">
        <v>2864</v>
      </c>
      <c r="H107" s="244">
        <v>6</v>
      </c>
      <c r="I107" s="245"/>
      <c r="J107" s="246">
        <f t="shared" si="0"/>
        <v>0</v>
      </c>
      <c r="K107" s="242" t="s">
        <v>34</v>
      </c>
      <c r="L107" s="247"/>
      <c r="M107" s="248" t="s">
        <v>34</v>
      </c>
      <c r="N107" s="249" t="s">
        <v>49</v>
      </c>
      <c r="O107" s="43"/>
      <c r="P107" s="202">
        <f t="shared" si="1"/>
        <v>0</v>
      </c>
      <c r="Q107" s="202">
        <v>0</v>
      </c>
      <c r="R107" s="202">
        <f t="shared" si="2"/>
        <v>0</v>
      </c>
      <c r="S107" s="202">
        <v>0</v>
      </c>
      <c r="T107" s="203">
        <f t="shared" si="3"/>
        <v>0</v>
      </c>
      <c r="AR107" s="24" t="s">
        <v>225</v>
      </c>
      <c r="AT107" s="24" t="s">
        <v>222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187</v>
      </c>
      <c r="BM107" s="24" t="s">
        <v>301</v>
      </c>
    </row>
    <row r="108" spans="2:65" s="1" customFormat="1" ht="34.15" customHeight="1">
      <c r="B108" s="42"/>
      <c r="C108" s="240" t="s">
        <v>225</v>
      </c>
      <c r="D108" s="240" t="s">
        <v>222</v>
      </c>
      <c r="E108" s="241" t="s">
        <v>3340</v>
      </c>
      <c r="F108" s="242" t="s">
        <v>3341</v>
      </c>
      <c r="G108" s="243" t="s">
        <v>2864</v>
      </c>
      <c r="H108" s="244">
        <v>1</v>
      </c>
      <c r="I108" s="245"/>
      <c r="J108" s="246">
        <f t="shared" si="0"/>
        <v>0</v>
      </c>
      <c r="K108" s="242" t="s">
        <v>34</v>
      </c>
      <c r="L108" s="247"/>
      <c r="M108" s="248" t="s">
        <v>34</v>
      </c>
      <c r="N108" s="249" t="s">
        <v>49</v>
      </c>
      <c r="O108" s="43"/>
      <c r="P108" s="202">
        <f t="shared" si="1"/>
        <v>0</v>
      </c>
      <c r="Q108" s="202">
        <v>0</v>
      </c>
      <c r="R108" s="202">
        <f t="shared" si="2"/>
        <v>0</v>
      </c>
      <c r="S108" s="202">
        <v>0</v>
      </c>
      <c r="T108" s="203">
        <f t="shared" si="3"/>
        <v>0</v>
      </c>
      <c r="AR108" s="24" t="s">
        <v>225</v>
      </c>
      <c r="AT108" s="24" t="s">
        <v>222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187</v>
      </c>
      <c r="BM108" s="24" t="s">
        <v>366</v>
      </c>
    </row>
    <row r="109" spans="2:65" s="1" customFormat="1" ht="34.15" customHeight="1">
      <c r="B109" s="42"/>
      <c r="C109" s="240" t="s">
        <v>257</v>
      </c>
      <c r="D109" s="240" t="s">
        <v>222</v>
      </c>
      <c r="E109" s="241" t="s">
        <v>3342</v>
      </c>
      <c r="F109" s="242" t="s">
        <v>3343</v>
      </c>
      <c r="G109" s="243" t="s">
        <v>2864</v>
      </c>
      <c r="H109" s="244">
        <v>1</v>
      </c>
      <c r="I109" s="245"/>
      <c r="J109" s="246">
        <f t="shared" si="0"/>
        <v>0</v>
      </c>
      <c r="K109" s="242" t="s">
        <v>34</v>
      </c>
      <c r="L109" s="247"/>
      <c r="M109" s="248" t="s">
        <v>34</v>
      </c>
      <c r="N109" s="249" t="s">
        <v>49</v>
      </c>
      <c r="O109" s="43"/>
      <c r="P109" s="202">
        <f t="shared" si="1"/>
        <v>0</v>
      </c>
      <c r="Q109" s="202">
        <v>0</v>
      </c>
      <c r="R109" s="202">
        <f t="shared" si="2"/>
        <v>0</v>
      </c>
      <c r="S109" s="202">
        <v>0</v>
      </c>
      <c r="T109" s="203">
        <f t="shared" si="3"/>
        <v>0</v>
      </c>
      <c r="AR109" s="24" t="s">
        <v>225</v>
      </c>
      <c r="AT109" s="24" t="s">
        <v>222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187</v>
      </c>
      <c r="BM109" s="24" t="s">
        <v>391</v>
      </c>
    </row>
    <row r="110" spans="2:65" s="1" customFormat="1" ht="14.45" customHeight="1">
      <c r="B110" s="42"/>
      <c r="C110" s="240" t="s">
        <v>264</v>
      </c>
      <c r="D110" s="240" t="s">
        <v>222</v>
      </c>
      <c r="E110" s="241" t="s">
        <v>3344</v>
      </c>
      <c r="F110" s="242" t="s">
        <v>3345</v>
      </c>
      <c r="G110" s="243" t="s">
        <v>2864</v>
      </c>
      <c r="H110" s="244">
        <v>1</v>
      </c>
      <c r="I110" s="245"/>
      <c r="J110" s="246">
        <f t="shared" si="0"/>
        <v>0</v>
      </c>
      <c r="K110" s="242" t="s">
        <v>34</v>
      </c>
      <c r="L110" s="247"/>
      <c r="M110" s="248" t="s">
        <v>34</v>
      </c>
      <c r="N110" s="249" t="s">
        <v>49</v>
      </c>
      <c r="O110" s="43"/>
      <c r="P110" s="202">
        <f t="shared" si="1"/>
        <v>0</v>
      </c>
      <c r="Q110" s="202">
        <v>0</v>
      </c>
      <c r="R110" s="202">
        <f t="shared" si="2"/>
        <v>0</v>
      </c>
      <c r="S110" s="202">
        <v>0</v>
      </c>
      <c r="T110" s="203">
        <f t="shared" si="3"/>
        <v>0</v>
      </c>
      <c r="AR110" s="24" t="s">
        <v>225</v>
      </c>
      <c r="AT110" s="24" t="s">
        <v>222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187</v>
      </c>
      <c r="BM110" s="24" t="s">
        <v>404</v>
      </c>
    </row>
    <row r="111" spans="2:65" s="1" customFormat="1" ht="14.45" customHeight="1">
      <c r="B111" s="42"/>
      <c r="C111" s="240" t="s">
        <v>269</v>
      </c>
      <c r="D111" s="240" t="s">
        <v>222</v>
      </c>
      <c r="E111" s="241" t="s">
        <v>3346</v>
      </c>
      <c r="F111" s="242" t="s">
        <v>3347</v>
      </c>
      <c r="G111" s="243" t="s">
        <v>2864</v>
      </c>
      <c r="H111" s="244">
        <v>4</v>
      </c>
      <c r="I111" s="245"/>
      <c r="J111" s="246">
        <f t="shared" si="0"/>
        <v>0</v>
      </c>
      <c r="K111" s="242" t="s">
        <v>34</v>
      </c>
      <c r="L111" s="247"/>
      <c r="M111" s="248" t="s">
        <v>34</v>
      </c>
      <c r="N111" s="249" t="s">
        <v>49</v>
      </c>
      <c r="O111" s="43"/>
      <c r="P111" s="202">
        <f t="shared" si="1"/>
        <v>0</v>
      </c>
      <c r="Q111" s="202">
        <v>0</v>
      </c>
      <c r="R111" s="202">
        <f t="shared" si="2"/>
        <v>0</v>
      </c>
      <c r="S111" s="202">
        <v>0</v>
      </c>
      <c r="T111" s="203">
        <f t="shared" si="3"/>
        <v>0</v>
      </c>
      <c r="AR111" s="24" t="s">
        <v>225</v>
      </c>
      <c r="AT111" s="24" t="s">
        <v>222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187</v>
      </c>
      <c r="BM111" s="24" t="s">
        <v>426</v>
      </c>
    </row>
    <row r="112" spans="2:65" s="1" customFormat="1" ht="14.45" customHeight="1">
      <c r="B112" s="42"/>
      <c r="C112" s="240" t="s">
        <v>273</v>
      </c>
      <c r="D112" s="240" t="s">
        <v>222</v>
      </c>
      <c r="E112" s="241" t="s">
        <v>3348</v>
      </c>
      <c r="F112" s="242" t="s">
        <v>3349</v>
      </c>
      <c r="G112" s="243" t="s">
        <v>2864</v>
      </c>
      <c r="H112" s="244">
        <v>4</v>
      </c>
      <c r="I112" s="245"/>
      <c r="J112" s="246">
        <f t="shared" si="0"/>
        <v>0</v>
      </c>
      <c r="K112" s="242" t="s">
        <v>34</v>
      </c>
      <c r="L112" s="247"/>
      <c r="M112" s="248" t="s">
        <v>34</v>
      </c>
      <c r="N112" s="249" t="s">
        <v>49</v>
      </c>
      <c r="O112" s="43"/>
      <c r="P112" s="202">
        <f t="shared" si="1"/>
        <v>0</v>
      </c>
      <c r="Q112" s="202">
        <v>0</v>
      </c>
      <c r="R112" s="202">
        <f t="shared" si="2"/>
        <v>0</v>
      </c>
      <c r="S112" s="202">
        <v>0</v>
      </c>
      <c r="T112" s="203">
        <f t="shared" si="3"/>
        <v>0</v>
      </c>
      <c r="AR112" s="24" t="s">
        <v>225</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187</v>
      </c>
      <c r="BM112" s="24" t="s">
        <v>440</v>
      </c>
    </row>
    <row r="113" spans="2:65" s="1" customFormat="1" ht="14.45" customHeight="1">
      <c r="B113" s="42"/>
      <c r="C113" s="240" t="s">
        <v>279</v>
      </c>
      <c r="D113" s="240" t="s">
        <v>222</v>
      </c>
      <c r="E113" s="241" t="s">
        <v>3350</v>
      </c>
      <c r="F113" s="242" t="s">
        <v>3351</v>
      </c>
      <c r="G113" s="243" t="s">
        <v>2864</v>
      </c>
      <c r="H113" s="244">
        <v>19</v>
      </c>
      <c r="I113" s="245"/>
      <c r="J113" s="246">
        <f t="shared" si="0"/>
        <v>0</v>
      </c>
      <c r="K113" s="242" t="s">
        <v>34</v>
      </c>
      <c r="L113" s="247"/>
      <c r="M113" s="248" t="s">
        <v>34</v>
      </c>
      <c r="N113" s="249" t="s">
        <v>49</v>
      </c>
      <c r="O113" s="43"/>
      <c r="P113" s="202">
        <f t="shared" si="1"/>
        <v>0</v>
      </c>
      <c r="Q113" s="202">
        <v>0</v>
      </c>
      <c r="R113" s="202">
        <f t="shared" si="2"/>
        <v>0</v>
      </c>
      <c r="S113" s="202">
        <v>0</v>
      </c>
      <c r="T113" s="203">
        <f t="shared" si="3"/>
        <v>0</v>
      </c>
      <c r="AR113" s="24" t="s">
        <v>225</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187</v>
      </c>
      <c r="BM113" s="24" t="s">
        <v>451</v>
      </c>
    </row>
    <row r="114" spans="2:65" s="1" customFormat="1" ht="14.45" customHeight="1">
      <c r="B114" s="42"/>
      <c r="C114" s="240" t="s">
        <v>283</v>
      </c>
      <c r="D114" s="240" t="s">
        <v>222</v>
      </c>
      <c r="E114" s="241" t="s">
        <v>3352</v>
      </c>
      <c r="F114" s="242" t="s">
        <v>3353</v>
      </c>
      <c r="G114" s="243" t="s">
        <v>250</v>
      </c>
      <c r="H114" s="244">
        <v>7</v>
      </c>
      <c r="I114" s="245"/>
      <c r="J114" s="246">
        <f t="shared" si="0"/>
        <v>0</v>
      </c>
      <c r="K114" s="242" t="s">
        <v>34</v>
      </c>
      <c r="L114" s="247"/>
      <c r="M114" s="248" t="s">
        <v>34</v>
      </c>
      <c r="N114" s="249" t="s">
        <v>49</v>
      </c>
      <c r="O114" s="43"/>
      <c r="P114" s="202">
        <f t="shared" si="1"/>
        <v>0</v>
      </c>
      <c r="Q114" s="202">
        <v>0</v>
      </c>
      <c r="R114" s="202">
        <f t="shared" si="2"/>
        <v>0</v>
      </c>
      <c r="S114" s="202">
        <v>0</v>
      </c>
      <c r="T114" s="203">
        <f t="shared" si="3"/>
        <v>0</v>
      </c>
      <c r="AR114" s="24" t="s">
        <v>225</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187</v>
      </c>
      <c r="BM114" s="24" t="s">
        <v>464</v>
      </c>
    </row>
    <row r="115" spans="2:65" s="1" customFormat="1" ht="14.45" customHeight="1">
      <c r="B115" s="42"/>
      <c r="C115" s="240" t="s">
        <v>10</v>
      </c>
      <c r="D115" s="240" t="s">
        <v>222</v>
      </c>
      <c r="E115" s="241" t="s">
        <v>3354</v>
      </c>
      <c r="F115" s="242" t="s">
        <v>3355</v>
      </c>
      <c r="G115" s="243" t="s">
        <v>250</v>
      </c>
      <c r="H115" s="244">
        <v>8</v>
      </c>
      <c r="I115" s="245"/>
      <c r="J115" s="246">
        <f t="shared" si="0"/>
        <v>0</v>
      </c>
      <c r="K115" s="242" t="s">
        <v>34</v>
      </c>
      <c r="L115" s="247"/>
      <c r="M115" s="248" t="s">
        <v>34</v>
      </c>
      <c r="N115" s="249" t="s">
        <v>49</v>
      </c>
      <c r="O115" s="43"/>
      <c r="P115" s="202">
        <f t="shared" si="1"/>
        <v>0</v>
      </c>
      <c r="Q115" s="202">
        <v>0</v>
      </c>
      <c r="R115" s="202">
        <f t="shared" si="2"/>
        <v>0</v>
      </c>
      <c r="S115" s="202">
        <v>0</v>
      </c>
      <c r="T115" s="203">
        <f t="shared" si="3"/>
        <v>0</v>
      </c>
      <c r="AR115" s="24" t="s">
        <v>225</v>
      </c>
      <c r="AT115" s="24" t="s">
        <v>222</v>
      </c>
      <c r="AU115" s="24" t="s">
        <v>88</v>
      </c>
      <c r="AY115" s="24" t="s">
        <v>179</v>
      </c>
      <c r="BE115" s="204">
        <f t="shared" si="4"/>
        <v>0</v>
      </c>
      <c r="BF115" s="204">
        <f t="shared" si="5"/>
        <v>0</v>
      </c>
      <c r="BG115" s="204">
        <f t="shared" si="6"/>
        <v>0</v>
      </c>
      <c r="BH115" s="204">
        <f t="shared" si="7"/>
        <v>0</v>
      </c>
      <c r="BI115" s="204">
        <f t="shared" si="8"/>
        <v>0</v>
      </c>
      <c r="BJ115" s="24" t="s">
        <v>86</v>
      </c>
      <c r="BK115" s="204">
        <f t="shared" si="9"/>
        <v>0</v>
      </c>
      <c r="BL115" s="24" t="s">
        <v>187</v>
      </c>
      <c r="BM115" s="24" t="s">
        <v>473</v>
      </c>
    </row>
    <row r="116" spans="2:65" s="1" customFormat="1" ht="14.45" customHeight="1">
      <c r="B116" s="42"/>
      <c r="C116" s="240" t="s">
        <v>301</v>
      </c>
      <c r="D116" s="240" t="s">
        <v>222</v>
      </c>
      <c r="E116" s="241" t="s">
        <v>3356</v>
      </c>
      <c r="F116" s="242" t="s">
        <v>3357</v>
      </c>
      <c r="G116" s="243" t="s">
        <v>2864</v>
      </c>
      <c r="H116" s="244">
        <v>25</v>
      </c>
      <c r="I116" s="245"/>
      <c r="J116" s="246">
        <f t="shared" si="0"/>
        <v>0</v>
      </c>
      <c r="K116" s="242" t="s">
        <v>34</v>
      </c>
      <c r="L116" s="247"/>
      <c r="M116" s="248" t="s">
        <v>34</v>
      </c>
      <c r="N116" s="249" t="s">
        <v>49</v>
      </c>
      <c r="O116" s="43"/>
      <c r="P116" s="202">
        <f t="shared" si="1"/>
        <v>0</v>
      </c>
      <c r="Q116" s="202">
        <v>0</v>
      </c>
      <c r="R116" s="202">
        <f t="shared" si="2"/>
        <v>0</v>
      </c>
      <c r="S116" s="202">
        <v>0</v>
      </c>
      <c r="T116" s="203">
        <f t="shared" si="3"/>
        <v>0</v>
      </c>
      <c r="AR116" s="24" t="s">
        <v>225</v>
      </c>
      <c r="AT116" s="24" t="s">
        <v>222</v>
      </c>
      <c r="AU116" s="24" t="s">
        <v>88</v>
      </c>
      <c r="AY116" s="24" t="s">
        <v>179</v>
      </c>
      <c r="BE116" s="204">
        <f t="shared" si="4"/>
        <v>0</v>
      </c>
      <c r="BF116" s="204">
        <f t="shared" si="5"/>
        <v>0</v>
      </c>
      <c r="BG116" s="204">
        <f t="shared" si="6"/>
        <v>0</v>
      </c>
      <c r="BH116" s="204">
        <f t="shared" si="7"/>
        <v>0</v>
      </c>
      <c r="BI116" s="204">
        <f t="shared" si="8"/>
        <v>0</v>
      </c>
      <c r="BJ116" s="24" t="s">
        <v>86</v>
      </c>
      <c r="BK116" s="204">
        <f t="shared" si="9"/>
        <v>0</v>
      </c>
      <c r="BL116" s="24" t="s">
        <v>187</v>
      </c>
      <c r="BM116" s="24" t="s">
        <v>486</v>
      </c>
    </row>
    <row r="117" spans="2:65" s="1" customFormat="1" ht="14.45" customHeight="1">
      <c r="B117" s="42"/>
      <c r="C117" s="240" t="s">
        <v>327</v>
      </c>
      <c r="D117" s="240" t="s">
        <v>222</v>
      </c>
      <c r="E117" s="241" t="s">
        <v>3358</v>
      </c>
      <c r="F117" s="242" t="s">
        <v>3359</v>
      </c>
      <c r="G117" s="243" t="s">
        <v>250</v>
      </c>
      <c r="H117" s="244">
        <v>14</v>
      </c>
      <c r="I117" s="245"/>
      <c r="J117" s="246">
        <f t="shared" si="0"/>
        <v>0</v>
      </c>
      <c r="K117" s="242" t="s">
        <v>34</v>
      </c>
      <c r="L117" s="247"/>
      <c r="M117" s="248" t="s">
        <v>34</v>
      </c>
      <c r="N117" s="249" t="s">
        <v>49</v>
      </c>
      <c r="O117" s="43"/>
      <c r="P117" s="202">
        <f t="shared" si="1"/>
        <v>0</v>
      </c>
      <c r="Q117" s="202">
        <v>0</v>
      </c>
      <c r="R117" s="202">
        <f t="shared" si="2"/>
        <v>0</v>
      </c>
      <c r="S117" s="202">
        <v>0</v>
      </c>
      <c r="T117" s="203">
        <f t="shared" si="3"/>
        <v>0</v>
      </c>
      <c r="AR117" s="24" t="s">
        <v>225</v>
      </c>
      <c r="AT117" s="24" t="s">
        <v>222</v>
      </c>
      <c r="AU117" s="24" t="s">
        <v>88</v>
      </c>
      <c r="AY117" s="24" t="s">
        <v>179</v>
      </c>
      <c r="BE117" s="204">
        <f t="shared" si="4"/>
        <v>0</v>
      </c>
      <c r="BF117" s="204">
        <f t="shared" si="5"/>
        <v>0</v>
      </c>
      <c r="BG117" s="204">
        <f t="shared" si="6"/>
        <v>0</v>
      </c>
      <c r="BH117" s="204">
        <f t="shared" si="7"/>
        <v>0</v>
      </c>
      <c r="BI117" s="204">
        <f t="shared" si="8"/>
        <v>0</v>
      </c>
      <c r="BJ117" s="24" t="s">
        <v>86</v>
      </c>
      <c r="BK117" s="204">
        <f t="shared" si="9"/>
        <v>0</v>
      </c>
      <c r="BL117" s="24" t="s">
        <v>187</v>
      </c>
      <c r="BM117" s="24" t="s">
        <v>495</v>
      </c>
    </row>
    <row r="118" spans="2:65" s="1" customFormat="1" ht="14.45" customHeight="1">
      <c r="B118" s="42"/>
      <c r="C118" s="240" t="s">
        <v>366</v>
      </c>
      <c r="D118" s="240" t="s">
        <v>222</v>
      </c>
      <c r="E118" s="241" t="s">
        <v>3360</v>
      </c>
      <c r="F118" s="242" t="s">
        <v>3361</v>
      </c>
      <c r="G118" s="243" t="s">
        <v>2864</v>
      </c>
      <c r="H118" s="244">
        <v>18</v>
      </c>
      <c r="I118" s="245"/>
      <c r="J118" s="246">
        <f t="shared" si="0"/>
        <v>0</v>
      </c>
      <c r="K118" s="242" t="s">
        <v>34</v>
      </c>
      <c r="L118" s="247"/>
      <c r="M118" s="248" t="s">
        <v>34</v>
      </c>
      <c r="N118" s="249" t="s">
        <v>49</v>
      </c>
      <c r="O118" s="43"/>
      <c r="P118" s="202">
        <f t="shared" si="1"/>
        <v>0</v>
      </c>
      <c r="Q118" s="202">
        <v>0</v>
      </c>
      <c r="R118" s="202">
        <f t="shared" si="2"/>
        <v>0</v>
      </c>
      <c r="S118" s="202">
        <v>0</v>
      </c>
      <c r="T118" s="203">
        <f t="shared" si="3"/>
        <v>0</v>
      </c>
      <c r="AR118" s="24" t="s">
        <v>225</v>
      </c>
      <c r="AT118" s="24" t="s">
        <v>222</v>
      </c>
      <c r="AU118" s="24" t="s">
        <v>88</v>
      </c>
      <c r="AY118" s="24" t="s">
        <v>179</v>
      </c>
      <c r="BE118" s="204">
        <f t="shared" si="4"/>
        <v>0</v>
      </c>
      <c r="BF118" s="204">
        <f t="shared" si="5"/>
        <v>0</v>
      </c>
      <c r="BG118" s="204">
        <f t="shared" si="6"/>
        <v>0</v>
      </c>
      <c r="BH118" s="204">
        <f t="shared" si="7"/>
        <v>0</v>
      </c>
      <c r="BI118" s="204">
        <f t="shared" si="8"/>
        <v>0</v>
      </c>
      <c r="BJ118" s="24" t="s">
        <v>86</v>
      </c>
      <c r="BK118" s="204">
        <f t="shared" si="9"/>
        <v>0</v>
      </c>
      <c r="BL118" s="24" t="s">
        <v>187</v>
      </c>
      <c r="BM118" s="24" t="s">
        <v>508</v>
      </c>
    </row>
    <row r="119" spans="2:65" s="1" customFormat="1" ht="14.45" customHeight="1">
      <c r="B119" s="42"/>
      <c r="C119" s="240" t="s">
        <v>384</v>
      </c>
      <c r="D119" s="240" t="s">
        <v>222</v>
      </c>
      <c r="E119" s="241" t="s">
        <v>3362</v>
      </c>
      <c r="F119" s="242" t="s">
        <v>3363</v>
      </c>
      <c r="G119" s="243" t="s">
        <v>2864</v>
      </c>
      <c r="H119" s="244">
        <v>7</v>
      </c>
      <c r="I119" s="245"/>
      <c r="J119" s="246">
        <f t="shared" si="0"/>
        <v>0</v>
      </c>
      <c r="K119" s="242" t="s">
        <v>34</v>
      </c>
      <c r="L119" s="247"/>
      <c r="M119" s="248" t="s">
        <v>34</v>
      </c>
      <c r="N119" s="249" t="s">
        <v>49</v>
      </c>
      <c r="O119" s="43"/>
      <c r="P119" s="202">
        <f t="shared" si="1"/>
        <v>0</v>
      </c>
      <c r="Q119" s="202">
        <v>0</v>
      </c>
      <c r="R119" s="202">
        <f t="shared" si="2"/>
        <v>0</v>
      </c>
      <c r="S119" s="202">
        <v>0</v>
      </c>
      <c r="T119" s="203">
        <f t="shared" si="3"/>
        <v>0</v>
      </c>
      <c r="AR119" s="24" t="s">
        <v>225</v>
      </c>
      <c r="AT119" s="24" t="s">
        <v>222</v>
      </c>
      <c r="AU119" s="24" t="s">
        <v>88</v>
      </c>
      <c r="AY119" s="24" t="s">
        <v>179</v>
      </c>
      <c r="BE119" s="204">
        <f t="shared" si="4"/>
        <v>0</v>
      </c>
      <c r="BF119" s="204">
        <f t="shared" si="5"/>
        <v>0</v>
      </c>
      <c r="BG119" s="204">
        <f t="shared" si="6"/>
        <v>0</v>
      </c>
      <c r="BH119" s="204">
        <f t="shared" si="7"/>
        <v>0</v>
      </c>
      <c r="BI119" s="204">
        <f t="shared" si="8"/>
        <v>0</v>
      </c>
      <c r="BJ119" s="24" t="s">
        <v>86</v>
      </c>
      <c r="BK119" s="204">
        <f t="shared" si="9"/>
        <v>0</v>
      </c>
      <c r="BL119" s="24" t="s">
        <v>187</v>
      </c>
      <c r="BM119" s="24" t="s">
        <v>517</v>
      </c>
    </row>
    <row r="120" spans="2:65" s="1" customFormat="1" ht="14.45" customHeight="1">
      <c r="B120" s="42"/>
      <c r="C120" s="240" t="s">
        <v>391</v>
      </c>
      <c r="D120" s="240" t="s">
        <v>222</v>
      </c>
      <c r="E120" s="241" t="s">
        <v>3364</v>
      </c>
      <c r="F120" s="242" t="s">
        <v>3365</v>
      </c>
      <c r="G120" s="243" t="s">
        <v>250</v>
      </c>
      <c r="H120" s="244">
        <v>2</v>
      </c>
      <c r="I120" s="245"/>
      <c r="J120" s="246">
        <f t="shared" si="0"/>
        <v>0</v>
      </c>
      <c r="K120" s="242" t="s">
        <v>34</v>
      </c>
      <c r="L120" s="247"/>
      <c r="M120" s="248" t="s">
        <v>34</v>
      </c>
      <c r="N120" s="249" t="s">
        <v>49</v>
      </c>
      <c r="O120" s="43"/>
      <c r="P120" s="202">
        <f t="shared" si="1"/>
        <v>0</v>
      </c>
      <c r="Q120" s="202">
        <v>0</v>
      </c>
      <c r="R120" s="202">
        <f t="shared" si="2"/>
        <v>0</v>
      </c>
      <c r="S120" s="202">
        <v>0</v>
      </c>
      <c r="T120" s="203">
        <f t="shared" si="3"/>
        <v>0</v>
      </c>
      <c r="AR120" s="24" t="s">
        <v>225</v>
      </c>
      <c r="AT120" s="24" t="s">
        <v>222</v>
      </c>
      <c r="AU120" s="24" t="s">
        <v>88</v>
      </c>
      <c r="AY120" s="24" t="s">
        <v>179</v>
      </c>
      <c r="BE120" s="204">
        <f t="shared" si="4"/>
        <v>0</v>
      </c>
      <c r="BF120" s="204">
        <f t="shared" si="5"/>
        <v>0</v>
      </c>
      <c r="BG120" s="204">
        <f t="shared" si="6"/>
        <v>0</v>
      </c>
      <c r="BH120" s="204">
        <f t="shared" si="7"/>
        <v>0</v>
      </c>
      <c r="BI120" s="204">
        <f t="shared" si="8"/>
        <v>0</v>
      </c>
      <c r="BJ120" s="24" t="s">
        <v>86</v>
      </c>
      <c r="BK120" s="204">
        <f t="shared" si="9"/>
        <v>0</v>
      </c>
      <c r="BL120" s="24" t="s">
        <v>187</v>
      </c>
      <c r="BM120" s="24" t="s">
        <v>528</v>
      </c>
    </row>
    <row r="121" spans="2:65" s="1" customFormat="1" ht="14.45" customHeight="1">
      <c r="B121" s="42"/>
      <c r="C121" s="240" t="s">
        <v>9</v>
      </c>
      <c r="D121" s="240" t="s">
        <v>222</v>
      </c>
      <c r="E121" s="241" t="s">
        <v>3366</v>
      </c>
      <c r="F121" s="242" t="s">
        <v>3367</v>
      </c>
      <c r="G121" s="243" t="s">
        <v>2864</v>
      </c>
      <c r="H121" s="244">
        <v>2</v>
      </c>
      <c r="I121" s="245"/>
      <c r="J121" s="246">
        <f t="shared" si="0"/>
        <v>0</v>
      </c>
      <c r="K121" s="242" t="s">
        <v>34</v>
      </c>
      <c r="L121" s="247"/>
      <c r="M121" s="248" t="s">
        <v>34</v>
      </c>
      <c r="N121" s="249" t="s">
        <v>49</v>
      </c>
      <c r="O121" s="43"/>
      <c r="P121" s="202">
        <f t="shared" si="1"/>
        <v>0</v>
      </c>
      <c r="Q121" s="202">
        <v>0</v>
      </c>
      <c r="R121" s="202">
        <f t="shared" si="2"/>
        <v>0</v>
      </c>
      <c r="S121" s="202">
        <v>0</v>
      </c>
      <c r="T121" s="203">
        <f t="shared" si="3"/>
        <v>0</v>
      </c>
      <c r="AR121" s="24" t="s">
        <v>225</v>
      </c>
      <c r="AT121" s="24" t="s">
        <v>222</v>
      </c>
      <c r="AU121" s="24" t="s">
        <v>88</v>
      </c>
      <c r="AY121" s="24" t="s">
        <v>179</v>
      </c>
      <c r="BE121" s="204">
        <f t="shared" si="4"/>
        <v>0</v>
      </c>
      <c r="BF121" s="204">
        <f t="shared" si="5"/>
        <v>0</v>
      </c>
      <c r="BG121" s="204">
        <f t="shared" si="6"/>
        <v>0</v>
      </c>
      <c r="BH121" s="204">
        <f t="shared" si="7"/>
        <v>0</v>
      </c>
      <c r="BI121" s="204">
        <f t="shared" si="8"/>
        <v>0</v>
      </c>
      <c r="BJ121" s="24" t="s">
        <v>86</v>
      </c>
      <c r="BK121" s="204">
        <f t="shared" si="9"/>
        <v>0</v>
      </c>
      <c r="BL121" s="24" t="s">
        <v>187</v>
      </c>
      <c r="BM121" s="24" t="s">
        <v>547</v>
      </c>
    </row>
    <row r="122" spans="2:65" s="1" customFormat="1" ht="14.45" customHeight="1">
      <c r="B122" s="42"/>
      <c r="C122" s="240" t="s">
        <v>404</v>
      </c>
      <c r="D122" s="240" t="s">
        <v>222</v>
      </c>
      <c r="E122" s="241" t="s">
        <v>3368</v>
      </c>
      <c r="F122" s="242" t="s">
        <v>3369</v>
      </c>
      <c r="G122" s="243" t="s">
        <v>250</v>
      </c>
      <c r="H122" s="244">
        <v>3</v>
      </c>
      <c r="I122" s="245"/>
      <c r="J122" s="246">
        <f t="shared" si="0"/>
        <v>0</v>
      </c>
      <c r="K122" s="242" t="s">
        <v>34</v>
      </c>
      <c r="L122" s="247"/>
      <c r="M122" s="248" t="s">
        <v>34</v>
      </c>
      <c r="N122" s="249" t="s">
        <v>49</v>
      </c>
      <c r="O122" s="43"/>
      <c r="P122" s="202">
        <f t="shared" si="1"/>
        <v>0</v>
      </c>
      <c r="Q122" s="202">
        <v>0</v>
      </c>
      <c r="R122" s="202">
        <f t="shared" si="2"/>
        <v>0</v>
      </c>
      <c r="S122" s="202">
        <v>0</v>
      </c>
      <c r="T122" s="203">
        <f t="shared" si="3"/>
        <v>0</v>
      </c>
      <c r="AR122" s="24" t="s">
        <v>225</v>
      </c>
      <c r="AT122" s="24" t="s">
        <v>222</v>
      </c>
      <c r="AU122" s="24" t="s">
        <v>88</v>
      </c>
      <c r="AY122" s="24" t="s">
        <v>179</v>
      </c>
      <c r="BE122" s="204">
        <f t="shared" si="4"/>
        <v>0</v>
      </c>
      <c r="BF122" s="204">
        <f t="shared" si="5"/>
        <v>0</v>
      </c>
      <c r="BG122" s="204">
        <f t="shared" si="6"/>
        <v>0</v>
      </c>
      <c r="BH122" s="204">
        <f t="shared" si="7"/>
        <v>0</v>
      </c>
      <c r="BI122" s="204">
        <f t="shared" si="8"/>
        <v>0</v>
      </c>
      <c r="BJ122" s="24" t="s">
        <v>86</v>
      </c>
      <c r="BK122" s="204">
        <f t="shared" si="9"/>
        <v>0</v>
      </c>
      <c r="BL122" s="24" t="s">
        <v>187</v>
      </c>
      <c r="BM122" s="24" t="s">
        <v>558</v>
      </c>
    </row>
    <row r="123" spans="2:65" s="1" customFormat="1" ht="22.9" customHeight="1">
      <c r="B123" s="42"/>
      <c r="C123" s="240" t="s">
        <v>415</v>
      </c>
      <c r="D123" s="240" t="s">
        <v>222</v>
      </c>
      <c r="E123" s="241" t="s">
        <v>3370</v>
      </c>
      <c r="F123" s="242" t="s">
        <v>3371</v>
      </c>
      <c r="G123" s="243" t="s">
        <v>2864</v>
      </c>
      <c r="H123" s="244">
        <v>6</v>
      </c>
      <c r="I123" s="245"/>
      <c r="J123" s="246">
        <f t="shared" si="0"/>
        <v>0</v>
      </c>
      <c r="K123" s="242" t="s">
        <v>34</v>
      </c>
      <c r="L123" s="247"/>
      <c r="M123" s="248" t="s">
        <v>34</v>
      </c>
      <c r="N123" s="249" t="s">
        <v>49</v>
      </c>
      <c r="O123" s="43"/>
      <c r="P123" s="202">
        <f t="shared" si="1"/>
        <v>0</v>
      </c>
      <c r="Q123" s="202">
        <v>0</v>
      </c>
      <c r="R123" s="202">
        <f t="shared" si="2"/>
        <v>0</v>
      </c>
      <c r="S123" s="202">
        <v>0</v>
      </c>
      <c r="T123" s="203">
        <f t="shared" si="3"/>
        <v>0</v>
      </c>
      <c r="AR123" s="24" t="s">
        <v>225</v>
      </c>
      <c r="AT123" s="24" t="s">
        <v>222</v>
      </c>
      <c r="AU123" s="24" t="s">
        <v>88</v>
      </c>
      <c r="AY123" s="24" t="s">
        <v>179</v>
      </c>
      <c r="BE123" s="204">
        <f t="shared" si="4"/>
        <v>0</v>
      </c>
      <c r="BF123" s="204">
        <f t="shared" si="5"/>
        <v>0</v>
      </c>
      <c r="BG123" s="204">
        <f t="shared" si="6"/>
        <v>0</v>
      </c>
      <c r="BH123" s="204">
        <f t="shared" si="7"/>
        <v>0</v>
      </c>
      <c r="BI123" s="204">
        <f t="shared" si="8"/>
        <v>0</v>
      </c>
      <c r="BJ123" s="24" t="s">
        <v>86</v>
      </c>
      <c r="BK123" s="204">
        <f t="shared" si="9"/>
        <v>0</v>
      </c>
      <c r="BL123" s="24" t="s">
        <v>187</v>
      </c>
      <c r="BM123" s="24" t="s">
        <v>571</v>
      </c>
    </row>
    <row r="124" spans="2:65" s="1" customFormat="1" ht="14.45" customHeight="1">
      <c r="B124" s="42"/>
      <c r="C124" s="240" t="s">
        <v>426</v>
      </c>
      <c r="D124" s="240" t="s">
        <v>222</v>
      </c>
      <c r="E124" s="241" t="s">
        <v>3372</v>
      </c>
      <c r="F124" s="242" t="s">
        <v>3373</v>
      </c>
      <c r="G124" s="243" t="s">
        <v>250</v>
      </c>
      <c r="H124" s="244">
        <v>3</v>
      </c>
      <c r="I124" s="245"/>
      <c r="J124" s="246">
        <f t="shared" si="0"/>
        <v>0</v>
      </c>
      <c r="K124" s="242" t="s">
        <v>34</v>
      </c>
      <c r="L124" s="247"/>
      <c r="M124" s="248" t="s">
        <v>34</v>
      </c>
      <c r="N124" s="249" t="s">
        <v>49</v>
      </c>
      <c r="O124" s="43"/>
      <c r="P124" s="202">
        <f t="shared" si="1"/>
        <v>0</v>
      </c>
      <c r="Q124" s="202">
        <v>0</v>
      </c>
      <c r="R124" s="202">
        <f t="shared" si="2"/>
        <v>0</v>
      </c>
      <c r="S124" s="202">
        <v>0</v>
      </c>
      <c r="T124" s="203">
        <f t="shared" si="3"/>
        <v>0</v>
      </c>
      <c r="AR124" s="24" t="s">
        <v>225</v>
      </c>
      <c r="AT124" s="24" t="s">
        <v>222</v>
      </c>
      <c r="AU124" s="24" t="s">
        <v>88</v>
      </c>
      <c r="AY124" s="24" t="s">
        <v>179</v>
      </c>
      <c r="BE124" s="204">
        <f t="shared" si="4"/>
        <v>0</v>
      </c>
      <c r="BF124" s="204">
        <f t="shared" si="5"/>
        <v>0</v>
      </c>
      <c r="BG124" s="204">
        <f t="shared" si="6"/>
        <v>0</v>
      </c>
      <c r="BH124" s="204">
        <f t="shared" si="7"/>
        <v>0</v>
      </c>
      <c r="BI124" s="204">
        <f t="shared" si="8"/>
        <v>0</v>
      </c>
      <c r="BJ124" s="24" t="s">
        <v>86</v>
      </c>
      <c r="BK124" s="204">
        <f t="shared" si="9"/>
        <v>0</v>
      </c>
      <c r="BL124" s="24" t="s">
        <v>187</v>
      </c>
      <c r="BM124" s="24" t="s">
        <v>588</v>
      </c>
    </row>
    <row r="125" spans="2:65" s="1" customFormat="1" ht="14.45" customHeight="1">
      <c r="B125" s="42"/>
      <c r="C125" s="240" t="s">
        <v>430</v>
      </c>
      <c r="D125" s="240" t="s">
        <v>222</v>
      </c>
      <c r="E125" s="241" t="s">
        <v>3374</v>
      </c>
      <c r="F125" s="242" t="s">
        <v>3375</v>
      </c>
      <c r="G125" s="243" t="s">
        <v>250</v>
      </c>
      <c r="H125" s="244">
        <v>1</v>
      </c>
      <c r="I125" s="245"/>
      <c r="J125" s="246">
        <f t="shared" si="0"/>
        <v>0</v>
      </c>
      <c r="K125" s="242" t="s">
        <v>34</v>
      </c>
      <c r="L125" s="247"/>
      <c r="M125" s="248" t="s">
        <v>34</v>
      </c>
      <c r="N125" s="249" t="s">
        <v>49</v>
      </c>
      <c r="O125" s="43"/>
      <c r="P125" s="202">
        <f t="shared" si="1"/>
        <v>0</v>
      </c>
      <c r="Q125" s="202">
        <v>0</v>
      </c>
      <c r="R125" s="202">
        <f t="shared" si="2"/>
        <v>0</v>
      </c>
      <c r="S125" s="202">
        <v>0</v>
      </c>
      <c r="T125" s="203">
        <f t="shared" si="3"/>
        <v>0</v>
      </c>
      <c r="AR125" s="24" t="s">
        <v>225</v>
      </c>
      <c r="AT125" s="24" t="s">
        <v>222</v>
      </c>
      <c r="AU125" s="24" t="s">
        <v>88</v>
      </c>
      <c r="AY125" s="24" t="s">
        <v>179</v>
      </c>
      <c r="BE125" s="204">
        <f t="shared" si="4"/>
        <v>0</v>
      </c>
      <c r="BF125" s="204">
        <f t="shared" si="5"/>
        <v>0</v>
      </c>
      <c r="BG125" s="204">
        <f t="shared" si="6"/>
        <v>0</v>
      </c>
      <c r="BH125" s="204">
        <f t="shared" si="7"/>
        <v>0</v>
      </c>
      <c r="BI125" s="204">
        <f t="shared" si="8"/>
        <v>0</v>
      </c>
      <c r="BJ125" s="24" t="s">
        <v>86</v>
      </c>
      <c r="BK125" s="204">
        <f t="shared" si="9"/>
        <v>0</v>
      </c>
      <c r="BL125" s="24" t="s">
        <v>187</v>
      </c>
      <c r="BM125" s="24" t="s">
        <v>601</v>
      </c>
    </row>
    <row r="126" spans="2:65" s="1" customFormat="1" ht="14.45" customHeight="1">
      <c r="B126" s="42"/>
      <c r="C126" s="240" t="s">
        <v>440</v>
      </c>
      <c r="D126" s="240" t="s">
        <v>222</v>
      </c>
      <c r="E126" s="241" t="s">
        <v>3376</v>
      </c>
      <c r="F126" s="242" t="s">
        <v>3377</v>
      </c>
      <c r="G126" s="243" t="s">
        <v>2864</v>
      </c>
      <c r="H126" s="244">
        <v>3</v>
      </c>
      <c r="I126" s="245"/>
      <c r="J126" s="246">
        <f t="shared" si="0"/>
        <v>0</v>
      </c>
      <c r="K126" s="242" t="s">
        <v>34</v>
      </c>
      <c r="L126" s="247"/>
      <c r="M126" s="248" t="s">
        <v>34</v>
      </c>
      <c r="N126" s="249" t="s">
        <v>49</v>
      </c>
      <c r="O126" s="43"/>
      <c r="P126" s="202">
        <f t="shared" si="1"/>
        <v>0</v>
      </c>
      <c r="Q126" s="202">
        <v>0</v>
      </c>
      <c r="R126" s="202">
        <f t="shared" si="2"/>
        <v>0</v>
      </c>
      <c r="S126" s="202">
        <v>0</v>
      </c>
      <c r="T126" s="203">
        <f t="shared" si="3"/>
        <v>0</v>
      </c>
      <c r="AR126" s="24" t="s">
        <v>225</v>
      </c>
      <c r="AT126" s="24" t="s">
        <v>222</v>
      </c>
      <c r="AU126" s="24" t="s">
        <v>88</v>
      </c>
      <c r="AY126" s="24" t="s">
        <v>179</v>
      </c>
      <c r="BE126" s="204">
        <f t="shared" si="4"/>
        <v>0</v>
      </c>
      <c r="BF126" s="204">
        <f t="shared" si="5"/>
        <v>0</v>
      </c>
      <c r="BG126" s="204">
        <f t="shared" si="6"/>
        <v>0</v>
      </c>
      <c r="BH126" s="204">
        <f t="shared" si="7"/>
        <v>0</v>
      </c>
      <c r="BI126" s="204">
        <f t="shared" si="8"/>
        <v>0</v>
      </c>
      <c r="BJ126" s="24" t="s">
        <v>86</v>
      </c>
      <c r="BK126" s="204">
        <f t="shared" si="9"/>
        <v>0</v>
      </c>
      <c r="BL126" s="24" t="s">
        <v>187</v>
      </c>
      <c r="BM126" s="24" t="s">
        <v>615</v>
      </c>
    </row>
    <row r="127" spans="2:65" s="1" customFormat="1" ht="14.45" customHeight="1">
      <c r="B127" s="42"/>
      <c r="C127" s="240" t="s">
        <v>446</v>
      </c>
      <c r="D127" s="240" t="s">
        <v>222</v>
      </c>
      <c r="E127" s="241" t="s">
        <v>3378</v>
      </c>
      <c r="F127" s="242" t="s">
        <v>3379</v>
      </c>
      <c r="G127" s="243" t="s">
        <v>250</v>
      </c>
      <c r="H127" s="244">
        <v>1</v>
      </c>
      <c r="I127" s="245"/>
      <c r="J127" s="246">
        <f t="shared" si="0"/>
        <v>0</v>
      </c>
      <c r="K127" s="242" t="s">
        <v>34</v>
      </c>
      <c r="L127" s="247"/>
      <c r="M127" s="248" t="s">
        <v>34</v>
      </c>
      <c r="N127" s="249" t="s">
        <v>49</v>
      </c>
      <c r="O127" s="43"/>
      <c r="P127" s="202">
        <f t="shared" si="1"/>
        <v>0</v>
      </c>
      <c r="Q127" s="202">
        <v>0</v>
      </c>
      <c r="R127" s="202">
        <f t="shared" si="2"/>
        <v>0</v>
      </c>
      <c r="S127" s="202">
        <v>0</v>
      </c>
      <c r="T127" s="203">
        <f t="shared" si="3"/>
        <v>0</v>
      </c>
      <c r="AR127" s="24" t="s">
        <v>225</v>
      </c>
      <c r="AT127" s="24" t="s">
        <v>222</v>
      </c>
      <c r="AU127" s="24" t="s">
        <v>88</v>
      </c>
      <c r="AY127" s="24" t="s">
        <v>179</v>
      </c>
      <c r="BE127" s="204">
        <f t="shared" si="4"/>
        <v>0</v>
      </c>
      <c r="BF127" s="204">
        <f t="shared" si="5"/>
        <v>0</v>
      </c>
      <c r="BG127" s="204">
        <f t="shared" si="6"/>
        <v>0</v>
      </c>
      <c r="BH127" s="204">
        <f t="shared" si="7"/>
        <v>0</v>
      </c>
      <c r="BI127" s="204">
        <f t="shared" si="8"/>
        <v>0</v>
      </c>
      <c r="BJ127" s="24" t="s">
        <v>86</v>
      </c>
      <c r="BK127" s="204">
        <f t="shared" si="9"/>
        <v>0</v>
      </c>
      <c r="BL127" s="24" t="s">
        <v>187</v>
      </c>
      <c r="BM127" s="24" t="s">
        <v>630</v>
      </c>
    </row>
    <row r="128" spans="2:65" s="1" customFormat="1" ht="14.45" customHeight="1">
      <c r="B128" s="42"/>
      <c r="C128" s="240" t="s">
        <v>451</v>
      </c>
      <c r="D128" s="240" t="s">
        <v>222</v>
      </c>
      <c r="E128" s="241" t="s">
        <v>3380</v>
      </c>
      <c r="F128" s="242" t="s">
        <v>3381</v>
      </c>
      <c r="G128" s="243" t="s">
        <v>2864</v>
      </c>
      <c r="H128" s="244">
        <v>3</v>
      </c>
      <c r="I128" s="245"/>
      <c r="J128" s="246">
        <f t="shared" si="0"/>
        <v>0</v>
      </c>
      <c r="K128" s="242" t="s">
        <v>34</v>
      </c>
      <c r="L128" s="247"/>
      <c r="M128" s="248" t="s">
        <v>34</v>
      </c>
      <c r="N128" s="249" t="s">
        <v>49</v>
      </c>
      <c r="O128" s="43"/>
      <c r="P128" s="202">
        <f t="shared" si="1"/>
        <v>0</v>
      </c>
      <c r="Q128" s="202">
        <v>0</v>
      </c>
      <c r="R128" s="202">
        <f t="shared" si="2"/>
        <v>0</v>
      </c>
      <c r="S128" s="202">
        <v>0</v>
      </c>
      <c r="T128" s="203">
        <f t="shared" si="3"/>
        <v>0</v>
      </c>
      <c r="AR128" s="24" t="s">
        <v>225</v>
      </c>
      <c r="AT128" s="24" t="s">
        <v>222</v>
      </c>
      <c r="AU128" s="24" t="s">
        <v>88</v>
      </c>
      <c r="AY128" s="24" t="s">
        <v>179</v>
      </c>
      <c r="BE128" s="204">
        <f t="shared" si="4"/>
        <v>0</v>
      </c>
      <c r="BF128" s="204">
        <f t="shared" si="5"/>
        <v>0</v>
      </c>
      <c r="BG128" s="204">
        <f t="shared" si="6"/>
        <v>0</v>
      </c>
      <c r="BH128" s="204">
        <f t="shared" si="7"/>
        <v>0</v>
      </c>
      <c r="BI128" s="204">
        <f t="shared" si="8"/>
        <v>0</v>
      </c>
      <c r="BJ128" s="24" t="s">
        <v>86</v>
      </c>
      <c r="BK128" s="204">
        <f t="shared" si="9"/>
        <v>0</v>
      </c>
      <c r="BL128" s="24" t="s">
        <v>187</v>
      </c>
      <c r="BM128" s="24" t="s">
        <v>640</v>
      </c>
    </row>
    <row r="129" spans="2:65" s="1" customFormat="1" ht="14.45" customHeight="1">
      <c r="B129" s="42"/>
      <c r="C129" s="240" t="s">
        <v>457</v>
      </c>
      <c r="D129" s="240" t="s">
        <v>222</v>
      </c>
      <c r="E129" s="241" t="s">
        <v>3382</v>
      </c>
      <c r="F129" s="242" t="s">
        <v>3383</v>
      </c>
      <c r="G129" s="243" t="s">
        <v>250</v>
      </c>
      <c r="H129" s="244">
        <v>2</v>
      </c>
      <c r="I129" s="245"/>
      <c r="J129" s="246">
        <f t="shared" si="0"/>
        <v>0</v>
      </c>
      <c r="K129" s="242" t="s">
        <v>34</v>
      </c>
      <c r="L129" s="247"/>
      <c r="M129" s="248" t="s">
        <v>34</v>
      </c>
      <c r="N129" s="249" t="s">
        <v>49</v>
      </c>
      <c r="O129" s="43"/>
      <c r="P129" s="202">
        <f t="shared" si="1"/>
        <v>0</v>
      </c>
      <c r="Q129" s="202">
        <v>0</v>
      </c>
      <c r="R129" s="202">
        <f t="shared" si="2"/>
        <v>0</v>
      </c>
      <c r="S129" s="202">
        <v>0</v>
      </c>
      <c r="T129" s="203">
        <f t="shared" si="3"/>
        <v>0</v>
      </c>
      <c r="AR129" s="24" t="s">
        <v>225</v>
      </c>
      <c r="AT129" s="24" t="s">
        <v>222</v>
      </c>
      <c r="AU129" s="24" t="s">
        <v>88</v>
      </c>
      <c r="AY129" s="24" t="s">
        <v>179</v>
      </c>
      <c r="BE129" s="204">
        <f t="shared" si="4"/>
        <v>0</v>
      </c>
      <c r="BF129" s="204">
        <f t="shared" si="5"/>
        <v>0</v>
      </c>
      <c r="BG129" s="204">
        <f t="shared" si="6"/>
        <v>0</v>
      </c>
      <c r="BH129" s="204">
        <f t="shared" si="7"/>
        <v>0</v>
      </c>
      <c r="BI129" s="204">
        <f t="shared" si="8"/>
        <v>0</v>
      </c>
      <c r="BJ129" s="24" t="s">
        <v>86</v>
      </c>
      <c r="BK129" s="204">
        <f t="shared" si="9"/>
        <v>0</v>
      </c>
      <c r="BL129" s="24" t="s">
        <v>187</v>
      </c>
      <c r="BM129" s="24" t="s">
        <v>651</v>
      </c>
    </row>
    <row r="130" spans="2:65" s="1" customFormat="1" ht="14.45" customHeight="1">
      <c r="B130" s="42"/>
      <c r="C130" s="240" t="s">
        <v>464</v>
      </c>
      <c r="D130" s="240" t="s">
        <v>222</v>
      </c>
      <c r="E130" s="241" t="s">
        <v>3384</v>
      </c>
      <c r="F130" s="242" t="s">
        <v>3385</v>
      </c>
      <c r="G130" s="243" t="s">
        <v>250</v>
      </c>
      <c r="H130" s="244">
        <v>7</v>
      </c>
      <c r="I130" s="245"/>
      <c r="J130" s="246">
        <f t="shared" si="0"/>
        <v>0</v>
      </c>
      <c r="K130" s="242" t="s">
        <v>34</v>
      </c>
      <c r="L130" s="247"/>
      <c r="M130" s="248" t="s">
        <v>34</v>
      </c>
      <c r="N130" s="249" t="s">
        <v>49</v>
      </c>
      <c r="O130" s="43"/>
      <c r="P130" s="202">
        <f t="shared" si="1"/>
        <v>0</v>
      </c>
      <c r="Q130" s="202">
        <v>0</v>
      </c>
      <c r="R130" s="202">
        <f t="shared" si="2"/>
        <v>0</v>
      </c>
      <c r="S130" s="202">
        <v>0</v>
      </c>
      <c r="T130" s="203">
        <f t="shared" si="3"/>
        <v>0</v>
      </c>
      <c r="AR130" s="24" t="s">
        <v>225</v>
      </c>
      <c r="AT130" s="24" t="s">
        <v>222</v>
      </c>
      <c r="AU130" s="24" t="s">
        <v>88</v>
      </c>
      <c r="AY130" s="24" t="s">
        <v>179</v>
      </c>
      <c r="BE130" s="204">
        <f t="shared" si="4"/>
        <v>0</v>
      </c>
      <c r="BF130" s="204">
        <f t="shared" si="5"/>
        <v>0</v>
      </c>
      <c r="BG130" s="204">
        <f t="shared" si="6"/>
        <v>0</v>
      </c>
      <c r="BH130" s="204">
        <f t="shared" si="7"/>
        <v>0</v>
      </c>
      <c r="BI130" s="204">
        <f t="shared" si="8"/>
        <v>0</v>
      </c>
      <c r="BJ130" s="24" t="s">
        <v>86</v>
      </c>
      <c r="BK130" s="204">
        <f t="shared" si="9"/>
        <v>0</v>
      </c>
      <c r="BL130" s="24" t="s">
        <v>187</v>
      </c>
      <c r="BM130" s="24" t="s">
        <v>661</v>
      </c>
    </row>
    <row r="131" spans="2:65" s="1" customFormat="1" ht="14.45" customHeight="1">
      <c r="B131" s="42"/>
      <c r="C131" s="240" t="s">
        <v>469</v>
      </c>
      <c r="D131" s="240" t="s">
        <v>222</v>
      </c>
      <c r="E131" s="241" t="s">
        <v>3386</v>
      </c>
      <c r="F131" s="242" t="s">
        <v>3387</v>
      </c>
      <c r="G131" s="243" t="s">
        <v>185</v>
      </c>
      <c r="H131" s="244">
        <v>100</v>
      </c>
      <c r="I131" s="245"/>
      <c r="J131" s="246">
        <f t="shared" si="0"/>
        <v>0</v>
      </c>
      <c r="K131" s="242" t="s">
        <v>34</v>
      </c>
      <c r="L131" s="247"/>
      <c r="M131" s="248" t="s">
        <v>34</v>
      </c>
      <c r="N131" s="249" t="s">
        <v>49</v>
      </c>
      <c r="O131" s="43"/>
      <c r="P131" s="202">
        <f t="shared" si="1"/>
        <v>0</v>
      </c>
      <c r="Q131" s="202">
        <v>0</v>
      </c>
      <c r="R131" s="202">
        <f t="shared" si="2"/>
        <v>0</v>
      </c>
      <c r="S131" s="202">
        <v>0</v>
      </c>
      <c r="T131" s="203">
        <f t="shared" si="3"/>
        <v>0</v>
      </c>
      <c r="AR131" s="24" t="s">
        <v>225</v>
      </c>
      <c r="AT131" s="24" t="s">
        <v>222</v>
      </c>
      <c r="AU131" s="24" t="s">
        <v>88</v>
      </c>
      <c r="AY131" s="24" t="s">
        <v>179</v>
      </c>
      <c r="BE131" s="204">
        <f t="shared" si="4"/>
        <v>0</v>
      </c>
      <c r="BF131" s="204">
        <f t="shared" si="5"/>
        <v>0</v>
      </c>
      <c r="BG131" s="204">
        <f t="shared" si="6"/>
        <v>0</v>
      </c>
      <c r="BH131" s="204">
        <f t="shared" si="7"/>
        <v>0</v>
      </c>
      <c r="BI131" s="204">
        <f t="shared" si="8"/>
        <v>0</v>
      </c>
      <c r="BJ131" s="24" t="s">
        <v>86</v>
      </c>
      <c r="BK131" s="204">
        <f t="shared" si="9"/>
        <v>0</v>
      </c>
      <c r="BL131" s="24" t="s">
        <v>187</v>
      </c>
      <c r="BM131" s="24" t="s">
        <v>675</v>
      </c>
    </row>
    <row r="132" spans="2:65" s="1" customFormat="1" ht="14.45" customHeight="1">
      <c r="B132" s="42"/>
      <c r="C132" s="240" t="s">
        <v>473</v>
      </c>
      <c r="D132" s="240" t="s">
        <v>222</v>
      </c>
      <c r="E132" s="241" t="s">
        <v>3388</v>
      </c>
      <c r="F132" s="242" t="s">
        <v>3389</v>
      </c>
      <c r="G132" s="243" t="s">
        <v>185</v>
      </c>
      <c r="H132" s="244">
        <v>126</v>
      </c>
      <c r="I132" s="245"/>
      <c r="J132" s="246">
        <f t="shared" si="0"/>
        <v>0</v>
      </c>
      <c r="K132" s="242" t="s">
        <v>34</v>
      </c>
      <c r="L132" s="247"/>
      <c r="M132" s="248" t="s">
        <v>34</v>
      </c>
      <c r="N132" s="249" t="s">
        <v>49</v>
      </c>
      <c r="O132" s="43"/>
      <c r="P132" s="202">
        <f t="shared" si="1"/>
        <v>0</v>
      </c>
      <c r="Q132" s="202">
        <v>0</v>
      </c>
      <c r="R132" s="202">
        <f t="shared" si="2"/>
        <v>0</v>
      </c>
      <c r="S132" s="202">
        <v>0</v>
      </c>
      <c r="T132" s="203">
        <f t="shared" si="3"/>
        <v>0</v>
      </c>
      <c r="AR132" s="24" t="s">
        <v>225</v>
      </c>
      <c r="AT132" s="24" t="s">
        <v>222</v>
      </c>
      <c r="AU132" s="24" t="s">
        <v>88</v>
      </c>
      <c r="AY132" s="24" t="s">
        <v>179</v>
      </c>
      <c r="BE132" s="204">
        <f t="shared" si="4"/>
        <v>0</v>
      </c>
      <c r="BF132" s="204">
        <f t="shared" si="5"/>
        <v>0</v>
      </c>
      <c r="BG132" s="204">
        <f t="shared" si="6"/>
        <v>0</v>
      </c>
      <c r="BH132" s="204">
        <f t="shared" si="7"/>
        <v>0</v>
      </c>
      <c r="BI132" s="204">
        <f t="shared" si="8"/>
        <v>0</v>
      </c>
      <c r="BJ132" s="24" t="s">
        <v>86</v>
      </c>
      <c r="BK132" s="204">
        <f t="shared" si="9"/>
        <v>0</v>
      </c>
      <c r="BL132" s="24" t="s">
        <v>187</v>
      </c>
      <c r="BM132" s="24" t="s">
        <v>693</v>
      </c>
    </row>
    <row r="133" spans="2:65" s="10" customFormat="1" ht="29.85" customHeight="1">
      <c r="B133" s="177"/>
      <c r="C133" s="178"/>
      <c r="D133" s="179" t="s">
        <v>77</v>
      </c>
      <c r="E133" s="191" t="s">
        <v>3390</v>
      </c>
      <c r="F133" s="191" t="s">
        <v>3391</v>
      </c>
      <c r="G133" s="178"/>
      <c r="H133" s="178"/>
      <c r="I133" s="181"/>
      <c r="J133" s="192">
        <f>BK133</f>
        <v>0</v>
      </c>
      <c r="K133" s="178"/>
      <c r="L133" s="183"/>
      <c r="M133" s="184"/>
      <c r="N133" s="185"/>
      <c r="O133" s="185"/>
      <c r="P133" s="186">
        <f>SUM(P134:P168)</f>
        <v>0</v>
      </c>
      <c r="Q133" s="185"/>
      <c r="R133" s="186">
        <f>SUM(R134:R168)</f>
        <v>0</v>
      </c>
      <c r="S133" s="185"/>
      <c r="T133" s="187">
        <f>SUM(T134:T168)</f>
        <v>0</v>
      </c>
      <c r="AR133" s="188" t="s">
        <v>86</v>
      </c>
      <c r="AT133" s="189" t="s">
        <v>77</v>
      </c>
      <c r="AU133" s="189" t="s">
        <v>86</v>
      </c>
      <c r="AY133" s="188" t="s">
        <v>179</v>
      </c>
      <c r="BK133" s="190">
        <f>SUM(BK134:BK168)</f>
        <v>0</v>
      </c>
    </row>
    <row r="134" spans="2:65" s="1" customFormat="1" ht="136.9" customHeight="1">
      <c r="B134" s="42"/>
      <c r="C134" s="240" t="s">
        <v>481</v>
      </c>
      <c r="D134" s="240" t="s">
        <v>222</v>
      </c>
      <c r="E134" s="241" t="s">
        <v>3392</v>
      </c>
      <c r="F134" s="242" t="s">
        <v>3393</v>
      </c>
      <c r="G134" s="243" t="s">
        <v>454</v>
      </c>
      <c r="H134" s="244">
        <v>2</v>
      </c>
      <c r="I134" s="245"/>
      <c r="J134" s="246">
        <f>ROUND(I134*H134,2)</f>
        <v>0</v>
      </c>
      <c r="K134" s="242" t="s">
        <v>34</v>
      </c>
      <c r="L134" s="247"/>
      <c r="M134" s="248" t="s">
        <v>34</v>
      </c>
      <c r="N134" s="249" t="s">
        <v>49</v>
      </c>
      <c r="O134" s="43"/>
      <c r="P134" s="202">
        <f>O134*H134</f>
        <v>0</v>
      </c>
      <c r="Q134" s="202">
        <v>0</v>
      </c>
      <c r="R134" s="202">
        <f>Q134*H134</f>
        <v>0</v>
      </c>
      <c r="S134" s="202">
        <v>0</v>
      </c>
      <c r="T134" s="203">
        <f>S134*H134</f>
        <v>0</v>
      </c>
      <c r="AR134" s="24" t="s">
        <v>225</v>
      </c>
      <c r="AT134" s="24" t="s">
        <v>222</v>
      </c>
      <c r="AU134" s="24" t="s">
        <v>88</v>
      </c>
      <c r="AY134" s="24" t="s">
        <v>179</v>
      </c>
      <c r="BE134" s="204">
        <f>IF(N134="základní",J134,0)</f>
        <v>0</v>
      </c>
      <c r="BF134" s="204">
        <f>IF(N134="snížená",J134,0)</f>
        <v>0</v>
      </c>
      <c r="BG134" s="204">
        <f>IF(N134="zákl. přenesená",J134,0)</f>
        <v>0</v>
      </c>
      <c r="BH134" s="204">
        <f>IF(N134="sníž. přenesená",J134,0)</f>
        <v>0</v>
      </c>
      <c r="BI134" s="204">
        <f>IF(N134="nulová",J134,0)</f>
        <v>0</v>
      </c>
      <c r="BJ134" s="24" t="s">
        <v>86</v>
      </c>
      <c r="BK134" s="204">
        <f>ROUND(I134*H134,2)</f>
        <v>0</v>
      </c>
      <c r="BL134" s="24" t="s">
        <v>187</v>
      </c>
      <c r="BM134" s="24" t="s">
        <v>715</v>
      </c>
    </row>
    <row r="135" spans="2:65" s="1" customFormat="1" ht="27">
      <c r="B135" s="42"/>
      <c r="C135" s="64"/>
      <c r="D135" s="205" t="s">
        <v>227</v>
      </c>
      <c r="E135" s="64"/>
      <c r="F135" s="206" t="s">
        <v>3327</v>
      </c>
      <c r="G135" s="64"/>
      <c r="H135" s="64"/>
      <c r="I135" s="164"/>
      <c r="J135" s="64"/>
      <c r="K135" s="64"/>
      <c r="L135" s="62"/>
      <c r="M135" s="207"/>
      <c r="N135" s="43"/>
      <c r="O135" s="43"/>
      <c r="P135" s="43"/>
      <c r="Q135" s="43"/>
      <c r="R135" s="43"/>
      <c r="S135" s="43"/>
      <c r="T135" s="79"/>
      <c r="AT135" s="24" t="s">
        <v>227</v>
      </c>
      <c r="AU135" s="24" t="s">
        <v>88</v>
      </c>
    </row>
    <row r="136" spans="2:65" s="1" customFormat="1" ht="34.15" customHeight="1">
      <c r="B136" s="42"/>
      <c r="C136" s="240" t="s">
        <v>486</v>
      </c>
      <c r="D136" s="240" t="s">
        <v>222</v>
      </c>
      <c r="E136" s="241" t="s">
        <v>3394</v>
      </c>
      <c r="F136" s="242" t="s">
        <v>3329</v>
      </c>
      <c r="G136" s="243" t="s">
        <v>454</v>
      </c>
      <c r="H136" s="244">
        <v>4</v>
      </c>
      <c r="I136" s="245"/>
      <c r="J136" s="246">
        <f t="shared" ref="J136:J168" si="10">ROUND(I136*H136,2)</f>
        <v>0</v>
      </c>
      <c r="K136" s="242" t="s">
        <v>34</v>
      </c>
      <c r="L136" s="247"/>
      <c r="M136" s="248" t="s">
        <v>34</v>
      </c>
      <c r="N136" s="249" t="s">
        <v>49</v>
      </c>
      <c r="O136" s="43"/>
      <c r="P136" s="202">
        <f t="shared" ref="P136:P168" si="11">O136*H136</f>
        <v>0</v>
      </c>
      <c r="Q136" s="202">
        <v>0</v>
      </c>
      <c r="R136" s="202">
        <f t="shared" ref="R136:R168" si="12">Q136*H136</f>
        <v>0</v>
      </c>
      <c r="S136" s="202">
        <v>0</v>
      </c>
      <c r="T136" s="203">
        <f t="shared" ref="T136:T168" si="13">S136*H136</f>
        <v>0</v>
      </c>
      <c r="AR136" s="24" t="s">
        <v>225</v>
      </c>
      <c r="AT136" s="24" t="s">
        <v>222</v>
      </c>
      <c r="AU136" s="24" t="s">
        <v>88</v>
      </c>
      <c r="AY136" s="24" t="s">
        <v>179</v>
      </c>
      <c r="BE136" s="204">
        <f t="shared" ref="BE136:BE168" si="14">IF(N136="základní",J136,0)</f>
        <v>0</v>
      </c>
      <c r="BF136" s="204">
        <f t="shared" ref="BF136:BF168" si="15">IF(N136="snížená",J136,0)</f>
        <v>0</v>
      </c>
      <c r="BG136" s="204">
        <f t="shared" ref="BG136:BG168" si="16">IF(N136="zákl. přenesená",J136,0)</f>
        <v>0</v>
      </c>
      <c r="BH136" s="204">
        <f t="shared" ref="BH136:BH168" si="17">IF(N136="sníž. přenesená",J136,0)</f>
        <v>0</v>
      </c>
      <c r="BI136" s="204">
        <f t="shared" ref="BI136:BI168" si="18">IF(N136="nulová",J136,0)</f>
        <v>0</v>
      </c>
      <c r="BJ136" s="24" t="s">
        <v>86</v>
      </c>
      <c r="BK136" s="204">
        <f t="shared" ref="BK136:BK168" si="19">ROUND(I136*H136,2)</f>
        <v>0</v>
      </c>
      <c r="BL136" s="24" t="s">
        <v>187</v>
      </c>
      <c r="BM136" s="24" t="s">
        <v>756</v>
      </c>
    </row>
    <row r="137" spans="2:65" s="1" customFormat="1" ht="14.45" customHeight="1">
      <c r="B137" s="42"/>
      <c r="C137" s="240" t="s">
        <v>491</v>
      </c>
      <c r="D137" s="240" t="s">
        <v>222</v>
      </c>
      <c r="E137" s="241" t="s">
        <v>3395</v>
      </c>
      <c r="F137" s="242" t="s">
        <v>3333</v>
      </c>
      <c r="G137" s="243" t="s">
        <v>454</v>
      </c>
      <c r="H137" s="244">
        <v>2</v>
      </c>
      <c r="I137" s="245"/>
      <c r="J137" s="246">
        <f t="shared" si="10"/>
        <v>0</v>
      </c>
      <c r="K137" s="242" t="s">
        <v>34</v>
      </c>
      <c r="L137" s="247"/>
      <c r="M137" s="248" t="s">
        <v>34</v>
      </c>
      <c r="N137" s="249" t="s">
        <v>49</v>
      </c>
      <c r="O137" s="43"/>
      <c r="P137" s="202">
        <f t="shared" si="11"/>
        <v>0</v>
      </c>
      <c r="Q137" s="202">
        <v>0</v>
      </c>
      <c r="R137" s="202">
        <f t="shared" si="12"/>
        <v>0</v>
      </c>
      <c r="S137" s="202">
        <v>0</v>
      </c>
      <c r="T137" s="203">
        <f t="shared" si="13"/>
        <v>0</v>
      </c>
      <c r="AR137" s="24" t="s">
        <v>225</v>
      </c>
      <c r="AT137" s="24" t="s">
        <v>222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187</v>
      </c>
      <c r="BM137" s="24" t="s">
        <v>766</v>
      </c>
    </row>
    <row r="138" spans="2:65" s="1" customFormat="1" ht="22.9" customHeight="1">
      <c r="B138" s="42"/>
      <c r="C138" s="240" t="s">
        <v>495</v>
      </c>
      <c r="D138" s="240" t="s">
        <v>222</v>
      </c>
      <c r="E138" s="241" t="s">
        <v>3396</v>
      </c>
      <c r="F138" s="242" t="s">
        <v>3397</v>
      </c>
      <c r="G138" s="243" t="s">
        <v>2864</v>
      </c>
      <c r="H138" s="244">
        <v>10</v>
      </c>
      <c r="I138" s="245"/>
      <c r="J138" s="246">
        <f t="shared" si="10"/>
        <v>0</v>
      </c>
      <c r="K138" s="242" t="s">
        <v>34</v>
      </c>
      <c r="L138" s="247"/>
      <c r="M138" s="248" t="s">
        <v>34</v>
      </c>
      <c r="N138" s="249" t="s">
        <v>49</v>
      </c>
      <c r="O138" s="43"/>
      <c r="P138" s="202">
        <f t="shared" si="11"/>
        <v>0</v>
      </c>
      <c r="Q138" s="202">
        <v>0</v>
      </c>
      <c r="R138" s="202">
        <f t="shared" si="12"/>
        <v>0</v>
      </c>
      <c r="S138" s="202">
        <v>0</v>
      </c>
      <c r="T138" s="203">
        <f t="shared" si="13"/>
        <v>0</v>
      </c>
      <c r="AR138" s="24" t="s">
        <v>225</v>
      </c>
      <c r="AT138" s="24" t="s">
        <v>222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187</v>
      </c>
      <c r="BM138" s="24" t="s">
        <v>795</v>
      </c>
    </row>
    <row r="139" spans="2:65" s="1" customFormat="1" ht="14.45" customHeight="1">
      <c r="B139" s="42"/>
      <c r="C139" s="240" t="s">
        <v>503</v>
      </c>
      <c r="D139" s="240" t="s">
        <v>222</v>
      </c>
      <c r="E139" s="241" t="s">
        <v>3398</v>
      </c>
      <c r="F139" s="242" t="s">
        <v>3399</v>
      </c>
      <c r="G139" s="243" t="s">
        <v>2864</v>
      </c>
      <c r="H139" s="244">
        <v>10</v>
      </c>
      <c r="I139" s="245"/>
      <c r="J139" s="246">
        <f t="shared" si="10"/>
        <v>0</v>
      </c>
      <c r="K139" s="242" t="s">
        <v>34</v>
      </c>
      <c r="L139" s="247"/>
      <c r="M139" s="248" t="s">
        <v>34</v>
      </c>
      <c r="N139" s="249" t="s">
        <v>49</v>
      </c>
      <c r="O139" s="43"/>
      <c r="P139" s="202">
        <f t="shared" si="11"/>
        <v>0</v>
      </c>
      <c r="Q139" s="202">
        <v>0</v>
      </c>
      <c r="R139" s="202">
        <f t="shared" si="12"/>
        <v>0</v>
      </c>
      <c r="S139" s="202">
        <v>0</v>
      </c>
      <c r="T139" s="203">
        <f t="shared" si="13"/>
        <v>0</v>
      </c>
      <c r="AR139" s="24" t="s">
        <v>225</v>
      </c>
      <c r="AT139" s="24" t="s">
        <v>222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187</v>
      </c>
      <c r="BM139" s="24" t="s">
        <v>803</v>
      </c>
    </row>
    <row r="140" spans="2:65" s="1" customFormat="1" ht="34.15" customHeight="1">
      <c r="B140" s="42"/>
      <c r="C140" s="240" t="s">
        <v>508</v>
      </c>
      <c r="D140" s="240" t="s">
        <v>222</v>
      </c>
      <c r="E140" s="241" t="s">
        <v>3400</v>
      </c>
      <c r="F140" s="242" t="s">
        <v>3401</v>
      </c>
      <c r="G140" s="243" t="s">
        <v>2864</v>
      </c>
      <c r="H140" s="244">
        <v>4</v>
      </c>
      <c r="I140" s="245"/>
      <c r="J140" s="246">
        <f t="shared" si="10"/>
        <v>0</v>
      </c>
      <c r="K140" s="242" t="s">
        <v>34</v>
      </c>
      <c r="L140" s="247"/>
      <c r="M140" s="248" t="s">
        <v>34</v>
      </c>
      <c r="N140" s="249" t="s">
        <v>49</v>
      </c>
      <c r="O140" s="43"/>
      <c r="P140" s="202">
        <f t="shared" si="11"/>
        <v>0</v>
      </c>
      <c r="Q140" s="202">
        <v>0</v>
      </c>
      <c r="R140" s="202">
        <f t="shared" si="12"/>
        <v>0</v>
      </c>
      <c r="S140" s="202">
        <v>0</v>
      </c>
      <c r="T140" s="203">
        <f t="shared" si="13"/>
        <v>0</v>
      </c>
      <c r="AR140" s="24" t="s">
        <v>225</v>
      </c>
      <c r="AT140" s="24" t="s">
        <v>222</v>
      </c>
      <c r="AU140" s="24" t="s">
        <v>88</v>
      </c>
      <c r="AY140" s="24" t="s">
        <v>179</v>
      </c>
      <c r="BE140" s="204">
        <f t="shared" si="14"/>
        <v>0</v>
      </c>
      <c r="BF140" s="204">
        <f t="shared" si="15"/>
        <v>0</v>
      </c>
      <c r="BG140" s="204">
        <f t="shared" si="16"/>
        <v>0</v>
      </c>
      <c r="BH140" s="204">
        <f t="shared" si="17"/>
        <v>0</v>
      </c>
      <c r="BI140" s="204">
        <f t="shared" si="18"/>
        <v>0</v>
      </c>
      <c r="BJ140" s="24" t="s">
        <v>86</v>
      </c>
      <c r="BK140" s="204">
        <f t="shared" si="19"/>
        <v>0</v>
      </c>
      <c r="BL140" s="24" t="s">
        <v>187</v>
      </c>
      <c r="BM140" s="24" t="s">
        <v>812</v>
      </c>
    </row>
    <row r="141" spans="2:65" s="1" customFormat="1" ht="14.45" customHeight="1">
      <c r="B141" s="42"/>
      <c r="C141" s="240" t="s">
        <v>512</v>
      </c>
      <c r="D141" s="240" t="s">
        <v>222</v>
      </c>
      <c r="E141" s="241" t="s">
        <v>3402</v>
      </c>
      <c r="F141" s="242" t="s">
        <v>3345</v>
      </c>
      <c r="G141" s="243" t="s">
        <v>2864</v>
      </c>
      <c r="H141" s="244">
        <v>1</v>
      </c>
      <c r="I141" s="245"/>
      <c r="J141" s="246">
        <f t="shared" si="10"/>
        <v>0</v>
      </c>
      <c r="K141" s="242" t="s">
        <v>34</v>
      </c>
      <c r="L141" s="247"/>
      <c r="M141" s="248" t="s">
        <v>34</v>
      </c>
      <c r="N141" s="249" t="s">
        <v>49</v>
      </c>
      <c r="O141" s="43"/>
      <c r="P141" s="202">
        <f t="shared" si="11"/>
        <v>0</v>
      </c>
      <c r="Q141" s="202">
        <v>0</v>
      </c>
      <c r="R141" s="202">
        <f t="shared" si="12"/>
        <v>0</v>
      </c>
      <c r="S141" s="202">
        <v>0</v>
      </c>
      <c r="T141" s="203">
        <f t="shared" si="13"/>
        <v>0</v>
      </c>
      <c r="AR141" s="24" t="s">
        <v>225</v>
      </c>
      <c r="AT141" s="24" t="s">
        <v>222</v>
      </c>
      <c r="AU141" s="24" t="s">
        <v>88</v>
      </c>
      <c r="AY141" s="24" t="s">
        <v>179</v>
      </c>
      <c r="BE141" s="204">
        <f t="shared" si="14"/>
        <v>0</v>
      </c>
      <c r="BF141" s="204">
        <f t="shared" si="15"/>
        <v>0</v>
      </c>
      <c r="BG141" s="204">
        <f t="shared" si="16"/>
        <v>0</v>
      </c>
      <c r="BH141" s="204">
        <f t="shared" si="17"/>
        <v>0</v>
      </c>
      <c r="BI141" s="204">
        <f t="shared" si="18"/>
        <v>0</v>
      </c>
      <c r="BJ141" s="24" t="s">
        <v>86</v>
      </c>
      <c r="BK141" s="204">
        <f t="shared" si="19"/>
        <v>0</v>
      </c>
      <c r="BL141" s="24" t="s">
        <v>187</v>
      </c>
      <c r="BM141" s="24" t="s">
        <v>836</v>
      </c>
    </row>
    <row r="142" spans="2:65" s="1" customFormat="1" ht="14.45" customHeight="1">
      <c r="B142" s="42"/>
      <c r="C142" s="240" t="s">
        <v>517</v>
      </c>
      <c r="D142" s="240" t="s">
        <v>222</v>
      </c>
      <c r="E142" s="241" t="s">
        <v>3403</v>
      </c>
      <c r="F142" s="242" t="s">
        <v>3404</v>
      </c>
      <c r="G142" s="243" t="s">
        <v>2864</v>
      </c>
      <c r="H142" s="244">
        <v>2</v>
      </c>
      <c r="I142" s="245"/>
      <c r="J142" s="246">
        <f t="shared" si="10"/>
        <v>0</v>
      </c>
      <c r="K142" s="242" t="s">
        <v>34</v>
      </c>
      <c r="L142" s="247"/>
      <c r="M142" s="248" t="s">
        <v>34</v>
      </c>
      <c r="N142" s="249" t="s">
        <v>49</v>
      </c>
      <c r="O142" s="43"/>
      <c r="P142" s="202">
        <f t="shared" si="11"/>
        <v>0</v>
      </c>
      <c r="Q142" s="202">
        <v>0</v>
      </c>
      <c r="R142" s="202">
        <f t="shared" si="12"/>
        <v>0</v>
      </c>
      <c r="S142" s="202">
        <v>0</v>
      </c>
      <c r="T142" s="203">
        <f t="shared" si="13"/>
        <v>0</v>
      </c>
      <c r="AR142" s="24" t="s">
        <v>225</v>
      </c>
      <c r="AT142" s="24" t="s">
        <v>222</v>
      </c>
      <c r="AU142" s="24" t="s">
        <v>88</v>
      </c>
      <c r="AY142" s="24" t="s">
        <v>179</v>
      </c>
      <c r="BE142" s="204">
        <f t="shared" si="14"/>
        <v>0</v>
      </c>
      <c r="BF142" s="204">
        <f t="shared" si="15"/>
        <v>0</v>
      </c>
      <c r="BG142" s="204">
        <f t="shared" si="16"/>
        <v>0</v>
      </c>
      <c r="BH142" s="204">
        <f t="shared" si="17"/>
        <v>0</v>
      </c>
      <c r="BI142" s="204">
        <f t="shared" si="18"/>
        <v>0</v>
      </c>
      <c r="BJ142" s="24" t="s">
        <v>86</v>
      </c>
      <c r="BK142" s="204">
        <f t="shared" si="19"/>
        <v>0</v>
      </c>
      <c r="BL142" s="24" t="s">
        <v>187</v>
      </c>
      <c r="BM142" s="24" t="s">
        <v>840</v>
      </c>
    </row>
    <row r="143" spans="2:65" s="1" customFormat="1" ht="14.45" customHeight="1">
      <c r="B143" s="42"/>
      <c r="C143" s="240" t="s">
        <v>523</v>
      </c>
      <c r="D143" s="240" t="s">
        <v>222</v>
      </c>
      <c r="E143" s="241" t="s">
        <v>3405</v>
      </c>
      <c r="F143" s="242" t="s">
        <v>3406</v>
      </c>
      <c r="G143" s="243" t="s">
        <v>2864</v>
      </c>
      <c r="H143" s="244">
        <v>1</v>
      </c>
      <c r="I143" s="245"/>
      <c r="J143" s="246">
        <f t="shared" si="10"/>
        <v>0</v>
      </c>
      <c r="K143" s="242" t="s">
        <v>34</v>
      </c>
      <c r="L143" s="247"/>
      <c r="M143" s="248" t="s">
        <v>34</v>
      </c>
      <c r="N143" s="249" t="s">
        <v>49</v>
      </c>
      <c r="O143" s="43"/>
      <c r="P143" s="202">
        <f t="shared" si="11"/>
        <v>0</v>
      </c>
      <c r="Q143" s="202">
        <v>0</v>
      </c>
      <c r="R143" s="202">
        <f t="shared" si="12"/>
        <v>0</v>
      </c>
      <c r="S143" s="202">
        <v>0</v>
      </c>
      <c r="T143" s="203">
        <f t="shared" si="13"/>
        <v>0</v>
      </c>
      <c r="AR143" s="24" t="s">
        <v>225</v>
      </c>
      <c r="AT143" s="24" t="s">
        <v>222</v>
      </c>
      <c r="AU143" s="24" t="s">
        <v>88</v>
      </c>
      <c r="AY143" s="24" t="s">
        <v>179</v>
      </c>
      <c r="BE143" s="204">
        <f t="shared" si="14"/>
        <v>0</v>
      </c>
      <c r="BF143" s="204">
        <f t="shared" si="15"/>
        <v>0</v>
      </c>
      <c r="BG143" s="204">
        <f t="shared" si="16"/>
        <v>0</v>
      </c>
      <c r="BH143" s="204">
        <f t="shared" si="17"/>
        <v>0</v>
      </c>
      <c r="BI143" s="204">
        <f t="shared" si="18"/>
        <v>0</v>
      </c>
      <c r="BJ143" s="24" t="s">
        <v>86</v>
      </c>
      <c r="BK143" s="204">
        <f t="shared" si="19"/>
        <v>0</v>
      </c>
      <c r="BL143" s="24" t="s">
        <v>187</v>
      </c>
      <c r="BM143" s="24" t="s">
        <v>848</v>
      </c>
    </row>
    <row r="144" spans="2:65" s="1" customFormat="1" ht="14.45" customHeight="1">
      <c r="B144" s="42"/>
      <c r="C144" s="240" t="s">
        <v>528</v>
      </c>
      <c r="D144" s="240" t="s">
        <v>222</v>
      </c>
      <c r="E144" s="241" t="s">
        <v>3407</v>
      </c>
      <c r="F144" s="242" t="s">
        <v>3408</v>
      </c>
      <c r="G144" s="243" t="s">
        <v>2864</v>
      </c>
      <c r="H144" s="244">
        <v>1</v>
      </c>
      <c r="I144" s="245"/>
      <c r="J144" s="246">
        <f t="shared" si="10"/>
        <v>0</v>
      </c>
      <c r="K144" s="242" t="s">
        <v>34</v>
      </c>
      <c r="L144" s="247"/>
      <c r="M144" s="248" t="s">
        <v>34</v>
      </c>
      <c r="N144" s="249" t="s">
        <v>49</v>
      </c>
      <c r="O144" s="43"/>
      <c r="P144" s="202">
        <f t="shared" si="11"/>
        <v>0</v>
      </c>
      <c r="Q144" s="202">
        <v>0</v>
      </c>
      <c r="R144" s="202">
        <f t="shared" si="12"/>
        <v>0</v>
      </c>
      <c r="S144" s="202">
        <v>0</v>
      </c>
      <c r="T144" s="203">
        <f t="shared" si="13"/>
        <v>0</v>
      </c>
      <c r="AR144" s="24" t="s">
        <v>225</v>
      </c>
      <c r="AT144" s="24" t="s">
        <v>222</v>
      </c>
      <c r="AU144" s="24" t="s">
        <v>88</v>
      </c>
      <c r="AY144" s="24" t="s">
        <v>179</v>
      </c>
      <c r="BE144" s="204">
        <f t="shared" si="14"/>
        <v>0</v>
      </c>
      <c r="BF144" s="204">
        <f t="shared" si="15"/>
        <v>0</v>
      </c>
      <c r="BG144" s="204">
        <f t="shared" si="16"/>
        <v>0</v>
      </c>
      <c r="BH144" s="204">
        <f t="shared" si="17"/>
        <v>0</v>
      </c>
      <c r="BI144" s="204">
        <f t="shared" si="18"/>
        <v>0</v>
      </c>
      <c r="BJ144" s="24" t="s">
        <v>86</v>
      </c>
      <c r="BK144" s="204">
        <f t="shared" si="19"/>
        <v>0</v>
      </c>
      <c r="BL144" s="24" t="s">
        <v>187</v>
      </c>
      <c r="BM144" s="24" t="s">
        <v>858</v>
      </c>
    </row>
    <row r="145" spans="2:65" s="1" customFormat="1" ht="14.45" customHeight="1">
      <c r="B145" s="42"/>
      <c r="C145" s="240" t="s">
        <v>538</v>
      </c>
      <c r="D145" s="240" t="s">
        <v>222</v>
      </c>
      <c r="E145" s="241" t="s">
        <v>3409</v>
      </c>
      <c r="F145" s="242" t="s">
        <v>3347</v>
      </c>
      <c r="G145" s="243" t="s">
        <v>2864</v>
      </c>
      <c r="H145" s="244">
        <v>8</v>
      </c>
      <c r="I145" s="245"/>
      <c r="J145" s="246">
        <f t="shared" si="10"/>
        <v>0</v>
      </c>
      <c r="K145" s="242" t="s">
        <v>34</v>
      </c>
      <c r="L145" s="247"/>
      <c r="M145" s="248" t="s">
        <v>34</v>
      </c>
      <c r="N145" s="249" t="s">
        <v>49</v>
      </c>
      <c r="O145" s="43"/>
      <c r="P145" s="202">
        <f t="shared" si="11"/>
        <v>0</v>
      </c>
      <c r="Q145" s="202">
        <v>0</v>
      </c>
      <c r="R145" s="202">
        <f t="shared" si="12"/>
        <v>0</v>
      </c>
      <c r="S145" s="202">
        <v>0</v>
      </c>
      <c r="T145" s="203">
        <f t="shared" si="13"/>
        <v>0</v>
      </c>
      <c r="AR145" s="24" t="s">
        <v>225</v>
      </c>
      <c r="AT145" s="24" t="s">
        <v>222</v>
      </c>
      <c r="AU145" s="24" t="s">
        <v>88</v>
      </c>
      <c r="AY145" s="24" t="s">
        <v>179</v>
      </c>
      <c r="BE145" s="204">
        <f t="shared" si="14"/>
        <v>0</v>
      </c>
      <c r="BF145" s="204">
        <f t="shared" si="15"/>
        <v>0</v>
      </c>
      <c r="BG145" s="204">
        <f t="shared" si="16"/>
        <v>0</v>
      </c>
      <c r="BH145" s="204">
        <f t="shared" si="17"/>
        <v>0</v>
      </c>
      <c r="BI145" s="204">
        <f t="shared" si="18"/>
        <v>0</v>
      </c>
      <c r="BJ145" s="24" t="s">
        <v>86</v>
      </c>
      <c r="BK145" s="204">
        <f t="shared" si="19"/>
        <v>0</v>
      </c>
      <c r="BL145" s="24" t="s">
        <v>187</v>
      </c>
      <c r="BM145" s="24" t="s">
        <v>868</v>
      </c>
    </row>
    <row r="146" spans="2:65" s="1" customFormat="1" ht="14.45" customHeight="1">
      <c r="B146" s="42"/>
      <c r="C146" s="240" t="s">
        <v>547</v>
      </c>
      <c r="D146" s="240" t="s">
        <v>222</v>
      </c>
      <c r="E146" s="241" t="s">
        <v>3410</v>
      </c>
      <c r="F146" s="242" t="s">
        <v>3349</v>
      </c>
      <c r="G146" s="243" t="s">
        <v>2864</v>
      </c>
      <c r="H146" s="244">
        <v>8</v>
      </c>
      <c r="I146" s="245"/>
      <c r="J146" s="246">
        <f t="shared" si="10"/>
        <v>0</v>
      </c>
      <c r="K146" s="242" t="s">
        <v>34</v>
      </c>
      <c r="L146" s="247"/>
      <c r="M146" s="248" t="s">
        <v>34</v>
      </c>
      <c r="N146" s="249" t="s">
        <v>49</v>
      </c>
      <c r="O146" s="43"/>
      <c r="P146" s="202">
        <f t="shared" si="11"/>
        <v>0</v>
      </c>
      <c r="Q146" s="202">
        <v>0</v>
      </c>
      <c r="R146" s="202">
        <f t="shared" si="12"/>
        <v>0</v>
      </c>
      <c r="S146" s="202">
        <v>0</v>
      </c>
      <c r="T146" s="203">
        <f t="shared" si="13"/>
        <v>0</v>
      </c>
      <c r="AR146" s="24" t="s">
        <v>225</v>
      </c>
      <c r="AT146" s="24" t="s">
        <v>222</v>
      </c>
      <c r="AU146" s="24" t="s">
        <v>88</v>
      </c>
      <c r="AY146" s="24" t="s">
        <v>179</v>
      </c>
      <c r="BE146" s="204">
        <f t="shared" si="14"/>
        <v>0</v>
      </c>
      <c r="BF146" s="204">
        <f t="shared" si="15"/>
        <v>0</v>
      </c>
      <c r="BG146" s="204">
        <f t="shared" si="16"/>
        <v>0</v>
      </c>
      <c r="BH146" s="204">
        <f t="shared" si="17"/>
        <v>0</v>
      </c>
      <c r="BI146" s="204">
        <f t="shared" si="18"/>
        <v>0</v>
      </c>
      <c r="BJ146" s="24" t="s">
        <v>86</v>
      </c>
      <c r="BK146" s="204">
        <f t="shared" si="19"/>
        <v>0</v>
      </c>
      <c r="BL146" s="24" t="s">
        <v>187</v>
      </c>
      <c r="BM146" s="24" t="s">
        <v>878</v>
      </c>
    </row>
    <row r="147" spans="2:65" s="1" customFormat="1" ht="14.45" customHeight="1">
      <c r="B147" s="42"/>
      <c r="C147" s="240" t="s">
        <v>553</v>
      </c>
      <c r="D147" s="240" t="s">
        <v>222</v>
      </c>
      <c r="E147" s="241" t="s">
        <v>3411</v>
      </c>
      <c r="F147" s="242" t="s">
        <v>3351</v>
      </c>
      <c r="G147" s="243" t="s">
        <v>2864</v>
      </c>
      <c r="H147" s="244">
        <v>28</v>
      </c>
      <c r="I147" s="245"/>
      <c r="J147" s="246">
        <f t="shared" si="10"/>
        <v>0</v>
      </c>
      <c r="K147" s="242" t="s">
        <v>34</v>
      </c>
      <c r="L147" s="247"/>
      <c r="M147" s="248" t="s">
        <v>34</v>
      </c>
      <c r="N147" s="249" t="s">
        <v>49</v>
      </c>
      <c r="O147" s="43"/>
      <c r="P147" s="202">
        <f t="shared" si="11"/>
        <v>0</v>
      </c>
      <c r="Q147" s="202">
        <v>0</v>
      </c>
      <c r="R147" s="202">
        <f t="shared" si="12"/>
        <v>0</v>
      </c>
      <c r="S147" s="202">
        <v>0</v>
      </c>
      <c r="T147" s="203">
        <f t="shared" si="13"/>
        <v>0</v>
      </c>
      <c r="AR147" s="24" t="s">
        <v>225</v>
      </c>
      <c r="AT147" s="24" t="s">
        <v>222</v>
      </c>
      <c r="AU147" s="24" t="s">
        <v>88</v>
      </c>
      <c r="AY147" s="24" t="s">
        <v>179</v>
      </c>
      <c r="BE147" s="204">
        <f t="shared" si="14"/>
        <v>0</v>
      </c>
      <c r="BF147" s="204">
        <f t="shared" si="15"/>
        <v>0</v>
      </c>
      <c r="BG147" s="204">
        <f t="shared" si="16"/>
        <v>0</v>
      </c>
      <c r="BH147" s="204">
        <f t="shared" si="17"/>
        <v>0</v>
      </c>
      <c r="BI147" s="204">
        <f t="shared" si="18"/>
        <v>0</v>
      </c>
      <c r="BJ147" s="24" t="s">
        <v>86</v>
      </c>
      <c r="BK147" s="204">
        <f t="shared" si="19"/>
        <v>0</v>
      </c>
      <c r="BL147" s="24" t="s">
        <v>187</v>
      </c>
      <c r="BM147" s="24" t="s">
        <v>888</v>
      </c>
    </row>
    <row r="148" spans="2:65" s="1" customFormat="1" ht="14.45" customHeight="1">
      <c r="B148" s="42"/>
      <c r="C148" s="240" t="s">
        <v>558</v>
      </c>
      <c r="D148" s="240" t="s">
        <v>222</v>
      </c>
      <c r="E148" s="241" t="s">
        <v>3412</v>
      </c>
      <c r="F148" s="242" t="s">
        <v>3353</v>
      </c>
      <c r="G148" s="243" t="s">
        <v>250</v>
      </c>
      <c r="H148" s="244">
        <v>19</v>
      </c>
      <c r="I148" s="245"/>
      <c r="J148" s="246">
        <f t="shared" si="10"/>
        <v>0</v>
      </c>
      <c r="K148" s="242" t="s">
        <v>34</v>
      </c>
      <c r="L148" s="247"/>
      <c r="M148" s="248" t="s">
        <v>34</v>
      </c>
      <c r="N148" s="249" t="s">
        <v>49</v>
      </c>
      <c r="O148" s="43"/>
      <c r="P148" s="202">
        <f t="shared" si="11"/>
        <v>0</v>
      </c>
      <c r="Q148" s="202">
        <v>0</v>
      </c>
      <c r="R148" s="202">
        <f t="shared" si="12"/>
        <v>0</v>
      </c>
      <c r="S148" s="202">
        <v>0</v>
      </c>
      <c r="T148" s="203">
        <f t="shared" si="13"/>
        <v>0</v>
      </c>
      <c r="AR148" s="24" t="s">
        <v>225</v>
      </c>
      <c r="AT148" s="24" t="s">
        <v>222</v>
      </c>
      <c r="AU148" s="24" t="s">
        <v>88</v>
      </c>
      <c r="AY148" s="24" t="s">
        <v>179</v>
      </c>
      <c r="BE148" s="204">
        <f t="shared" si="14"/>
        <v>0</v>
      </c>
      <c r="BF148" s="204">
        <f t="shared" si="15"/>
        <v>0</v>
      </c>
      <c r="BG148" s="204">
        <f t="shared" si="16"/>
        <v>0</v>
      </c>
      <c r="BH148" s="204">
        <f t="shared" si="17"/>
        <v>0</v>
      </c>
      <c r="BI148" s="204">
        <f t="shared" si="18"/>
        <v>0</v>
      </c>
      <c r="BJ148" s="24" t="s">
        <v>86</v>
      </c>
      <c r="BK148" s="204">
        <f t="shared" si="19"/>
        <v>0</v>
      </c>
      <c r="BL148" s="24" t="s">
        <v>187</v>
      </c>
      <c r="BM148" s="24" t="s">
        <v>901</v>
      </c>
    </row>
    <row r="149" spans="2:65" s="1" customFormat="1" ht="14.45" customHeight="1">
      <c r="B149" s="42"/>
      <c r="C149" s="240" t="s">
        <v>565</v>
      </c>
      <c r="D149" s="240" t="s">
        <v>222</v>
      </c>
      <c r="E149" s="241" t="s">
        <v>3413</v>
      </c>
      <c r="F149" s="242" t="s">
        <v>3355</v>
      </c>
      <c r="G149" s="243" t="s">
        <v>250</v>
      </c>
      <c r="H149" s="244">
        <v>16</v>
      </c>
      <c r="I149" s="245"/>
      <c r="J149" s="246">
        <f t="shared" si="10"/>
        <v>0</v>
      </c>
      <c r="K149" s="242" t="s">
        <v>34</v>
      </c>
      <c r="L149" s="247"/>
      <c r="M149" s="248" t="s">
        <v>34</v>
      </c>
      <c r="N149" s="249" t="s">
        <v>49</v>
      </c>
      <c r="O149" s="43"/>
      <c r="P149" s="202">
        <f t="shared" si="11"/>
        <v>0</v>
      </c>
      <c r="Q149" s="202">
        <v>0</v>
      </c>
      <c r="R149" s="202">
        <f t="shared" si="12"/>
        <v>0</v>
      </c>
      <c r="S149" s="202">
        <v>0</v>
      </c>
      <c r="T149" s="203">
        <f t="shared" si="13"/>
        <v>0</v>
      </c>
      <c r="AR149" s="24" t="s">
        <v>225</v>
      </c>
      <c r="AT149" s="24" t="s">
        <v>222</v>
      </c>
      <c r="AU149" s="24" t="s">
        <v>88</v>
      </c>
      <c r="AY149" s="24" t="s">
        <v>179</v>
      </c>
      <c r="BE149" s="204">
        <f t="shared" si="14"/>
        <v>0</v>
      </c>
      <c r="BF149" s="204">
        <f t="shared" si="15"/>
        <v>0</v>
      </c>
      <c r="BG149" s="204">
        <f t="shared" si="16"/>
        <v>0</v>
      </c>
      <c r="BH149" s="204">
        <f t="shared" si="17"/>
        <v>0</v>
      </c>
      <c r="BI149" s="204">
        <f t="shared" si="18"/>
        <v>0</v>
      </c>
      <c r="BJ149" s="24" t="s">
        <v>86</v>
      </c>
      <c r="BK149" s="204">
        <f t="shared" si="19"/>
        <v>0</v>
      </c>
      <c r="BL149" s="24" t="s">
        <v>187</v>
      </c>
      <c r="BM149" s="24" t="s">
        <v>943</v>
      </c>
    </row>
    <row r="150" spans="2:65" s="1" customFormat="1" ht="14.45" customHeight="1">
      <c r="B150" s="42"/>
      <c r="C150" s="240" t="s">
        <v>571</v>
      </c>
      <c r="D150" s="240" t="s">
        <v>222</v>
      </c>
      <c r="E150" s="241" t="s">
        <v>3414</v>
      </c>
      <c r="F150" s="242" t="s">
        <v>3357</v>
      </c>
      <c r="G150" s="243" t="s">
        <v>2864</v>
      </c>
      <c r="H150" s="244">
        <v>58</v>
      </c>
      <c r="I150" s="245"/>
      <c r="J150" s="246">
        <f t="shared" si="10"/>
        <v>0</v>
      </c>
      <c r="K150" s="242" t="s">
        <v>34</v>
      </c>
      <c r="L150" s="247"/>
      <c r="M150" s="248" t="s">
        <v>34</v>
      </c>
      <c r="N150" s="249" t="s">
        <v>49</v>
      </c>
      <c r="O150" s="43"/>
      <c r="P150" s="202">
        <f t="shared" si="11"/>
        <v>0</v>
      </c>
      <c r="Q150" s="202">
        <v>0</v>
      </c>
      <c r="R150" s="202">
        <f t="shared" si="12"/>
        <v>0</v>
      </c>
      <c r="S150" s="202">
        <v>0</v>
      </c>
      <c r="T150" s="203">
        <f t="shared" si="13"/>
        <v>0</v>
      </c>
      <c r="AR150" s="24" t="s">
        <v>225</v>
      </c>
      <c r="AT150" s="24" t="s">
        <v>222</v>
      </c>
      <c r="AU150" s="24" t="s">
        <v>88</v>
      </c>
      <c r="AY150" s="24" t="s">
        <v>179</v>
      </c>
      <c r="BE150" s="204">
        <f t="shared" si="14"/>
        <v>0</v>
      </c>
      <c r="BF150" s="204">
        <f t="shared" si="15"/>
        <v>0</v>
      </c>
      <c r="BG150" s="204">
        <f t="shared" si="16"/>
        <v>0</v>
      </c>
      <c r="BH150" s="204">
        <f t="shared" si="17"/>
        <v>0</v>
      </c>
      <c r="BI150" s="204">
        <f t="shared" si="18"/>
        <v>0</v>
      </c>
      <c r="BJ150" s="24" t="s">
        <v>86</v>
      </c>
      <c r="BK150" s="204">
        <f t="shared" si="19"/>
        <v>0</v>
      </c>
      <c r="BL150" s="24" t="s">
        <v>187</v>
      </c>
      <c r="BM150" s="24" t="s">
        <v>962</v>
      </c>
    </row>
    <row r="151" spans="2:65" s="1" customFormat="1" ht="14.45" customHeight="1">
      <c r="B151" s="42"/>
      <c r="C151" s="240" t="s">
        <v>578</v>
      </c>
      <c r="D151" s="240" t="s">
        <v>222</v>
      </c>
      <c r="E151" s="241" t="s">
        <v>3415</v>
      </c>
      <c r="F151" s="242" t="s">
        <v>3359</v>
      </c>
      <c r="G151" s="243" t="s">
        <v>250</v>
      </c>
      <c r="H151" s="244">
        <v>32</v>
      </c>
      <c r="I151" s="245"/>
      <c r="J151" s="246">
        <f t="shared" si="10"/>
        <v>0</v>
      </c>
      <c r="K151" s="242" t="s">
        <v>34</v>
      </c>
      <c r="L151" s="247"/>
      <c r="M151" s="248" t="s">
        <v>34</v>
      </c>
      <c r="N151" s="249" t="s">
        <v>49</v>
      </c>
      <c r="O151" s="43"/>
      <c r="P151" s="202">
        <f t="shared" si="11"/>
        <v>0</v>
      </c>
      <c r="Q151" s="202">
        <v>0</v>
      </c>
      <c r="R151" s="202">
        <f t="shared" si="12"/>
        <v>0</v>
      </c>
      <c r="S151" s="202">
        <v>0</v>
      </c>
      <c r="T151" s="203">
        <f t="shared" si="13"/>
        <v>0</v>
      </c>
      <c r="AR151" s="24" t="s">
        <v>225</v>
      </c>
      <c r="AT151" s="24" t="s">
        <v>222</v>
      </c>
      <c r="AU151" s="24" t="s">
        <v>88</v>
      </c>
      <c r="AY151" s="24" t="s">
        <v>179</v>
      </c>
      <c r="BE151" s="204">
        <f t="shared" si="14"/>
        <v>0</v>
      </c>
      <c r="BF151" s="204">
        <f t="shared" si="15"/>
        <v>0</v>
      </c>
      <c r="BG151" s="204">
        <f t="shared" si="16"/>
        <v>0</v>
      </c>
      <c r="BH151" s="204">
        <f t="shared" si="17"/>
        <v>0</v>
      </c>
      <c r="BI151" s="204">
        <f t="shared" si="18"/>
        <v>0</v>
      </c>
      <c r="BJ151" s="24" t="s">
        <v>86</v>
      </c>
      <c r="BK151" s="204">
        <f t="shared" si="19"/>
        <v>0</v>
      </c>
      <c r="BL151" s="24" t="s">
        <v>187</v>
      </c>
      <c r="BM151" s="24" t="s">
        <v>980</v>
      </c>
    </row>
    <row r="152" spans="2:65" s="1" customFormat="1" ht="14.45" customHeight="1">
      <c r="B152" s="42"/>
      <c r="C152" s="240" t="s">
        <v>588</v>
      </c>
      <c r="D152" s="240" t="s">
        <v>222</v>
      </c>
      <c r="E152" s="241" t="s">
        <v>3416</v>
      </c>
      <c r="F152" s="242" t="s">
        <v>3361</v>
      </c>
      <c r="G152" s="243" t="s">
        <v>2864</v>
      </c>
      <c r="H152" s="244">
        <v>15</v>
      </c>
      <c r="I152" s="245"/>
      <c r="J152" s="246">
        <f t="shared" si="10"/>
        <v>0</v>
      </c>
      <c r="K152" s="242" t="s">
        <v>34</v>
      </c>
      <c r="L152" s="247"/>
      <c r="M152" s="248" t="s">
        <v>34</v>
      </c>
      <c r="N152" s="249" t="s">
        <v>49</v>
      </c>
      <c r="O152" s="43"/>
      <c r="P152" s="202">
        <f t="shared" si="11"/>
        <v>0</v>
      </c>
      <c r="Q152" s="202">
        <v>0</v>
      </c>
      <c r="R152" s="202">
        <f t="shared" si="12"/>
        <v>0</v>
      </c>
      <c r="S152" s="202">
        <v>0</v>
      </c>
      <c r="T152" s="203">
        <f t="shared" si="13"/>
        <v>0</v>
      </c>
      <c r="AR152" s="24" t="s">
        <v>225</v>
      </c>
      <c r="AT152" s="24" t="s">
        <v>222</v>
      </c>
      <c r="AU152" s="24" t="s">
        <v>88</v>
      </c>
      <c r="AY152" s="24" t="s">
        <v>179</v>
      </c>
      <c r="BE152" s="204">
        <f t="shared" si="14"/>
        <v>0</v>
      </c>
      <c r="BF152" s="204">
        <f t="shared" si="15"/>
        <v>0</v>
      </c>
      <c r="BG152" s="204">
        <f t="shared" si="16"/>
        <v>0</v>
      </c>
      <c r="BH152" s="204">
        <f t="shared" si="17"/>
        <v>0</v>
      </c>
      <c r="BI152" s="204">
        <f t="shared" si="18"/>
        <v>0</v>
      </c>
      <c r="BJ152" s="24" t="s">
        <v>86</v>
      </c>
      <c r="BK152" s="204">
        <f t="shared" si="19"/>
        <v>0</v>
      </c>
      <c r="BL152" s="24" t="s">
        <v>187</v>
      </c>
      <c r="BM152" s="24" t="s">
        <v>1000</v>
      </c>
    </row>
    <row r="153" spans="2:65" s="1" customFormat="1" ht="14.45" customHeight="1">
      <c r="B153" s="42"/>
      <c r="C153" s="240" t="s">
        <v>593</v>
      </c>
      <c r="D153" s="240" t="s">
        <v>222</v>
      </c>
      <c r="E153" s="241" t="s">
        <v>3417</v>
      </c>
      <c r="F153" s="242" t="s">
        <v>3363</v>
      </c>
      <c r="G153" s="243" t="s">
        <v>2864</v>
      </c>
      <c r="H153" s="244">
        <v>35</v>
      </c>
      <c r="I153" s="245"/>
      <c r="J153" s="246">
        <f t="shared" si="10"/>
        <v>0</v>
      </c>
      <c r="K153" s="242" t="s">
        <v>34</v>
      </c>
      <c r="L153" s="247"/>
      <c r="M153" s="248" t="s">
        <v>34</v>
      </c>
      <c r="N153" s="249" t="s">
        <v>49</v>
      </c>
      <c r="O153" s="43"/>
      <c r="P153" s="202">
        <f t="shared" si="11"/>
        <v>0</v>
      </c>
      <c r="Q153" s="202">
        <v>0</v>
      </c>
      <c r="R153" s="202">
        <f t="shared" si="12"/>
        <v>0</v>
      </c>
      <c r="S153" s="202">
        <v>0</v>
      </c>
      <c r="T153" s="203">
        <f t="shared" si="13"/>
        <v>0</v>
      </c>
      <c r="AR153" s="24" t="s">
        <v>225</v>
      </c>
      <c r="AT153" s="24" t="s">
        <v>222</v>
      </c>
      <c r="AU153" s="24" t="s">
        <v>88</v>
      </c>
      <c r="AY153" s="24" t="s">
        <v>179</v>
      </c>
      <c r="BE153" s="204">
        <f t="shared" si="14"/>
        <v>0</v>
      </c>
      <c r="BF153" s="204">
        <f t="shared" si="15"/>
        <v>0</v>
      </c>
      <c r="BG153" s="204">
        <f t="shared" si="16"/>
        <v>0</v>
      </c>
      <c r="BH153" s="204">
        <f t="shared" si="17"/>
        <v>0</v>
      </c>
      <c r="BI153" s="204">
        <f t="shared" si="18"/>
        <v>0</v>
      </c>
      <c r="BJ153" s="24" t="s">
        <v>86</v>
      </c>
      <c r="BK153" s="204">
        <f t="shared" si="19"/>
        <v>0</v>
      </c>
      <c r="BL153" s="24" t="s">
        <v>187</v>
      </c>
      <c r="BM153" s="24" t="s">
        <v>1016</v>
      </c>
    </row>
    <row r="154" spans="2:65" s="1" customFormat="1" ht="14.45" customHeight="1">
      <c r="B154" s="42"/>
      <c r="C154" s="240" t="s">
        <v>601</v>
      </c>
      <c r="D154" s="240" t="s">
        <v>222</v>
      </c>
      <c r="E154" s="241" t="s">
        <v>3418</v>
      </c>
      <c r="F154" s="242" t="s">
        <v>3369</v>
      </c>
      <c r="G154" s="243" t="s">
        <v>250</v>
      </c>
      <c r="H154" s="244">
        <v>7</v>
      </c>
      <c r="I154" s="245"/>
      <c r="J154" s="246">
        <f t="shared" si="10"/>
        <v>0</v>
      </c>
      <c r="K154" s="242" t="s">
        <v>34</v>
      </c>
      <c r="L154" s="247"/>
      <c r="M154" s="248" t="s">
        <v>34</v>
      </c>
      <c r="N154" s="249" t="s">
        <v>49</v>
      </c>
      <c r="O154" s="43"/>
      <c r="P154" s="202">
        <f t="shared" si="11"/>
        <v>0</v>
      </c>
      <c r="Q154" s="202">
        <v>0</v>
      </c>
      <c r="R154" s="202">
        <f t="shared" si="12"/>
        <v>0</v>
      </c>
      <c r="S154" s="202">
        <v>0</v>
      </c>
      <c r="T154" s="203">
        <f t="shared" si="13"/>
        <v>0</v>
      </c>
      <c r="AR154" s="24" t="s">
        <v>225</v>
      </c>
      <c r="AT154" s="24" t="s">
        <v>222</v>
      </c>
      <c r="AU154" s="24" t="s">
        <v>88</v>
      </c>
      <c r="AY154" s="24" t="s">
        <v>179</v>
      </c>
      <c r="BE154" s="204">
        <f t="shared" si="14"/>
        <v>0</v>
      </c>
      <c r="BF154" s="204">
        <f t="shared" si="15"/>
        <v>0</v>
      </c>
      <c r="BG154" s="204">
        <f t="shared" si="16"/>
        <v>0</v>
      </c>
      <c r="BH154" s="204">
        <f t="shared" si="17"/>
        <v>0</v>
      </c>
      <c r="BI154" s="204">
        <f t="shared" si="18"/>
        <v>0</v>
      </c>
      <c r="BJ154" s="24" t="s">
        <v>86</v>
      </c>
      <c r="BK154" s="204">
        <f t="shared" si="19"/>
        <v>0</v>
      </c>
      <c r="BL154" s="24" t="s">
        <v>187</v>
      </c>
      <c r="BM154" s="24" t="s">
        <v>1057</v>
      </c>
    </row>
    <row r="155" spans="2:65" s="1" customFormat="1" ht="22.9" customHeight="1">
      <c r="B155" s="42"/>
      <c r="C155" s="240" t="s">
        <v>606</v>
      </c>
      <c r="D155" s="240" t="s">
        <v>222</v>
      </c>
      <c r="E155" s="241" t="s">
        <v>3419</v>
      </c>
      <c r="F155" s="242" t="s">
        <v>3371</v>
      </c>
      <c r="G155" s="243" t="s">
        <v>2864</v>
      </c>
      <c r="H155" s="244">
        <v>15</v>
      </c>
      <c r="I155" s="245"/>
      <c r="J155" s="246">
        <f t="shared" si="10"/>
        <v>0</v>
      </c>
      <c r="K155" s="242" t="s">
        <v>34</v>
      </c>
      <c r="L155" s="247"/>
      <c r="M155" s="248" t="s">
        <v>34</v>
      </c>
      <c r="N155" s="249" t="s">
        <v>49</v>
      </c>
      <c r="O155" s="43"/>
      <c r="P155" s="202">
        <f t="shared" si="11"/>
        <v>0</v>
      </c>
      <c r="Q155" s="202">
        <v>0</v>
      </c>
      <c r="R155" s="202">
        <f t="shared" si="12"/>
        <v>0</v>
      </c>
      <c r="S155" s="202">
        <v>0</v>
      </c>
      <c r="T155" s="203">
        <f t="shared" si="13"/>
        <v>0</v>
      </c>
      <c r="AR155" s="24" t="s">
        <v>225</v>
      </c>
      <c r="AT155" s="24" t="s">
        <v>222</v>
      </c>
      <c r="AU155" s="24" t="s">
        <v>88</v>
      </c>
      <c r="AY155" s="24" t="s">
        <v>179</v>
      </c>
      <c r="BE155" s="204">
        <f t="shared" si="14"/>
        <v>0</v>
      </c>
      <c r="BF155" s="204">
        <f t="shared" si="15"/>
        <v>0</v>
      </c>
      <c r="BG155" s="204">
        <f t="shared" si="16"/>
        <v>0</v>
      </c>
      <c r="BH155" s="204">
        <f t="shared" si="17"/>
        <v>0</v>
      </c>
      <c r="BI155" s="204">
        <f t="shared" si="18"/>
        <v>0</v>
      </c>
      <c r="BJ155" s="24" t="s">
        <v>86</v>
      </c>
      <c r="BK155" s="204">
        <f t="shared" si="19"/>
        <v>0</v>
      </c>
      <c r="BL155" s="24" t="s">
        <v>187</v>
      </c>
      <c r="BM155" s="24" t="s">
        <v>1067</v>
      </c>
    </row>
    <row r="156" spans="2:65" s="1" customFormat="1" ht="14.45" customHeight="1">
      <c r="B156" s="42"/>
      <c r="C156" s="240" t="s">
        <v>615</v>
      </c>
      <c r="D156" s="240" t="s">
        <v>222</v>
      </c>
      <c r="E156" s="241" t="s">
        <v>3420</v>
      </c>
      <c r="F156" s="242" t="s">
        <v>3421</v>
      </c>
      <c r="G156" s="243" t="s">
        <v>250</v>
      </c>
      <c r="H156" s="244">
        <v>6</v>
      </c>
      <c r="I156" s="245"/>
      <c r="J156" s="246">
        <f t="shared" si="10"/>
        <v>0</v>
      </c>
      <c r="K156" s="242" t="s">
        <v>34</v>
      </c>
      <c r="L156" s="247"/>
      <c r="M156" s="248" t="s">
        <v>34</v>
      </c>
      <c r="N156" s="249" t="s">
        <v>49</v>
      </c>
      <c r="O156" s="43"/>
      <c r="P156" s="202">
        <f t="shared" si="11"/>
        <v>0</v>
      </c>
      <c r="Q156" s="202">
        <v>0</v>
      </c>
      <c r="R156" s="202">
        <f t="shared" si="12"/>
        <v>0</v>
      </c>
      <c r="S156" s="202">
        <v>0</v>
      </c>
      <c r="T156" s="203">
        <f t="shared" si="13"/>
        <v>0</v>
      </c>
      <c r="AR156" s="24" t="s">
        <v>225</v>
      </c>
      <c r="AT156" s="24" t="s">
        <v>222</v>
      </c>
      <c r="AU156" s="24" t="s">
        <v>88</v>
      </c>
      <c r="AY156" s="24" t="s">
        <v>179</v>
      </c>
      <c r="BE156" s="204">
        <f t="shared" si="14"/>
        <v>0</v>
      </c>
      <c r="BF156" s="204">
        <f t="shared" si="15"/>
        <v>0</v>
      </c>
      <c r="BG156" s="204">
        <f t="shared" si="16"/>
        <v>0</v>
      </c>
      <c r="BH156" s="204">
        <f t="shared" si="17"/>
        <v>0</v>
      </c>
      <c r="BI156" s="204">
        <f t="shared" si="18"/>
        <v>0</v>
      </c>
      <c r="BJ156" s="24" t="s">
        <v>86</v>
      </c>
      <c r="BK156" s="204">
        <f t="shared" si="19"/>
        <v>0</v>
      </c>
      <c r="BL156" s="24" t="s">
        <v>187</v>
      </c>
      <c r="BM156" s="24" t="s">
        <v>1076</v>
      </c>
    </row>
    <row r="157" spans="2:65" s="1" customFormat="1" ht="14.45" customHeight="1">
      <c r="B157" s="42"/>
      <c r="C157" s="240" t="s">
        <v>621</v>
      </c>
      <c r="D157" s="240" t="s">
        <v>222</v>
      </c>
      <c r="E157" s="241" t="s">
        <v>3422</v>
      </c>
      <c r="F157" s="242" t="s">
        <v>3423</v>
      </c>
      <c r="G157" s="243" t="s">
        <v>2864</v>
      </c>
      <c r="H157" s="244">
        <v>8</v>
      </c>
      <c r="I157" s="245"/>
      <c r="J157" s="246">
        <f t="shared" si="10"/>
        <v>0</v>
      </c>
      <c r="K157" s="242" t="s">
        <v>34</v>
      </c>
      <c r="L157" s="247"/>
      <c r="M157" s="248" t="s">
        <v>34</v>
      </c>
      <c r="N157" s="249" t="s">
        <v>49</v>
      </c>
      <c r="O157" s="43"/>
      <c r="P157" s="202">
        <f t="shared" si="11"/>
        <v>0</v>
      </c>
      <c r="Q157" s="202">
        <v>0</v>
      </c>
      <c r="R157" s="202">
        <f t="shared" si="12"/>
        <v>0</v>
      </c>
      <c r="S157" s="202">
        <v>0</v>
      </c>
      <c r="T157" s="203">
        <f t="shared" si="13"/>
        <v>0</v>
      </c>
      <c r="AR157" s="24" t="s">
        <v>225</v>
      </c>
      <c r="AT157" s="24" t="s">
        <v>222</v>
      </c>
      <c r="AU157" s="24" t="s">
        <v>88</v>
      </c>
      <c r="AY157" s="24" t="s">
        <v>179</v>
      </c>
      <c r="BE157" s="204">
        <f t="shared" si="14"/>
        <v>0</v>
      </c>
      <c r="BF157" s="204">
        <f t="shared" si="15"/>
        <v>0</v>
      </c>
      <c r="BG157" s="204">
        <f t="shared" si="16"/>
        <v>0</v>
      </c>
      <c r="BH157" s="204">
        <f t="shared" si="17"/>
        <v>0</v>
      </c>
      <c r="BI157" s="204">
        <f t="shared" si="18"/>
        <v>0</v>
      </c>
      <c r="BJ157" s="24" t="s">
        <v>86</v>
      </c>
      <c r="BK157" s="204">
        <f t="shared" si="19"/>
        <v>0</v>
      </c>
      <c r="BL157" s="24" t="s">
        <v>187</v>
      </c>
      <c r="BM157" s="24" t="s">
        <v>1088</v>
      </c>
    </row>
    <row r="158" spans="2:65" s="1" customFormat="1" ht="14.45" customHeight="1">
      <c r="B158" s="42"/>
      <c r="C158" s="240" t="s">
        <v>630</v>
      </c>
      <c r="D158" s="240" t="s">
        <v>222</v>
      </c>
      <c r="E158" s="241" t="s">
        <v>3424</v>
      </c>
      <c r="F158" s="242" t="s">
        <v>3375</v>
      </c>
      <c r="G158" s="243" t="s">
        <v>250</v>
      </c>
      <c r="H158" s="244">
        <v>12</v>
      </c>
      <c r="I158" s="245"/>
      <c r="J158" s="246">
        <f t="shared" si="10"/>
        <v>0</v>
      </c>
      <c r="K158" s="242" t="s">
        <v>34</v>
      </c>
      <c r="L158" s="247"/>
      <c r="M158" s="248" t="s">
        <v>34</v>
      </c>
      <c r="N158" s="249" t="s">
        <v>49</v>
      </c>
      <c r="O158" s="43"/>
      <c r="P158" s="202">
        <f t="shared" si="11"/>
        <v>0</v>
      </c>
      <c r="Q158" s="202">
        <v>0</v>
      </c>
      <c r="R158" s="202">
        <f t="shared" si="12"/>
        <v>0</v>
      </c>
      <c r="S158" s="202">
        <v>0</v>
      </c>
      <c r="T158" s="203">
        <f t="shared" si="13"/>
        <v>0</v>
      </c>
      <c r="AR158" s="24" t="s">
        <v>225</v>
      </c>
      <c r="AT158" s="24" t="s">
        <v>222</v>
      </c>
      <c r="AU158" s="24" t="s">
        <v>88</v>
      </c>
      <c r="AY158" s="24" t="s">
        <v>179</v>
      </c>
      <c r="BE158" s="204">
        <f t="shared" si="14"/>
        <v>0</v>
      </c>
      <c r="BF158" s="204">
        <f t="shared" si="15"/>
        <v>0</v>
      </c>
      <c r="BG158" s="204">
        <f t="shared" si="16"/>
        <v>0</v>
      </c>
      <c r="BH158" s="204">
        <f t="shared" si="17"/>
        <v>0</v>
      </c>
      <c r="BI158" s="204">
        <f t="shared" si="18"/>
        <v>0</v>
      </c>
      <c r="BJ158" s="24" t="s">
        <v>86</v>
      </c>
      <c r="BK158" s="204">
        <f t="shared" si="19"/>
        <v>0</v>
      </c>
      <c r="BL158" s="24" t="s">
        <v>187</v>
      </c>
      <c r="BM158" s="24" t="s">
        <v>1110</v>
      </c>
    </row>
    <row r="159" spans="2:65" s="1" customFormat="1" ht="14.45" customHeight="1">
      <c r="B159" s="42"/>
      <c r="C159" s="240" t="s">
        <v>635</v>
      </c>
      <c r="D159" s="240" t="s">
        <v>222</v>
      </c>
      <c r="E159" s="241" t="s">
        <v>3425</v>
      </c>
      <c r="F159" s="242" t="s">
        <v>3377</v>
      </c>
      <c r="G159" s="243" t="s">
        <v>2864</v>
      </c>
      <c r="H159" s="244">
        <v>9</v>
      </c>
      <c r="I159" s="245"/>
      <c r="J159" s="246">
        <f t="shared" si="10"/>
        <v>0</v>
      </c>
      <c r="K159" s="242" t="s">
        <v>34</v>
      </c>
      <c r="L159" s="247"/>
      <c r="M159" s="248" t="s">
        <v>34</v>
      </c>
      <c r="N159" s="249" t="s">
        <v>49</v>
      </c>
      <c r="O159" s="43"/>
      <c r="P159" s="202">
        <f t="shared" si="11"/>
        <v>0</v>
      </c>
      <c r="Q159" s="202">
        <v>0</v>
      </c>
      <c r="R159" s="202">
        <f t="shared" si="12"/>
        <v>0</v>
      </c>
      <c r="S159" s="202">
        <v>0</v>
      </c>
      <c r="T159" s="203">
        <f t="shared" si="13"/>
        <v>0</v>
      </c>
      <c r="AR159" s="24" t="s">
        <v>225</v>
      </c>
      <c r="AT159" s="24" t="s">
        <v>222</v>
      </c>
      <c r="AU159" s="24" t="s">
        <v>88</v>
      </c>
      <c r="AY159" s="24" t="s">
        <v>179</v>
      </c>
      <c r="BE159" s="204">
        <f t="shared" si="14"/>
        <v>0</v>
      </c>
      <c r="BF159" s="204">
        <f t="shared" si="15"/>
        <v>0</v>
      </c>
      <c r="BG159" s="204">
        <f t="shared" si="16"/>
        <v>0</v>
      </c>
      <c r="BH159" s="204">
        <f t="shared" si="17"/>
        <v>0</v>
      </c>
      <c r="BI159" s="204">
        <f t="shared" si="18"/>
        <v>0</v>
      </c>
      <c r="BJ159" s="24" t="s">
        <v>86</v>
      </c>
      <c r="BK159" s="204">
        <f t="shared" si="19"/>
        <v>0</v>
      </c>
      <c r="BL159" s="24" t="s">
        <v>187</v>
      </c>
      <c r="BM159" s="24" t="s">
        <v>1123</v>
      </c>
    </row>
    <row r="160" spans="2:65" s="1" customFormat="1" ht="14.45" customHeight="1">
      <c r="B160" s="42"/>
      <c r="C160" s="240" t="s">
        <v>640</v>
      </c>
      <c r="D160" s="240" t="s">
        <v>222</v>
      </c>
      <c r="E160" s="241" t="s">
        <v>3426</v>
      </c>
      <c r="F160" s="242" t="s">
        <v>3427</v>
      </c>
      <c r="G160" s="243" t="s">
        <v>250</v>
      </c>
      <c r="H160" s="244">
        <v>3</v>
      </c>
      <c r="I160" s="245"/>
      <c r="J160" s="246">
        <f t="shared" si="10"/>
        <v>0</v>
      </c>
      <c r="K160" s="242" t="s">
        <v>34</v>
      </c>
      <c r="L160" s="247"/>
      <c r="M160" s="248" t="s">
        <v>34</v>
      </c>
      <c r="N160" s="249" t="s">
        <v>49</v>
      </c>
      <c r="O160" s="43"/>
      <c r="P160" s="202">
        <f t="shared" si="11"/>
        <v>0</v>
      </c>
      <c r="Q160" s="202">
        <v>0</v>
      </c>
      <c r="R160" s="202">
        <f t="shared" si="12"/>
        <v>0</v>
      </c>
      <c r="S160" s="202">
        <v>0</v>
      </c>
      <c r="T160" s="203">
        <f t="shared" si="13"/>
        <v>0</v>
      </c>
      <c r="AR160" s="24" t="s">
        <v>225</v>
      </c>
      <c r="AT160" s="24" t="s">
        <v>222</v>
      </c>
      <c r="AU160" s="24" t="s">
        <v>88</v>
      </c>
      <c r="AY160" s="24" t="s">
        <v>179</v>
      </c>
      <c r="BE160" s="204">
        <f t="shared" si="14"/>
        <v>0</v>
      </c>
      <c r="BF160" s="204">
        <f t="shared" si="15"/>
        <v>0</v>
      </c>
      <c r="BG160" s="204">
        <f t="shared" si="16"/>
        <v>0</v>
      </c>
      <c r="BH160" s="204">
        <f t="shared" si="17"/>
        <v>0</v>
      </c>
      <c r="BI160" s="204">
        <f t="shared" si="18"/>
        <v>0</v>
      </c>
      <c r="BJ160" s="24" t="s">
        <v>86</v>
      </c>
      <c r="BK160" s="204">
        <f t="shared" si="19"/>
        <v>0</v>
      </c>
      <c r="BL160" s="24" t="s">
        <v>187</v>
      </c>
      <c r="BM160" s="24" t="s">
        <v>1141</v>
      </c>
    </row>
    <row r="161" spans="2:65" s="1" customFormat="1" ht="14.45" customHeight="1">
      <c r="B161" s="42"/>
      <c r="C161" s="240" t="s">
        <v>646</v>
      </c>
      <c r="D161" s="240" t="s">
        <v>222</v>
      </c>
      <c r="E161" s="241" t="s">
        <v>3428</v>
      </c>
      <c r="F161" s="242" t="s">
        <v>3429</v>
      </c>
      <c r="G161" s="243" t="s">
        <v>2864</v>
      </c>
      <c r="H161" s="244">
        <v>4</v>
      </c>
      <c r="I161" s="245"/>
      <c r="J161" s="246">
        <f t="shared" si="10"/>
        <v>0</v>
      </c>
      <c r="K161" s="242" t="s">
        <v>34</v>
      </c>
      <c r="L161" s="247"/>
      <c r="M161" s="248" t="s">
        <v>34</v>
      </c>
      <c r="N161" s="249" t="s">
        <v>49</v>
      </c>
      <c r="O161" s="43"/>
      <c r="P161" s="202">
        <f t="shared" si="11"/>
        <v>0</v>
      </c>
      <c r="Q161" s="202">
        <v>0</v>
      </c>
      <c r="R161" s="202">
        <f t="shared" si="12"/>
        <v>0</v>
      </c>
      <c r="S161" s="202">
        <v>0</v>
      </c>
      <c r="T161" s="203">
        <f t="shared" si="13"/>
        <v>0</v>
      </c>
      <c r="AR161" s="24" t="s">
        <v>225</v>
      </c>
      <c r="AT161" s="24" t="s">
        <v>222</v>
      </c>
      <c r="AU161" s="24" t="s">
        <v>88</v>
      </c>
      <c r="AY161" s="24" t="s">
        <v>179</v>
      </c>
      <c r="BE161" s="204">
        <f t="shared" si="14"/>
        <v>0</v>
      </c>
      <c r="BF161" s="204">
        <f t="shared" si="15"/>
        <v>0</v>
      </c>
      <c r="BG161" s="204">
        <f t="shared" si="16"/>
        <v>0</v>
      </c>
      <c r="BH161" s="204">
        <f t="shared" si="17"/>
        <v>0</v>
      </c>
      <c r="BI161" s="204">
        <f t="shared" si="18"/>
        <v>0</v>
      </c>
      <c r="BJ161" s="24" t="s">
        <v>86</v>
      </c>
      <c r="BK161" s="204">
        <f t="shared" si="19"/>
        <v>0</v>
      </c>
      <c r="BL161" s="24" t="s">
        <v>187</v>
      </c>
      <c r="BM161" s="24" t="s">
        <v>1153</v>
      </c>
    </row>
    <row r="162" spans="2:65" s="1" customFormat="1" ht="14.45" customHeight="1">
      <c r="B162" s="42"/>
      <c r="C162" s="240" t="s">
        <v>651</v>
      </c>
      <c r="D162" s="240" t="s">
        <v>222</v>
      </c>
      <c r="E162" s="241" t="s">
        <v>3430</v>
      </c>
      <c r="F162" s="242" t="s">
        <v>3379</v>
      </c>
      <c r="G162" s="243" t="s">
        <v>250</v>
      </c>
      <c r="H162" s="244">
        <v>3</v>
      </c>
      <c r="I162" s="245"/>
      <c r="J162" s="246">
        <f t="shared" si="10"/>
        <v>0</v>
      </c>
      <c r="K162" s="242" t="s">
        <v>34</v>
      </c>
      <c r="L162" s="247"/>
      <c r="M162" s="248" t="s">
        <v>34</v>
      </c>
      <c r="N162" s="249" t="s">
        <v>49</v>
      </c>
      <c r="O162" s="43"/>
      <c r="P162" s="202">
        <f t="shared" si="11"/>
        <v>0</v>
      </c>
      <c r="Q162" s="202">
        <v>0</v>
      </c>
      <c r="R162" s="202">
        <f t="shared" si="12"/>
        <v>0</v>
      </c>
      <c r="S162" s="202">
        <v>0</v>
      </c>
      <c r="T162" s="203">
        <f t="shared" si="13"/>
        <v>0</v>
      </c>
      <c r="AR162" s="24" t="s">
        <v>225</v>
      </c>
      <c r="AT162" s="24" t="s">
        <v>222</v>
      </c>
      <c r="AU162" s="24" t="s">
        <v>88</v>
      </c>
      <c r="AY162" s="24" t="s">
        <v>179</v>
      </c>
      <c r="BE162" s="204">
        <f t="shared" si="14"/>
        <v>0</v>
      </c>
      <c r="BF162" s="204">
        <f t="shared" si="15"/>
        <v>0</v>
      </c>
      <c r="BG162" s="204">
        <f t="shared" si="16"/>
        <v>0</v>
      </c>
      <c r="BH162" s="204">
        <f t="shared" si="17"/>
        <v>0</v>
      </c>
      <c r="BI162" s="204">
        <f t="shared" si="18"/>
        <v>0</v>
      </c>
      <c r="BJ162" s="24" t="s">
        <v>86</v>
      </c>
      <c r="BK162" s="204">
        <f t="shared" si="19"/>
        <v>0</v>
      </c>
      <c r="BL162" s="24" t="s">
        <v>187</v>
      </c>
      <c r="BM162" s="24" t="s">
        <v>1164</v>
      </c>
    </row>
    <row r="163" spans="2:65" s="1" customFormat="1" ht="14.45" customHeight="1">
      <c r="B163" s="42"/>
      <c r="C163" s="240" t="s">
        <v>656</v>
      </c>
      <c r="D163" s="240" t="s">
        <v>222</v>
      </c>
      <c r="E163" s="241" t="s">
        <v>3431</v>
      </c>
      <c r="F163" s="242" t="s">
        <v>3381</v>
      </c>
      <c r="G163" s="243" t="s">
        <v>2864</v>
      </c>
      <c r="H163" s="244">
        <v>6</v>
      </c>
      <c r="I163" s="245"/>
      <c r="J163" s="246">
        <f t="shared" si="10"/>
        <v>0</v>
      </c>
      <c r="K163" s="242" t="s">
        <v>34</v>
      </c>
      <c r="L163" s="247"/>
      <c r="M163" s="248" t="s">
        <v>34</v>
      </c>
      <c r="N163" s="249" t="s">
        <v>49</v>
      </c>
      <c r="O163" s="43"/>
      <c r="P163" s="202">
        <f t="shared" si="11"/>
        <v>0</v>
      </c>
      <c r="Q163" s="202">
        <v>0</v>
      </c>
      <c r="R163" s="202">
        <f t="shared" si="12"/>
        <v>0</v>
      </c>
      <c r="S163" s="202">
        <v>0</v>
      </c>
      <c r="T163" s="203">
        <f t="shared" si="13"/>
        <v>0</v>
      </c>
      <c r="AR163" s="24" t="s">
        <v>225</v>
      </c>
      <c r="AT163" s="24" t="s">
        <v>222</v>
      </c>
      <c r="AU163" s="24" t="s">
        <v>88</v>
      </c>
      <c r="AY163" s="24" t="s">
        <v>179</v>
      </c>
      <c r="BE163" s="204">
        <f t="shared" si="14"/>
        <v>0</v>
      </c>
      <c r="BF163" s="204">
        <f t="shared" si="15"/>
        <v>0</v>
      </c>
      <c r="BG163" s="204">
        <f t="shared" si="16"/>
        <v>0</v>
      </c>
      <c r="BH163" s="204">
        <f t="shared" si="17"/>
        <v>0</v>
      </c>
      <c r="BI163" s="204">
        <f t="shared" si="18"/>
        <v>0</v>
      </c>
      <c r="BJ163" s="24" t="s">
        <v>86</v>
      </c>
      <c r="BK163" s="204">
        <f t="shared" si="19"/>
        <v>0</v>
      </c>
      <c r="BL163" s="24" t="s">
        <v>187</v>
      </c>
      <c r="BM163" s="24" t="s">
        <v>1177</v>
      </c>
    </row>
    <row r="164" spans="2:65" s="1" customFormat="1" ht="14.45" customHeight="1">
      <c r="B164" s="42"/>
      <c r="C164" s="240" t="s">
        <v>661</v>
      </c>
      <c r="D164" s="240" t="s">
        <v>222</v>
      </c>
      <c r="E164" s="241" t="s">
        <v>3432</v>
      </c>
      <c r="F164" s="242" t="s">
        <v>3433</v>
      </c>
      <c r="G164" s="243" t="s">
        <v>250</v>
      </c>
      <c r="H164" s="244">
        <v>8</v>
      </c>
      <c r="I164" s="245"/>
      <c r="J164" s="246">
        <f t="shared" si="10"/>
        <v>0</v>
      </c>
      <c r="K164" s="242" t="s">
        <v>34</v>
      </c>
      <c r="L164" s="247"/>
      <c r="M164" s="248" t="s">
        <v>34</v>
      </c>
      <c r="N164" s="249" t="s">
        <v>49</v>
      </c>
      <c r="O164" s="43"/>
      <c r="P164" s="202">
        <f t="shared" si="11"/>
        <v>0</v>
      </c>
      <c r="Q164" s="202">
        <v>0</v>
      </c>
      <c r="R164" s="202">
        <f t="shared" si="12"/>
        <v>0</v>
      </c>
      <c r="S164" s="202">
        <v>0</v>
      </c>
      <c r="T164" s="203">
        <f t="shared" si="13"/>
        <v>0</v>
      </c>
      <c r="AR164" s="24" t="s">
        <v>225</v>
      </c>
      <c r="AT164" s="24" t="s">
        <v>222</v>
      </c>
      <c r="AU164" s="24" t="s">
        <v>88</v>
      </c>
      <c r="AY164" s="24" t="s">
        <v>179</v>
      </c>
      <c r="BE164" s="204">
        <f t="shared" si="14"/>
        <v>0</v>
      </c>
      <c r="BF164" s="204">
        <f t="shared" si="15"/>
        <v>0</v>
      </c>
      <c r="BG164" s="204">
        <f t="shared" si="16"/>
        <v>0</v>
      </c>
      <c r="BH164" s="204">
        <f t="shared" si="17"/>
        <v>0</v>
      </c>
      <c r="BI164" s="204">
        <f t="shared" si="18"/>
        <v>0</v>
      </c>
      <c r="BJ164" s="24" t="s">
        <v>86</v>
      </c>
      <c r="BK164" s="204">
        <f t="shared" si="19"/>
        <v>0</v>
      </c>
      <c r="BL164" s="24" t="s">
        <v>187</v>
      </c>
      <c r="BM164" s="24" t="s">
        <v>1188</v>
      </c>
    </row>
    <row r="165" spans="2:65" s="1" customFormat="1" ht="14.45" customHeight="1">
      <c r="B165" s="42"/>
      <c r="C165" s="240" t="s">
        <v>668</v>
      </c>
      <c r="D165" s="240" t="s">
        <v>222</v>
      </c>
      <c r="E165" s="241" t="s">
        <v>3434</v>
      </c>
      <c r="F165" s="242" t="s">
        <v>3435</v>
      </c>
      <c r="G165" s="243" t="s">
        <v>250</v>
      </c>
      <c r="H165" s="244">
        <v>5</v>
      </c>
      <c r="I165" s="245"/>
      <c r="J165" s="246">
        <f t="shared" si="10"/>
        <v>0</v>
      </c>
      <c r="K165" s="242" t="s">
        <v>34</v>
      </c>
      <c r="L165" s="247"/>
      <c r="M165" s="248" t="s">
        <v>34</v>
      </c>
      <c r="N165" s="249" t="s">
        <v>49</v>
      </c>
      <c r="O165" s="43"/>
      <c r="P165" s="202">
        <f t="shared" si="11"/>
        <v>0</v>
      </c>
      <c r="Q165" s="202">
        <v>0</v>
      </c>
      <c r="R165" s="202">
        <f t="shared" si="12"/>
        <v>0</v>
      </c>
      <c r="S165" s="202">
        <v>0</v>
      </c>
      <c r="T165" s="203">
        <f t="shared" si="13"/>
        <v>0</v>
      </c>
      <c r="AR165" s="24" t="s">
        <v>225</v>
      </c>
      <c r="AT165" s="24" t="s">
        <v>222</v>
      </c>
      <c r="AU165" s="24" t="s">
        <v>88</v>
      </c>
      <c r="AY165" s="24" t="s">
        <v>179</v>
      </c>
      <c r="BE165" s="204">
        <f t="shared" si="14"/>
        <v>0</v>
      </c>
      <c r="BF165" s="204">
        <f t="shared" si="15"/>
        <v>0</v>
      </c>
      <c r="BG165" s="204">
        <f t="shared" si="16"/>
        <v>0</v>
      </c>
      <c r="BH165" s="204">
        <f t="shared" si="17"/>
        <v>0</v>
      </c>
      <c r="BI165" s="204">
        <f t="shared" si="18"/>
        <v>0</v>
      </c>
      <c r="BJ165" s="24" t="s">
        <v>86</v>
      </c>
      <c r="BK165" s="204">
        <f t="shared" si="19"/>
        <v>0</v>
      </c>
      <c r="BL165" s="24" t="s">
        <v>187</v>
      </c>
      <c r="BM165" s="24" t="s">
        <v>1199</v>
      </c>
    </row>
    <row r="166" spans="2:65" s="1" customFormat="1" ht="14.45" customHeight="1">
      <c r="B166" s="42"/>
      <c r="C166" s="240" t="s">
        <v>675</v>
      </c>
      <c r="D166" s="240" t="s">
        <v>222</v>
      </c>
      <c r="E166" s="241" t="s">
        <v>3436</v>
      </c>
      <c r="F166" s="242" t="s">
        <v>3385</v>
      </c>
      <c r="G166" s="243" t="s">
        <v>250</v>
      </c>
      <c r="H166" s="244">
        <v>4</v>
      </c>
      <c r="I166" s="245"/>
      <c r="J166" s="246">
        <f t="shared" si="10"/>
        <v>0</v>
      </c>
      <c r="K166" s="242" t="s">
        <v>34</v>
      </c>
      <c r="L166" s="247"/>
      <c r="M166" s="248" t="s">
        <v>34</v>
      </c>
      <c r="N166" s="249" t="s">
        <v>49</v>
      </c>
      <c r="O166" s="43"/>
      <c r="P166" s="202">
        <f t="shared" si="11"/>
        <v>0</v>
      </c>
      <c r="Q166" s="202">
        <v>0</v>
      </c>
      <c r="R166" s="202">
        <f t="shared" si="12"/>
        <v>0</v>
      </c>
      <c r="S166" s="202">
        <v>0</v>
      </c>
      <c r="T166" s="203">
        <f t="shared" si="13"/>
        <v>0</v>
      </c>
      <c r="AR166" s="24" t="s">
        <v>225</v>
      </c>
      <c r="AT166" s="24" t="s">
        <v>222</v>
      </c>
      <c r="AU166" s="24" t="s">
        <v>88</v>
      </c>
      <c r="AY166" s="24" t="s">
        <v>179</v>
      </c>
      <c r="BE166" s="204">
        <f t="shared" si="14"/>
        <v>0</v>
      </c>
      <c r="BF166" s="204">
        <f t="shared" si="15"/>
        <v>0</v>
      </c>
      <c r="BG166" s="204">
        <f t="shared" si="16"/>
        <v>0</v>
      </c>
      <c r="BH166" s="204">
        <f t="shared" si="17"/>
        <v>0</v>
      </c>
      <c r="BI166" s="204">
        <f t="shared" si="18"/>
        <v>0</v>
      </c>
      <c r="BJ166" s="24" t="s">
        <v>86</v>
      </c>
      <c r="BK166" s="204">
        <f t="shared" si="19"/>
        <v>0</v>
      </c>
      <c r="BL166" s="24" t="s">
        <v>187</v>
      </c>
      <c r="BM166" s="24" t="s">
        <v>1214</v>
      </c>
    </row>
    <row r="167" spans="2:65" s="1" customFormat="1" ht="14.45" customHeight="1">
      <c r="B167" s="42"/>
      <c r="C167" s="240" t="s">
        <v>683</v>
      </c>
      <c r="D167" s="240" t="s">
        <v>222</v>
      </c>
      <c r="E167" s="241" t="s">
        <v>3437</v>
      </c>
      <c r="F167" s="242" t="s">
        <v>3387</v>
      </c>
      <c r="G167" s="243" t="s">
        <v>185</v>
      </c>
      <c r="H167" s="244">
        <v>150</v>
      </c>
      <c r="I167" s="245"/>
      <c r="J167" s="246">
        <f t="shared" si="10"/>
        <v>0</v>
      </c>
      <c r="K167" s="242" t="s">
        <v>34</v>
      </c>
      <c r="L167" s="247"/>
      <c r="M167" s="248" t="s">
        <v>34</v>
      </c>
      <c r="N167" s="249" t="s">
        <v>49</v>
      </c>
      <c r="O167" s="43"/>
      <c r="P167" s="202">
        <f t="shared" si="11"/>
        <v>0</v>
      </c>
      <c r="Q167" s="202">
        <v>0</v>
      </c>
      <c r="R167" s="202">
        <f t="shared" si="12"/>
        <v>0</v>
      </c>
      <c r="S167" s="202">
        <v>0</v>
      </c>
      <c r="T167" s="203">
        <f t="shared" si="13"/>
        <v>0</v>
      </c>
      <c r="AR167" s="24" t="s">
        <v>225</v>
      </c>
      <c r="AT167" s="24" t="s">
        <v>222</v>
      </c>
      <c r="AU167" s="24" t="s">
        <v>88</v>
      </c>
      <c r="AY167" s="24" t="s">
        <v>179</v>
      </c>
      <c r="BE167" s="204">
        <f t="shared" si="14"/>
        <v>0</v>
      </c>
      <c r="BF167" s="204">
        <f t="shared" si="15"/>
        <v>0</v>
      </c>
      <c r="BG167" s="204">
        <f t="shared" si="16"/>
        <v>0</v>
      </c>
      <c r="BH167" s="204">
        <f t="shared" si="17"/>
        <v>0</v>
      </c>
      <c r="BI167" s="204">
        <f t="shared" si="18"/>
        <v>0</v>
      </c>
      <c r="BJ167" s="24" t="s">
        <v>86</v>
      </c>
      <c r="BK167" s="204">
        <f t="shared" si="19"/>
        <v>0</v>
      </c>
      <c r="BL167" s="24" t="s">
        <v>187</v>
      </c>
      <c r="BM167" s="24" t="s">
        <v>1224</v>
      </c>
    </row>
    <row r="168" spans="2:65" s="1" customFormat="1" ht="14.45" customHeight="1">
      <c r="B168" s="42"/>
      <c r="C168" s="240" t="s">
        <v>693</v>
      </c>
      <c r="D168" s="240" t="s">
        <v>222</v>
      </c>
      <c r="E168" s="241" t="s">
        <v>3438</v>
      </c>
      <c r="F168" s="242" t="s">
        <v>3389</v>
      </c>
      <c r="G168" s="243" t="s">
        <v>185</v>
      </c>
      <c r="H168" s="244">
        <v>160</v>
      </c>
      <c r="I168" s="245"/>
      <c r="J168" s="246">
        <f t="shared" si="10"/>
        <v>0</v>
      </c>
      <c r="K168" s="242" t="s">
        <v>34</v>
      </c>
      <c r="L168" s="247"/>
      <c r="M168" s="248" t="s">
        <v>34</v>
      </c>
      <c r="N168" s="249" t="s">
        <v>49</v>
      </c>
      <c r="O168" s="43"/>
      <c r="P168" s="202">
        <f t="shared" si="11"/>
        <v>0</v>
      </c>
      <c r="Q168" s="202">
        <v>0</v>
      </c>
      <c r="R168" s="202">
        <f t="shared" si="12"/>
        <v>0</v>
      </c>
      <c r="S168" s="202">
        <v>0</v>
      </c>
      <c r="T168" s="203">
        <f t="shared" si="13"/>
        <v>0</v>
      </c>
      <c r="AR168" s="24" t="s">
        <v>225</v>
      </c>
      <c r="AT168" s="24" t="s">
        <v>222</v>
      </c>
      <c r="AU168" s="24" t="s">
        <v>88</v>
      </c>
      <c r="AY168" s="24" t="s">
        <v>179</v>
      </c>
      <c r="BE168" s="204">
        <f t="shared" si="14"/>
        <v>0</v>
      </c>
      <c r="BF168" s="204">
        <f t="shared" si="15"/>
        <v>0</v>
      </c>
      <c r="BG168" s="204">
        <f t="shared" si="16"/>
        <v>0</v>
      </c>
      <c r="BH168" s="204">
        <f t="shared" si="17"/>
        <v>0</v>
      </c>
      <c r="BI168" s="204">
        <f t="shared" si="18"/>
        <v>0</v>
      </c>
      <c r="BJ168" s="24" t="s">
        <v>86</v>
      </c>
      <c r="BK168" s="204">
        <f t="shared" si="19"/>
        <v>0</v>
      </c>
      <c r="BL168" s="24" t="s">
        <v>187</v>
      </c>
      <c r="BM168" s="24" t="s">
        <v>1248</v>
      </c>
    </row>
    <row r="169" spans="2:65" s="10" customFormat="1" ht="29.85" customHeight="1">
      <c r="B169" s="177"/>
      <c r="C169" s="178"/>
      <c r="D169" s="179" t="s">
        <v>77</v>
      </c>
      <c r="E169" s="191" t="s">
        <v>3439</v>
      </c>
      <c r="F169" s="191" t="s">
        <v>3440</v>
      </c>
      <c r="G169" s="178"/>
      <c r="H169" s="178"/>
      <c r="I169" s="181"/>
      <c r="J169" s="192">
        <f>BK169</f>
        <v>0</v>
      </c>
      <c r="K169" s="178"/>
      <c r="L169" s="183"/>
      <c r="M169" s="184"/>
      <c r="N169" s="185"/>
      <c r="O169" s="185"/>
      <c r="P169" s="186">
        <f>SUM(P170:P221)</f>
        <v>0</v>
      </c>
      <c r="Q169" s="185"/>
      <c r="R169" s="186">
        <f>SUM(R170:R221)</f>
        <v>0</v>
      </c>
      <c r="S169" s="185"/>
      <c r="T169" s="187">
        <f>SUM(T170:T221)</f>
        <v>0</v>
      </c>
      <c r="AR169" s="188" t="s">
        <v>86</v>
      </c>
      <c r="AT169" s="189" t="s">
        <v>77</v>
      </c>
      <c r="AU169" s="189" t="s">
        <v>86</v>
      </c>
      <c r="AY169" s="188" t="s">
        <v>179</v>
      </c>
      <c r="BK169" s="190">
        <f>SUM(BK170:BK221)</f>
        <v>0</v>
      </c>
    </row>
    <row r="170" spans="2:65" s="1" customFormat="1" ht="102.6" customHeight="1">
      <c r="B170" s="42"/>
      <c r="C170" s="240" t="s">
        <v>698</v>
      </c>
      <c r="D170" s="240" t="s">
        <v>222</v>
      </c>
      <c r="E170" s="241" t="s">
        <v>3441</v>
      </c>
      <c r="F170" s="242" t="s">
        <v>3442</v>
      </c>
      <c r="G170" s="243" t="s">
        <v>454</v>
      </c>
      <c r="H170" s="244">
        <v>1</v>
      </c>
      <c r="I170" s="245"/>
      <c r="J170" s="246">
        <f>ROUND(I170*H170,2)</f>
        <v>0</v>
      </c>
      <c r="K170" s="242" t="s">
        <v>34</v>
      </c>
      <c r="L170" s="247"/>
      <c r="M170" s="248" t="s">
        <v>34</v>
      </c>
      <c r="N170" s="249" t="s">
        <v>49</v>
      </c>
      <c r="O170" s="43"/>
      <c r="P170" s="202">
        <f>O170*H170</f>
        <v>0</v>
      </c>
      <c r="Q170" s="202">
        <v>0</v>
      </c>
      <c r="R170" s="202">
        <f>Q170*H170</f>
        <v>0</v>
      </c>
      <c r="S170" s="202">
        <v>0</v>
      </c>
      <c r="T170" s="203">
        <f>S170*H170</f>
        <v>0</v>
      </c>
      <c r="AR170" s="24" t="s">
        <v>225</v>
      </c>
      <c r="AT170" s="24" t="s">
        <v>222</v>
      </c>
      <c r="AU170" s="24" t="s">
        <v>88</v>
      </c>
      <c r="AY170" s="24" t="s">
        <v>179</v>
      </c>
      <c r="BE170" s="204">
        <f>IF(N170="základní",J170,0)</f>
        <v>0</v>
      </c>
      <c r="BF170" s="204">
        <f>IF(N170="snížená",J170,0)</f>
        <v>0</v>
      </c>
      <c r="BG170" s="204">
        <f>IF(N170="zákl. přenesená",J170,0)</f>
        <v>0</v>
      </c>
      <c r="BH170" s="204">
        <f>IF(N170="sníž. přenesená",J170,0)</f>
        <v>0</v>
      </c>
      <c r="BI170" s="204">
        <f>IF(N170="nulová",J170,0)</f>
        <v>0</v>
      </c>
      <c r="BJ170" s="24" t="s">
        <v>86</v>
      </c>
      <c r="BK170" s="204">
        <f>ROUND(I170*H170,2)</f>
        <v>0</v>
      </c>
      <c r="BL170" s="24" t="s">
        <v>187</v>
      </c>
      <c r="BM170" s="24" t="s">
        <v>1273</v>
      </c>
    </row>
    <row r="171" spans="2:65" s="1" customFormat="1" ht="27">
      <c r="B171" s="42"/>
      <c r="C171" s="64"/>
      <c r="D171" s="205" t="s">
        <v>227</v>
      </c>
      <c r="E171" s="64"/>
      <c r="F171" s="206" t="s">
        <v>3327</v>
      </c>
      <c r="G171" s="64"/>
      <c r="H171" s="64"/>
      <c r="I171" s="164"/>
      <c r="J171" s="64"/>
      <c r="K171" s="64"/>
      <c r="L171" s="62"/>
      <c r="M171" s="207"/>
      <c r="N171" s="43"/>
      <c r="O171" s="43"/>
      <c r="P171" s="43"/>
      <c r="Q171" s="43"/>
      <c r="R171" s="43"/>
      <c r="S171" s="43"/>
      <c r="T171" s="79"/>
      <c r="AT171" s="24" t="s">
        <v>227</v>
      </c>
      <c r="AU171" s="24" t="s">
        <v>88</v>
      </c>
    </row>
    <row r="172" spans="2:65" s="1" customFormat="1" ht="22.9" customHeight="1">
      <c r="B172" s="42"/>
      <c r="C172" s="240" t="s">
        <v>702</v>
      </c>
      <c r="D172" s="240" t="s">
        <v>222</v>
      </c>
      <c r="E172" s="241" t="s">
        <v>3443</v>
      </c>
      <c r="F172" s="242" t="s">
        <v>3444</v>
      </c>
      <c r="G172" s="243" t="s">
        <v>454</v>
      </c>
      <c r="H172" s="244">
        <v>1</v>
      </c>
      <c r="I172" s="245"/>
      <c r="J172" s="246">
        <f t="shared" ref="J172:J203" si="20">ROUND(I172*H172,2)</f>
        <v>0</v>
      </c>
      <c r="K172" s="242" t="s">
        <v>34</v>
      </c>
      <c r="L172" s="247"/>
      <c r="M172" s="248" t="s">
        <v>34</v>
      </c>
      <c r="N172" s="249" t="s">
        <v>49</v>
      </c>
      <c r="O172" s="43"/>
      <c r="P172" s="202">
        <f t="shared" ref="P172:P203" si="21">O172*H172</f>
        <v>0</v>
      </c>
      <c r="Q172" s="202">
        <v>0</v>
      </c>
      <c r="R172" s="202">
        <f t="shared" ref="R172:R203" si="22">Q172*H172</f>
        <v>0</v>
      </c>
      <c r="S172" s="202">
        <v>0</v>
      </c>
      <c r="T172" s="203">
        <f t="shared" ref="T172:T203" si="23">S172*H172</f>
        <v>0</v>
      </c>
      <c r="AR172" s="24" t="s">
        <v>225</v>
      </c>
      <c r="AT172" s="24" t="s">
        <v>222</v>
      </c>
      <c r="AU172" s="24" t="s">
        <v>88</v>
      </c>
      <c r="AY172" s="24" t="s">
        <v>179</v>
      </c>
      <c r="BE172" s="204">
        <f t="shared" ref="BE172:BE203" si="24">IF(N172="základní",J172,0)</f>
        <v>0</v>
      </c>
      <c r="BF172" s="204">
        <f t="shared" ref="BF172:BF203" si="25">IF(N172="snížená",J172,0)</f>
        <v>0</v>
      </c>
      <c r="BG172" s="204">
        <f t="shared" ref="BG172:BG203" si="26">IF(N172="zákl. přenesená",J172,0)</f>
        <v>0</v>
      </c>
      <c r="BH172" s="204">
        <f t="shared" ref="BH172:BH203" si="27">IF(N172="sníž. přenesená",J172,0)</f>
        <v>0</v>
      </c>
      <c r="BI172" s="204">
        <f t="shared" ref="BI172:BI203" si="28">IF(N172="nulová",J172,0)</f>
        <v>0</v>
      </c>
      <c r="BJ172" s="24" t="s">
        <v>86</v>
      </c>
      <c r="BK172" s="204">
        <f t="shared" ref="BK172:BK203" si="29">ROUND(I172*H172,2)</f>
        <v>0</v>
      </c>
      <c r="BL172" s="24" t="s">
        <v>187</v>
      </c>
      <c r="BM172" s="24" t="s">
        <v>1283</v>
      </c>
    </row>
    <row r="173" spans="2:65" s="1" customFormat="1" ht="14.45" customHeight="1">
      <c r="B173" s="42"/>
      <c r="C173" s="240" t="s">
        <v>711</v>
      </c>
      <c r="D173" s="240" t="s">
        <v>222</v>
      </c>
      <c r="E173" s="241" t="s">
        <v>3445</v>
      </c>
      <c r="F173" s="242" t="s">
        <v>3446</v>
      </c>
      <c r="G173" s="243" t="s">
        <v>2864</v>
      </c>
      <c r="H173" s="244">
        <v>1</v>
      </c>
      <c r="I173" s="245"/>
      <c r="J173" s="246">
        <f t="shared" si="20"/>
        <v>0</v>
      </c>
      <c r="K173" s="242" t="s">
        <v>34</v>
      </c>
      <c r="L173" s="247"/>
      <c r="M173" s="248" t="s">
        <v>34</v>
      </c>
      <c r="N173" s="249" t="s">
        <v>49</v>
      </c>
      <c r="O173" s="43"/>
      <c r="P173" s="202">
        <f t="shared" si="21"/>
        <v>0</v>
      </c>
      <c r="Q173" s="202">
        <v>0</v>
      </c>
      <c r="R173" s="202">
        <f t="shared" si="22"/>
        <v>0</v>
      </c>
      <c r="S173" s="202">
        <v>0</v>
      </c>
      <c r="T173" s="203">
        <f t="shared" si="23"/>
        <v>0</v>
      </c>
      <c r="AR173" s="24" t="s">
        <v>225</v>
      </c>
      <c r="AT173" s="24" t="s">
        <v>222</v>
      </c>
      <c r="AU173" s="24" t="s">
        <v>88</v>
      </c>
      <c r="AY173" s="24" t="s">
        <v>179</v>
      </c>
      <c r="BE173" s="204">
        <f t="shared" si="24"/>
        <v>0</v>
      </c>
      <c r="BF173" s="204">
        <f t="shared" si="25"/>
        <v>0</v>
      </c>
      <c r="BG173" s="204">
        <f t="shared" si="26"/>
        <v>0</v>
      </c>
      <c r="BH173" s="204">
        <f t="shared" si="27"/>
        <v>0</v>
      </c>
      <c r="BI173" s="204">
        <f t="shared" si="28"/>
        <v>0</v>
      </c>
      <c r="BJ173" s="24" t="s">
        <v>86</v>
      </c>
      <c r="BK173" s="204">
        <f t="shared" si="29"/>
        <v>0</v>
      </c>
      <c r="BL173" s="24" t="s">
        <v>187</v>
      </c>
      <c r="BM173" s="24" t="s">
        <v>1297</v>
      </c>
    </row>
    <row r="174" spans="2:65" s="1" customFormat="1" ht="14.45" customHeight="1">
      <c r="B174" s="42"/>
      <c r="C174" s="240" t="s">
        <v>715</v>
      </c>
      <c r="D174" s="240" t="s">
        <v>222</v>
      </c>
      <c r="E174" s="241" t="s">
        <v>3447</v>
      </c>
      <c r="F174" s="242" t="s">
        <v>3448</v>
      </c>
      <c r="G174" s="243" t="s">
        <v>454</v>
      </c>
      <c r="H174" s="244">
        <v>1</v>
      </c>
      <c r="I174" s="245"/>
      <c r="J174" s="246">
        <f t="shared" si="20"/>
        <v>0</v>
      </c>
      <c r="K174" s="242" t="s">
        <v>34</v>
      </c>
      <c r="L174" s="247"/>
      <c r="M174" s="248" t="s">
        <v>34</v>
      </c>
      <c r="N174" s="249" t="s">
        <v>49</v>
      </c>
      <c r="O174" s="43"/>
      <c r="P174" s="202">
        <f t="shared" si="21"/>
        <v>0</v>
      </c>
      <c r="Q174" s="202">
        <v>0</v>
      </c>
      <c r="R174" s="202">
        <f t="shared" si="22"/>
        <v>0</v>
      </c>
      <c r="S174" s="202">
        <v>0</v>
      </c>
      <c r="T174" s="203">
        <f t="shared" si="23"/>
        <v>0</v>
      </c>
      <c r="AR174" s="24" t="s">
        <v>225</v>
      </c>
      <c r="AT174" s="24" t="s">
        <v>222</v>
      </c>
      <c r="AU174" s="24" t="s">
        <v>88</v>
      </c>
      <c r="AY174" s="24" t="s">
        <v>179</v>
      </c>
      <c r="BE174" s="204">
        <f t="shared" si="24"/>
        <v>0</v>
      </c>
      <c r="BF174" s="204">
        <f t="shared" si="25"/>
        <v>0</v>
      </c>
      <c r="BG174" s="204">
        <f t="shared" si="26"/>
        <v>0</v>
      </c>
      <c r="BH174" s="204">
        <f t="shared" si="27"/>
        <v>0</v>
      </c>
      <c r="BI174" s="204">
        <f t="shared" si="28"/>
        <v>0</v>
      </c>
      <c r="BJ174" s="24" t="s">
        <v>86</v>
      </c>
      <c r="BK174" s="204">
        <f t="shared" si="29"/>
        <v>0</v>
      </c>
      <c r="BL174" s="24" t="s">
        <v>187</v>
      </c>
      <c r="BM174" s="24" t="s">
        <v>1309</v>
      </c>
    </row>
    <row r="175" spans="2:65" s="1" customFormat="1" ht="22.9" customHeight="1">
      <c r="B175" s="42"/>
      <c r="C175" s="240" t="s">
        <v>727</v>
      </c>
      <c r="D175" s="240" t="s">
        <v>222</v>
      </c>
      <c r="E175" s="241" t="s">
        <v>3449</v>
      </c>
      <c r="F175" s="242" t="s">
        <v>3450</v>
      </c>
      <c r="G175" s="243" t="s">
        <v>250</v>
      </c>
      <c r="H175" s="244">
        <v>28</v>
      </c>
      <c r="I175" s="245"/>
      <c r="J175" s="246">
        <f t="shared" si="20"/>
        <v>0</v>
      </c>
      <c r="K175" s="242" t="s">
        <v>34</v>
      </c>
      <c r="L175" s="247"/>
      <c r="M175" s="248" t="s">
        <v>34</v>
      </c>
      <c r="N175" s="249" t="s">
        <v>49</v>
      </c>
      <c r="O175" s="43"/>
      <c r="P175" s="202">
        <f t="shared" si="21"/>
        <v>0</v>
      </c>
      <c r="Q175" s="202">
        <v>0</v>
      </c>
      <c r="R175" s="202">
        <f t="shared" si="22"/>
        <v>0</v>
      </c>
      <c r="S175" s="202">
        <v>0</v>
      </c>
      <c r="T175" s="203">
        <f t="shared" si="23"/>
        <v>0</v>
      </c>
      <c r="AR175" s="24" t="s">
        <v>225</v>
      </c>
      <c r="AT175" s="24" t="s">
        <v>222</v>
      </c>
      <c r="AU175" s="24" t="s">
        <v>88</v>
      </c>
      <c r="AY175" s="24" t="s">
        <v>179</v>
      </c>
      <c r="BE175" s="204">
        <f t="shared" si="24"/>
        <v>0</v>
      </c>
      <c r="BF175" s="204">
        <f t="shared" si="25"/>
        <v>0</v>
      </c>
      <c r="BG175" s="204">
        <f t="shared" si="26"/>
        <v>0</v>
      </c>
      <c r="BH175" s="204">
        <f t="shared" si="27"/>
        <v>0</v>
      </c>
      <c r="BI175" s="204">
        <f t="shared" si="28"/>
        <v>0</v>
      </c>
      <c r="BJ175" s="24" t="s">
        <v>86</v>
      </c>
      <c r="BK175" s="204">
        <f t="shared" si="29"/>
        <v>0</v>
      </c>
      <c r="BL175" s="24" t="s">
        <v>187</v>
      </c>
      <c r="BM175" s="24" t="s">
        <v>1319</v>
      </c>
    </row>
    <row r="176" spans="2:65" s="1" customFormat="1" ht="22.9" customHeight="1">
      <c r="B176" s="42"/>
      <c r="C176" s="240" t="s">
        <v>738</v>
      </c>
      <c r="D176" s="240" t="s">
        <v>222</v>
      </c>
      <c r="E176" s="241" t="s">
        <v>3451</v>
      </c>
      <c r="F176" s="242" t="s">
        <v>3452</v>
      </c>
      <c r="G176" s="243" t="s">
        <v>250</v>
      </c>
      <c r="H176" s="244">
        <v>28</v>
      </c>
      <c r="I176" s="245"/>
      <c r="J176" s="246">
        <f t="shared" si="20"/>
        <v>0</v>
      </c>
      <c r="K176" s="242" t="s">
        <v>34</v>
      </c>
      <c r="L176" s="247"/>
      <c r="M176" s="248" t="s">
        <v>34</v>
      </c>
      <c r="N176" s="249" t="s">
        <v>49</v>
      </c>
      <c r="O176" s="43"/>
      <c r="P176" s="202">
        <f t="shared" si="21"/>
        <v>0</v>
      </c>
      <c r="Q176" s="202">
        <v>0</v>
      </c>
      <c r="R176" s="202">
        <f t="shared" si="22"/>
        <v>0</v>
      </c>
      <c r="S176" s="202">
        <v>0</v>
      </c>
      <c r="T176" s="203">
        <f t="shared" si="23"/>
        <v>0</v>
      </c>
      <c r="AR176" s="24" t="s">
        <v>225</v>
      </c>
      <c r="AT176" s="24" t="s">
        <v>222</v>
      </c>
      <c r="AU176" s="24" t="s">
        <v>88</v>
      </c>
      <c r="AY176" s="24" t="s">
        <v>179</v>
      </c>
      <c r="BE176" s="204">
        <f t="shared" si="24"/>
        <v>0</v>
      </c>
      <c r="BF176" s="204">
        <f t="shared" si="25"/>
        <v>0</v>
      </c>
      <c r="BG176" s="204">
        <f t="shared" si="26"/>
        <v>0</v>
      </c>
      <c r="BH176" s="204">
        <f t="shared" si="27"/>
        <v>0</v>
      </c>
      <c r="BI176" s="204">
        <f t="shared" si="28"/>
        <v>0</v>
      </c>
      <c r="BJ176" s="24" t="s">
        <v>86</v>
      </c>
      <c r="BK176" s="204">
        <f t="shared" si="29"/>
        <v>0</v>
      </c>
      <c r="BL176" s="24" t="s">
        <v>187</v>
      </c>
      <c r="BM176" s="24" t="s">
        <v>1397</v>
      </c>
    </row>
    <row r="177" spans="2:65" s="1" customFormat="1" ht="14.45" customHeight="1">
      <c r="B177" s="42"/>
      <c r="C177" s="240" t="s">
        <v>751</v>
      </c>
      <c r="D177" s="240" t="s">
        <v>222</v>
      </c>
      <c r="E177" s="241" t="s">
        <v>3453</v>
      </c>
      <c r="F177" s="242" t="s">
        <v>3454</v>
      </c>
      <c r="G177" s="243" t="s">
        <v>250</v>
      </c>
      <c r="H177" s="244">
        <v>28</v>
      </c>
      <c r="I177" s="245"/>
      <c r="J177" s="246">
        <f t="shared" si="20"/>
        <v>0</v>
      </c>
      <c r="K177" s="242" t="s">
        <v>34</v>
      </c>
      <c r="L177" s="247"/>
      <c r="M177" s="248" t="s">
        <v>34</v>
      </c>
      <c r="N177" s="249" t="s">
        <v>49</v>
      </c>
      <c r="O177" s="43"/>
      <c r="P177" s="202">
        <f t="shared" si="21"/>
        <v>0</v>
      </c>
      <c r="Q177" s="202">
        <v>0</v>
      </c>
      <c r="R177" s="202">
        <f t="shared" si="22"/>
        <v>0</v>
      </c>
      <c r="S177" s="202">
        <v>0</v>
      </c>
      <c r="T177" s="203">
        <f t="shared" si="23"/>
        <v>0</v>
      </c>
      <c r="AR177" s="24" t="s">
        <v>225</v>
      </c>
      <c r="AT177" s="24" t="s">
        <v>222</v>
      </c>
      <c r="AU177" s="24" t="s">
        <v>88</v>
      </c>
      <c r="AY177" s="24" t="s">
        <v>179</v>
      </c>
      <c r="BE177" s="204">
        <f t="shared" si="24"/>
        <v>0</v>
      </c>
      <c r="BF177" s="204">
        <f t="shared" si="25"/>
        <v>0</v>
      </c>
      <c r="BG177" s="204">
        <f t="shared" si="26"/>
        <v>0</v>
      </c>
      <c r="BH177" s="204">
        <f t="shared" si="27"/>
        <v>0</v>
      </c>
      <c r="BI177" s="204">
        <f t="shared" si="28"/>
        <v>0</v>
      </c>
      <c r="BJ177" s="24" t="s">
        <v>86</v>
      </c>
      <c r="BK177" s="204">
        <f t="shared" si="29"/>
        <v>0</v>
      </c>
      <c r="BL177" s="24" t="s">
        <v>187</v>
      </c>
      <c r="BM177" s="24" t="s">
        <v>1406</v>
      </c>
    </row>
    <row r="178" spans="2:65" s="1" customFormat="1" ht="14.45" customHeight="1">
      <c r="B178" s="42"/>
      <c r="C178" s="240" t="s">
        <v>756</v>
      </c>
      <c r="D178" s="240" t="s">
        <v>222</v>
      </c>
      <c r="E178" s="241" t="s">
        <v>3455</v>
      </c>
      <c r="F178" s="242" t="s">
        <v>3456</v>
      </c>
      <c r="G178" s="243" t="s">
        <v>250</v>
      </c>
      <c r="H178" s="244">
        <v>28</v>
      </c>
      <c r="I178" s="245"/>
      <c r="J178" s="246">
        <f t="shared" si="20"/>
        <v>0</v>
      </c>
      <c r="K178" s="242" t="s">
        <v>34</v>
      </c>
      <c r="L178" s="247"/>
      <c r="M178" s="248" t="s">
        <v>34</v>
      </c>
      <c r="N178" s="249" t="s">
        <v>49</v>
      </c>
      <c r="O178" s="43"/>
      <c r="P178" s="202">
        <f t="shared" si="21"/>
        <v>0</v>
      </c>
      <c r="Q178" s="202">
        <v>0</v>
      </c>
      <c r="R178" s="202">
        <f t="shared" si="22"/>
        <v>0</v>
      </c>
      <c r="S178" s="202">
        <v>0</v>
      </c>
      <c r="T178" s="203">
        <f t="shared" si="23"/>
        <v>0</v>
      </c>
      <c r="AR178" s="24" t="s">
        <v>225</v>
      </c>
      <c r="AT178" s="24" t="s">
        <v>222</v>
      </c>
      <c r="AU178" s="24" t="s">
        <v>88</v>
      </c>
      <c r="AY178" s="24" t="s">
        <v>179</v>
      </c>
      <c r="BE178" s="204">
        <f t="shared" si="24"/>
        <v>0</v>
      </c>
      <c r="BF178" s="204">
        <f t="shared" si="25"/>
        <v>0</v>
      </c>
      <c r="BG178" s="204">
        <f t="shared" si="26"/>
        <v>0</v>
      </c>
      <c r="BH178" s="204">
        <f t="shared" si="27"/>
        <v>0</v>
      </c>
      <c r="BI178" s="204">
        <f t="shared" si="28"/>
        <v>0</v>
      </c>
      <c r="BJ178" s="24" t="s">
        <v>86</v>
      </c>
      <c r="BK178" s="204">
        <f t="shared" si="29"/>
        <v>0</v>
      </c>
      <c r="BL178" s="24" t="s">
        <v>187</v>
      </c>
      <c r="BM178" s="24" t="s">
        <v>1417</v>
      </c>
    </row>
    <row r="179" spans="2:65" s="1" customFormat="1" ht="34.15" customHeight="1">
      <c r="B179" s="42"/>
      <c r="C179" s="240" t="s">
        <v>760</v>
      </c>
      <c r="D179" s="240" t="s">
        <v>222</v>
      </c>
      <c r="E179" s="241" t="s">
        <v>3457</v>
      </c>
      <c r="F179" s="242" t="s">
        <v>3458</v>
      </c>
      <c r="G179" s="243" t="s">
        <v>2864</v>
      </c>
      <c r="H179" s="244">
        <v>1</v>
      </c>
      <c r="I179" s="245"/>
      <c r="J179" s="246">
        <f t="shared" si="20"/>
        <v>0</v>
      </c>
      <c r="K179" s="242" t="s">
        <v>34</v>
      </c>
      <c r="L179" s="247"/>
      <c r="M179" s="248" t="s">
        <v>34</v>
      </c>
      <c r="N179" s="249" t="s">
        <v>49</v>
      </c>
      <c r="O179" s="43"/>
      <c r="P179" s="202">
        <f t="shared" si="21"/>
        <v>0</v>
      </c>
      <c r="Q179" s="202">
        <v>0</v>
      </c>
      <c r="R179" s="202">
        <f t="shared" si="22"/>
        <v>0</v>
      </c>
      <c r="S179" s="202">
        <v>0</v>
      </c>
      <c r="T179" s="203">
        <f t="shared" si="23"/>
        <v>0</v>
      </c>
      <c r="AR179" s="24" t="s">
        <v>225</v>
      </c>
      <c r="AT179" s="24" t="s">
        <v>222</v>
      </c>
      <c r="AU179" s="24" t="s">
        <v>88</v>
      </c>
      <c r="AY179" s="24" t="s">
        <v>179</v>
      </c>
      <c r="BE179" s="204">
        <f t="shared" si="24"/>
        <v>0</v>
      </c>
      <c r="BF179" s="204">
        <f t="shared" si="25"/>
        <v>0</v>
      </c>
      <c r="BG179" s="204">
        <f t="shared" si="26"/>
        <v>0</v>
      </c>
      <c r="BH179" s="204">
        <f t="shared" si="27"/>
        <v>0</v>
      </c>
      <c r="BI179" s="204">
        <f t="shared" si="28"/>
        <v>0</v>
      </c>
      <c r="BJ179" s="24" t="s">
        <v>86</v>
      </c>
      <c r="BK179" s="204">
        <f t="shared" si="29"/>
        <v>0</v>
      </c>
      <c r="BL179" s="24" t="s">
        <v>187</v>
      </c>
      <c r="BM179" s="24" t="s">
        <v>1425</v>
      </c>
    </row>
    <row r="180" spans="2:65" s="1" customFormat="1" ht="14.45" customHeight="1">
      <c r="B180" s="42"/>
      <c r="C180" s="240" t="s">
        <v>766</v>
      </c>
      <c r="D180" s="240" t="s">
        <v>222</v>
      </c>
      <c r="E180" s="241" t="s">
        <v>3459</v>
      </c>
      <c r="F180" s="242" t="s">
        <v>3460</v>
      </c>
      <c r="G180" s="243" t="s">
        <v>2864</v>
      </c>
      <c r="H180" s="244">
        <v>1</v>
      </c>
      <c r="I180" s="245"/>
      <c r="J180" s="246">
        <f t="shared" si="20"/>
        <v>0</v>
      </c>
      <c r="K180" s="242" t="s">
        <v>34</v>
      </c>
      <c r="L180" s="247"/>
      <c r="M180" s="248" t="s">
        <v>34</v>
      </c>
      <c r="N180" s="249" t="s">
        <v>49</v>
      </c>
      <c r="O180" s="43"/>
      <c r="P180" s="202">
        <f t="shared" si="21"/>
        <v>0</v>
      </c>
      <c r="Q180" s="202">
        <v>0</v>
      </c>
      <c r="R180" s="202">
        <f t="shared" si="22"/>
        <v>0</v>
      </c>
      <c r="S180" s="202">
        <v>0</v>
      </c>
      <c r="T180" s="203">
        <f t="shared" si="23"/>
        <v>0</v>
      </c>
      <c r="AR180" s="24" t="s">
        <v>225</v>
      </c>
      <c r="AT180" s="24" t="s">
        <v>222</v>
      </c>
      <c r="AU180" s="24" t="s">
        <v>88</v>
      </c>
      <c r="AY180" s="24" t="s">
        <v>179</v>
      </c>
      <c r="BE180" s="204">
        <f t="shared" si="24"/>
        <v>0</v>
      </c>
      <c r="BF180" s="204">
        <f t="shared" si="25"/>
        <v>0</v>
      </c>
      <c r="BG180" s="204">
        <f t="shared" si="26"/>
        <v>0</v>
      </c>
      <c r="BH180" s="204">
        <f t="shared" si="27"/>
        <v>0</v>
      </c>
      <c r="BI180" s="204">
        <f t="shared" si="28"/>
        <v>0</v>
      </c>
      <c r="BJ180" s="24" t="s">
        <v>86</v>
      </c>
      <c r="BK180" s="204">
        <f t="shared" si="29"/>
        <v>0</v>
      </c>
      <c r="BL180" s="24" t="s">
        <v>187</v>
      </c>
      <c r="BM180" s="24" t="s">
        <v>1446</v>
      </c>
    </row>
    <row r="181" spans="2:65" s="1" customFormat="1" ht="22.9" customHeight="1">
      <c r="B181" s="42"/>
      <c r="C181" s="240" t="s">
        <v>781</v>
      </c>
      <c r="D181" s="240" t="s">
        <v>222</v>
      </c>
      <c r="E181" s="241" t="s">
        <v>3461</v>
      </c>
      <c r="F181" s="242" t="s">
        <v>3397</v>
      </c>
      <c r="G181" s="243" t="s">
        <v>2864</v>
      </c>
      <c r="H181" s="244">
        <v>4</v>
      </c>
      <c r="I181" s="245"/>
      <c r="J181" s="246">
        <f t="shared" si="20"/>
        <v>0</v>
      </c>
      <c r="K181" s="242" t="s">
        <v>34</v>
      </c>
      <c r="L181" s="247"/>
      <c r="M181" s="248" t="s">
        <v>34</v>
      </c>
      <c r="N181" s="249" t="s">
        <v>49</v>
      </c>
      <c r="O181" s="43"/>
      <c r="P181" s="202">
        <f t="shared" si="21"/>
        <v>0</v>
      </c>
      <c r="Q181" s="202">
        <v>0</v>
      </c>
      <c r="R181" s="202">
        <f t="shared" si="22"/>
        <v>0</v>
      </c>
      <c r="S181" s="202">
        <v>0</v>
      </c>
      <c r="T181" s="203">
        <f t="shared" si="23"/>
        <v>0</v>
      </c>
      <c r="AR181" s="24" t="s">
        <v>225</v>
      </c>
      <c r="AT181" s="24" t="s">
        <v>222</v>
      </c>
      <c r="AU181" s="24" t="s">
        <v>88</v>
      </c>
      <c r="AY181" s="24" t="s">
        <v>179</v>
      </c>
      <c r="BE181" s="204">
        <f t="shared" si="24"/>
        <v>0</v>
      </c>
      <c r="BF181" s="204">
        <f t="shared" si="25"/>
        <v>0</v>
      </c>
      <c r="BG181" s="204">
        <f t="shared" si="26"/>
        <v>0</v>
      </c>
      <c r="BH181" s="204">
        <f t="shared" si="27"/>
        <v>0</v>
      </c>
      <c r="BI181" s="204">
        <f t="shared" si="28"/>
        <v>0</v>
      </c>
      <c r="BJ181" s="24" t="s">
        <v>86</v>
      </c>
      <c r="BK181" s="204">
        <f t="shared" si="29"/>
        <v>0</v>
      </c>
      <c r="BL181" s="24" t="s">
        <v>187</v>
      </c>
      <c r="BM181" s="24" t="s">
        <v>1458</v>
      </c>
    </row>
    <row r="182" spans="2:65" s="1" customFormat="1" ht="34.15" customHeight="1">
      <c r="B182" s="42"/>
      <c r="C182" s="240" t="s">
        <v>785</v>
      </c>
      <c r="D182" s="240" t="s">
        <v>222</v>
      </c>
      <c r="E182" s="241" t="s">
        <v>3462</v>
      </c>
      <c r="F182" s="242" t="s">
        <v>3463</v>
      </c>
      <c r="G182" s="243" t="s">
        <v>2864</v>
      </c>
      <c r="H182" s="244">
        <v>1</v>
      </c>
      <c r="I182" s="245"/>
      <c r="J182" s="246">
        <f t="shared" si="20"/>
        <v>0</v>
      </c>
      <c r="K182" s="242" t="s">
        <v>34</v>
      </c>
      <c r="L182" s="247"/>
      <c r="M182" s="248" t="s">
        <v>34</v>
      </c>
      <c r="N182" s="249" t="s">
        <v>49</v>
      </c>
      <c r="O182" s="43"/>
      <c r="P182" s="202">
        <f t="shared" si="21"/>
        <v>0</v>
      </c>
      <c r="Q182" s="202">
        <v>0</v>
      </c>
      <c r="R182" s="202">
        <f t="shared" si="22"/>
        <v>0</v>
      </c>
      <c r="S182" s="202">
        <v>0</v>
      </c>
      <c r="T182" s="203">
        <f t="shared" si="23"/>
        <v>0</v>
      </c>
      <c r="AR182" s="24" t="s">
        <v>225</v>
      </c>
      <c r="AT182" s="24" t="s">
        <v>222</v>
      </c>
      <c r="AU182" s="24" t="s">
        <v>88</v>
      </c>
      <c r="AY182" s="24" t="s">
        <v>179</v>
      </c>
      <c r="BE182" s="204">
        <f t="shared" si="24"/>
        <v>0</v>
      </c>
      <c r="BF182" s="204">
        <f t="shared" si="25"/>
        <v>0</v>
      </c>
      <c r="BG182" s="204">
        <f t="shared" si="26"/>
        <v>0</v>
      </c>
      <c r="BH182" s="204">
        <f t="shared" si="27"/>
        <v>0</v>
      </c>
      <c r="BI182" s="204">
        <f t="shared" si="28"/>
        <v>0</v>
      </c>
      <c r="BJ182" s="24" t="s">
        <v>86</v>
      </c>
      <c r="BK182" s="204">
        <f t="shared" si="29"/>
        <v>0</v>
      </c>
      <c r="BL182" s="24" t="s">
        <v>187</v>
      </c>
      <c r="BM182" s="24" t="s">
        <v>1466</v>
      </c>
    </row>
    <row r="183" spans="2:65" s="1" customFormat="1" ht="34.15" customHeight="1">
      <c r="B183" s="42"/>
      <c r="C183" s="240" t="s">
        <v>790</v>
      </c>
      <c r="D183" s="240" t="s">
        <v>222</v>
      </c>
      <c r="E183" s="241" t="s">
        <v>3464</v>
      </c>
      <c r="F183" s="242" t="s">
        <v>3465</v>
      </c>
      <c r="G183" s="243" t="s">
        <v>2864</v>
      </c>
      <c r="H183" s="244">
        <v>1</v>
      </c>
      <c r="I183" s="245"/>
      <c r="J183" s="246">
        <f t="shared" si="20"/>
        <v>0</v>
      </c>
      <c r="K183" s="242" t="s">
        <v>34</v>
      </c>
      <c r="L183" s="247"/>
      <c r="M183" s="248" t="s">
        <v>34</v>
      </c>
      <c r="N183" s="249" t="s">
        <v>49</v>
      </c>
      <c r="O183" s="43"/>
      <c r="P183" s="202">
        <f t="shared" si="21"/>
        <v>0</v>
      </c>
      <c r="Q183" s="202">
        <v>0</v>
      </c>
      <c r="R183" s="202">
        <f t="shared" si="22"/>
        <v>0</v>
      </c>
      <c r="S183" s="202">
        <v>0</v>
      </c>
      <c r="T183" s="203">
        <f t="shared" si="23"/>
        <v>0</v>
      </c>
      <c r="AR183" s="24" t="s">
        <v>225</v>
      </c>
      <c r="AT183" s="24" t="s">
        <v>222</v>
      </c>
      <c r="AU183" s="24" t="s">
        <v>88</v>
      </c>
      <c r="AY183" s="24" t="s">
        <v>179</v>
      </c>
      <c r="BE183" s="204">
        <f t="shared" si="24"/>
        <v>0</v>
      </c>
      <c r="BF183" s="204">
        <f t="shared" si="25"/>
        <v>0</v>
      </c>
      <c r="BG183" s="204">
        <f t="shared" si="26"/>
        <v>0</v>
      </c>
      <c r="BH183" s="204">
        <f t="shared" si="27"/>
        <v>0</v>
      </c>
      <c r="BI183" s="204">
        <f t="shared" si="28"/>
        <v>0</v>
      </c>
      <c r="BJ183" s="24" t="s">
        <v>86</v>
      </c>
      <c r="BK183" s="204">
        <f t="shared" si="29"/>
        <v>0</v>
      </c>
      <c r="BL183" s="24" t="s">
        <v>187</v>
      </c>
      <c r="BM183" s="24" t="s">
        <v>1477</v>
      </c>
    </row>
    <row r="184" spans="2:65" s="1" customFormat="1" ht="14.45" customHeight="1">
      <c r="B184" s="42"/>
      <c r="C184" s="240" t="s">
        <v>795</v>
      </c>
      <c r="D184" s="240" t="s">
        <v>222</v>
      </c>
      <c r="E184" s="241" t="s">
        <v>3466</v>
      </c>
      <c r="F184" s="242" t="s">
        <v>3467</v>
      </c>
      <c r="G184" s="243" t="s">
        <v>2864</v>
      </c>
      <c r="H184" s="244">
        <v>4</v>
      </c>
      <c r="I184" s="245"/>
      <c r="J184" s="246">
        <f t="shared" si="20"/>
        <v>0</v>
      </c>
      <c r="K184" s="242" t="s">
        <v>34</v>
      </c>
      <c r="L184" s="247"/>
      <c r="M184" s="248" t="s">
        <v>34</v>
      </c>
      <c r="N184" s="249" t="s">
        <v>49</v>
      </c>
      <c r="O184" s="43"/>
      <c r="P184" s="202">
        <f t="shared" si="21"/>
        <v>0</v>
      </c>
      <c r="Q184" s="202">
        <v>0</v>
      </c>
      <c r="R184" s="202">
        <f t="shared" si="22"/>
        <v>0</v>
      </c>
      <c r="S184" s="202">
        <v>0</v>
      </c>
      <c r="T184" s="203">
        <f t="shared" si="23"/>
        <v>0</v>
      </c>
      <c r="AR184" s="24" t="s">
        <v>225</v>
      </c>
      <c r="AT184" s="24" t="s">
        <v>222</v>
      </c>
      <c r="AU184" s="24" t="s">
        <v>88</v>
      </c>
      <c r="AY184" s="24" t="s">
        <v>179</v>
      </c>
      <c r="BE184" s="204">
        <f t="shared" si="24"/>
        <v>0</v>
      </c>
      <c r="BF184" s="204">
        <f t="shared" si="25"/>
        <v>0</v>
      </c>
      <c r="BG184" s="204">
        <f t="shared" si="26"/>
        <v>0</v>
      </c>
      <c r="BH184" s="204">
        <f t="shared" si="27"/>
        <v>0</v>
      </c>
      <c r="BI184" s="204">
        <f t="shared" si="28"/>
        <v>0</v>
      </c>
      <c r="BJ184" s="24" t="s">
        <v>86</v>
      </c>
      <c r="BK184" s="204">
        <f t="shared" si="29"/>
        <v>0</v>
      </c>
      <c r="BL184" s="24" t="s">
        <v>187</v>
      </c>
      <c r="BM184" s="24" t="s">
        <v>1493</v>
      </c>
    </row>
    <row r="185" spans="2:65" s="1" customFormat="1" ht="14.45" customHeight="1">
      <c r="B185" s="42"/>
      <c r="C185" s="240" t="s">
        <v>799</v>
      </c>
      <c r="D185" s="240" t="s">
        <v>222</v>
      </c>
      <c r="E185" s="241" t="s">
        <v>3468</v>
      </c>
      <c r="F185" s="242" t="s">
        <v>3469</v>
      </c>
      <c r="G185" s="243" t="s">
        <v>2864</v>
      </c>
      <c r="H185" s="244">
        <v>5</v>
      </c>
      <c r="I185" s="245"/>
      <c r="J185" s="246">
        <f t="shared" si="20"/>
        <v>0</v>
      </c>
      <c r="K185" s="242" t="s">
        <v>34</v>
      </c>
      <c r="L185" s="247"/>
      <c r="M185" s="248" t="s">
        <v>34</v>
      </c>
      <c r="N185" s="249" t="s">
        <v>49</v>
      </c>
      <c r="O185" s="43"/>
      <c r="P185" s="202">
        <f t="shared" si="21"/>
        <v>0</v>
      </c>
      <c r="Q185" s="202">
        <v>0</v>
      </c>
      <c r="R185" s="202">
        <f t="shared" si="22"/>
        <v>0</v>
      </c>
      <c r="S185" s="202">
        <v>0</v>
      </c>
      <c r="T185" s="203">
        <f t="shared" si="23"/>
        <v>0</v>
      </c>
      <c r="AR185" s="24" t="s">
        <v>225</v>
      </c>
      <c r="AT185" s="24" t="s">
        <v>222</v>
      </c>
      <c r="AU185" s="24" t="s">
        <v>88</v>
      </c>
      <c r="AY185" s="24" t="s">
        <v>179</v>
      </c>
      <c r="BE185" s="204">
        <f t="shared" si="24"/>
        <v>0</v>
      </c>
      <c r="BF185" s="204">
        <f t="shared" si="25"/>
        <v>0</v>
      </c>
      <c r="BG185" s="204">
        <f t="shared" si="26"/>
        <v>0</v>
      </c>
      <c r="BH185" s="204">
        <f t="shared" si="27"/>
        <v>0</v>
      </c>
      <c r="BI185" s="204">
        <f t="shared" si="28"/>
        <v>0</v>
      </c>
      <c r="BJ185" s="24" t="s">
        <v>86</v>
      </c>
      <c r="BK185" s="204">
        <f t="shared" si="29"/>
        <v>0</v>
      </c>
      <c r="BL185" s="24" t="s">
        <v>187</v>
      </c>
      <c r="BM185" s="24" t="s">
        <v>1514</v>
      </c>
    </row>
    <row r="186" spans="2:65" s="1" customFormat="1" ht="14.45" customHeight="1">
      <c r="B186" s="42"/>
      <c r="C186" s="240" t="s">
        <v>803</v>
      </c>
      <c r="D186" s="240" t="s">
        <v>222</v>
      </c>
      <c r="E186" s="241" t="s">
        <v>3470</v>
      </c>
      <c r="F186" s="242" t="s">
        <v>3471</v>
      </c>
      <c r="G186" s="243" t="s">
        <v>2864</v>
      </c>
      <c r="H186" s="244">
        <v>1</v>
      </c>
      <c r="I186" s="245"/>
      <c r="J186" s="246">
        <f t="shared" si="20"/>
        <v>0</v>
      </c>
      <c r="K186" s="242" t="s">
        <v>34</v>
      </c>
      <c r="L186" s="247"/>
      <c r="M186" s="248" t="s">
        <v>34</v>
      </c>
      <c r="N186" s="249" t="s">
        <v>49</v>
      </c>
      <c r="O186" s="43"/>
      <c r="P186" s="202">
        <f t="shared" si="21"/>
        <v>0</v>
      </c>
      <c r="Q186" s="202">
        <v>0</v>
      </c>
      <c r="R186" s="202">
        <f t="shared" si="22"/>
        <v>0</v>
      </c>
      <c r="S186" s="202">
        <v>0</v>
      </c>
      <c r="T186" s="203">
        <f t="shared" si="23"/>
        <v>0</v>
      </c>
      <c r="AR186" s="24" t="s">
        <v>225</v>
      </c>
      <c r="AT186" s="24" t="s">
        <v>222</v>
      </c>
      <c r="AU186" s="24" t="s">
        <v>88</v>
      </c>
      <c r="AY186" s="24" t="s">
        <v>179</v>
      </c>
      <c r="BE186" s="204">
        <f t="shared" si="24"/>
        <v>0</v>
      </c>
      <c r="BF186" s="204">
        <f t="shared" si="25"/>
        <v>0</v>
      </c>
      <c r="BG186" s="204">
        <f t="shared" si="26"/>
        <v>0</v>
      </c>
      <c r="BH186" s="204">
        <f t="shared" si="27"/>
        <v>0</v>
      </c>
      <c r="BI186" s="204">
        <f t="shared" si="28"/>
        <v>0</v>
      </c>
      <c r="BJ186" s="24" t="s">
        <v>86</v>
      </c>
      <c r="BK186" s="204">
        <f t="shared" si="29"/>
        <v>0</v>
      </c>
      <c r="BL186" s="24" t="s">
        <v>187</v>
      </c>
      <c r="BM186" s="24" t="s">
        <v>1539</v>
      </c>
    </row>
    <row r="187" spans="2:65" s="1" customFormat="1" ht="14.45" customHeight="1">
      <c r="B187" s="42"/>
      <c r="C187" s="240" t="s">
        <v>807</v>
      </c>
      <c r="D187" s="240" t="s">
        <v>222</v>
      </c>
      <c r="E187" s="241" t="s">
        <v>3472</v>
      </c>
      <c r="F187" s="242" t="s">
        <v>3473</v>
      </c>
      <c r="G187" s="243" t="s">
        <v>2864</v>
      </c>
      <c r="H187" s="244">
        <v>4</v>
      </c>
      <c r="I187" s="245"/>
      <c r="J187" s="246">
        <f t="shared" si="20"/>
        <v>0</v>
      </c>
      <c r="K187" s="242" t="s">
        <v>34</v>
      </c>
      <c r="L187" s="247"/>
      <c r="M187" s="248" t="s">
        <v>34</v>
      </c>
      <c r="N187" s="249" t="s">
        <v>49</v>
      </c>
      <c r="O187" s="43"/>
      <c r="P187" s="202">
        <f t="shared" si="21"/>
        <v>0</v>
      </c>
      <c r="Q187" s="202">
        <v>0</v>
      </c>
      <c r="R187" s="202">
        <f t="shared" si="22"/>
        <v>0</v>
      </c>
      <c r="S187" s="202">
        <v>0</v>
      </c>
      <c r="T187" s="203">
        <f t="shared" si="23"/>
        <v>0</v>
      </c>
      <c r="AR187" s="24" t="s">
        <v>225</v>
      </c>
      <c r="AT187" s="24" t="s">
        <v>222</v>
      </c>
      <c r="AU187" s="24" t="s">
        <v>88</v>
      </c>
      <c r="AY187" s="24" t="s">
        <v>179</v>
      </c>
      <c r="BE187" s="204">
        <f t="shared" si="24"/>
        <v>0</v>
      </c>
      <c r="BF187" s="204">
        <f t="shared" si="25"/>
        <v>0</v>
      </c>
      <c r="BG187" s="204">
        <f t="shared" si="26"/>
        <v>0</v>
      </c>
      <c r="BH187" s="204">
        <f t="shared" si="27"/>
        <v>0</v>
      </c>
      <c r="BI187" s="204">
        <f t="shared" si="28"/>
        <v>0</v>
      </c>
      <c r="BJ187" s="24" t="s">
        <v>86</v>
      </c>
      <c r="BK187" s="204">
        <f t="shared" si="29"/>
        <v>0</v>
      </c>
      <c r="BL187" s="24" t="s">
        <v>187</v>
      </c>
      <c r="BM187" s="24" t="s">
        <v>1554</v>
      </c>
    </row>
    <row r="188" spans="2:65" s="1" customFormat="1" ht="14.45" customHeight="1">
      <c r="B188" s="42"/>
      <c r="C188" s="240" t="s">
        <v>812</v>
      </c>
      <c r="D188" s="240" t="s">
        <v>222</v>
      </c>
      <c r="E188" s="241" t="s">
        <v>3474</v>
      </c>
      <c r="F188" s="242" t="s">
        <v>3475</v>
      </c>
      <c r="G188" s="243" t="s">
        <v>2864</v>
      </c>
      <c r="H188" s="244">
        <v>11</v>
      </c>
      <c r="I188" s="245"/>
      <c r="J188" s="246">
        <f t="shared" si="20"/>
        <v>0</v>
      </c>
      <c r="K188" s="242" t="s">
        <v>34</v>
      </c>
      <c r="L188" s="247"/>
      <c r="M188" s="248" t="s">
        <v>34</v>
      </c>
      <c r="N188" s="249" t="s">
        <v>49</v>
      </c>
      <c r="O188" s="43"/>
      <c r="P188" s="202">
        <f t="shared" si="21"/>
        <v>0</v>
      </c>
      <c r="Q188" s="202">
        <v>0</v>
      </c>
      <c r="R188" s="202">
        <f t="shared" si="22"/>
        <v>0</v>
      </c>
      <c r="S188" s="202">
        <v>0</v>
      </c>
      <c r="T188" s="203">
        <f t="shared" si="23"/>
        <v>0</v>
      </c>
      <c r="AR188" s="24" t="s">
        <v>225</v>
      </c>
      <c r="AT188" s="24" t="s">
        <v>222</v>
      </c>
      <c r="AU188" s="24" t="s">
        <v>88</v>
      </c>
      <c r="AY188" s="24" t="s">
        <v>179</v>
      </c>
      <c r="BE188" s="204">
        <f t="shared" si="24"/>
        <v>0</v>
      </c>
      <c r="BF188" s="204">
        <f t="shared" si="25"/>
        <v>0</v>
      </c>
      <c r="BG188" s="204">
        <f t="shared" si="26"/>
        <v>0</v>
      </c>
      <c r="BH188" s="204">
        <f t="shared" si="27"/>
        <v>0</v>
      </c>
      <c r="BI188" s="204">
        <f t="shared" si="28"/>
        <v>0</v>
      </c>
      <c r="BJ188" s="24" t="s">
        <v>86</v>
      </c>
      <c r="BK188" s="204">
        <f t="shared" si="29"/>
        <v>0</v>
      </c>
      <c r="BL188" s="24" t="s">
        <v>187</v>
      </c>
      <c r="BM188" s="24" t="s">
        <v>1562</v>
      </c>
    </row>
    <row r="189" spans="2:65" s="1" customFormat="1" ht="14.45" customHeight="1">
      <c r="B189" s="42"/>
      <c r="C189" s="240" t="s">
        <v>823</v>
      </c>
      <c r="D189" s="240" t="s">
        <v>222</v>
      </c>
      <c r="E189" s="241" t="s">
        <v>3476</v>
      </c>
      <c r="F189" s="242" t="s">
        <v>3408</v>
      </c>
      <c r="G189" s="243" t="s">
        <v>2864</v>
      </c>
      <c r="H189" s="244">
        <v>6</v>
      </c>
      <c r="I189" s="245"/>
      <c r="J189" s="246">
        <f t="shared" si="20"/>
        <v>0</v>
      </c>
      <c r="K189" s="242" t="s">
        <v>34</v>
      </c>
      <c r="L189" s="247"/>
      <c r="M189" s="248" t="s">
        <v>34</v>
      </c>
      <c r="N189" s="249" t="s">
        <v>49</v>
      </c>
      <c r="O189" s="43"/>
      <c r="P189" s="202">
        <f t="shared" si="21"/>
        <v>0</v>
      </c>
      <c r="Q189" s="202">
        <v>0</v>
      </c>
      <c r="R189" s="202">
        <f t="shared" si="22"/>
        <v>0</v>
      </c>
      <c r="S189" s="202">
        <v>0</v>
      </c>
      <c r="T189" s="203">
        <f t="shared" si="23"/>
        <v>0</v>
      </c>
      <c r="AR189" s="24" t="s">
        <v>225</v>
      </c>
      <c r="AT189" s="24" t="s">
        <v>222</v>
      </c>
      <c r="AU189" s="24" t="s">
        <v>88</v>
      </c>
      <c r="AY189" s="24" t="s">
        <v>179</v>
      </c>
      <c r="BE189" s="204">
        <f t="shared" si="24"/>
        <v>0</v>
      </c>
      <c r="BF189" s="204">
        <f t="shared" si="25"/>
        <v>0</v>
      </c>
      <c r="BG189" s="204">
        <f t="shared" si="26"/>
        <v>0</v>
      </c>
      <c r="BH189" s="204">
        <f t="shared" si="27"/>
        <v>0</v>
      </c>
      <c r="BI189" s="204">
        <f t="shared" si="28"/>
        <v>0</v>
      </c>
      <c r="BJ189" s="24" t="s">
        <v>86</v>
      </c>
      <c r="BK189" s="204">
        <f t="shared" si="29"/>
        <v>0</v>
      </c>
      <c r="BL189" s="24" t="s">
        <v>187</v>
      </c>
      <c r="BM189" s="24" t="s">
        <v>1572</v>
      </c>
    </row>
    <row r="190" spans="2:65" s="1" customFormat="1" ht="14.45" customHeight="1">
      <c r="B190" s="42"/>
      <c r="C190" s="240" t="s">
        <v>827</v>
      </c>
      <c r="D190" s="240" t="s">
        <v>222</v>
      </c>
      <c r="E190" s="241" t="s">
        <v>3477</v>
      </c>
      <c r="F190" s="242" t="s">
        <v>3478</v>
      </c>
      <c r="G190" s="243" t="s">
        <v>2864</v>
      </c>
      <c r="H190" s="244">
        <v>1</v>
      </c>
      <c r="I190" s="245"/>
      <c r="J190" s="246">
        <f t="shared" si="20"/>
        <v>0</v>
      </c>
      <c r="K190" s="242" t="s">
        <v>34</v>
      </c>
      <c r="L190" s="247"/>
      <c r="M190" s="248" t="s">
        <v>34</v>
      </c>
      <c r="N190" s="249" t="s">
        <v>49</v>
      </c>
      <c r="O190" s="43"/>
      <c r="P190" s="202">
        <f t="shared" si="21"/>
        <v>0</v>
      </c>
      <c r="Q190" s="202">
        <v>0</v>
      </c>
      <c r="R190" s="202">
        <f t="shared" si="22"/>
        <v>0</v>
      </c>
      <c r="S190" s="202">
        <v>0</v>
      </c>
      <c r="T190" s="203">
        <f t="shared" si="23"/>
        <v>0</v>
      </c>
      <c r="AR190" s="24" t="s">
        <v>225</v>
      </c>
      <c r="AT190" s="24" t="s">
        <v>222</v>
      </c>
      <c r="AU190" s="24" t="s">
        <v>88</v>
      </c>
      <c r="AY190" s="24" t="s">
        <v>179</v>
      </c>
      <c r="BE190" s="204">
        <f t="shared" si="24"/>
        <v>0</v>
      </c>
      <c r="BF190" s="204">
        <f t="shared" si="25"/>
        <v>0</v>
      </c>
      <c r="BG190" s="204">
        <f t="shared" si="26"/>
        <v>0</v>
      </c>
      <c r="BH190" s="204">
        <f t="shared" si="27"/>
        <v>0</v>
      </c>
      <c r="BI190" s="204">
        <f t="shared" si="28"/>
        <v>0</v>
      </c>
      <c r="BJ190" s="24" t="s">
        <v>86</v>
      </c>
      <c r="BK190" s="204">
        <f t="shared" si="29"/>
        <v>0</v>
      </c>
      <c r="BL190" s="24" t="s">
        <v>187</v>
      </c>
      <c r="BM190" s="24" t="s">
        <v>1586</v>
      </c>
    </row>
    <row r="191" spans="2:65" s="1" customFormat="1" ht="22.9" customHeight="1">
      <c r="B191" s="42"/>
      <c r="C191" s="240" t="s">
        <v>832</v>
      </c>
      <c r="D191" s="240" t="s">
        <v>222</v>
      </c>
      <c r="E191" s="241" t="s">
        <v>3479</v>
      </c>
      <c r="F191" s="242" t="s">
        <v>3480</v>
      </c>
      <c r="G191" s="243" t="s">
        <v>2864</v>
      </c>
      <c r="H191" s="244">
        <v>5</v>
      </c>
      <c r="I191" s="245"/>
      <c r="J191" s="246">
        <f t="shared" si="20"/>
        <v>0</v>
      </c>
      <c r="K191" s="242" t="s">
        <v>34</v>
      </c>
      <c r="L191" s="247"/>
      <c r="M191" s="248" t="s">
        <v>34</v>
      </c>
      <c r="N191" s="249" t="s">
        <v>49</v>
      </c>
      <c r="O191" s="43"/>
      <c r="P191" s="202">
        <f t="shared" si="21"/>
        <v>0</v>
      </c>
      <c r="Q191" s="202">
        <v>0</v>
      </c>
      <c r="R191" s="202">
        <f t="shared" si="22"/>
        <v>0</v>
      </c>
      <c r="S191" s="202">
        <v>0</v>
      </c>
      <c r="T191" s="203">
        <f t="shared" si="23"/>
        <v>0</v>
      </c>
      <c r="AR191" s="24" t="s">
        <v>225</v>
      </c>
      <c r="AT191" s="24" t="s">
        <v>222</v>
      </c>
      <c r="AU191" s="24" t="s">
        <v>88</v>
      </c>
      <c r="AY191" s="24" t="s">
        <v>179</v>
      </c>
      <c r="BE191" s="204">
        <f t="shared" si="24"/>
        <v>0</v>
      </c>
      <c r="BF191" s="204">
        <f t="shared" si="25"/>
        <v>0</v>
      </c>
      <c r="BG191" s="204">
        <f t="shared" si="26"/>
        <v>0</v>
      </c>
      <c r="BH191" s="204">
        <f t="shared" si="27"/>
        <v>0</v>
      </c>
      <c r="BI191" s="204">
        <f t="shared" si="28"/>
        <v>0</v>
      </c>
      <c r="BJ191" s="24" t="s">
        <v>86</v>
      </c>
      <c r="BK191" s="204">
        <f t="shared" si="29"/>
        <v>0</v>
      </c>
      <c r="BL191" s="24" t="s">
        <v>187</v>
      </c>
      <c r="BM191" s="24" t="s">
        <v>1601</v>
      </c>
    </row>
    <row r="192" spans="2:65" s="1" customFormat="1" ht="22.9" customHeight="1">
      <c r="B192" s="42"/>
      <c r="C192" s="240" t="s">
        <v>836</v>
      </c>
      <c r="D192" s="240" t="s">
        <v>222</v>
      </c>
      <c r="E192" s="241" t="s">
        <v>3481</v>
      </c>
      <c r="F192" s="242" t="s">
        <v>3482</v>
      </c>
      <c r="G192" s="243" t="s">
        <v>2864</v>
      </c>
      <c r="H192" s="244">
        <v>5</v>
      </c>
      <c r="I192" s="245"/>
      <c r="J192" s="246">
        <f t="shared" si="20"/>
        <v>0</v>
      </c>
      <c r="K192" s="242" t="s">
        <v>34</v>
      </c>
      <c r="L192" s="247"/>
      <c r="M192" s="248" t="s">
        <v>34</v>
      </c>
      <c r="N192" s="249" t="s">
        <v>49</v>
      </c>
      <c r="O192" s="43"/>
      <c r="P192" s="202">
        <f t="shared" si="21"/>
        <v>0</v>
      </c>
      <c r="Q192" s="202">
        <v>0</v>
      </c>
      <c r="R192" s="202">
        <f t="shared" si="22"/>
        <v>0</v>
      </c>
      <c r="S192" s="202">
        <v>0</v>
      </c>
      <c r="T192" s="203">
        <f t="shared" si="23"/>
        <v>0</v>
      </c>
      <c r="AR192" s="24" t="s">
        <v>225</v>
      </c>
      <c r="AT192" s="24" t="s">
        <v>222</v>
      </c>
      <c r="AU192" s="24" t="s">
        <v>88</v>
      </c>
      <c r="AY192" s="24" t="s">
        <v>179</v>
      </c>
      <c r="BE192" s="204">
        <f t="shared" si="24"/>
        <v>0</v>
      </c>
      <c r="BF192" s="204">
        <f t="shared" si="25"/>
        <v>0</v>
      </c>
      <c r="BG192" s="204">
        <f t="shared" si="26"/>
        <v>0</v>
      </c>
      <c r="BH192" s="204">
        <f t="shared" si="27"/>
        <v>0</v>
      </c>
      <c r="BI192" s="204">
        <f t="shared" si="28"/>
        <v>0</v>
      </c>
      <c r="BJ192" s="24" t="s">
        <v>86</v>
      </c>
      <c r="BK192" s="204">
        <f t="shared" si="29"/>
        <v>0</v>
      </c>
      <c r="BL192" s="24" t="s">
        <v>187</v>
      </c>
      <c r="BM192" s="24" t="s">
        <v>1645</v>
      </c>
    </row>
    <row r="193" spans="2:65" s="1" customFormat="1" ht="22.9" customHeight="1">
      <c r="B193" s="42"/>
      <c r="C193" s="240" t="s">
        <v>838</v>
      </c>
      <c r="D193" s="240" t="s">
        <v>222</v>
      </c>
      <c r="E193" s="241" t="s">
        <v>3483</v>
      </c>
      <c r="F193" s="242" t="s">
        <v>3484</v>
      </c>
      <c r="G193" s="243" t="s">
        <v>2864</v>
      </c>
      <c r="H193" s="244">
        <v>4</v>
      </c>
      <c r="I193" s="245"/>
      <c r="J193" s="246">
        <f t="shared" si="20"/>
        <v>0</v>
      </c>
      <c r="K193" s="242" t="s">
        <v>34</v>
      </c>
      <c r="L193" s="247"/>
      <c r="M193" s="248" t="s">
        <v>34</v>
      </c>
      <c r="N193" s="249" t="s">
        <v>49</v>
      </c>
      <c r="O193" s="43"/>
      <c r="P193" s="202">
        <f t="shared" si="21"/>
        <v>0</v>
      </c>
      <c r="Q193" s="202">
        <v>0</v>
      </c>
      <c r="R193" s="202">
        <f t="shared" si="22"/>
        <v>0</v>
      </c>
      <c r="S193" s="202">
        <v>0</v>
      </c>
      <c r="T193" s="203">
        <f t="shared" si="23"/>
        <v>0</v>
      </c>
      <c r="AR193" s="24" t="s">
        <v>225</v>
      </c>
      <c r="AT193" s="24" t="s">
        <v>222</v>
      </c>
      <c r="AU193" s="24" t="s">
        <v>88</v>
      </c>
      <c r="AY193" s="24" t="s">
        <v>179</v>
      </c>
      <c r="BE193" s="204">
        <f t="shared" si="24"/>
        <v>0</v>
      </c>
      <c r="BF193" s="204">
        <f t="shared" si="25"/>
        <v>0</v>
      </c>
      <c r="BG193" s="204">
        <f t="shared" si="26"/>
        <v>0</v>
      </c>
      <c r="BH193" s="204">
        <f t="shared" si="27"/>
        <v>0</v>
      </c>
      <c r="BI193" s="204">
        <f t="shared" si="28"/>
        <v>0</v>
      </c>
      <c r="BJ193" s="24" t="s">
        <v>86</v>
      </c>
      <c r="BK193" s="204">
        <f t="shared" si="29"/>
        <v>0</v>
      </c>
      <c r="BL193" s="24" t="s">
        <v>187</v>
      </c>
      <c r="BM193" s="24" t="s">
        <v>1657</v>
      </c>
    </row>
    <row r="194" spans="2:65" s="1" customFormat="1" ht="34.15" customHeight="1">
      <c r="B194" s="42"/>
      <c r="C194" s="240" t="s">
        <v>840</v>
      </c>
      <c r="D194" s="240" t="s">
        <v>222</v>
      </c>
      <c r="E194" s="241" t="s">
        <v>3485</v>
      </c>
      <c r="F194" s="242" t="s">
        <v>3486</v>
      </c>
      <c r="G194" s="243" t="s">
        <v>2864</v>
      </c>
      <c r="H194" s="244">
        <v>9</v>
      </c>
      <c r="I194" s="245"/>
      <c r="J194" s="246">
        <f t="shared" si="20"/>
        <v>0</v>
      </c>
      <c r="K194" s="242" t="s">
        <v>34</v>
      </c>
      <c r="L194" s="247"/>
      <c r="M194" s="248" t="s">
        <v>34</v>
      </c>
      <c r="N194" s="249" t="s">
        <v>49</v>
      </c>
      <c r="O194" s="43"/>
      <c r="P194" s="202">
        <f t="shared" si="21"/>
        <v>0</v>
      </c>
      <c r="Q194" s="202">
        <v>0</v>
      </c>
      <c r="R194" s="202">
        <f t="shared" si="22"/>
        <v>0</v>
      </c>
      <c r="S194" s="202">
        <v>0</v>
      </c>
      <c r="T194" s="203">
        <f t="shared" si="23"/>
        <v>0</v>
      </c>
      <c r="AR194" s="24" t="s">
        <v>225</v>
      </c>
      <c r="AT194" s="24" t="s">
        <v>222</v>
      </c>
      <c r="AU194" s="24" t="s">
        <v>88</v>
      </c>
      <c r="AY194" s="24" t="s">
        <v>179</v>
      </c>
      <c r="BE194" s="204">
        <f t="shared" si="24"/>
        <v>0</v>
      </c>
      <c r="BF194" s="204">
        <f t="shared" si="25"/>
        <v>0</v>
      </c>
      <c r="BG194" s="204">
        <f t="shared" si="26"/>
        <v>0</v>
      </c>
      <c r="BH194" s="204">
        <f t="shared" si="27"/>
        <v>0</v>
      </c>
      <c r="BI194" s="204">
        <f t="shared" si="28"/>
        <v>0</v>
      </c>
      <c r="BJ194" s="24" t="s">
        <v>86</v>
      </c>
      <c r="BK194" s="204">
        <f t="shared" si="29"/>
        <v>0</v>
      </c>
      <c r="BL194" s="24" t="s">
        <v>187</v>
      </c>
      <c r="BM194" s="24" t="s">
        <v>1665</v>
      </c>
    </row>
    <row r="195" spans="2:65" s="1" customFormat="1" ht="34.15" customHeight="1">
      <c r="B195" s="42"/>
      <c r="C195" s="240" t="s">
        <v>844</v>
      </c>
      <c r="D195" s="240" t="s">
        <v>222</v>
      </c>
      <c r="E195" s="241" t="s">
        <v>3487</v>
      </c>
      <c r="F195" s="242" t="s">
        <v>3488</v>
      </c>
      <c r="G195" s="243" t="s">
        <v>2864</v>
      </c>
      <c r="H195" s="244">
        <v>4</v>
      </c>
      <c r="I195" s="245"/>
      <c r="J195" s="246">
        <f t="shared" si="20"/>
        <v>0</v>
      </c>
      <c r="K195" s="242" t="s">
        <v>34</v>
      </c>
      <c r="L195" s="247"/>
      <c r="M195" s="248" t="s">
        <v>34</v>
      </c>
      <c r="N195" s="249" t="s">
        <v>49</v>
      </c>
      <c r="O195" s="43"/>
      <c r="P195" s="202">
        <f t="shared" si="21"/>
        <v>0</v>
      </c>
      <c r="Q195" s="202">
        <v>0</v>
      </c>
      <c r="R195" s="202">
        <f t="shared" si="22"/>
        <v>0</v>
      </c>
      <c r="S195" s="202">
        <v>0</v>
      </c>
      <c r="T195" s="203">
        <f t="shared" si="23"/>
        <v>0</v>
      </c>
      <c r="AR195" s="24" t="s">
        <v>225</v>
      </c>
      <c r="AT195" s="24" t="s">
        <v>222</v>
      </c>
      <c r="AU195" s="24" t="s">
        <v>88</v>
      </c>
      <c r="AY195" s="24" t="s">
        <v>179</v>
      </c>
      <c r="BE195" s="204">
        <f t="shared" si="24"/>
        <v>0</v>
      </c>
      <c r="BF195" s="204">
        <f t="shared" si="25"/>
        <v>0</v>
      </c>
      <c r="BG195" s="204">
        <f t="shared" si="26"/>
        <v>0</v>
      </c>
      <c r="BH195" s="204">
        <f t="shared" si="27"/>
        <v>0</v>
      </c>
      <c r="BI195" s="204">
        <f t="shared" si="28"/>
        <v>0</v>
      </c>
      <c r="BJ195" s="24" t="s">
        <v>86</v>
      </c>
      <c r="BK195" s="204">
        <f t="shared" si="29"/>
        <v>0</v>
      </c>
      <c r="BL195" s="24" t="s">
        <v>187</v>
      </c>
      <c r="BM195" s="24" t="s">
        <v>1680</v>
      </c>
    </row>
    <row r="196" spans="2:65" s="1" customFormat="1" ht="14.45" customHeight="1">
      <c r="B196" s="42"/>
      <c r="C196" s="240" t="s">
        <v>848</v>
      </c>
      <c r="D196" s="240" t="s">
        <v>222</v>
      </c>
      <c r="E196" s="241" t="s">
        <v>3489</v>
      </c>
      <c r="F196" s="242" t="s">
        <v>3490</v>
      </c>
      <c r="G196" s="243" t="s">
        <v>2864</v>
      </c>
      <c r="H196" s="244">
        <v>2</v>
      </c>
      <c r="I196" s="245"/>
      <c r="J196" s="246">
        <f t="shared" si="20"/>
        <v>0</v>
      </c>
      <c r="K196" s="242" t="s">
        <v>34</v>
      </c>
      <c r="L196" s="247"/>
      <c r="M196" s="248" t="s">
        <v>34</v>
      </c>
      <c r="N196" s="249" t="s">
        <v>49</v>
      </c>
      <c r="O196" s="43"/>
      <c r="P196" s="202">
        <f t="shared" si="21"/>
        <v>0</v>
      </c>
      <c r="Q196" s="202">
        <v>0</v>
      </c>
      <c r="R196" s="202">
        <f t="shared" si="22"/>
        <v>0</v>
      </c>
      <c r="S196" s="202">
        <v>0</v>
      </c>
      <c r="T196" s="203">
        <f t="shared" si="23"/>
        <v>0</v>
      </c>
      <c r="AR196" s="24" t="s">
        <v>225</v>
      </c>
      <c r="AT196" s="24" t="s">
        <v>222</v>
      </c>
      <c r="AU196" s="24" t="s">
        <v>88</v>
      </c>
      <c r="AY196" s="24" t="s">
        <v>179</v>
      </c>
      <c r="BE196" s="204">
        <f t="shared" si="24"/>
        <v>0</v>
      </c>
      <c r="BF196" s="204">
        <f t="shared" si="25"/>
        <v>0</v>
      </c>
      <c r="BG196" s="204">
        <f t="shared" si="26"/>
        <v>0</v>
      </c>
      <c r="BH196" s="204">
        <f t="shared" si="27"/>
        <v>0</v>
      </c>
      <c r="BI196" s="204">
        <f t="shared" si="28"/>
        <v>0</v>
      </c>
      <c r="BJ196" s="24" t="s">
        <v>86</v>
      </c>
      <c r="BK196" s="204">
        <f t="shared" si="29"/>
        <v>0</v>
      </c>
      <c r="BL196" s="24" t="s">
        <v>187</v>
      </c>
      <c r="BM196" s="24" t="s">
        <v>1690</v>
      </c>
    </row>
    <row r="197" spans="2:65" s="1" customFormat="1" ht="14.45" customHeight="1">
      <c r="B197" s="42"/>
      <c r="C197" s="240" t="s">
        <v>853</v>
      </c>
      <c r="D197" s="240" t="s">
        <v>222</v>
      </c>
      <c r="E197" s="241" t="s">
        <v>3491</v>
      </c>
      <c r="F197" s="242" t="s">
        <v>3353</v>
      </c>
      <c r="G197" s="243" t="s">
        <v>250</v>
      </c>
      <c r="H197" s="244">
        <v>63</v>
      </c>
      <c r="I197" s="245"/>
      <c r="J197" s="246">
        <f t="shared" si="20"/>
        <v>0</v>
      </c>
      <c r="K197" s="242" t="s">
        <v>34</v>
      </c>
      <c r="L197" s="247"/>
      <c r="M197" s="248" t="s">
        <v>34</v>
      </c>
      <c r="N197" s="249" t="s">
        <v>49</v>
      </c>
      <c r="O197" s="43"/>
      <c r="P197" s="202">
        <f t="shared" si="21"/>
        <v>0</v>
      </c>
      <c r="Q197" s="202">
        <v>0</v>
      </c>
      <c r="R197" s="202">
        <f t="shared" si="22"/>
        <v>0</v>
      </c>
      <c r="S197" s="202">
        <v>0</v>
      </c>
      <c r="T197" s="203">
        <f t="shared" si="23"/>
        <v>0</v>
      </c>
      <c r="AR197" s="24" t="s">
        <v>225</v>
      </c>
      <c r="AT197" s="24" t="s">
        <v>222</v>
      </c>
      <c r="AU197" s="24" t="s">
        <v>88</v>
      </c>
      <c r="AY197" s="24" t="s">
        <v>179</v>
      </c>
      <c r="BE197" s="204">
        <f t="shared" si="24"/>
        <v>0</v>
      </c>
      <c r="BF197" s="204">
        <f t="shared" si="25"/>
        <v>0</v>
      </c>
      <c r="BG197" s="204">
        <f t="shared" si="26"/>
        <v>0</v>
      </c>
      <c r="BH197" s="204">
        <f t="shared" si="27"/>
        <v>0</v>
      </c>
      <c r="BI197" s="204">
        <f t="shared" si="28"/>
        <v>0</v>
      </c>
      <c r="BJ197" s="24" t="s">
        <v>86</v>
      </c>
      <c r="BK197" s="204">
        <f t="shared" si="29"/>
        <v>0</v>
      </c>
      <c r="BL197" s="24" t="s">
        <v>187</v>
      </c>
      <c r="BM197" s="24" t="s">
        <v>1703</v>
      </c>
    </row>
    <row r="198" spans="2:65" s="1" customFormat="1" ht="14.45" customHeight="1">
      <c r="B198" s="42"/>
      <c r="C198" s="240" t="s">
        <v>858</v>
      </c>
      <c r="D198" s="240" t="s">
        <v>222</v>
      </c>
      <c r="E198" s="241" t="s">
        <v>3492</v>
      </c>
      <c r="F198" s="242" t="s">
        <v>3351</v>
      </c>
      <c r="G198" s="243" t="s">
        <v>2864</v>
      </c>
      <c r="H198" s="244">
        <v>30</v>
      </c>
      <c r="I198" s="245"/>
      <c r="J198" s="246">
        <f t="shared" si="20"/>
        <v>0</v>
      </c>
      <c r="K198" s="242" t="s">
        <v>34</v>
      </c>
      <c r="L198" s="247"/>
      <c r="M198" s="248" t="s">
        <v>34</v>
      </c>
      <c r="N198" s="249" t="s">
        <v>49</v>
      </c>
      <c r="O198" s="43"/>
      <c r="P198" s="202">
        <f t="shared" si="21"/>
        <v>0</v>
      </c>
      <c r="Q198" s="202">
        <v>0</v>
      </c>
      <c r="R198" s="202">
        <f t="shared" si="22"/>
        <v>0</v>
      </c>
      <c r="S198" s="202">
        <v>0</v>
      </c>
      <c r="T198" s="203">
        <f t="shared" si="23"/>
        <v>0</v>
      </c>
      <c r="AR198" s="24" t="s">
        <v>225</v>
      </c>
      <c r="AT198" s="24" t="s">
        <v>222</v>
      </c>
      <c r="AU198" s="24" t="s">
        <v>88</v>
      </c>
      <c r="AY198" s="24" t="s">
        <v>179</v>
      </c>
      <c r="BE198" s="204">
        <f t="shared" si="24"/>
        <v>0</v>
      </c>
      <c r="BF198" s="204">
        <f t="shared" si="25"/>
        <v>0</v>
      </c>
      <c r="BG198" s="204">
        <f t="shared" si="26"/>
        <v>0</v>
      </c>
      <c r="BH198" s="204">
        <f t="shared" si="27"/>
        <v>0</v>
      </c>
      <c r="BI198" s="204">
        <f t="shared" si="28"/>
        <v>0</v>
      </c>
      <c r="BJ198" s="24" t="s">
        <v>86</v>
      </c>
      <c r="BK198" s="204">
        <f t="shared" si="29"/>
        <v>0</v>
      </c>
      <c r="BL198" s="24" t="s">
        <v>187</v>
      </c>
      <c r="BM198" s="24" t="s">
        <v>1716</v>
      </c>
    </row>
    <row r="199" spans="2:65" s="1" customFormat="1" ht="14.45" customHeight="1">
      <c r="B199" s="42"/>
      <c r="C199" s="240" t="s">
        <v>863</v>
      </c>
      <c r="D199" s="240" t="s">
        <v>222</v>
      </c>
      <c r="E199" s="241" t="s">
        <v>3493</v>
      </c>
      <c r="F199" s="242" t="s">
        <v>3355</v>
      </c>
      <c r="G199" s="243" t="s">
        <v>250</v>
      </c>
      <c r="H199" s="244">
        <v>34</v>
      </c>
      <c r="I199" s="245"/>
      <c r="J199" s="246">
        <f t="shared" si="20"/>
        <v>0</v>
      </c>
      <c r="K199" s="242" t="s">
        <v>34</v>
      </c>
      <c r="L199" s="247"/>
      <c r="M199" s="248" t="s">
        <v>34</v>
      </c>
      <c r="N199" s="249" t="s">
        <v>49</v>
      </c>
      <c r="O199" s="43"/>
      <c r="P199" s="202">
        <f t="shared" si="21"/>
        <v>0</v>
      </c>
      <c r="Q199" s="202">
        <v>0</v>
      </c>
      <c r="R199" s="202">
        <f t="shared" si="22"/>
        <v>0</v>
      </c>
      <c r="S199" s="202">
        <v>0</v>
      </c>
      <c r="T199" s="203">
        <f t="shared" si="23"/>
        <v>0</v>
      </c>
      <c r="AR199" s="24" t="s">
        <v>225</v>
      </c>
      <c r="AT199" s="24" t="s">
        <v>222</v>
      </c>
      <c r="AU199" s="24" t="s">
        <v>88</v>
      </c>
      <c r="AY199" s="24" t="s">
        <v>179</v>
      </c>
      <c r="BE199" s="204">
        <f t="shared" si="24"/>
        <v>0</v>
      </c>
      <c r="BF199" s="204">
        <f t="shared" si="25"/>
        <v>0</v>
      </c>
      <c r="BG199" s="204">
        <f t="shared" si="26"/>
        <v>0</v>
      </c>
      <c r="BH199" s="204">
        <f t="shared" si="27"/>
        <v>0</v>
      </c>
      <c r="BI199" s="204">
        <f t="shared" si="28"/>
        <v>0</v>
      </c>
      <c r="BJ199" s="24" t="s">
        <v>86</v>
      </c>
      <c r="BK199" s="204">
        <f t="shared" si="29"/>
        <v>0</v>
      </c>
      <c r="BL199" s="24" t="s">
        <v>187</v>
      </c>
      <c r="BM199" s="24" t="s">
        <v>1728</v>
      </c>
    </row>
    <row r="200" spans="2:65" s="1" customFormat="1" ht="14.45" customHeight="1">
      <c r="B200" s="42"/>
      <c r="C200" s="240" t="s">
        <v>868</v>
      </c>
      <c r="D200" s="240" t="s">
        <v>222</v>
      </c>
      <c r="E200" s="241" t="s">
        <v>3494</v>
      </c>
      <c r="F200" s="242" t="s">
        <v>3357</v>
      </c>
      <c r="G200" s="243" t="s">
        <v>2864</v>
      </c>
      <c r="H200" s="244">
        <v>10</v>
      </c>
      <c r="I200" s="245"/>
      <c r="J200" s="246">
        <f t="shared" si="20"/>
        <v>0</v>
      </c>
      <c r="K200" s="242" t="s">
        <v>34</v>
      </c>
      <c r="L200" s="247"/>
      <c r="M200" s="248" t="s">
        <v>34</v>
      </c>
      <c r="N200" s="249" t="s">
        <v>49</v>
      </c>
      <c r="O200" s="43"/>
      <c r="P200" s="202">
        <f t="shared" si="21"/>
        <v>0</v>
      </c>
      <c r="Q200" s="202">
        <v>0</v>
      </c>
      <c r="R200" s="202">
        <f t="shared" si="22"/>
        <v>0</v>
      </c>
      <c r="S200" s="202">
        <v>0</v>
      </c>
      <c r="T200" s="203">
        <f t="shared" si="23"/>
        <v>0</v>
      </c>
      <c r="AR200" s="24" t="s">
        <v>225</v>
      </c>
      <c r="AT200" s="24" t="s">
        <v>222</v>
      </c>
      <c r="AU200" s="24" t="s">
        <v>88</v>
      </c>
      <c r="AY200" s="24" t="s">
        <v>179</v>
      </c>
      <c r="BE200" s="204">
        <f t="shared" si="24"/>
        <v>0</v>
      </c>
      <c r="BF200" s="204">
        <f t="shared" si="25"/>
        <v>0</v>
      </c>
      <c r="BG200" s="204">
        <f t="shared" si="26"/>
        <v>0</v>
      </c>
      <c r="BH200" s="204">
        <f t="shared" si="27"/>
        <v>0</v>
      </c>
      <c r="BI200" s="204">
        <f t="shared" si="28"/>
        <v>0</v>
      </c>
      <c r="BJ200" s="24" t="s">
        <v>86</v>
      </c>
      <c r="BK200" s="204">
        <f t="shared" si="29"/>
        <v>0</v>
      </c>
      <c r="BL200" s="24" t="s">
        <v>187</v>
      </c>
      <c r="BM200" s="24" t="s">
        <v>1740</v>
      </c>
    </row>
    <row r="201" spans="2:65" s="1" customFormat="1" ht="14.45" customHeight="1">
      <c r="B201" s="42"/>
      <c r="C201" s="240" t="s">
        <v>872</v>
      </c>
      <c r="D201" s="240" t="s">
        <v>222</v>
      </c>
      <c r="E201" s="241" t="s">
        <v>3495</v>
      </c>
      <c r="F201" s="242" t="s">
        <v>3359</v>
      </c>
      <c r="G201" s="243" t="s">
        <v>250</v>
      </c>
      <c r="H201" s="244">
        <v>38</v>
      </c>
      <c r="I201" s="245"/>
      <c r="J201" s="246">
        <f t="shared" si="20"/>
        <v>0</v>
      </c>
      <c r="K201" s="242" t="s">
        <v>34</v>
      </c>
      <c r="L201" s="247"/>
      <c r="M201" s="248" t="s">
        <v>34</v>
      </c>
      <c r="N201" s="249" t="s">
        <v>49</v>
      </c>
      <c r="O201" s="43"/>
      <c r="P201" s="202">
        <f t="shared" si="21"/>
        <v>0</v>
      </c>
      <c r="Q201" s="202">
        <v>0</v>
      </c>
      <c r="R201" s="202">
        <f t="shared" si="22"/>
        <v>0</v>
      </c>
      <c r="S201" s="202">
        <v>0</v>
      </c>
      <c r="T201" s="203">
        <f t="shared" si="23"/>
        <v>0</v>
      </c>
      <c r="AR201" s="24" t="s">
        <v>225</v>
      </c>
      <c r="AT201" s="24" t="s">
        <v>222</v>
      </c>
      <c r="AU201" s="24" t="s">
        <v>88</v>
      </c>
      <c r="AY201" s="24" t="s">
        <v>179</v>
      </c>
      <c r="BE201" s="204">
        <f t="shared" si="24"/>
        <v>0</v>
      </c>
      <c r="BF201" s="204">
        <f t="shared" si="25"/>
        <v>0</v>
      </c>
      <c r="BG201" s="204">
        <f t="shared" si="26"/>
        <v>0</v>
      </c>
      <c r="BH201" s="204">
        <f t="shared" si="27"/>
        <v>0</v>
      </c>
      <c r="BI201" s="204">
        <f t="shared" si="28"/>
        <v>0</v>
      </c>
      <c r="BJ201" s="24" t="s">
        <v>86</v>
      </c>
      <c r="BK201" s="204">
        <f t="shared" si="29"/>
        <v>0</v>
      </c>
      <c r="BL201" s="24" t="s">
        <v>187</v>
      </c>
      <c r="BM201" s="24" t="s">
        <v>1752</v>
      </c>
    </row>
    <row r="202" spans="2:65" s="1" customFormat="1" ht="14.45" customHeight="1">
      <c r="B202" s="42"/>
      <c r="C202" s="240" t="s">
        <v>878</v>
      </c>
      <c r="D202" s="240" t="s">
        <v>222</v>
      </c>
      <c r="E202" s="241" t="s">
        <v>3496</v>
      </c>
      <c r="F202" s="242" t="s">
        <v>3361</v>
      </c>
      <c r="G202" s="243" t="s">
        <v>2864</v>
      </c>
      <c r="H202" s="244">
        <v>17</v>
      </c>
      <c r="I202" s="245"/>
      <c r="J202" s="246">
        <f t="shared" si="20"/>
        <v>0</v>
      </c>
      <c r="K202" s="242" t="s">
        <v>34</v>
      </c>
      <c r="L202" s="247"/>
      <c r="M202" s="248" t="s">
        <v>34</v>
      </c>
      <c r="N202" s="249" t="s">
        <v>49</v>
      </c>
      <c r="O202" s="43"/>
      <c r="P202" s="202">
        <f t="shared" si="21"/>
        <v>0</v>
      </c>
      <c r="Q202" s="202">
        <v>0</v>
      </c>
      <c r="R202" s="202">
        <f t="shared" si="22"/>
        <v>0</v>
      </c>
      <c r="S202" s="202">
        <v>0</v>
      </c>
      <c r="T202" s="203">
        <f t="shared" si="23"/>
        <v>0</v>
      </c>
      <c r="AR202" s="24" t="s">
        <v>225</v>
      </c>
      <c r="AT202" s="24" t="s">
        <v>222</v>
      </c>
      <c r="AU202" s="24" t="s">
        <v>88</v>
      </c>
      <c r="AY202" s="24" t="s">
        <v>179</v>
      </c>
      <c r="BE202" s="204">
        <f t="shared" si="24"/>
        <v>0</v>
      </c>
      <c r="BF202" s="204">
        <f t="shared" si="25"/>
        <v>0</v>
      </c>
      <c r="BG202" s="204">
        <f t="shared" si="26"/>
        <v>0</v>
      </c>
      <c r="BH202" s="204">
        <f t="shared" si="27"/>
        <v>0</v>
      </c>
      <c r="BI202" s="204">
        <f t="shared" si="28"/>
        <v>0</v>
      </c>
      <c r="BJ202" s="24" t="s">
        <v>86</v>
      </c>
      <c r="BK202" s="204">
        <f t="shared" si="29"/>
        <v>0</v>
      </c>
      <c r="BL202" s="24" t="s">
        <v>187</v>
      </c>
      <c r="BM202" s="24" t="s">
        <v>1760</v>
      </c>
    </row>
    <row r="203" spans="2:65" s="1" customFormat="1" ht="14.45" customHeight="1">
      <c r="B203" s="42"/>
      <c r="C203" s="240" t="s">
        <v>883</v>
      </c>
      <c r="D203" s="240" t="s">
        <v>222</v>
      </c>
      <c r="E203" s="241" t="s">
        <v>3497</v>
      </c>
      <c r="F203" s="242" t="s">
        <v>3363</v>
      </c>
      <c r="G203" s="243" t="s">
        <v>2864</v>
      </c>
      <c r="H203" s="244">
        <v>2</v>
      </c>
      <c r="I203" s="245"/>
      <c r="J203" s="246">
        <f t="shared" si="20"/>
        <v>0</v>
      </c>
      <c r="K203" s="242" t="s">
        <v>34</v>
      </c>
      <c r="L203" s="247"/>
      <c r="M203" s="248" t="s">
        <v>34</v>
      </c>
      <c r="N203" s="249" t="s">
        <v>49</v>
      </c>
      <c r="O203" s="43"/>
      <c r="P203" s="202">
        <f t="shared" si="21"/>
        <v>0</v>
      </c>
      <c r="Q203" s="202">
        <v>0</v>
      </c>
      <c r="R203" s="202">
        <f t="shared" si="22"/>
        <v>0</v>
      </c>
      <c r="S203" s="202">
        <v>0</v>
      </c>
      <c r="T203" s="203">
        <f t="shared" si="23"/>
        <v>0</v>
      </c>
      <c r="AR203" s="24" t="s">
        <v>225</v>
      </c>
      <c r="AT203" s="24" t="s">
        <v>222</v>
      </c>
      <c r="AU203" s="24" t="s">
        <v>88</v>
      </c>
      <c r="AY203" s="24" t="s">
        <v>179</v>
      </c>
      <c r="BE203" s="204">
        <f t="shared" si="24"/>
        <v>0</v>
      </c>
      <c r="BF203" s="204">
        <f t="shared" si="25"/>
        <v>0</v>
      </c>
      <c r="BG203" s="204">
        <f t="shared" si="26"/>
        <v>0</v>
      </c>
      <c r="BH203" s="204">
        <f t="shared" si="27"/>
        <v>0</v>
      </c>
      <c r="BI203" s="204">
        <f t="shared" si="28"/>
        <v>0</v>
      </c>
      <c r="BJ203" s="24" t="s">
        <v>86</v>
      </c>
      <c r="BK203" s="204">
        <f t="shared" si="29"/>
        <v>0</v>
      </c>
      <c r="BL203" s="24" t="s">
        <v>187</v>
      </c>
      <c r="BM203" s="24" t="s">
        <v>1771</v>
      </c>
    </row>
    <row r="204" spans="2:65" s="1" customFormat="1" ht="14.45" customHeight="1">
      <c r="B204" s="42"/>
      <c r="C204" s="240" t="s">
        <v>888</v>
      </c>
      <c r="D204" s="240" t="s">
        <v>222</v>
      </c>
      <c r="E204" s="241" t="s">
        <v>3498</v>
      </c>
      <c r="F204" s="242" t="s">
        <v>3365</v>
      </c>
      <c r="G204" s="243" t="s">
        <v>250</v>
      </c>
      <c r="H204" s="244">
        <v>3</v>
      </c>
      <c r="I204" s="245"/>
      <c r="J204" s="246">
        <f t="shared" ref="J204:J235" si="30">ROUND(I204*H204,2)</f>
        <v>0</v>
      </c>
      <c r="K204" s="242" t="s">
        <v>34</v>
      </c>
      <c r="L204" s="247"/>
      <c r="M204" s="248" t="s">
        <v>34</v>
      </c>
      <c r="N204" s="249" t="s">
        <v>49</v>
      </c>
      <c r="O204" s="43"/>
      <c r="P204" s="202">
        <f t="shared" ref="P204:P235" si="31">O204*H204</f>
        <v>0</v>
      </c>
      <c r="Q204" s="202">
        <v>0</v>
      </c>
      <c r="R204" s="202">
        <f t="shared" ref="R204:R235" si="32">Q204*H204</f>
        <v>0</v>
      </c>
      <c r="S204" s="202">
        <v>0</v>
      </c>
      <c r="T204" s="203">
        <f t="shared" ref="T204:T235" si="33">S204*H204</f>
        <v>0</v>
      </c>
      <c r="AR204" s="24" t="s">
        <v>225</v>
      </c>
      <c r="AT204" s="24" t="s">
        <v>222</v>
      </c>
      <c r="AU204" s="24" t="s">
        <v>88</v>
      </c>
      <c r="AY204" s="24" t="s">
        <v>179</v>
      </c>
      <c r="BE204" s="204">
        <f t="shared" ref="BE204:BE221" si="34">IF(N204="základní",J204,0)</f>
        <v>0</v>
      </c>
      <c r="BF204" s="204">
        <f t="shared" ref="BF204:BF221" si="35">IF(N204="snížená",J204,0)</f>
        <v>0</v>
      </c>
      <c r="BG204" s="204">
        <f t="shared" ref="BG204:BG221" si="36">IF(N204="zákl. přenesená",J204,0)</f>
        <v>0</v>
      </c>
      <c r="BH204" s="204">
        <f t="shared" ref="BH204:BH221" si="37">IF(N204="sníž. přenesená",J204,0)</f>
        <v>0</v>
      </c>
      <c r="BI204" s="204">
        <f t="shared" ref="BI204:BI221" si="38">IF(N204="nulová",J204,0)</f>
        <v>0</v>
      </c>
      <c r="BJ204" s="24" t="s">
        <v>86</v>
      </c>
      <c r="BK204" s="204">
        <f t="shared" ref="BK204:BK221" si="39">ROUND(I204*H204,2)</f>
        <v>0</v>
      </c>
      <c r="BL204" s="24" t="s">
        <v>187</v>
      </c>
      <c r="BM204" s="24" t="s">
        <v>1785</v>
      </c>
    </row>
    <row r="205" spans="2:65" s="1" customFormat="1" ht="14.45" customHeight="1">
      <c r="B205" s="42"/>
      <c r="C205" s="240" t="s">
        <v>894</v>
      </c>
      <c r="D205" s="240" t="s">
        <v>222</v>
      </c>
      <c r="E205" s="241" t="s">
        <v>3499</v>
      </c>
      <c r="F205" s="242" t="s">
        <v>3500</v>
      </c>
      <c r="G205" s="243" t="s">
        <v>2864</v>
      </c>
      <c r="H205" s="244">
        <v>3</v>
      </c>
      <c r="I205" s="245"/>
      <c r="J205" s="246">
        <f t="shared" si="30"/>
        <v>0</v>
      </c>
      <c r="K205" s="242" t="s">
        <v>34</v>
      </c>
      <c r="L205" s="247"/>
      <c r="M205" s="248" t="s">
        <v>34</v>
      </c>
      <c r="N205" s="249" t="s">
        <v>49</v>
      </c>
      <c r="O205" s="43"/>
      <c r="P205" s="202">
        <f t="shared" si="31"/>
        <v>0</v>
      </c>
      <c r="Q205" s="202">
        <v>0</v>
      </c>
      <c r="R205" s="202">
        <f t="shared" si="32"/>
        <v>0</v>
      </c>
      <c r="S205" s="202">
        <v>0</v>
      </c>
      <c r="T205" s="203">
        <f t="shared" si="33"/>
        <v>0</v>
      </c>
      <c r="AR205" s="24" t="s">
        <v>225</v>
      </c>
      <c r="AT205" s="24" t="s">
        <v>222</v>
      </c>
      <c r="AU205" s="24" t="s">
        <v>88</v>
      </c>
      <c r="AY205" s="24" t="s">
        <v>179</v>
      </c>
      <c r="BE205" s="204">
        <f t="shared" si="34"/>
        <v>0</v>
      </c>
      <c r="BF205" s="204">
        <f t="shared" si="35"/>
        <v>0</v>
      </c>
      <c r="BG205" s="204">
        <f t="shared" si="36"/>
        <v>0</v>
      </c>
      <c r="BH205" s="204">
        <f t="shared" si="37"/>
        <v>0</v>
      </c>
      <c r="BI205" s="204">
        <f t="shared" si="38"/>
        <v>0</v>
      </c>
      <c r="BJ205" s="24" t="s">
        <v>86</v>
      </c>
      <c r="BK205" s="204">
        <f t="shared" si="39"/>
        <v>0</v>
      </c>
      <c r="BL205" s="24" t="s">
        <v>187</v>
      </c>
      <c r="BM205" s="24" t="s">
        <v>1797</v>
      </c>
    </row>
    <row r="206" spans="2:65" s="1" customFormat="1" ht="14.45" customHeight="1">
      <c r="B206" s="42"/>
      <c r="C206" s="240" t="s">
        <v>901</v>
      </c>
      <c r="D206" s="240" t="s">
        <v>222</v>
      </c>
      <c r="E206" s="241" t="s">
        <v>3501</v>
      </c>
      <c r="F206" s="242" t="s">
        <v>3367</v>
      </c>
      <c r="G206" s="243" t="s">
        <v>2864</v>
      </c>
      <c r="H206" s="244">
        <v>5</v>
      </c>
      <c r="I206" s="245"/>
      <c r="J206" s="246">
        <f t="shared" si="30"/>
        <v>0</v>
      </c>
      <c r="K206" s="242" t="s">
        <v>34</v>
      </c>
      <c r="L206" s="247"/>
      <c r="M206" s="248" t="s">
        <v>34</v>
      </c>
      <c r="N206" s="249" t="s">
        <v>49</v>
      </c>
      <c r="O206" s="43"/>
      <c r="P206" s="202">
        <f t="shared" si="31"/>
        <v>0</v>
      </c>
      <c r="Q206" s="202">
        <v>0</v>
      </c>
      <c r="R206" s="202">
        <f t="shared" si="32"/>
        <v>0</v>
      </c>
      <c r="S206" s="202">
        <v>0</v>
      </c>
      <c r="T206" s="203">
        <f t="shared" si="33"/>
        <v>0</v>
      </c>
      <c r="AR206" s="24" t="s">
        <v>225</v>
      </c>
      <c r="AT206" s="24" t="s">
        <v>222</v>
      </c>
      <c r="AU206" s="24" t="s">
        <v>88</v>
      </c>
      <c r="AY206" s="24" t="s">
        <v>179</v>
      </c>
      <c r="BE206" s="204">
        <f t="shared" si="34"/>
        <v>0</v>
      </c>
      <c r="BF206" s="204">
        <f t="shared" si="35"/>
        <v>0</v>
      </c>
      <c r="BG206" s="204">
        <f t="shared" si="36"/>
        <v>0</v>
      </c>
      <c r="BH206" s="204">
        <f t="shared" si="37"/>
        <v>0</v>
      </c>
      <c r="BI206" s="204">
        <f t="shared" si="38"/>
        <v>0</v>
      </c>
      <c r="BJ206" s="24" t="s">
        <v>86</v>
      </c>
      <c r="BK206" s="204">
        <f t="shared" si="39"/>
        <v>0</v>
      </c>
      <c r="BL206" s="24" t="s">
        <v>187</v>
      </c>
      <c r="BM206" s="24" t="s">
        <v>1810</v>
      </c>
    </row>
    <row r="207" spans="2:65" s="1" customFormat="1" ht="14.45" customHeight="1">
      <c r="B207" s="42"/>
      <c r="C207" s="240" t="s">
        <v>912</v>
      </c>
      <c r="D207" s="240" t="s">
        <v>222</v>
      </c>
      <c r="E207" s="241" t="s">
        <v>3502</v>
      </c>
      <c r="F207" s="242" t="s">
        <v>3503</v>
      </c>
      <c r="G207" s="243" t="s">
        <v>250</v>
      </c>
      <c r="H207" s="244">
        <v>2</v>
      </c>
      <c r="I207" s="245"/>
      <c r="J207" s="246">
        <f t="shared" si="30"/>
        <v>0</v>
      </c>
      <c r="K207" s="242" t="s">
        <v>34</v>
      </c>
      <c r="L207" s="247"/>
      <c r="M207" s="248" t="s">
        <v>34</v>
      </c>
      <c r="N207" s="249" t="s">
        <v>49</v>
      </c>
      <c r="O207" s="43"/>
      <c r="P207" s="202">
        <f t="shared" si="31"/>
        <v>0</v>
      </c>
      <c r="Q207" s="202">
        <v>0</v>
      </c>
      <c r="R207" s="202">
        <f t="shared" si="32"/>
        <v>0</v>
      </c>
      <c r="S207" s="202">
        <v>0</v>
      </c>
      <c r="T207" s="203">
        <f t="shared" si="33"/>
        <v>0</v>
      </c>
      <c r="AR207" s="24" t="s">
        <v>225</v>
      </c>
      <c r="AT207" s="24" t="s">
        <v>222</v>
      </c>
      <c r="AU207" s="24" t="s">
        <v>88</v>
      </c>
      <c r="AY207" s="24" t="s">
        <v>179</v>
      </c>
      <c r="BE207" s="204">
        <f t="shared" si="34"/>
        <v>0</v>
      </c>
      <c r="BF207" s="204">
        <f t="shared" si="35"/>
        <v>0</v>
      </c>
      <c r="BG207" s="204">
        <f t="shared" si="36"/>
        <v>0</v>
      </c>
      <c r="BH207" s="204">
        <f t="shared" si="37"/>
        <v>0</v>
      </c>
      <c r="BI207" s="204">
        <f t="shared" si="38"/>
        <v>0</v>
      </c>
      <c r="BJ207" s="24" t="s">
        <v>86</v>
      </c>
      <c r="BK207" s="204">
        <f t="shared" si="39"/>
        <v>0</v>
      </c>
      <c r="BL207" s="24" t="s">
        <v>187</v>
      </c>
      <c r="BM207" s="24" t="s">
        <v>1824</v>
      </c>
    </row>
    <row r="208" spans="2:65" s="1" customFormat="1" ht="14.45" customHeight="1">
      <c r="B208" s="42"/>
      <c r="C208" s="240" t="s">
        <v>943</v>
      </c>
      <c r="D208" s="240" t="s">
        <v>222</v>
      </c>
      <c r="E208" s="241" t="s">
        <v>3504</v>
      </c>
      <c r="F208" s="242" t="s">
        <v>3505</v>
      </c>
      <c r="G208" s="243" t="s">
        <v>250</v>
      </c>
      <c r="H208" s="244">
        <v>6</v>
      </c>
      <c r="I208" s="245"/>
      <c r="J208" s="246">
        <f t="shared" si="30"/>
        <v>0</v>
      </c>
      <c r="K208" s="242" t="s">
        <v>34</v>
      </c>
      <c r="L208" s="247"/>
      <c r="M208" s="248" t="s">
        <v>34</v>
      </c>
      <c r="N208" s="249" t="s">
        <v>49</v>
      </c>
      <c r="O208" s="43"/>
      <c r="P208" s="202">
        <f t="shared" si="31"/>
        <v>0</v>
      </c>
      <c r="Q208" s="202">
        <v>0</v>
      </c>
      <c r="R208" s="202">
        <f t="shared" si="32"/>
        <v>0</v>
      </c>
      <c r="S208" s="202">
        <v>0</v>
      </c>
      <c r="T208" s="203">
        <f t="shared" si="33"/>
        <v>0</v>
      </c>
      <c r="AR208" s="24" t="s">
        <v>225</v>
      </c>
      <c r="AT208" s="24" t="s">
        <v>222</v>
      </c>
      <c r="AU208" s="24" t="s">
        <v>88</v>
      </c>
      <c r="AY208" s="24" t="s">
        <v>179</v>
      </c>
      <c r="BE208" s="204">
        <f t="shared" si="34"/>
        <v>0</v>
      </c>
      <c r="BF208" s="204">
        <f t="shared" si="35"/>
        <v>0</v>
      </c>
      <c r="BG208" s="204">
        <f t="shared" si="36"/>
        <v>0</v>
      </c>
      <c r="BH208" s="204">
        <f t="shared" si="37"/>
        <v>0</v>
      </c>
      <c r="BI208" s="204">
        <f t="shared" si="38"/>
        <v>0</v>
      </c>
      <c r="BJ208" s="24" t="s">
        <v>86</v>
      </c>
      <c r="BK208" s="204">
        <f t="shared" si="39"/>
        <v>0</v>
      </c>
      <c r="BL208" s="24" t="s">
        <v>187</v>
      </c>
      <c r="BM208" s="24" t="s">
        <v>1833</v>
      </c>
    </row>
    <row r="209" spans="2:65" s="1" customFormat="1" ht="14.45" customHeight="1">
      <c r="B209" s="42"/>
      <c r="C209" s="240" t="s">
        <v>954</v>
      </c>
      <c r="D209" s="240" t="s">
        <v>222</v>
      </c>
      <c r="E209" s="241" t="s">
        <v>3506</v>
      </c>
      <c r="F209" s="242" t="s">
        <v>3507</v>
      </c>
      <c r="G209" s="243" t="s">
        <v>2864</v>
      </c>
      <c r="H209" s="244">
        <v>6</v>
      </c>
      <c r="I209" s="245"/>
      <c r="J209" s="246">
        <f t="shared" si="30"/>
        <v>0</v>
      </c>
      <c r="K209" s="242" t="s">
        <v>34</v>
      </c>
      <c r="L209" s="247"/>
      <c r="M209" s="248" t="s">
        <v>34</v>
      </c>
      <c r="N209" s="249" t="s">
        <v>49</v>
      </c>
      <c r="O209" s="43"/>
      <c r="P209" s="202">
        <f t="shared" si="31"/>
        <v>0</v>
      </c>
      <c r="Q209" s="202">
        <v>0</v>
      </c>
      <c r="R209" s="202">
        <f t="shared" si="32"/>
        <v>0</v>
      </c>
      <c r="S209" s="202">
        <v>0</v>
      </c>
      <c r="T209" s="203">
        <f t="shared" si="33"/>
        <v>0</v>
      </c>
      <c r="AR209" s="24" t="s">
        <v>225</v>
      </c>
      <c r="AT209" s="24" t="s">
        <v>222</v>
      </c>
      <c r="AU209" s="24" t="s">
        <v>88</v>
      </c>
      <c r="AY209" s="24" t="s">
        <v>179</v>
      </c>
      <c r="BE209" s="204">
        <f t="shared" si="34"/>
        <v>0</v>
      </c>
      <c r="BF209" s="204">
        <f t="shared" si="35"/>
        <v>0</v>
      </c>
      <c r="BG209" s="204">
        <f t="shared" si="36"/>
        <v>0</v>
      </c>
      <c r="BH209" s="204">
        <f t="shared" si="37"/>
        <v>0</v>
      </c>
      <c r="BI209" s="204">
        <f t="shared" si="38"/>
        <v>0</v>
      </c>
      <c r="BJ209" s="24" t="s">
        <v>86</v>
      </c>
      <c r="BK209" s="204">
        <f t="shared" si="39"/>
        <v>0</v>
      </c>
      <c r="BL209" s="24" t="s">
        <v>187</v>
      </c>
      <c r="BM209" s="24" t="s">
        <v>1845</v>
      </c>
    </row>
    <row r="210" spans="2:65" s="1" customFormat="1" ht="14.45" customHeight="1">
      <c r="B210" s="42"/>
      <c r="C210" s="240" t="s">
        <v>962</v>
      </c>
      <c r="D210" s="240" t="s">
        <v>222</v>
      </c>
      <c r="E210" s="241" t="s">
        <v>3508</v>
      </c>
      <c r="F210" s="242" t="s">
        <v>3509</v>
      </c>
      <c r="G210" s="243" t="s">
        <v>250</v>
      </c>
      <c r="H210" s="244">
        <v>9</v>
      </c>
      <c r="I210" s="245"/>
      <c r="J210" s="246">
        <f t="shared" si="30"/>
        <v>0</v>
      </c>
      <c r="K210" s="242" t="s">
        <v>34</v>
      </c>
      <c r="L210" s="247"/>
      <c r="M210" s="248" t="s">
        <v>34</v>
      </c>
      <c r="N210" s="249" t="s">
        <v>49</v>
      </c>
      <c r="O210" s="43"/>
      <c r="P210" s="202">
        <f t="shared" si="31"/>
        <v>0</v>
      </c>
      <c r="Q210" s="202">
        <v>0</v>
      </c>
      <c r="R210" s="202">
        <f t="shared" si="32"/>
        <v>0</v>
      </c>
      <c r="S210" s="202">
        <v>0</v>
      </c>
      <c r="T210" s="203">
        <f t="shared" si="33"/>
        <v>0</v>
      </c>
      <c r="AR210" s="24" t="s">
        <v>225</v>
      </c>
      <c r="AT210" s="24" t="s">
        <v>222</v>
      </c>
      <c r="AU210" s="24" t="s">
        <v>88</v>
      </c>
      <c r="AY210" s="24" t="s">
        <v>179</v>
      </c>
      <c r="BE210" s="204">
        <f t="shared" si="34"/>
        <v>0</v>
      </c>
      <c r="BF210" s="204">
        <f t="shared" si="35"/>
        <v>0</v>
      </c>
      <c r="BG210" s="204">
        <f t="shared" si="36"/>
        <v>0</v>
      </c>
      <c r="BH210" s="204">
        <f t="shared" si="37"/>
        <v>0</v>
      </c>
      <c r="BI210" s="204">
        <f t="shared" si="38"/>
        <v>0</v>
      </c>
      <c r="BJ210" s="24" t="s">
        <v>86</v>
      </c>
      <c r="BK210" s="204">
        <f t="shared" si="39"/>
        <v>0</v>
      </c>
      <c r="BL210" s="24" t="s">
        <v>187</v>
      </c>
      <c r="BM210" s="24" t="s">
        <v>1857</v>
      </c>
    </row>
    <row r="211" spans="2:65" s="1" customFormat="1" ht="14.45" customHeight="1">
      <c r="B211" s="42"/>
      <c r="C211" s="240" t="s">
        <v>970</v>
      </c>
      <c r="D211" s="240" t="s">
        <v>222</v>
      </c>
      <c r="E211" s="241" t="s">
        <v>3510</v>
      </c>
      <c r="F211" s="242" t="s">
        <v>3511</v>
      </c>
      <c r="G211" s="243" t="s">
        <v>2864</v>
      </c>
      <c r="H211" s="244">
        <v>28</v>
      </c>
      <c r="I211" s="245"/>
      <c r="J211" s="246">
        <f t="shared" si="30"/>
        <v>0</v>
      </c>
      <c r="K211" s="242" t="s">
        <v>34</v>
      </c>
      <c r="L211" s="247"/>
      <c r="M211" s="248" t="s">
        <v>34</v>
      </c>
      <c r="N211" s="249" t="s">
        <v>49</v>
      </c>
      <c r="O211" s="43"/>
      <c r="P211" s="202">
        <f t="shared" si="31"/>
        <v>0</v>
      </c>
      <c r="Q211" s="202">
        <v>0</v>
      </c>
      <c r="R211" s="202">
        <f t="shared" si="32"/>
        <v>0</v>
      </c>
      <c r="S211" s="202">
        <v>0</v>
      </c>
      <c r="T211" s="203">
        <f t="shared" si="33"/>
        <v>0</v>
      </c>
      <c r="AR211" s="24" t="s">
        <v>225</v>
      </c>
      <c r="AT211" s="24" t="s">
        <v>222</v>
      </c>
      <c r="AU211" s="24" t="s">
        <v>88</v>
      </c>
      <c r="AY211" s="24" t="s">
        <v>179</v>
      </c>
      <c r="BE211" s="204">
        <f t="shared" si="34"/>
        <v>0</v>
      </c>
      <c r="BF211" s="204">
        <f t="shared" si="35"/>
        <v>0</v>
      </c>
      <c r="BG211" s="204">
        <f t="shared" si="36"/>
        <v>0</v>
      </c>
      <c r="BH211" s="204">
        <f t="shared" si="37"/>
        <v>0</v>
      </c>
      <c r="BI211" s="204">
        <f t="shared" si="38"/>
        <v>0</v>
      </c>
      <c r="BJ211" s="24" t="s">
        <v>86</v>
      </c>
      <c r="BK211" s="204">
        <f t="shared" si="39"/>
        <v>0</v>
      </c>
      <c r="BL211" s="24" t="s">
        <v>187</v>
      </c>
      <c r="BM211" s="24" t="s">
        <v>1868</v>
      </c>
    </row>
    <row r="212" spans="2:65" s="1" customFormat="1" ht="14.45" customHeight="1">
      <c r="B212" s="42"/>
      <c r="C212" s="240" t="s">
        <v>980</v>
      </c>
      <c r="D212" s="240" t="s">
        <v>222</v>
      </c>
      <c r="E212" s="241" t="s">
        <v>3512</v>
      </c>
      <c r="F212" s="242" t="s">
        <v>3427</v>
      </c>
      <c r="G212" s="243" t="s">
        <v>250</v>
      </c>
      <c r="H212" s="244">
        <v>17</v>
      </c>
      <c r="I212" s="245"/>
      <c r="J212" s="246">
        <f t="shared" si="30"/>
        <v>0</v>
      </c>
      <c r="K212" s="242" t="s">
        <v>34</v>
      </c>
      <c r="L212" s="247"/>
      <c r="M212" s="248" t="s">
        <v>34</v>
      </c>
      <c r="N212" s="249" t="s">
        <v>49</v>
      </c>
      <c r="O212" s="43"/>
      <c r="P212" s="202">
        <f t="shared" si="31"/>
        <v>0</v>
      </c>
      <c r="Q212" s="202">
        <v>0</v>
      </c>
      <c r="R212" s="202">
        <f t="shared" si="32"/>
        <v>0</v>
      </c>
      <c r="S212" s="202">
        <v>0</v>
      </c>
      <c r="T212" s="203">
        <f t="shared" si="33"/>
        <v>0</v>
      </c>
      <c r="AR212" s="24" t="s">
        <v>225</v>
      </c>
      <c r="AT212" s="24" t="s">
        <v>222</v>
      </c>
      <c r="AU212" s="24" t="s">
        <v>88</v>
      </c>
      <c r="AY212" s="24" t="s">
        <v>179</v>
      </c>
      <c r="BE212" s="204">
        <f t="shared" si="34"/>
        <v>0</v>
      </c>
      <c r="BF212" s="204">
        <f t="shared" si="35"/>
        <v>0</v>
      </c>
      <c r="BG212" s="204">
        <f t="shared" si="36"/>
        <v>0</v>
      </c>
      <c r="BH212" s="204">
        <f t="shared" si="37"/>
        <v>0</v>
      </c>
      <c r="BI212" s="204">
        <f t="shared" si="38"/>
        <v>0</v>
      </c>
      <c r="BJ212" s="24" t="s">
        <v>86</v>
      </c>
      <c r="BK212" s="204">
        <f t="shared" si="39"/>
        <v>0</v>
      </c>
      <c r="BL212" s="24" t="s">
        <v>187</v>
      </c>
      <c r="BM212" s="24" t="s">
        <v>1885</v>
      </c>
    </row>
    <row r="213" spans="2:65" s="1" customFormat="1" ht="14.45" customHeight="1">
      <c r="B213" s="42"/>
      <c r="C213" s="240" t="s">
        <v>989</v>
      </c>
      <c r="D213" s="240" t="s">
        <v>222</v>
      </c>
      <c r="E213" s="241" t="s">
        <v>3513</v>
      </c>
      <c r="F213" s="242" t="s">
        <v>3429</v>
      </c>
      <c r="G213" s="243" t="s">
        <v>2864</v>
      </c>
      <c r="H213" s="244">
        <v>17</v>
      </c>
      <c r="I213" s="245"/>
      <c r="J213" s="246">
        <f t="shared" si="30"/>
        <v>0</v>
      </c>
      <c r="K213" s="242" t="s">
        <v>34</v>
      </c>
      <c r="L213" s="247"/>
      <c r="M213" s="248" t="s">
        <v>34</v>
      </c>
      <c r="N213" s="249" t="s">
        <v>49</v>
      </c>
      <c r="O213" s="43"/>
      <c r="P213" s="202">
        <f t="shared" si="31"/>
        <v>0</v>
      </c>
      <c r="Q213" s="202">
        <v>0</v>
      </c>
      <c r="R213" s="202">
        <f t="shared" si="32"/>
        <v>0</v>
      </c>
      <c r="S213" s="202">
        <v>0</v>
      </c>
      <c r="T213" s="203">
        <f t="shared" si="33"/>
        <v>0</v>
      </c>
      <c r="AR213" s="24" t="s">
        <v>225</v>
      </c>
      <c r="AT213" s="24" t="s">
        <v>222</v>
      </c>
      <c r="AU213" s="24" t="s">
        <v>88</v>
      </c>
      <c r="AY213" s="24" t="s">
        <v>179</v>
      </c>
      <c r="BE213" s="204">
        <f t="shared" si="34"/>
        <v>0</v>
      </c>
      <c r="BF213" s="204">
        <f t="shared" si="35"/>
        <v>0</v>
      </c>
      <c r="BG213" s="204">
        <f t="shared" si="36"/>
        <v>0</v>
      </c>
      <c r="BH213" s="204">
        <f t="shared" si="37"/>
        <v>0</v>
      </c>
      <c r="BI213" s="204">
        <f t="shared" si="38"/>
        <v>0</v>
      </c>
      <c r="BJ213" s="24" t="s">
        <v>86</v>
      </c>
      <c r="BK213" s="204">
        <f t="shared" si="39"/>
        <v>0</v>
      </c>
      <c r="BL213" s="24" t="s">
        <v>187</v>
      </c>
      <c r="BM213" s="24" t="s">
        <v>1905</v>
      </c>
    </row>
    <row r="214" spans="2:65" s="1" customFormat="1" ht="14.45" customHeight="1">
      <c r="B214" s="42"/>
      <c r="C214" s="240" t="s">
        <v>1000</v>
      </c>
      <c r="D214" s="240" t="s">
        <v>222</v>
      </c>
      <c r="E214" s="241" t="s">
        <v>3514</v>
      </c>
      <c r="F214" s="242" t="s">
        <v>3379</v>
      </c>
      <c r="G214" s="243" t="s">
        <v>250</v>
      </c>
      <c r="H214" s="244">
        <v>3</v>
      </c>
      <c r="I214" s="245"/>
      <c r="J214" s="246">
        <f t="shared" si="30"/>
        <v>0</v>
      </c>
      <c r="K214" s="242" t="s">
        <v>34</v>
      </c>
      <c r="L214" s="247"/>
      <c r="M214" s="248" t="s">
        <v>34</v>
      </c>
      <c r="N214" s="249" t="s">
        <v>49</v>
      </c>
      <c r="O214" s="43"/>
      <c r="P214" s="202">
        <f t="shared" si="31"/>
        <v>0</v>
      </c>
      <c r="Q214" s="202">
        <v>0</v>
      </c>
      <c r="R214" s="202">
        <f t="shared" si="32"/>
        <v>0</v>
      </c>
      <c r="S214" s="202">
        <v>0</v>
      </c>
      <c r="T214" s="203">
        <f t="shared" si="33"/>
        <v>0</v>
      </c>
      <c r="AR214" s="24" t="s">
        <v>225</v>
      </c>
      <c r="AT214" s="24" t="s">
        <v>222</v>
      </c>
      <c r="AU214" s="24" t="s">
        <v>88</v>
      </c>
      <c r="AY214" s="24" t="s">
        <v>179</v>
      </c>
      <c r="BE214" s="204">
        <f t="shared" si="34"/>
        <v>0</v>
      </c>
      <c r="BF214" s="204">
        <f t="shared" si="35"/>
        <v>0</v>
      </c>
      <c r="BG214" s="204">
        <f t="shared" si="36"/>
        <v>0</v>
      </c>
      <c r="BH214" s="204">
        <f t="shared" si="37"/>
        <v>0</v>
      </c>
      <c r="BI214" s="204">
        <f t="shared" si="38"/>
        <v>0</v>
      </c>
      <c r="BJ214" s="24" t="s">
        <v>86</v>
      </c>
      <c r="BK214" s="204">
        <f t="shared" si="39"/>
        <v>0</v>
      </c>
      <c r="BL214" s="24" t="s">
        <v>187</v>
      </c>
      <c r="BM214" s="24" t="s">
        <v>1913</v>
      </c>
    </row>
    <row r="215" spans="2:65" s="1" customFormat="1" ht="14.45" customHeight="1">
      <c r="B215" s="42"/>
      <c r="C215" s="240" t="s">
        <v>1010</v>
      </c>
      <c r="D215" s="240" t="s">
        <v>222</v>
      </c>
      <c r="E215" s="241" t="s">
        <v>3515</v>
      </c>
      <c r="F215" s="242" t="s">
        <v>3381</v>
      </c>
      <c r="G215" s="243" t="s">
        <v>2864</v>
      </c>
      <c r="H215" s="244">
        <v>8</v>
      </c>
      <c r="I215" s="245"/>
      <c r="J215" s="246">
        <f t="shared" si="30"/>
        <v>0</v>
      </c>
      <c r="K215" s="242" t="s">
        <v>34</v>
      </c>
      <c r="L215" s="247"/>
      <c r="M215" s="248" t="s">
        <v>34</v>
      </c>
      <c r="N215" s="249" t="s">
        <v>49</v>
      </c>
      <c r="O215" s="43"/>
      <c r="P215" s="202">
        <f t="shared" si="31"/>
        <v>0</v>
      </c>
      <c r="Q215" s="202">
        <v>0</v>
      </c>
      <c r="R215" s="202">
        <f t="shared" si="32"/>
        <v>0</v>
      </c>
      <c r="S215" s="202">
        <v>0</v>
      </c>
      <c r="T215" s="203">
        <f t="shared" si="33"/>
        <v>0</v>
      </c>
      <c r="AR215" s="24" t="s">
        <v>225</v>
      </c>
      <c r="AT215" s="24" t="s">
        <v>222</v>
      </c>
      <c r="AU215" s="24" t="s">
        <v>88</v>
      </c>
      <c r="AY215" s="24" t="s">
        <v>179</v>
      </c>
      <c r="BE215" s="204">
        <f t="shared" si="34"/>
        <v>0</v>
      </c>
      <c r="BF215" s="204">
        <f t="shared" si="35"/>
        <v>0</v>
      </c>
      <c r="BG215" s="204">
        <f t="shared" si="36"/>
        <v>0</v>
      </c>
      <c r="BH215" s="204">
        <f t="shared" si="37"/>
        <v>0</v>
      </c>
      <c r="BI215" s="204">
        <f t="shared" si="38"/>
        <v>0</v>
      </c>
      <c r="BJ215" s="24" t="s">
        <v>86</v>
      </c>
      <c r="BK215" s="204">
        <f t="shared" si="39"/>
        <v>0</v>
      </c>
      <c r="BL215" s="24" t="s">
        <v>187</v>
      </c>
      <c r="BM215" s="24" t="s">
        <v>1922</v>
      </c>
    </row>
    <row r="216" spans="2:65" s="1" customFormat="1" ht="14.45" customHeight="1">
      <c r="B216" s="42"/>
      <c r="C216" s="240" t="s">
        <v>1016</v>
      </c>
      <c r="D216" s="240" t="s">
        <v>222</v>
      </c>
      <c r="E216" s="241" t="s">
        <v>3516</v>
      </c>
      <c r="F216" s="242" t="s">
        <v>3517</v>
      </c>
      <c r="G216" s="243" t="s">
        <v>250</v>
      </c>
      <c r="H216" s="244">
        <v>6</v>
      </c>
      <c r="I216" s="245"/>
      <c r="J216" s="246">
        <f t="shared" si="30"/>
        <v>0</v>
      </c>
      <c r="K216" s="242" t="s">
        <v>34</v>
      </c>
      <c r="L216" s="247"/>
      <c r="M216" s="248" t="s">
        <v>34</v>
      </c>
      <c r="N216" s="249" t="s">
        <v>49</v>
      </c>
      <c r="O216" s="43"/>
      <c r="P216" s="202">
        <f t="shared" si="31"/>
        <v>0</v>
      </c>
      <c r="Q216" s="202">
        <v>0</v>
      </c>
      <c r="R216" s="202">
        <f t="shared" si="32"/>
        <v>0</v>
      </c>
      <c r="S216" s="202">
        <v>0</v>
      </c>
      <c r="T216" s="203">
        <f t="shared" si="33"/>
        <v>0</v>
      </c>
      <c r="AR216" s="24" t="s">
        <v>225</v>
      </c>
      <c r="AT216" s="24" t="s">
        <v>222</v>
      </c>
      <c r="AU216" s="24" t="s">
        <v>88</v>
      </c>
      <c r="AY216" s="24" t="s">
        <v>179</v>
      </c>
      <c r="BE216" s="204">
        <f t="shared" si="34"/>
        <v>0</v>
      </c>
      <c r="BF216" s="204">
        <f t="shared" si="35"/>
        <v>0</v>
      </c>
      <c r="BG216" s="204">
        <f t="shared" si="36"/>
        <v>0</v>
      </c>
      <c r="BH216" s="204">
        <f t="shared" si="37"/>
        <v>0</v>
      </c>
      <c r="BI216" s="204">
        <f t="shared" si="38"/>
        <v>0</v>
      </c>
      <c r="BJ216" s="24" t="s">
        <v>86</v>
      </c>
      <c r="BK216" s="204">
        <f t="shared" si="39"/>
        <v>0</v>
      </c>
      <c r="BL216" s="24" t="s">
        <v>187</v>
      </c>
      <c r="BM216" s="24" t="s">
        <v>1933</v>
      </c>
    </row>
    <row r="217" spans="2:65" s="1" customFormat="1" ht="14.45" customHeight="1">
      <c r="B217" s="42"/>
      <c r="C217" s="240" t="s">
        <v>1020</v>
      </c>
      <c r="D217" s="240" t="s">
        <v>222</v>
      </c>
      <c r="E217" s="241" t="s">
        <v>3518</v>
      </c>
      <c r="F217" s="242" t="s">
        <v>3519</v>
      </c>
      <c r="G217" s="243" t="s">
        <v>250</v>
      </c>
      <c r="H217" s="244">
        <v>8</v>
      </c>
      <c r="I217" s="245"/>
      <c r="J217" s="246">
        <f t="shared" si="30"/>
        <v>0</v>
      </c>
      <c r="K217" s="242" t="s">
        <v>34</v>
      </c>
      <c r="L217" s="247"/>
      <c r="M217" s="248" t="s">
        <v>34</v>
      </c>
      <c r="N217" s="249" t="s">
        <v>49</v>
      </c>
      <c r="O217" s="43"/>
      <c r="P217" s="202">
        <f t="shared" si="31"/>
        <v>0</v>
      </c>
      <c r="Q217" s="202">
        <v>0</v>
      </c>
      <c r="R217" s="202">
        <f t="shared" si="32"/>
        <v>0</v>
      </c>
      <c r="S217" s="202">
        <v>0</v>
      </c>
      <c r="T217" s="203">
        <f t="shared" si="33"/>
        <v>0</v>
      </c>
      <c r="AR217" s="24" t="s">
        <v>225</v>
      </c>
      <c r="AT217" s="24" t="s">
        <v>222</v>
      </c>
      <c r="AU217" s="24" t="s">
        <v>88</v>
      </c>
      <c r="AY217" s="24" t="s">
        <v>179</v>
      </c>
      <c r="BE217" s="204">
        <f t="shared" si="34"/>
        <v>0</v>
      </c>
      <c r="BF217" s="204">
        <f t="shared" si="35"/>
        <v>0</v>
      </c>
      <c r="BG217" s="204">
        <f t="shared" si="36"/>
        <v>0</v>
      </c>
      <c r="BH217" s="204">
        <f t="shared" si="37"/>
        <v>0</v>
      </c>
      <c r="BI217" s="204">
        <f t="shared" si="38"/>
        <v>0</v>
      </c>
      <c r="BJ217" s="24" t="s">
        <v>86</v>
      </c>
      <c r="BK217" s="204">
        <f t="shared" si="39"/>
        <v>0</v>
      </c>
      <c r="BL217" s="24" t="s">
        <v>187</v>
      </c>
      <c r="BM217" s="24" t="s">
        <v>1941</v>
      </c>
    </row>
    <row r="218" spans="2:65" s="1" customFormat="1" ht="14.45" customHeight="1">
      <c r="B218" s="42"/>
      <c r="C218" s="240" t="s">
        <v>1031</v>
      </c>
      <c r="D218" s="240" t="s">
        <v>222</v>
      </c>
      <c r="E218" s="241" t="s">
        <v>3520</v>
      </c>
      <c r="F218" s="242" t="s">
        <v>3435</v>
      </c>
      <c r="G218" s="243" t="s">
        <v>250</v>
      </c>
      <c r="H218" s="244">
        <v>6</v>
      </c>
      <c r="I218" s="245"/>
      <c r="J218" s="246">
        <f t="shared" si="30"/>
        <v>0</v>
      </c>
      <c r="K218" s="242" t="s">
        <v>34</v>
      </c>
      <c r="L218" s="247"/>
      <c r="M218" s="248" t="s">
        <v>34</v>
      </c>
      <c r="N218" s="249" t="s">
        <v>49</v>
      </c>
      <c r="O218" s="43"/>
      <c r="P218" s="202">
        <f t="shared" si="31"/>
        <v>0</v>
      </c>
      <c r="Q218" s="202">
        <v>0</v>
      </c>
      <c r="R218" s="202">
        <f t="shared" si="32"/>
        <v>0</v>
      </c>
      <c r="S218" s="202">
        <v>0</v>
      </c>
      <c r="T218" s="203">
        <f t="shared" si="33"/>
        <v>0</v>
      </c>
      <c r="AR218" s="24" t="s">
        <v>225</v>
      </c>
      <c r="AT218" s="24" t="s">
        <v>222</v>
      </c>
      <c r="AU218" s="24" t="s">
        <v>88</v>
      </c>
      <c r="AY218" s="24" t="s">
        <v>179</v>
      </c>
      <c r="BE218" s="204">
        <f t="shared" si="34"/>
        <v>0</v>
      </c>
      <c r="BF218" s="204">
        <f t="shared" si="35"/>
        <v>0</v>
      </c>
      <c r="BG218" s="204">
        <f t="shared" si="36"/>
        <v>0</v>
      </c>
      <c r="BH218" s="204">
        <f t="shared" si="37"/>
        <v>0</v>
      </c>
      <c r="BI218" s="204">
        <f t="shared" si="38"/>
        <v>0</v>
      </c>
      <c r="BJ218" s="24" t="s">
        <v>86</v>
      </c>
      <c r="BK218" s="204">
        <f t="shared" si="39"/>
        <v>0</v>
      </c>
      <c r="BL218" s="24" t="s">
        <v>187</v>
      </c>
      <c r="BM218" s="24" t="s">
        <v>1949</v>
      </c>
    </row>
    <row r="219" spans="2:65" s="1" customFormat="1" ht="14.45" customHeight="1">
      <c r="B219" s="42"/>
      <c r="C219" s="240" t="s">
        <v>1036</v>
      </c>
      <c r="D219" s="240" t="s">
        <v>222</v>
      </c>
      <c r="E219" s="241" t="s">
        <v>3521</v>
      </c>
      <c r="F219" s="242" t="s">
        <v>3387</v>
      </c>
      <c r="G219" s="243" t="s">
        <v>185</v>
      </c>
      <c r="H219" s="244">
        <v>85</v>
      </c>
      <c r="I219" s="245"/>
      <c r="J219" s="246">
        <f t="shared" si="30"/>
        <v>0</v>
      </c>
      <c r="K219" s="242" t="s">
        <v>34</v>
      </c>
      <c r="L219" s="247"/>
      <c r="M219" s="248" t="s">
        <v>34</v>
      </c>
      <c r="N219" s="249" t="s">
        <v>49</v>
      </c>
      <c r="O219" s="43"/>
      <c r="P219" s="202">
        <f t="shared" si="31"/>
        <v>0</v>
      </c>
      <c r="Q219" s="202">
        <v>0</v>
      </c>
      <c r="R219" s="202">
        <f t="shared" si="32"/>
        <v>0</v>
      </c>
      <c r="S219" s="202">
        <v>0</v>
      </c>
      <c r="T219" s="203">
        <f t="shared" si="33"/>
        <v>0</v>
      </c>
      <c r="AR219" s="24" t="s">
        <v>225</v>
      </c>
      <c r="AT219" s="24" t="s">
        <v>222</v>
      </c>
      <c r="AU219" s="24" t="s">
        <v>88</v>
      </c>
      <c r="AY219" s="24" t="s">
        <v>179</v>
      </c>
      <c r="BE219" s="204">
        <f t="shared" si="34"/>
        <v>0</v>
      </c>
      <c r="BF219" s="204">
        <f t="shared" si="35"/>
        <v>0</v>
      </c>
      <c r="BG219" s="204">
        <f t="shared" si="36"/>
        <v>0</v>
      </c>
      <c r="BH219" s="204">
        <f t="shared" si="37"/>
        <v>0</v>
      </c>
      <c r="BI219" s="204">
        <f t="shared" si="38"/>
        <v>0</v>
      </c>
      <c r="BJ219" s="24" t="s">
        <v>86</v>
      </c>
      <c r="BK219" s="204">
        <f t="shared" si="39"/>
        <v>0</v>
      </c>
      <c r="BL219" s="24" t="s">
        <v>187</v>
      </c>
      <c r="BM219" s="24" t="s">
        <v>1960</v>
      </c>
    </row>
    <row r="220" spans="2:65" s="1" customFormat="1" ht="14.45" customHeight="1">
      <c r="B220" s="42"/>
      <c r="C220" s="240" t="s">
        <v>1045</v>
      </c>
      <c r="D220" s="240" t="s">
        <v>222</v>
      </c>
      <c r="E220" s="241" t="s">
        <v>3522</v>
      </c>
      <c r="F220" s="242" t="s">
        <v>3389</v>
      </c>
      <c r="G220" s="243" t="s">
        <v>185</v>
      </c>
      <c r="H220" s="244">
        <v>200</v>
      </c>
      <c r="I220" s="245"/>
      <c r="J220" s="246">
        <f t="shared" si="30"/>
        <v>0</v>
      </c>
      <c r="K220" s="242" t="s">
        <v>34</v>
      </c>
      <c r="L220" s="247"/>
      <c r="M220" s="248" t="s">
        <v>34</v>
      </c>
      <c r="N220" s="249" t="s">
        <v>49</v>
      </c>
      <c r="O220" s="43"/>
      <c r="P220" s="202">
        <f t="shared" si="31"/>
        <v>0</v>
      </c>
      <c r="Q220" s="202">
        <v>0</v>
      </c>
      <c r="R220" s="202">
        <f t="shared" si="32"/>
        <v>0</v>
      </c>
      <c r="S220" s="202">
        <v>0</v>
      </c>
      <c r="T220" s="203">
        <f t="shared" si="33"/>
        <v>0</v>
      </c>
      <c r="AR220" s="24" t="s">
        <v>225</v>
      </c>
      <c r="AT220" s="24" t="s">
        <v>222</v>
      </c>
      <c r="AU220" s="24" t="s">
        <v>88</v>
      </c>
      <c r="AY220" s="24" t="s">
        <v>179</v>
      </c>
      <c r="BE220" s="204">
        <f t="shared" si="34"/>
        <v>0</v>
      </c>
      <c r="BF220" s="204">
        <f t="shared" si="35"/>
        <v>0</v>
      </c>
      <c r="BG220" s="204">
        <f t="shared" si="36"/>
        <v>0</v>
      </c>
      <c r="BH220" s="204">
        <f t="shared" si="37"/>
        <v>0</v>
      </c>
      <c r="BI220" s="204">
        <f t="shared" si="38"/>
        <v>0</v>
      </c>
      <c r="BJ220" s="24" t="s">
        <v>86</v>
      </c>
      <c r="BK220" s="204">
        <f t="shared" si="39"/>
        <v>0</v>
      </c>
      <c r="BL220" s="24" t="s">
        <v>187</v>
      </c>
      <c r="BM220" s="24" t="s">
        <v>1966</v>
      </c>
    </row>
    <row r="221" spans="2:65" s="1" customFormat="1" ht="22.9" customHeight="1">
      <c r="B221" s="42"/>
      <c r="C221" s="240" t="s">
        <v>1051</v>
      </c>
      <c r="D221" s="240" t="s">
        <v>222</v>
      </c>
      <c r="E221" s="241" t="s">
        <v>3523</v>
      </c>
      <c r="F221" s="242" t="s">
        <v>3524</v>
      </c>
      <c r="G221" s="243" t="s">
        <v>185</v>
      </c>
      <c r="H221" s="244">
        <v>50</v>
      </c>
      <c r="I221" s="245"/>
      <c r="J221" s="246">
        <f t="shared" si="30"/>
        <v>0</v>
      </c>
      <c r="K221" s="242" t="s">
        <v>34</v>
      </c>
      <c r="L221" s="247"/>
      <c r="M221" s="248" t="s">
        <v>34</v>
      </c>
      <c r="N221" s="249" t="s">
        <v>49</v>
      </c>
      <c r="O221" s="43"/>
      <c r="P221" s="202">
        <f t="shared" si="31"/>
        <v>0</v>
      </c>
      <c r="Q221" s="202">
        <v>0</v>
      </c>
      <c r="R221" s="202">
        <f t="shared" si="32"/>
        <v>0</v>
      </c>
      <c r="S221" s="202">
        <v>0</v>
      </c>
      <c r="T221" s="203">
        <f t="shared" si="33"/>
        <v>0</v>
      </c>
      <c r="AR221" s="24" t="s">
        <v>225</v>
      </c>
      <c r="AT221" s="24" t="s">
        <v>222</v>
      </c>
      <c r="AU221" s="24" t="s">
        <v>88</v>
      </c>
      <c r="AY221" s="24" t="s">
        <v>179</v>
      </c>
      <c r="BE221" s="204">
        <f t="shared" si="34"/>
        <v>0</v>
      </c>
      <c r="BF221" s="204">
        <f t="shared" si="35"/>
        <v>0</v>
      </c>
      <c r="BG221" s="204">
        <f t="shared" si="36"/>
        <v>0</v>
      </c>
      <c r="BH221" s="204">
        <f t="shared" si="37"/>
        <v>0</v>
      </c>
      <c r="BI221" s="204">
        <f t="shared" si="38"/>
        <v>0</v>
      </c>
      <c r="BJ221" s="24" t="s">
        <v>86</v>
      </c>
      <c r="BK221" s="204">
        <f t="shared" si="39"/>
        <v>0</v>
      </c>
      <c r="BL221" s="24" t="s">
        <v>187</v>
      </c>
      <c r="BM221" s="24" t="s">
        <v>1973</v>
      </c>
    </row>
    <row r="222" spans="2:65" s="10" customFormat="1" ht="29.85" customHeight="1">
      <c r="B222" s="177"/>
      <c r="C222" s="178"/>
      <c r="D222" s="179" t="s">
        <v>77</v>
      </c>
      <c r="E222" s="191" t="s">
        <v>3525</v>
      </c>
      <c r="F222" s="191" t="s">
        <v>3526</v>
      </c>
      <c r="G222" s="178"/>
      <c r="H222" s="178"/>
      <c r="I222" s="181"/>
      <c r="J222" s="192">
        <f>BK222</f>
        <v>0</v>
      </c>
      <c r="K222" s="178"/>
      <c r="L222" s="183"/>
      <c r="M222" s="184"/>
      <c r="N222" s="185"/>
      <c r="O222" s="185"/>
      <c r="P222" s="186">
        <f>SUM(P223:P258)</f>
        <v>0</v>
      </c>
      <c r="Q222" s="185"/>
      <c r="R222" s="186">
        <f>SUM(R223:R258)</f>
        <v>0</v>
      </c>
      <c r="S222" s="185"/>
      <c r="T222" s="187">
        <f>SUM(T223:T258)</f>
        <v>0</v>
      </c>
      <c r="AR222" s="188" t="s">
        <v>86</v>
      </c>
      <c r="AT222" s="189" t="s">
        <v>77</v>
      </c>
      <c r="AU222" s="189" t="s">
        <v>86</v>
      </c>
      <c r="AY222" s="188" t="s">
        <v>179</v>
      </c>
      <c r="BK222" s="190">
        <f>SUM(BK223:BK258)</f>
        <v>0</v>
      </c>
    </row>
    <row r="223" spans="2:65" s="1" customFormat="1" ht="136.9" customHeight="1">
      <c r="B223" s="42"/>
      <c r="C223" s="240" t="s">
        <v>1057</v>
      </c>
      <c r="D223" s="240" t="s">
        <v>222</v>
      </c>
      <c r="E223" s="241" t="s">
        <v>3527</v>
      </c>
      <c r="F223" s="242" t="s">
        <v>3528</v>
      </c>
      <c r="G223" s="243" t="s">
        <v>454</v>
      </c>
      <c r="H223" s="244">
        <v>2</v>
      </c>
      <c r="I223" s="245"/>
      <c r="J223" s="246">
        <f t="shared" ref="J223:J258" si="40">ROUND(I223*H223,2)</f>
        <v>0</v>
      </c>
      <c r="K223" s="242" t="s">
        <v>34</v>
      </c>
      <c r="L223" s="247"/>
      <c r="M223" s="248" t="s">
        <v>34</v>
      </c>
      <c r="N223" s="249" t="s">
        <v>49</v>
      </c>
      <c r="O223" s="43"/>
      <c r="P223" s="202">
        <f t="shared" ref="P223:P258" si="41">O223*H223</f>
        <v>0</v>
      </c>
      <c r="Q223" s="202">
        <v>0</v>
      </c>
      <c r="R223" s="202">
        <f t="shared" ref="R223:R258" si="42">Q223*H223</f>
        <v>0</v>
      </c>
      <c r="S223" s="202">
        <v>0</v>
      </c>
      <c r="T223" s="203">
        <f t="shared" ref="T223:T258" si="43">S223*H223</f>
        <v>0</v>
      </c>
      <c r="AR223" s="24" t="s">
        <v>225</v>
      </c>
      <c r="AT223" s="24" t="s">
        <v>222</v>
      </c>
      <c r="AU223" s="24" t="s">
        <v>88</v>
      </c>
      <c r="AY223" s="24" t="s">
        <v>179</v>
      </c>
      <c r="BE223" s="204">
        <f t="shared" ref="BE223:BE258" si="44">IF(N223="základní",J223,0)</f>
        <v>0</v>
      </c>
      <c r="BF223" s="204">
        <f t="shared" ref="BF223:BF258" si="45">IF(N223="snížená",J223,0)</f>
        <v>0</v>
      </c>
      <c r="BG223" s="204">
        <f t="shared" ref="BG223:BG258" si="46">IF(N223="zákl. přenesená",J223,0)</f>
        <v>0</v>
      </c>
      <c r="BH223" s="204">
        <f t="shared" ref="BH223:BH258" si="47">IF(N223="sníž. přenesená",J223,0)</f>
        <v>0</v>
      </c>
      <c r="BI223" s="204">
        <f t="shared" ref="BI223:BI258" si="48">IF(N223="nulová",J223,0)</f>
        <v>0</v>
      </c>
      <c r="BJ223" s="24" t="s">
        <v>86</v>
      </c>
      <c r="BK223" s="204">
        <f t="shared" ref="BK223:BK258" si="49">ROUND(I223*H223,2)</f>
        <v>0</v>
      </c>
      <c r="BL223" s="24" t="s">
        <v>187</v>
      </c>
      <c r="BM223" s="24" t="s">
        <v>1985</v>
      </c>
    </row>
    <row r="224" spans="2:65" s="1" customFormat="1" ht="34.15" customHeight="1">
      <c r="B224" s="42"/>
      <c r="C224" s="240" t="s">
        <v>1062</v>
      </c>
      <c r="D224" s="240" t="s">
        <v>222</v>
      </c>
      <c r="E224" s="241" t="s">
        <v>3529</v>
      </c>
      <c r="F224" s="242" t="s">
        <v>3329</v>
      </c>
      <c r="G224" s="243" t="s">
        <v>454</v>
      </c>
      <c r="H224" s="244">
        <v>2</v>
      </c>
      <c r="I224" s="245"/>
      <c r="J224" s="246">
        <f t="shared" si="40"/>
        <v>0</v>
      </c>
      <c r="K224" s="242" t="s">
        <v>34</v>
      </c>
      <c r="L224" s="247"/>
      <c r="M224" s="248" t="s">
        <v>34</v>
      </c>
      <c r="N224" s="249" t="s">
        <v>49</v>
      </c>
      <c r="O224" s="43"/>
      <c r="P224" s="202">
        <f t="shared" si="41"/>
        <v>0</v>
      </c>
      <c r="Q224" s="202">
        <v>0</v>
      </c>
      <c r="R224" s="202">
        <f t="shared" si="42"/>
        <v>0</v>
      </c>
      <c r="S224" s="202">
        <v>0</v>
      </c>
      <c r="T224" s="203">
        <f t="shared" si="43"/>
        <v>0</v>
      </c>
      <c r="AR224" s="24" t="s">
        <v>225</v>
      </c>
      <c r="AT224" s="24" t="s">
        <v>222</v>
      </c>
      <c r="AU224" s="24" t="s">
        <v>88</v>
      </c>
      <c r="AY224" s="24" t="s">
        <v>179</v>
      </c>
      <c r="BE224" s="204">
        <f t="shared" si="44"/>
        <v>0</v>
      </c>
      <c r="BF224" s="204">
        <f t="shared" si="45"/>
        <v>0</v>
      </c>
      <c r="BG224" s="204">
        <f t="shared" si="46"/>
        <v>0</v>
      </c>
      <c r="BH224" s="204">
        <f t="shared" si="47"/>
        <v>0</v>
      </c>
      <c r="BI224" s="204">
        <f t="shared" si="48"/>
        <v>0</v>
      </c>
      <c r="BJ224" s="24" t="s">
        <v>86</v>
      </c>
      <c r="BK224" s="204">
        <f t="shared" si="49"/>
        <v>0</v>
      </c>
      <c r="BL224" s="24" t="s">
        <v>187</v>
      </c>
      <c r="BM224" s="24" t="s">
        <v>2001</v>
      </c>
    </row>
    <row r="225" spans="2:65" s="1" customFormat="1" ht="14.45" customHeight="1">
      <c r="B225" s="42"/>
      <c r="C225" s="240" t="s">
        <v>1067</v>
      </c>
      <c r="D225" s="240" t="s">
        <v>222</v>
      </c>
      <c r="E225" s="241" t="s">
        <v>3530</v>
      </c>
      <c r="F225" s="242" t="s">
        <v>3333</v>
      </c>
      <c r="G225" s="243" t="s">
        <v>454</v>
      </c>
      <c r="H225" s="244">
        <v>12</v>
      </c>
      <c r="I225" s="245"/>
      <c r="J225" s="246">
        <f t="shared" si="40"/>
        <v>0</v>
      </c>
      <c r="K225" s="242" t="s">
        <v>34</v>
      </c>
      <c r="L225" s="247"/>
      <c r="M225" s="248" t="s">
        <v>34</v>
      </c>
      <c r="N225" s="249" t="s">
        <v>49</v>
      </c>
      <c r="O225" s="43"/>
      <c r="P225" s="202">
        <f t="shared" si="41"/>
        <v>0</v>
      </c>
      <c r="Q225" s="202">
        <v>0</v>
      </c>
      <c r="R225" s="202">
        <f t="shared" si="42"/>
        <v>0</v>
      </c>
      <c r="S225" s="202">
        <v>0</v>
      </c>
      <c r="T225" s="203">
        <f t="shared" si="43"/>
        <v>0</v>
      </c>
      <c r="AR225" s="24" t="s">
        <v>225</v>
      </c>
      <c r="AT225" s="24" t="s">
        <v>222</v>
      </c>
      <c r="AU225" s="24" t="s">
        <v>88</v>
      </c>
      <c r="AY225" s="24" t="s">
        <v>179</v>
      </c>
      <c r="BE225" s="204">
        <f t="shared" si="44"/>
        <v>0</v>
      </c>
      <c r="BF225" s="204">
        <f t="shared" si="45"/>
        <v>0</v>
      </c>
      <c r="BG225" s="204">
        <f t="shared" si="46"/>
        <v>0</v>
      </c>
      <c r="BH225" s="204">
        <f t="shared" si="47"/>
        <v>0</v>
      </c>
      <c r="BI225" s="204">
        <f t="shared" si="48"/>
        <v>0</v>
      </c>
      <c r="BJ225" s="24" t="s">
        <v>86</v>
      </c>
      <c r="BK225" s="204">
        <f t="shared" si="49"/>
        <v>0</v>
      </c>
      <c r="BL225" s="24" t="s">
        <v>187</v>
      </c>
      <c r="BM225" s="24" t="s">
        <v>2007</v>
      </c>
    </row>
    <row r="226" spans="2:65" s="1" customFormat="1" ht="22.9" customHeight="1">
      <c r="B226" s="42"/>
      <c r="C226" s="240" t="s">
        <v>1072</v>
      </c>
      <c r="D226" s="240" t="s">
        <v>222</v>
      </c>
      <c r="E226" s="241" t="s">
        <v>3531</v>
      </c>
      <c r="F226" s="242" t="s">
        <v>3397</v>
      </c>
      <c r="G226" s="243" t="s">
        <v>2864</v>
      </c>
      <c r="H226" s="244">
        <v>10</v>
      </c>
      <c r="I226" s="245"/>
      <c r="J226" s="246">
        <f t="shared" si="40"/>
        <v>0</v>
      </c>
      <c r="K226" s="242" t="s">
        <v>34</v>
      </c>
      <c r="L226" s="247"/>
      <c r="M226" s="248" t="s">
        <v>34</v>
      </c>
      <c r="N226" s="249" t="s">
        <v>49</v>
      </c>
      <c r="O226" s="43"/>
      <c r="P226" s="202">
        <f t="shared" si="41"/>
        <v>0</v>
      </c>
      <c r="Q226" s="202">
        <v>0</v>
      </c>
      <c r="R226" s="202">
        <f t="shared" si="42"/>
        <v>0</v>
      </c>
      <c r="S226" s="202">
        <v>0</v>
      </c>
      <c r="T226" s="203">
        <f t="shared" si="43"/>
        <v>0</v>
      </c>
      <c r="AR226" s="24" t="s">
        <v>225</v>
      </c>
      <c r="AT226" s="24" t="s">
        <v>222</v>
      </c>
      <c r="AU226" s="24" t="s">
        <v>88</v>
      </c>
      <c r="AY226" s="24" t="s">
        <v>179</v>
      </c>
      <c r="BE226" s="204">
        <f t="shared" si="44"/>
        <v>0</v>
      </c>
      <c r="BF226" s="204">
        <f t="shared" si="45"/>
        <v>0</v>
      </c>
      <c r="BG226" s="204">
        <f t="shared" si="46"/>
        <v>0</v>
      </c>
      <c r="BH226" s="204">
        <f t="shared" si="47"/>
        <v>0</v>
      </c>
      <c r="BI226" s="204">
        <f t="shared" si="48"/>
        <v>0</v>
      </c>
      <c r="BJ226" s="24" t="s">
        <v>86</v>
      </c>
      <c r="BK226" s="204">
        <f t="shared" si="49"/>
        <v>0</v>
      </c>
      <c r="BL226" s="24" t="s">
        <v>187</v>
      </c>
      <c r="BM226" s="24" t="s">
        <v>2028</v>
      </c>
    </row>
    <row r="227" spans="2:65" s="1" customFormat="1" ht="14.45" customHeight="1">
      <c r="B227" s="42"/>
      <c r="C227" s="240" t="s">
        <v>1076</v>
      </c>
      <c r="D227" s="240" t="s">
        <v>222</v>
      </c>
      <c r="E227" s="241" t="s">
        <v>3532</v>
      </c>
      <c r="F227" s="242" t="s">
        <v>3467</v>
      </c>
      <c r="G227" s="243" t="s">
        <v>2864</v>
      </c>
      <c r="H227" s="244">
        <v>8</v>
      </c>
      <c r="I227" s="245"/>
      <c r="J227" s="246">
        <f t="shared" si="40"/>
        <v>0</v>
      </c>
      <c r="K227" s="242" t="s">
        <v>34</v>
      </c>
      <c r="L227" s="247"/>
      <c r="M227" s="248" t="s">
        <v>34</v>
      </c>
      <c r="N227" s="249" t="s">
        <v>49</v>
      </c>
      <c r="O227" s="43"/>
      <c r="P227" s="202">
        <f t="shared" si="41"/>
        <v>0</v>
      </c>
      <c r="Q227" s="202">
        <v>0</v>
      </c>
      <c r="R227" s="202">
        <f t="shared" si="42"/>
        <v>0</v>
      </c>
      <c r="S227" s="202">
        <v>0</v>
      </c>
      <c r="T227" s="203">
        <f t="shared" si="43"/>
        <v>0</v>
      </c>
      <c r="AR227" s="24" t="s">
        <v>225</v>
      </c>
      <c r="AT227" s="24" t="s">
        <v>222</v>
      </c>
      <c r="AU227" s="24" t="s">
        <v>88</v>
      </c>
      <c r="AY227" s="24" t="s">
        <v>179</v>
      </c>
      <c r="BE227" s="204">
        <f t="shared" si="44"/>
        <v>0</v>
      </c>
      <c r="BF227" s="204">
        <f t="shared" si="45"/>
        <v>0</v>
      </c>
      <c r="BG227" s="204">
        <f t="shared" si="46"/>
        <v>0</v>
      </c>
      <c r="BH227" s="204">
        <f t="shared" si="47"/>
        <v>0</v>
      </c>
      <c r="BI227" s="204">
        <f t="shared" si="48"/>
        <v>0</v>
      </c>
      <c r="BJ227" s="24" t="s">
        <v>86</v>
      </c>
      <c r="BK227" s="204">
        <f t="shared" si="49"/>
        <v>0</v>
      </c>
      <c r="BL227" s="24" t="s">
        <v>187</v>
      </c>
      <c r="BM227" s="24" t="s">
        <v>2035</v>
      </c>
    </row>
    <row r="228" spans="2:65" s="1" customFormat="1" ht="34.15" customHeight="1">
      <c r="B228" s="42"/>
      <c r="C228" s="240" t="s">
        <v>1083</v>
      </c>
      <c r="D228" s="240" t="s">
        <v>222</v>
      </c>
      <c r="E228" s="241" t="s">
        <v>3533</v>
      </c>
      <c r="F228" s="242" t="s">
        <v>3534</v>
      </c>
      <c r="G228" s="243" t="s">
        <v>2864</v>
      </c>
      <c r="H228" s="244">
        <v>2</v>
      </c>
      <c r="I228" s="245"/>
      <c r="J228" s="246">
        <f t="shared" si="40"/>
        <v>0</v>
      </c>
      <c r="K228" s="242" t="s">
        <v>34</v>
      </c>
      <c r="L228" s="247"/>
      <c r="M228" s="248" t="s">
        <v>34</v>
      </c>
      <c r="N228" s="249" t="s">
        <v>49</v>
      </c>
      <c r="O228" s="43"/>
      <c r="P228" s="202">
        <f t="shared" si="41"/>
        <v>0</v>
      </c>
      <c r="Q228" s="202">
        <v>0</v>
      </c>
      <c r="R228" s="202">
        <f t="shared" si="42"/>
        <v>0</v>
      </c>
      <c r="S228" s="202">
        <v>0</v>
      </c>
      <c r="T228" s="203">
        <f t="shared" si="43"/>
        <v>0</v>
      </c>
      <c r="AR228" s="24" t="s">
        <v>225</v>
      </c>
      <c r="AT228" s="24" t="s">
        <v>222</v>
      </c>
      <c r="AU228" s="24" t="s">
        <v>88</v>
      </c>
      <c r="AY228" s="24" t="s">
        <v>179</v>
      </c>
      <c r="BE228" s="204">
        <f t="shared" si="44"/>
        <v>0</v>
      </c>
      <c r="BF228" s="204">
        <f t="shared" si="45"/>
        <v>0</v>
      </c>
      <c r="BG228" s="204">
        <f t="shared" si="46"/>
        <v>0</v>
      </c>
      <c r="BH228" s="204">
        <f t="shared" si="47"/>
        <v>0</v>
      </c>
      <c r="BI228" s="204">
        <f t="shared" si="48"/>
        <v>0</v>
      </c>
      <c r="BJ228" s="24" t="s">
        <v>86</v>
      </c>
      <c r="BK228" s="204">
        <f t="shared" si="49"/>
        <v>0</v>
      </c>
      <c r="BL228" s="24" t="s">
        <v>187</v>
      </c>
      <c r="BM228" s="24" t="s">
        <v>2042</v>
      </c>
    </row>
    <row r="229" spans="2:65" s="1" customFormat="1" ht="34.15" customHeight="1">
      <c r="B229" s="42"/>
      <c r="C229" s="240" t="s">
        <v>1088</v>
      </c>
      <c r="D229" s="240" t="s">
        <v>222</v>
      </c>
      <c r="E229" s="241" t="s">
        <v>3535</v>
      </c>
      <c r="F229" s="242" t="s">
        <v>3401</v>
      </c>
      <c r="G229" s="243" t="s">
        <v>2864</v>
      </c>
      <c r="H229" s="244">
        <v>2</v>
      </c>
      <c r="I229" s="245"/>
      <c r="J229" s="246">
        <f t="shared" si="40"/>
        <v>0</v>
      </c>
      <c r="K229" s="242" t="s">
        <v>34</v>
      </c>
      <c r="L229" s="247"/>
      <c r="M229" s="248" t="s">
        <v>34</v>
      </c>
      <c r="N229" s="249" t="s">
        <v>49</v>
      </c>
      <c r="O229" s="43"/>
      <c r="P229" s="202">
        <f t="shared" si="41"/>
        <v>0</v>
      </c>
      <c r="Q229" s="202">
        <v>0</v>
      </c>
      <c r="R229" s="202">
        <f t="shared" si="42"/>
        <v>0</v>
      </c>
      <c r="S229" s="202">
        <v>0</v>
      </c>
      <c r="T229" s="203">
        <f t="shared" si="43"/>
        <v>0</v>
      </c>
      <c r="AR229" s="24" t="s">
        <v>225</v>
      </c>
      <c r="AT229" s="24" t="s">
        <v>222</v>
      </c>
      <c r="AU229" s="24" t="s">
        <v>88</v>
      </c>
      <c r="AY229" s="24" t="s">
        <v>179</v>
      </c>
      <c r="BE229" s="204">
        <f t="shared" si="44"/>
        <v>0</v>
      </c>
      <c r="BF229" s="204">
        <f t="shared" si="45"/>
        <v>0</v>
      </c>
      <c r="BG229" s="204">
        <f t="shared" si="46"/>
        <v>0</v>
      </c>
      <c r="BH229" s="204">
        <f t="shared" si="47"/>
        <v>0</v>
      </c>
      <c r="BI229" s="204">
        <f t="shared" si="48"/>
        <v>0</v>
      </c>
      <c r="BJ229" s="24" t="s">
        <v>86</v>
      </c>
      <c r="BK229" s="204">
        <f t="shared" si="49"/>
        <v>0</v>
      </c>
      <c r="BL229" s="24" t="s">
        <v>187</v>
      </c>
      <c r="BM229" s="24" t="s">
        <v>2050</v>
      </c>
    </row>
    <row r="230" spans="2:65" s="1" customFormat="1" ht="14.45" customHeight="1">
      <c r="B230" s="42"/>
      <c r="C230" s="240" t="s">
        <v>1093</v>
      </c>
      <c r="D230" s="240" t="s">
        <v>222</v>
      </c>
      <c r="E230" s="241" t="s">
        <v>3536</v>
      </c>
      <c r="F230" s="242" t="s">
        <v>3345</v>
      </c>
      <c r="G230" s="243" t="s">
        <v>2864</v>
      </c>
      <c r="H230" s="244">
        <v>3</v>
      </c>
      <c r="I230" s="245"/>
      <c r="J230" s="246">
        <f t="shared" si="40"/>
        <v>0</v>
      </c>
      <c r="K230" s="242" t="s">
        <v>34</v>
      </c>
      <c r="L230" s="247"/>
      <c r="M230" s="248" t="s">
        <v>34</v>
      </c>
      <c r="N230" s="249" t="s">
        <v>49</v>
      </c>
      <c r="O230" s="43"/>
      <c r="P230" s="202">
        <f t="shared" si="41"/>
        <v>0</v>
      </c>
      <c r="Q230" s="202">
        <v>0</v>
      </c>
      <c r="R230" s="202">
        <f t="shared" si="42"/>
        <v>0</v>
      </c>
      <c r="S230" s="202">
        <v>0</v>
      </c>
      <c r="T230" s="203">
        <f t="shared" si="43"/>
        <v>0</v>
      </c>
      <c r="AR230" s="24" t="s">
        <v>225</v>
      </c>
      <c r="AT230" s="24" t="s">
        <v>222</v>
      </c>
      <c r="AU230" s="24" t="s">
        <v>88</v>
      </c>
      <c r="AY230" s="24" t="s">
        <v>179</v>
      </c>
      <c r="BE230" s="204">
        <f t="shared" si="44"/>
        <v>0</v>
      </c>
      <c r="BF230" s="204">
        <f t="shared" si="45"/>
        <v>0</v>
      </c>
      <c r="BG230" s="204">
        <f t="shared" si="46"/>
        <v>0</v>
      </c>
      <c r="BH230" s="204">
        <f t="shared" si="47"/>
        <v>0</v>
      </c>
      <c r="BI230" s="204">
        <f t="shared" si="48"/>
        <v>0</v>
      </c>
      <c r="BJ230" s="24" t="s">
        <v>86</v>
      </c>
      <c r="BK230" s="204">
        <f t="shared" si="49"/>
        <v>0</v>
      </c>
      <c r="BL230" s="24" t="s">
        <v>187</v>
      </c>
      <c r="BM230" s="24" t="s">
        <v>2058</v>
      </c>
    </row>
    <row r="231" spans="2:65" s="1" customFormat="1" ht="14.45" customHeight="1">
      <c r="B231" s="42"/>
      <c r="C231" s="240" t="s">
        <v>1110</v>
      </c>
      <c r="D231" s="240" t="s">
        <v>222</v>
      </c>
      <c r="E231" s="241" t="s">
        <v>3537</v>
      </c>
      <c r="F231" s="242" t="s">
        <v>3404</v>
      </c>
      <c r="G231" s="243" t="s">
        <v>2864</v>
      </c>
      <c r="H231" s="244">
        <v>1</v>
      </c>
      <c r="I231" s="245"/>
      <c r="J231" s="246">
        <f t="shared" si="40"/>
        <v>0</v>
      </c>
      <c r="K231" s="242" t="s">
        <v>34</v>
      </c>
      <c r="L231" s="247"/>
      <c r="M231" s="248" t="s">
        <v>34</v>
      </c>
      <c r="N231" s="249" t="s">
        <v>49</v>
      </c>
      <c r="O231" s="43"/>
      <c r="P231" s="202">
        <f t="shared" si="41"/>
        <v>0</v>
      </c>
      <c r="Q231" s="202">
        <v>0</v>
      </c>
      <c r="R231" s="202">
        <f t="shared" si="42"/>
        <v>0</v>
      </c>
      <c r="S231" s="202">
        <v>0</v>
      </c>
      <c r="T231" s="203">
        <f t="shared" si="43"/>
        <v>0</v>
      </c>
      <c r="AR231" s="24" t="s">
        <v>225</v>
      </c>
      <c r="AT231" s="24" t="s">
        <v>222</v>
      </c>
      <c r="AU231" s="24" t="s">
        <v>88</v>
      </c>
      <c r="AY231" s="24" t="s">
        <v>179</v>
      </c>
      <c r="BE231" s="204">
        <f t="shared" si="44"/>
        <v>0</v>
      </c>
      <c r="BF231" s="204">
        <f t="shared" si="45"/>
        <v>0</v>
      </c>
      <c r="BG231" s="204">
        <f t="shared" si="46"/>
        <v>0</v>
      </c>
      <c r="BH231" s="204">
        <f t="shared" si="47"/>
        <v>0</v>
      </c>
      <c r="BI231" s="204">
        <f t="shared" si="48"/>
        <v>0</v>
      </c>
      <c r="BJ231" s="24" t="s">
        <v>86</v>
      </c>
      <c r="BK231" s="204">
        <f t="shared" si="49"/>
        <v>0</v>
      </c>
      <c r="BL231" s="24" t="s">
        <v>187</v>
      </c>
      <c r="BM231" s="24" t="s">
        <v>2065</v>
      </c>
    </row>
    <row r="232" spans="2:65" s="1" customFormat="1" ht="14.45" customHeight="1">
      <c r="B232" s="42"/>
      <c r="C232" s="240" t="s">
        <v>1116</v>
      </c>
      <c r="D232" s="240" t="s">
        <v>222</v>
      </c>
      <c r="E232" s="241" t="s">
        <v>3538</v>
      </c>
      <c r="F232" s="242" t="s">
        <v>3539</v>
      </c>
      <c r="G232" s="243" t="s">
        <v>2864</v>
      </c>
      <c r="H232" s="244">
        <v>1</v>
      </c>
      <c r="I232" s="245"/>
      <c r="J232" s="246">
        <f t="shared" si="40"/>
        <v>0</v>
      </c>
      <c r="K232" s="242" t="s">
        <v>34</v>
      </c>
      <c r="L232" s="247"/>
      <c r="M232" s="248" t="s">
        <v>34</v>
      </c>
      <c r="N232" s="249" t="s">
        <v>49</v>
      </c>
      <c r="O232" s="43"/>
      <c r="P232" s="202">
        <f t="shared" si="41"/>
        <v>0</v>
      </c>
      <c r="Q232" s="202">
        <v>0</v>
      </c>
      <c r="R232" s="202">
        <f t="shared" si="42"/>
        <v>0</v>
      </c>
      <c r="S232" s="202">
        <v>0</v>
      </c>
      <c r="T232" s="203">
        <f t="shared" si="43"/>
        <v>0</v>
      </c>
      <c r="AR232" s="24" t="s">
        <v>225</v>
      </c>
      <c r="AT232" s="24" t="s">
        <v>222</v>
      </c>
      <c r="AU232" s="24" t="s">
        <v>88</v>
      </c>
      <c r="AY232" s="24" t="s">
        <v>179</v>
      </c>
      <c r="BE232" s="204">
        <f t="shared" si="44"/>
        <v>0</v>
      </c>
      <c r="BF232" s="204">
        <f t="shared" si="45"/>
        <v>0</v>
      </c>
      <c r="BG232" s="204">
        <f t="shared" si="46"/>
        <v>0</v>
      </c>
      <c r="BH232" s="204">
        <f t="shared" si="47"/>
        <v>0</v>
      </c>
      <c r="BI232" s="204">
        <f t="shared" si="48"/>
        <v>0</v>
      </c>
      <c r="BJ232" s="24" t="s">
        <v>86</v>
      </c>
      <c r="BK232" s="204">
        <f t="shared" si="49"/>
        <v>0</v>
      </c>
      <c r="BL232" s="24" t="s">
        <v>187</v>
      </c>
      <c r="BM232" s="24" t="s">
        <v>2071</v>
      </c>
    </row>
    <row r="233" spans="2:65" s="1" customFormat="1" ht="14.45" customHeight="1">
      <c r="B233" s="42"/>
      <c r="C233" s="240" t="s">
        <v>1123</v>
      </c>
      <c r="D233" s="240" t="s">
        <v>222</v>
      </c>
      <c r="E233" s="241" t="s">
        <v>3540</v>
      </c>
      <c r="F233" s="242" t="s">
        <v>3347</v>
      </c>
      <c r="G233" s="243" t="s">
        <v>2864</v>
      </c>
      <c r="H233" s="244">
        <v>8</v>
      </c>
      <c r="I233" s="245"/>
      <c r="J233" s="246">
        <f t="shared" si="40"/>
        <v>0</v>
      </c>
      <c r="K233" s="242" t="s">
        <v>34</v>
      </c>
      <c r="L233" s="247"/>
      <c r="M233" s="248" t="s">
        <v>34</v>
      </c>
      <c r="N233" s="249" t="s">
        <v>49</v>
      </c>
      <c r="O233" s="43"/>
      <c r="P233" s="202">
        <f t="shared" si="41"/>
        <v>0</v>
      </c>
      <c r="Q233" s="202">
        <v>0</v>
      </c>
      <c r="R233" s="202">
        <f t="shared" si="42"/>
        <v>0</v>
      </c>
      <c r="S233" s="202">
        <v>0</v>
      </c>
      <c r="T233" s="203">
        <f t="shared" si="43"/>
        <v>0</v>
      </c>
      <c r="AR233" s="24" t="s">
        <v>225</v>
      </c>
      <c r="AT233" s="24" t="s">
        <v>222</v>
      </c>
      <c r="AU233" s="24" t="s">
        <v>88</v>
      </c>
      <c r="AY233" s="24" t="s">
        <v>179</v>
      </c>
      <c r="BE233" s="204">
        <f t="shared" si="44"/>
        <v>0</v>
      </c>
      <c r="BF233" s="204">
        <f t="shared" si="45"/>
        <v>0</v>
      </c>
      <c r="BG233" s="204">
        <f t="shared" si="46"/>
        <v>0</v>
      </c>
      <c r="BH233" s="204">
        <f t="shared" si="47"/>
        <v>0</v>
      </c>
      <c r="BI233" s="204">
        <f t="shared" si="48"/>
        <v>0</v>
      </c>
      <c r="BJ233" s="24" t="s">
        <v>86</v>
      </c>
      <c r="BK233" s="204">
        <f t="shared" si="49"/>
        <v>0</v>
      </c>
      <c r="BL233" s="24" t="s">
        <v>187</v>
      </c>
      <c r="BM233" s="24" t="s">
        <v>2077</v>
      </c>
    </row>
    <row r="234" spans="2:65" s="1" customFormat="1" ht="14.45" customHeight="1">
      <c r="B234" s="42"/>
      <c r="C234" s="240" t="s">
        <v>1136</v>
      </c>
      <c r="D234" s="240" t="s">
        <v>222</v>
      </c>
      <c r="E234" s="241" t="s">
        <v>3541</v>
      </c>
      <c r="F234" s="242" t="s">
        <v>3349</v>
      </c>
      <c r="G234" s="243" t="s">
        <v>2864</v>
      </c>
      <c r="H234" s="244">
        <v>8</v>
      </c>
      <c r="I234" s="245"/>
      <c r="J234" s="246">
        <f t="shared" si="40"/>
        <v>0</v>
      </c>
      <c r="K234" s="242" t="s">
        <v>34</v>
      </c>
      <c r="L234" s="247"/>
      <c r="M234" s="248" t="s">
        <v>34</v>
      </c>
      <c r="N234" s="249" t="s">
        <v>49</v>
      </c>
      <c r="O234" s="43"/>
      <c r="P234" s="202">
        <f t="shared" si="41"/>
        <v>0</v>
      </c>
      <c r="Q234" s="202">
        <v>0</v>
      </c>
      <c r="R234" s="202">
        <f t="shared" si="42"/>
        <v>0</v>
      </c>
      <c r="S234" s="202">
        <v>0</v>
      </c>
      <c r="T234" s="203">
        <f t="shared" si="43"/>
        <v>0</v>
      </c>
      <c r="AR234" s="24" t="s">
        <v>225</v>
      </c>
      <c r="AT234" s="24" t="s">
        <v>222</v>
      </c>
      <c r="AU234" s="24" t="s">
        <v>88</v>
      </c>
      <c r="AY234" s="24" t="s">
        <v>179</v>
      </c>
      <c r="BE234" s="204">
        <f t="shared" si="44"/>
        <v>0</v>
      </c>
      <c r="BF234" s="204">
        <f t="shared" si="45"/>
        <v>0</v>
      </c>
      <c r="BG234" s="204">
        <f t="shared" si="46"/>
        <v>0</v>
      </c>
      <c r="BH234" s="204">
        <f t="shared" si="47"/>
        <v>0</v>
      </c>
      <c r="BI234" s="204">
        <f t="shared" si="48"/>
        <v>0</v>
      </c>
      <c r="BJ234" s="24" t="s">
        <v>86</v>
      </c>
      <c r="BK234" s="204">
        <f t="shared" si="49"/>
        <v>0</v>
      </c>
      <c r="BL234" s="24" t="s">
        <v>187</v>
      </c>
      <c r="BM234" s="24" t="s">
        <v>2085</v>
      </c>
    </row>
    <row r="235" spans="2:65" s="1" customFormat="1" ht="14.45" customHeight="1">
      <c r="B235" s="42"/>
      <c r="C235" s="240" t="s">
        <v>1141</v>
      </c>
      <c r="D235" s="240" t="s">
        <v>222</v>
      </c>
      <c r="E235" s="241" t="s">
        <v>3542</v>
      </c>
      <c r="F235" s="242" t="s">
        <v>3351</v>
      </c>
      <c r="G235" s="243" t="s">
        <v>2864</v>
      </c>
      <c r="H235" s="244">
        <v>32</v>
      </c>
      <c r="I235" s="245"/>
      <c r="J235" s="246">
        <f t="shared" si="40"/>
        <v>0</v>
      </c>
      <c r="K235" s="242" t="s">
        <v>34</v>
      </c>
      <c r="L235" s="247"/>
      <c r="M235" s="248" t="s">
        <v>34</v>
      </c>
      <c r="N235" s="249" t="s">
        <v>49</v>
      </c>
      <c r="O235" s="43"/>
      <c r="P235" s="202">
        <f t="shared" si="41"/>
        <v>0</v>
      </c>
      <c r="Q235" s="202">
        <v>0</v>
      </c>
      <c r="R235" s="202">
        <f t="shared" si="42"/>
        <v>0</v>
      </c>
      <c r="S235" s="202">
        <v>0</v>
      </c>
      <c r="T235" s="203">
        <f t="shared" si="43"/>
        <v>0</v>
      </c>
      <c r="AR235" s="24" t="s">
        <v>225</v>
      </c>
      <c r="AT235" s="24" t="s">
        <v>222</v>
      </c>
      <c r="AU235" s="24" t="s">
        <v>88</v>
      </c>
      <c r="AY235" s="24" t="s">
        <v>179</v>
      </c>
      <c r="BE235" s="204">
        <f t="shared" si="44"/>
        <v>0</v>
      </c>
      <c r="BF235" s="204">
        <f t="shared" si="45"/>
        <v>0</v>
      </c>
      <c r="BG235" s="204">
        <f t="shared" si="46"/>
        <v>0</v>
      </c>
      <c r="BH235" s="204">
        <f t="shared" si="47"/>
        <v>0</v>
      </c>
      <c r="BI235" s="204">
        <f t="shared" si="48"/>
        <v>0</v>
      </c>
      <c r="BJ235" s="24" t="s">
        <v>86</v>
      </c>
      <c r="BK235" s="204">
        <f t="shared" si="49"/>
        <v>0</v>
      </c>
      <c r="BL235" s="24" t="s">
        <v>187</v>
      </c>
      <c r="BM235" s="24" t="s">
        <v>2092</v>
      </c>
    </row>
    <row r="236" spans="2:65" s="1" customFormat="1" ht="14.45" customHeight="1">
      <c r="B236" s="42"/>
      <c r="C236" s="240" t="s">
        <v>1148</v>
      </c>
      <c r="D236" s="240" t="s">
        <v>222</v>
      </c>
      <c r="E236" s="241" t="s">
        <v>3543</v>
      </c>
      <c r="F236" s="242" t="s">
        <v>3353</v>
      </c>
      <c r="G236" s="243" t="s">
        <v>250</v>
      </c>
      <c r="H236" s="244">
        <v>22</v>
      </c>
      <c r="I236" s="245"/>
      <c r="J236" s="246">
        <f t="shared" si="40"/>
        <v>0</v>
      </c>
      <c r="K236" s="242" t="s">
        <v>34</v>
      </c>
      <c r="L236" s="247"/>
      <c r="M236" s="248" t="s">
        <v>34</v>
      </c>
      <c r="N236" s="249" t="s">
        <v>49</v>
      </c>
      <c r="O236" s="43"/>
      <c r="P236" s="202">
        <f t="shared" si="41"/>
        <v>0</v>
      </c>
      <c r="Q236" s="202">
        <v>0</v>
      </c>
      <c r="R236" s="202">
        <f t="shared" si="42"/>
        <v>0</v>
      </c>
      <c r="S236" s="202">
        <v>0</v>
      </c>
      <c r="T236" s="203">
        <f t="shared" si="43"/>
        <v>0</v>
      </c>
      <c r="AR236" s="24" t="s">
        <v>225</v>
      </c>
      <c r="AT236" s="24" t="s">
        <v>222</v>
      </c>
      <c r="AU236" s="24" t="s">
        <v>88</v>
      </c>
      <c r="AY236" s="24" t="s">
        <v>179</v>
      </c>
      <c r="BE236" s="204">
        <f t="shared" si="44"/>
        <v>0</v>
      </c>
      <c r="BF236" s="204">
        <f t="shared" si="45"/>
        <v>0</v>
      </c>
      <c r="BG236" s="204">
        <f t="shared" si="46"/>
        <v>0</v>
      </c>
      <c r="BH236" s="204">
        <f t="shared" si="47"/>
        <v>0</v>
      </c>
      <c r="BI236" s="204">
        <f t="shared" si="48"/>
        <v>0</v>
      </c>
      <c r="BJ236" s="24" t="s">
        <v>86</v>
      </c>
      <c r="BK236" s="204">
        <f t="shared" si="49"/>
        <v>0</v>
      </c>
      <c r="BL236" s="24" t="s">
        <v>187</v>
      </c>
      <c r="BM236" s="24" t="s">
        <v>2098</v>
      </c>
    </row>
    <row r="237" spans="2:65" s="1" customFormat="1" ht="14.45" customHeight="1">
      <c r="B237" s="42"/>
      <c r="C237" s="240" t="s">
        <v>1153</v>
      </c>
      <c r="D237" s="240" t="s">
        <v>222</v>
      </c>
      <c r="E237" s="241" t="s">
        <v>3544</v>
      </c>
      <c r="F237" s="242" t="s">
        <v>3355</v>
      </c>
      <c r="G237" s="243" t="s">
        <v>250</v>
      </c>
      <c r="H237" s="244">
        <v>15</v>
      </c>
      <c r="I237" s="245"/>
      <c r="J237" s="246">
        <f t="shared" si="40"/>
        <v>0</v>
      </c>
      <c r="K237" s="242" t="s">
        <v>34</v>
      </c>
      <c r="L237" s="247"/>
      <c r="M237" s="248" t="s">
        <v>34</v>
      </c>
      <c r="N237" s="249" t="s">
        <v>49</v>
      </c>
      <c r="O237" s="43"/>
      <c r="P237" s="202">
        <f t="shared" si="41"/>
        <v>0</v>
      </c>
      <c r="Q237" s="202">
        <v>0</v>
      </c>
      <c r="R237" s="202">
        <f t="shared" si="42"/>
        <v>0</v>
      </c>
      <c r="S237" s="202">
        <v>0</v>
      </c>
      <c r="T237" s="203">
        <f t="shared" si="43"/>
        <v>0</v>
      </c>
      <c r="AR237" s="24" t="s">
        <v>225</v>
      </c>
      <c r="AT237" s="24" t="s">
        <v>222</v>
      </c>
      <c r="AU237" s="24" t="s">
        <v>88</v>
      </c>
      <c r="AY237" s="24" t="s">
        <v>179</v>
      </c>
      <c r="BE237" s="204">
        <f t="shared" si="44"/>
        <v>0</v>
      </c>
      <c r="BF237" s="204">
        <f t="shared" si="45"/>
        <v>0</v>
      </c>
      <c r="BG237" s="204">
        <f t="shared" si="46"/>
        <v>0</v>
      </c>
      <c r="BH237" s="204">
        <f t="shared" si="47"/>
        <v>0</v>
      </c>
      <c r="BI237" s="204">
        <f t="shared" si="48"/>
        <v>0</v>
      </c>
      <c r="BJ237" s="24" t="s">
        <v>86</v>
      </c>
      <c r="BK237" s="204">
        <f t="shared" si="49"/>
        <v>0</v>
      </c>
      <c r="BL237" s="24" t="s">
        <v>187</v>
      </c>
      <c r="BM237" s="24" t="s">
        <v>2105</v>
      </c>
    </row>
    <row r="238" spans="2:65" s="1" customFormat="1" ht="14.45" customHeight="1">
      <c r="B238" s="42"/>
      <c r="C238" s="240" t="s">
        <v>1159</v>
      </c>
      <c r="D238" s="240" t="s">
        <v>222</v>
      </c>
      <c r="E238" s="241" t="s">
        <v>3545</v>
      </c>
      <c r="F238" s="242" t="s">
        <v>3357</v>
      </c>
      <c r="G238" s="243" t="s">
        <v>2864</v>
      </c>
      <c r="H238" s="244">
        <v>63</v>
      </c>
      <c r="I238" s="245"/>
      <c r="J238" s="246">
        <f t="shared" si="40"/>
        <v>0</v>
      </c>
      <c r="K238" s="242" t="s">
        <v>34</v>
      </c>
      <c r="L238" s="247"/>
      <c r="M238" s="248" t="s">
        <v>34</v>
      </c>
      <c r="N238" s="249" t="s">
        <v>49</v>
      </c>
      <c r="O238" s="43"/>
      <c r="P238" s="202">
        <f t="shared" si="41"/>
        <v>0</v>
      </c>
      <c r="Q238" s="202">
        <v>0</v>
      </c>
      <c r="R238" s="202">
        <f t="shared" si="42"/>
        <v>0</v>
      </c>
      <c r="S238" s="202">
        <v>0</v>
      </c>
      <c r="T238" s="203">
        <f t="shared" si="43"/>
        <v>0</v>
      </c>
      <c r="AR238" s="24" t="s">
        <v>225</v>
      </c>
      <c r="AT238" s="24" t="s">
        <v>222</v>
      </c>
      <c r="AU238" s="24" t="s">
        <v>88</v>
      </c>
      <c r="AY238" s="24" t="s">
        <v>179</v>
      </c>
      <c r="BE238" s="204">
        <f t="shared" si="44"/>
        <v>0</v>
      </c>
      <c r="BF238" s="204">
        <f t="shared" si="45"/>
        <v>0</v>
      </c>
      <c r="BG238" s="204">
        <f t="shared" si="46"/>
        <v>0</v>
      </c>
      <c r="BH238" s="204">
        <f t="shared" si="47"/>
        <v>0</v>
      </c>
      <c r="BI238" s="204">
        <f t="shared" si="48"/>
        <v>0</v>
      </c>
      <c r="BJ238" s="24" t="s">
        <v>86</v>
      </c>
      <c r="BK238" s="204">
        <f t="shared" si="49"/>
        <v>0</v>
      </c>
      <c r="BL238" s="24" t="s">
        <v>187</v>
      </c>
      <c r="BM238" s="24" t="s">
        <v>2113</v>
      </c>
    </row>
    <row r="239" spans="2:65" s="1" customFormat="1" ht="14.45" customHeight="1">
      <c r="B239" s="42"/>
      <c r="C239" s="240" t="s">
        <v>1164</v>
      </c>
      <c r="D239" s="240" t="s">
        <v>222</v>
      </c>
      <c r="E239" s="241" t="s">
        <v>3546</v>
      </c>
      <c r="F239" s="242" t="s">
        <v>3359</v>
      </c>
      <c r="G239" s="243" t="s">
        <v>250</v>
      </c>
      <c r="H239" s="244">
        <v>26</v>
      </c>
      <c r="I239" s="245"/>
      <c r="J239" s="246">
        <f t="shared" si="40"/>
        <v>0</v>
      </c>
      <c r="K239" s="242" t="s">
        <v>34</v>
      </c>
      <c r="L239" s="247"/>
      <c r="M239" s="248" t="s">
        <v>34</v>
      </c>
      <c r="N239" s="249" t="s">
        <v>49</v>
      </c>
      <c r="O239" s="43"/>
      <c r="P239" s="202">
        <f t="shared" si="41"/>
        <v>0</v>
      </c>
      <c r="Q239" s="202">
        <v>0</v>
      </c>
      <c r="R239" s="202">
        <f t="shared" si="42"/>
        <v>0</v>
      </c>
      <c r="S239" s="202">
        <v>0</v>
      </c>
      <c r="T239" s="203">
        <f t="shared" si="43"/>
        <v>0</v>
      </c>
      <c r="AR239" s="24" t="s">
        <v>225</v>
      </c>
      <c r="AT239" s="24" t="s">
        <v>222</v>
      </c>
      <c r="AU239" s="24" t="s">
        <v>88</v>
      </c>
      <c r="AY239" s="24" t="s">
        <v>179</v>
      </c>
      <c r="BE239" s="204">
        <f t="shared" si="44"/>
        <v>0</v>
      </c>
      <c r="BF239" s="204">
        <f t="shared" si="45"/>
        <v>0</v>
      </c>
      <c r="BG239" s="204">
        <f t="shared" si="46"/>
        <v>0</v>
      </c>
      <c r="BH239" s="204">
        <f t="shared" si="47"/>
        <v>0</v>
      </c>
      <c r="BI239" s="204">
        <f t="shared" si="48"/>
        <v>0</v>
      </c>
      <c r="BJ239" s="24" t="s">
        <v>86</v>
      </c>
      <c r="BK239" s="204">
        <f t="shared" si="49"/>
        <v>0</v>
      </c>
      <c r="BL239" s="24" t="s">
        <v>187</v>
      </c>
      <c r="BM239" s="24" t="s">
        <v>2124</v>
      </c>
    </row>
    <row r="240" spans="2:65" s="1" customFormat="1" ht="14.45" customHeight="1">
      <c r="B240" s="42"/>
      <c r="C240" s="240" t="s">
        <v>1169</v>
      </c>
      <c r="D240" s="240" t="s">
        <v>222</v>
      </c>
      <c r="E240" s="241" t="s">
        <v>3547</v>
      </c>
      <c r="F240" s="242" t="s">
        <v>3361</v>
      </c>
      <c r="G240" s="243" t="s">
        <v>2864</v>
      </c>
      <c r="H240" s="244">
        <v>12</v>
      </c>
      <c r="I240" s="245"/>
      <c r="J240" s="246">
        <f t="shared" si="40"/>
        <v>0</v>
      </c>
      <c r="K240" s="242" t="s">
        <v>34</v>
      </c>
      <c r="L240" s="247"/>
      <c r="M240" s="248" t="s">
        <v>34</v>
      </c>
      <c r="N240" s="249" t="s">
        <v>49</v>
      </c>
      <c r="O240" s="43"/>
      <c r="P240" s="202">
        <f t="shared" si="41"/>
        <v>0</v>
      </c>
      <c r="Q240" s="202">
        <v>0</v>
      </c>
      <c r="R240" s="202">
        <f t="shared" si="42"/>
        <v>0</v>
      </c>
      <c r="S240" s="202">
        <v>0</v>
      </c>
      <c r="T240" s="203">
        <f t="shared" si="43"/>
        <v>0</v>
      </c>
      <c r="AR240" s="24" t="s">
        <v>225</v>
      </c>
      <c r="AT240" s="24" t="s">
        <v>222</v>
      </c>
      <c r="AU240" s="24" t="s">
        <v>88</v>
      </c>
      <c r="AY240" s="24" t="s">
        <v>179</v>
      </c>
      <c r="BE240" s="204">
        <f t="shared" si="44"/>
        <v>0</v>
      </c>
      <c r="BF240" s="204">
        <f t="shared" si="45"/>
        <v>0</v>
      </c>
      <c r="BG240" s="204">
        <f t="shared" si="46"/>
        <v>0</v>
      </c>
      <c r="BH240" s="204">
        <f t="shared" si="47"/>
        <v>0</v>
      </c>
      <c r="BI240" s="204">
        <f t="shared" si="48"/>
        <v>0</v>
      </c>
      <c r="BJ240" s="24" t="s">
        <v>86</v>
      </c>
      <c r="BK240" s="204">
        <f t="shared" si="49"/>
        <v>0</v>
      </c>
      <c r="BL240" s="24" t="s">
        <v>187</v>
      </c>
      <c r="BM240" s="24" t="s">
        <v>2133</v>
      </c>
    </row>
    <row r="241" spans="2:65" s="1" customFormat="1" ht="14.45" customHeight="1">
      <c r="B241" s="42"/>
      <c r="C241" s="240" t="s">
        <v>1177</v>
      </c>
      <c r="D241" s="240" t="s">
        <v>222</v>
      </c>
      <c r="E241" s="241" t="s">
        <v>3548</v>
      </c>
      <c r="F241" s="242" t="s">
        <v>3365</v>
      </c>
      <c r="G241" s="243" t="s">
        <v>250</v>
      </c>
      <c r="H241" s="244">
        <v>2</v>
      </c>
      <c r="I241" s="245"/>
      <c r="J241" s="246">
        <f t="shared" si="40"/>
        <v>0</v>
      </c>
      <c r="K241" s="242" t="s">
        <v>34</v>
      </c>
      <c r="L241" s="247"/>
      <c r="M241" s="248" t="s">
        <v>34</v>
      </c>
      <c r="N241" s="249" t="s">
        <v>49</v>
      </c>
      <c r="O241" s="43"/>
      <c r="P241" s="202">
        <f t="shared" si="41"/>
        <v>0</v>
      </c>
      <c r="Q241" s="202">
        <v>0</v>
      </c>
      <c r="R241" s="202">
        <f t="shared" si="42"/>
        <v>0</v>
      </c>
      <c r="S241" s="202">
        <v>0</v>
      </c>
      <c r="T241" s="203">
        <f t="shared" si="43"/>
        <v>0</v>
      </c>
      <c r="AR241" s="24" t="s">
        <v>225</v>
      </c>
      <c r="AT241" s="24" t="s">
        <v>222</v>
      </c>
      <c r="AU241" s="24" t="s">
        <v>88</v>
      </c>
      <c r="AY241" s="24" t="s">
        <v>179</v>
      </c>
      <c r="BE241" s="204">
        <f t="shared" si="44"/>
        <v>0</v>
      </c>
      <c r="BF241" s="204">
        <f t="shared" si="45"/>
        <v>0</v>
      </c>
      <c r="BG241" s="204">
        <f t="shared" si="46"/>
        <v>0</v>
      </c>
      <c r="BH241" s="204">
        <f t="shared" si="47"/>
        <v>0</v>
      </c>
      <c r="BI241" s="204">
        <f t="shared" si="48"/>
        <v>0</v>
      </c>
      <c r="BJ241" s="24" t="s">
        <v>86</v>
      </c>
      <c r="BK241" s="204">
        <f t="shared" si="49"/>
        <v>0</v>
      </c>
      <c r="BL241" s="24" t="s">
        <v>187</v>
      </c>
      <c r="BM241" s="24" t="s">
        <v>2142</v>
      </c>
    </row>
    <row r="242" spans="2:65" s="1" customFormat="1" ht="14.45" customHeight="1">
      <c r="B242" s="42"/>
      <c r="C242" s="240" t="s">
        <v>1183</v>
      </c>
      <c r="D242" s="240" t="s">
        <v>222</v>
      </c>
      <c r="E242" s="241" t="s">
        <v>3549</v>
      </c>
      <c r="F242" s="242" t="s">
        <v>3367</v>
      </c>
      <c r="G242" s="243" t="s">
        <v>2864</v>
      </c>
      <c r="H242" s="244">
        <v>3</v>
      </c>
      <c r="I242" s="245"/>
      <c r="J242" s="246">
        <f t="shared" si="40"/>
        <v>0</v>
      </c>
      <c r="K242" s="242" t="s">
        <v>34</v>
      </c>
      <c r="L242" s="247"/>
      <c r="M242" s="248" t="s">
        <v>34</v>
      </c>
      <c r="N242" s="249" t="s">
        <v>49</v>
      </c>
      <c r="O242" s="43"/>
      <c r="P242" s="202">
        <f t="shared" si="41"/>
        <v>0</v>
      </c>
      <c r="Q242" s="202">
        <v>0</v>
      </c>
      <c r="R242" s="202">
        <f t="shared" si="42"/>
        <v>0</v>
      </c>
      <c r="S242" s="202">
        <v>0</v>
      </c>
      <c r="T242" s="203">
        <f t="shared" si="43"/>
        <v>0</v>
      </c>
      <c r="AR242" s="24" t="s">
        <v>225</v>
      </c>
      <c r="AT242" s="24" t="s">
        <v>222</v>
      </c>
      <c r="AU242" s="24" t="s">
        <v>88</v>
      </c>
      <c r="AY242" s="24" t="s">
        <v>179</v>
      </c>
      <c r="BE242" s="204">
        <f t="shared" si="44"/>
        <v>0</v>
      </c>
      <c r="BF242" s="204">
        <f t="shared" si="45"/>
        <v>0</v>
      </c>
      <c r="BG242" s="204">
        <f t="shared" si="46"/>
        <v>0</v>
      </c>
      <c r="BH242" s="204">
        <f t="shared" si="47"/>
        <v>0</v>
      </c>
      <c r="BI242" s="204">
        <f t="shared" si="48"/>
        <v>0</v>
      </c>
      <c r="BJ242" s="24" t="s">
        <v>86</v>
      </c>
      <c r="BK242" s="204">
        <f t="shared" si="49"/>
        <v>0</v>
      </c>
      <c r="BL242" s="24" t="s">
        <v>187</v>
      </c>
      <c r="BM242" s="24" t="s">
        <v>2150</v>
      </c>
    </row>
    <row r="243" spans="2:65" s="1" customFormat="1" ht="14.45" customHeight="1">
      <c r="B243" s="42"/>
      <c r="C243" s="240" t="s">
        <v>1188</v>
      </c>
      <c r="D243" s="240" t="s">
        <v>222</v>
      </c>
      <c r="E243" s="241" t="s">
        <v>3550</v>
      </c>
      <c r="F243" s="242" t="s">
        <v>3363</v>
      </c>
      <c r="G243" s="243" t="s">
        <v>2864</v>
      </c>
      <c r="H243" s="244">
        <v>34</v>
      </c>
      <c r="I243" s="245"/>
      <c r="J243" s="246">
        <f t="shared" si="40"/>
        <v>0</v>
      </c>
      <c r="K243" s="242" t="s">
        <v>34</v>
      </c>
      <c r="L243" s="247"/>
      <c r="M243" s="248" t="s">
        <v>34</v>
      </c>
      <c r="N243" s="249" t="s">
        <v>49</v>
      </c>
      <c r="O243" s="43"/>
      <c r="P243" s="202">
        <f t="shared" si="41"/>
        <v>0</v>
      </c>
      <c r="Q243" s="202">
        <v>0</v>
      </c>
      <c r="R243" s="202">
        <f t="shared" si="42"/>
        <v>0</v>
      </c>
      <c r="S243" s="202">
        <v>0</v>
      </c>
      <c r="T243" s="203">
        <f t="shared" si="43"/>
        <v>0</v>
      </c>
      <c r="AR243" s="24" t="s">
        <v>225</v>
      </c>
      <c r="AT243" s="24" t="s">
        <v>222</v>
      </c>
      <c r="AU243" s="24" t="s">
        <v>88</v>
      </c>
      <c r="AY243" s="24" t="s">
        <v>179</v>
      </c>
      <c r="BE243" s="204">
        <f t="shared" si="44"/>
        <v>0</v>
      </c>
      <c r="BF243" s="204">
        <f t="shared" si="45"/>
        <v>0</v>
      </c>
      <c r="BG243" s="204">
        <f t="shared" si="46"/>
        <v>0</v>
      </c>
      <c r="BH243" s="204">
        <f t="shared" si="47"/>
        <v>0</v>
      </c>
      <c r="BI243" s="204">
        <f t="shared" si="48"/>
        <v>0</v>
      </c>
      <c r="BJ243" s="24" t="s">
        <v>86</v>
      </c>
      <c r="BK243" s="204">
        <f t="shared" si="49"/>
        <v>0</v>
      </c>
      <c r="BL243" s="24" t="s">
        <v>187</v>
      </c>
      <c r="BM243" s="24" t="s">
        <v>2161</v>
      </c>
    </row>
    <row r="244" spans="2:65" s="1" customFormat="1" ht="14.45" customHeight="1">
      <c r="B244" s="42"/>
      <c r="C244" s="240" t="s">
        <v>1192</v>
      </c>
      <c r="D244" s="240" t="s">
        <v>222</v>
      </c>
      <c r="E244" s="241" t="s">
        <v>3551</v>
      </c>
      <c r="F244" s="242" t="s">
        <v>3369</v>
      </c>
      <c r="G244" s="243" t="s">
        <v>250</v>
      </c>
      <c r="H244" s="244">
        <v>5</v>
      </c>
      <c r="I244" s="245"/>
      <c r="J244" s="246">
        <f t="shared" si="40"/>
        <v>0</v>
      </c>
      <c r="K244" s="242" t="s">
        <v>34</v>
      </c>
      <c r="L244" s="247"/>
      <c r="M244" s="248" t="s">
        <v>34</v>
      </c>
      <c r="N244" s="249" t="s">
        <v>49</v>
      </c>
      <c r="O244" s="43"/>
      <c r="P244" s="202">
        <f t="shared" si="41"/>
        <v>0</v>
      </c>
      <c r="Q244" s="202">
        <v>0</v>
      </c>
      <c r="R244" s="202">
        <f t="shared" si="42"/>
        <v>0</v>
      </c>
      <c r="S244" s="202">
        <v>0</v>
      </c>
      <c r="T244" s="203">
        <f t="shared" si="43"/>
        <v>0</v>
      </c>
      <c r="AR244" s="24" t="s">
        <v>225</v>
      </c>
      <c r="AT244" s="24" t="s">
        <v>222</v>
      </c>
      <c r="AU244" s="24" t="s">
        <v>88</v>
      </c>
      <c r="AY244" s="24" t="s">
        <v>179</v>
      </c>
      <c r="BE244" s="204">
        <f t="shared" si="44"/>
        <v>0</v>
      </c>
      <c r="BF244" s="204">
        <f t="shared" si="45"/>
        <v>0</v>
      </c>
      <c r="BG244" s="204">
        <f t="shared" si="46"/>
        <v>0</v>
      </c>
      <c r="BH244" s="204">
        <f t="shared" si="47"/>
        <v>0</v>
      </c>
      <c r="BI244" s="204">
        <f t="shared" si="48"/>
        <v>0</v>
      </c>
      <c r="BJ244" s="24" t="s">
        <v>86</v>
      </c>
      <c r="BK244" s="204">
        <f t="shared" si="49"/>
        <v>0</v>
      </c>
      <c r="BL244" s="24" t="s">
        <v>187</v>
      </c>
      <c r="BM244" s="24" t="s">
        <v>2172</v>
      </c>
    </row>
    <row r="245" spans="2:65" s="1" customFormat="1" ht="22.9" customHeight="1">
      <c r="B245" s="42"/>
      <c r="C245" s="240" t="s">
        <v>1199</v>
      </c>
      <c r="D245" s="240" t="s">
        <v>222</v>
      </c>
      <c r="E245" s="241" t="s">
        <v>3552</v>
      </c>
      <c r="F245" s="242" t="s">
        <v>3371</v>
      </c>
      <c r="G245" s="243" t="s">
        <v>2864</v>
      </c>
      <c r="H245" s="244">
        <v>12</v>
      </c>
      <c r="I245" s="245"/>
      <c r="J245" s="246">
        <f t="shared" si="40"/>
        <v>0</v>
      </c>
      <c r="K245" s="242" t="s">
        <v>34</v>
      </c>
      <c r="L245" s="247"/>
      <c r="M245" s="248" t="s">
        <v>34</v>
      </c>
      <c r="N245" s="249" t="s">
        <v>49</v>
      </c>
      <c r="O245" s="43"/>
      <c r="P245" s="202">
        <f t="shared" si="41"/>
        <v>0</v>
      </c>
      <c r="Q245" s="202">
        <v>0</v>
      </c>
      <c r="R245" s="202">
        <f t="shared" si="42"/>
        <v>0</v>
      </c>
      <c r="S245" s="202">
        <v>0</v>
      </c>
      <c r="T245" s="203">
        <f t="shared" si="43"/>
        <v>0</v>
      </c>
      <c r="AR245" s="24" t="s">
        <v>225</v>
      </c>
      <c r="AT245" s="24" t="s">
        <v>222</v>
      </c>
      <c r="AU245" s="24" t="s">
        <v>88</v>
      </c>
      <c r="AY245" s="24" t="s">
        <v>179</v>
      </c>
      <c r="BE245" s="204">
        <f t="shared" si="44"/>
        <v>0</v>
      </c>
      <c r="BF245" s="204">
        <f t="shared" si="45"/>
        <v>0</v>
      </c>
      <c r="BG245" s="204">
        <f t="shared" si="46"/>
        <v>0</v>
      </c>
      <c r="BH245" s="204">
        <f t="shared" si="47"/>
        <v>0</v>
      </c>
      <c r="BI245" s="204">
        <f t="shared" si="48"/>
        <v>0</v>
      </c>
      <c r="BJ245" s="24" t="s">
        <v>86</v>
      </c>
      <c r="BK245" s="204">
        <f t="shared" si="49"/>
        <v>0</v>
      </c>
      <c r="BL245" s="24" t="s">
        <v>187</v>
      </c>
      <c r="BM245" s="24" t="s">
        <v>2180</v>
      </c>
    </row>
    <row r="246" spans="2:65" s="1" customFormat="1" ht="14.45" customHeight="1">
      <c r="B246" s="42"/>
      <c r="C246" s="240" t="s">
        <v>1208</v>
      </c>
      <c r="D246" s="240" t="s">
        <v>222</v>
      </c>
      <c r="E246" s="241" t="s">
        <v>3553</v>
      </c>
      <c r="F246" s="242" t="s">
        <v>3421</v>
      </c>
      <c r="G246" s="243" t="s">
        <v>250</v>
      </c>
      <c r="H246" s="244">
        <v>4</v>
      </c>
      <c r="I246" s="245"/>
      <c r="J246" s="246">
        <f t="shared" si="40"/>
        <v>0</v>
      </c>
      <c r="K246" s="242" t="s">
        <v>34</v>
      </c>
      <c r="L246" s="247"/>
      <c r="M246" s="248" t="s">
        <v>34</v>
      </c>
      <c r="N246" s="249" t="s">
        <v>49</v>
      </c>
      <c r="O246" s="43"/>
      <c r="P246" s="202">
        <f t="shared" si="41"/>
        <v>0</v>
      </c>
      <c r="Q246" s="202">
        <v>0</v>
      </c>
      <c r="R246" s="202">
        <f t="shared" si="42"/>
        <v>0</v>
      </c>
      <c r="S246" s="202">
        <v>0</v>
      </c>
      <c r="T246" s="203">
        <f t="shared" si="43"/>
        <v>0</v>
      </c>
      <c r="AR246" s="24" t="s">
        <v>225</v>
      </c>
      <c r="AT246" s="24" t="s">
        <v>222</v>
      </c>
      <c r="AU246" s="24" t="s">
        <v>88</v>
      </c>
      <c r="AY246" s="24" t="s">
        <v>179</v>
      </c>
      <c r="BE246" s="204">
        <f t="shared" si="44"/>
        <v>0</v>
      </c>
      <c r="BF246" s="204">
        <f t="shared" si="45"/>
        <v>0</v>
      </c>
      <c r="BG246" s="204">
        <f t="shared" si="46"/>
        <v>0</v>
      </c>
      <c r="BH246" s="204">
        <f t="shared" si="47"/>
        <v>0</v>
      </c>
      <c r="BI246" s="204">
        <f t="shared" si="48"/>
        <v>0</v>
      </c>
      <c r="BJ246" s="24" t="s">
        <v>86</v>
      </c>
      <c r="BK246" s="204">
        <f t="shared" si="49"/>
        <v>0</v>
      </c>
      <c r="BL246" s="24" t="s">
        <v>187</v>
      </c>
      <c r="BM246" s="24" t="s">
        <v>2191</v>
      </c>
    </row>
    <row r="247" spans="2:65" s="1" customFormat="1" ht="14.45" customHeight="1">
      <c r="B247" s="42"/>
      <c r="C247" s="240" t="s">
        <v>1214</v>
      </c>
      <c r="D247" s="240" t="s">
        <v>222</v>
      </c>
      <c r="E247" s="241" t="s">
        <v>3554</v>
      </c>
      <c r="F247" s="242" t="s">
        <v>3423</v>
      </c>
      <c r="G247" s="243" t="s">
        <v>2864</v>
      </c>
      <c r="H247" s="244">
        <v>7</v>
      </c>
      <c r="I247" s="245"/>
      <c r="J247" s="246">
        <f t="shared" si="40"/>
        <v>0</v>
      </c>
      <c r="K247" s="242" t="s">
        <v>34</v>
      </c>
      <c r="L247" s="247"/>
      <c r="M247" s="248" t="s">
        <v>34</v>
      </c>
      <c r="N247" s="249" t="s">
        <v>49</v>
      </c>
      <c r="O247" s="43"/>
      <c r="P247" s="202">
        <f t="shared" si="41"/>
        <v>0</v>
      </c>
      <c r="Q247" s="202">
        <v>0</v>
      </c>
      <c r="R247" s="202">
        <f t="shared" si="42"/>
        <v>0</v>
      </c>
      <c r="S247" s="202">
        <v>0</v>
      </c>
      <c r="T247" s="203">
        <f t="shared" si="43"/>
        <v>0</v>
      </c>
      <c r="AR247" s="24" t="s">
        <v>225</v>
      </c>
      <c r="AT247" s="24" t="s">
        <v>222</v>
      </c>
      <c r="AU247" s="24" t="s">
        <v>88</v>
      </c>
      <c r="AY247" s="24" t="s">
        <v>179</v>
      </c>
      <c r="BE247" s="204">
        <f t="shared" si="44"/>
        <v>0</v>
      </c>
      <c r="BF247" s="204">
        <f t="shared" si="45"/>
        <v>0</v>
      </c>
      <c r="BG247" s="204">
        <f t="shared" si="46"/>
        <v>0</v>
      </c>
      <c r="BH247" s="204">
        <f t="shared" si="47"/>
        <v>0</v>
      </c>
      <c r="BI247" s="204">
        <f t="shared" si="48"/>
        <v>0</v>
      </c>
      <c r="BJ247" s="24" t="s">
        <v>86</v>
      </c>
      <c r="BK247" s="204">
        <f t="shared" si="49"/>
        <v>0</v>
      </c>
      <c r="BL247" s="24" t="s">
        <v>187</v>
      </c>
      <c r="BM247" s="24" t="s">
        <v>2201</v>
      </c>
    </row>
    <row r="248" spans="2:65" s="1" customFormat="1" ht="14.45" customHeight="1">
      <c r="B248" s="42"/>
      <c r="C248" s="240" t="s">
        <v>1220</v>
      </c>
      <c r="D248" s="240" t="s">
        <v>222</v>
      </c>
      <c r="E248" s="241" t="s">
        <v>3555</v>
      </c>
      <c r="F248" s="242" t="s">
        <v>3375</v>
      </c>
      <c r="G248" s="243" t="s">
        <v>250</v>
      </c>
      <c r="H248" s="244">
        <v>10</v>
      </c>
      <c r="I248" s="245"/>
      <c r="J248" s="246">
        <f t="shared" si="40"/>
        <v>0</v>
      </c>
      <c r="K248" s="242" t="s">
        <v>34</v>
      </c>
      <c r="L248" s="247"/>
      <c r="M248" s="248" t="s">
        <v>34</v>
      </c>
      <c r="N248" s="249" t="s">
        <v>49</v>
      </c>
      <c r="O248" s="43"/>
      <c r="P248" s="202">
        <f t="shared" si="41"/>
        <v>0</v>
      </c>
      <c r="Q248" s="202">
        <v>0</v>
      </c>
      <c r="R248" s="202">
        <f t="shared" si="42"/>
        <v>0</v>
      </c>
      <c r="S248" s="202">
        <v>0</v>
      </c>
      <c r="T248" s="203">
        <f t="shared" si="43"/>
        <v>0</v>
      </c>
      <c r="AR248" s="24" t="s">
        <v>225</v>
      </c>
      <c r="AT248" s="24" t="s">
        <v>222</v>
      </c>
      <c r="AU248" s="24" t="s">
        <v>88</v>
      </c>
      <c r="AY248" s="24" t="s">
        <v>179</v>
      </c>
      <c r="BE248" s="204">
        <f t="shared" si="44"/>
        <v>0</v>
      </c>
      <c r="BF248" s="204">
        <f t="shared" si="45"/>
        <v>0</v>
      </c>
      <c r="BG248" s="204">
        <f t="shared" si="46"/>
        <v>0</v>
      </c>
      <c r="BH248" s="204">
        <f t="shared" si="47"/>
        <v>0</v>
      </c>
      <c r="BI248" s="204">
        <f t="shared" si="48"/>
        <v>0</v>
      </c>
      <c r="BJ248" s="24" t="s">
        <v>86</v>
      </c>
      <c r="BK248" s="204">
        <f t="shared" si="49"/>
        <v>0</v>
      </c>
      <c r="BL248" s="24" t="s">
        <v>187</v>
      </c>
      <c r="BM248" s="24" t="s">
        <v>2217</v>
      </c>
    </row>
    <row r="249" spans="2:65" s="1" customFormat="1" ht="14.45" customHeight="1">
      <c r="B249" s="42"/>
      <c r="C249" s="240" t="s">
        <v>1224</v>
      </c>
      <c r="D249" s="240" t="s">
        <v>222</v>
      </c>
      <c r="E249" s="241" t="s">
        <v>3556</v>
      </c>
      <c r="F249" s="242" t="s">
        <v>3377</v>
      </c>
      <c r="G249" s="243" t="s">
        <v>2864</v>
      </c>
      <c r="H249" s="244">
        <v>11</v>
      </c>
      <c r="I249" s="245"/>
      <c r="J249" s="246">
        <f t="shared" si="40"/>
        <v>0</v>
      </c>
      <c r="K249" s="242" t="s">
        <v>34</v>
      </c>
      <c r="L249" s="247"/>
      <c r="M249" s="248" t="s">
        <v>34</v>
      </c>
      <c r="N249" s="249" t="s">
        <v>49</v>
      </c>
      <c r="O249" s="43"/>
      <c r="P249" s="202">
        <f t="shared" si="41"/>
        <v>0</v>
      </c>
      <c r="Q249" s="202">
        <v>0</v>
      </c>
      <c r="R249" s="202">
        <f t="shared" si="42"/>
        <v>0</v>
      </c>
      <c r="S249" s="202">
        <v>0</v>
      </c>
      <c r="T249" s="203">
        <f t="shared" si="43"/>
        <v>0</v>
      </c>
      <c r="AR249" s="24" t="s">
        <v>225</v>
      </c>
      <c r="AT249" s="24" t="s">
        <v>222</v>
      </c>
      <c r="AU249" s="24" t="s">
        <v>88</v>
      </c>
      <c r="AY249" s="24" t="s">
        <v>179</v>
      </c>
      <c r="BE249" s="204">
        <f t="shared" si="44"/>
        <v>0</v>
      </c>
      <c r="BF249" s="204">
        <f t="shared" si="45"/>
        <v>0</v>
      </c>
      <c r="BG249" s="204">
        <f t="shared" si="46"/>
        <v>0</v>
      </c>
      <c r="BH249" s="204">
        <f t="shared" si="47"/>
        <v>0</v>
      </c>
      <c r="BI249" s="204">
        <f t="shared" si="48"/>
        <v>0</v>
      </c>
      <c r="BJ249" s="24" t="s">
        <v>86</v>
      </c>
      <c r="BK249" s="204">
        <f t="shared" si="49"/>
        <v>0</v>
      </c>
      <c r="BL249" s="24" t="s">
        <v>187</v>
      </c>
      <c r="BM249" s="24" t="s">
        <v>2225</v>
      </c>
    </row>
    <row r="250" spans="2:65" s="1" customFormat="1" ht="14.45" customHeight="1">
      <c r="B250" s="42"/>
      <c r="C250" s="240" t="s">
        <v>1242</v>
      </c>
      <c r="D250" s="240" t="s">
        <v>222</v>
      </c>
      <c r="E250" s="241" t="s">
        <v>3557</v>
      </c>
      <c r="F250" s="242" t="s">
        <v>3427</v>
      </c>
      <c r="G250" s="243" t="s">
        <v>250</v>
      </c>
      <c r="H250" s="244">
        <v>6</v>
      </c>
      <c r="I250" s="245"/>
      <c r="J250" s="246">
        <f t="shared" si="40"/>
        <v>0</v>
      </c>
      <c r="K250" s="242" t="s">
        <v>34</v>
      </c>
      <c r="L250" s="247"/>
      <c r="M250" s="248" t="s">
        <v>34</v>
      </c>
      <c r="N250" s="249" t="s">
        <v>49</v>
      </c>
      <c r="O250" s="43"/>
      <c r="P250" s="202">
        <f t="shared" si="41"/>
        <v>0</v>
      </c>
      <c r="Q250" s="202">
        <v>0</v>
      </c>
      <c r="R250" s="202">
        <f t="shared" si="42"/>
        <v>0</v>
      </c>
      <c r="S250" s="202">
        <v>0</v>
      </c>
      <c r="T250" s="203">
        <f t="shared" si="43"/>
        <v>0</v>
      </c>
      <c r="AR250" s="24" t="s">
        <v>225</v>
      </c>
      <c r="AT250" s="24" t="s">
        <v>222</v>
      </c>
      <c r="AU250" s="24" t="s">
        <v>88</v>
      </c>
      <c r="AY250" s="24" t="s">
        <v>179</v>
      </c>
      <c r="BE250" s="204">
        <f t="shared" si="44"/>
        <v>0</v>
      </c>
      <c r="BF250" s="204">
        <f t="shared" si="45"/>
        <v>0</v>
      </c>
      <c r="BG250" s="204">
        <f t="shared" si="46"/>
        <v>0</v>
      </c>
      <c r="BH250" s="204">
        <f t="shared" si="47"/>
        <v>0</v>
      </c>
      <c r="BI250" s="204">
        <f t="shared" si="48"/>
        <v>0</v>
      </c>
      <c r="BJ250" s="24" t="s">
        <v>86</v>
      </c>
      <c r="BK250" s="204">
        <f t="shared" si="49"/>
        <v>0</v>
      </c>
      <c r="BL250" s="24" t="s">
        <v>187</v>
      </c>
      <c r="BM250" s="24" t="s">
        <v>2233</v>
      </c>
    </row>
    <row r="251" spans="2:65" s="1" customFormat="1" ht="14.45" customHeight="1">
      <c r="B251" s="42"/>
      <c r="C251" s="240" t="s">
        <v>1248</v>
      </c>
      <c r="D251" s="240" t="s">
        <v>222</v>
      </c>
      <c r="E251" s="241" t="s">
        <v>3558</v>
      </c>
      <c r="F251" s="242" t="s">
        <v>3429</v>
      </c>
      <c r="G251" s="243" t="s">
        <v>2864</v>
      </c>
      <c r="H251" s="244">
        <v>4</v>
      </c>
      <c r="I251" s="245"/>
      <c r="J251" s="246">
        <f t="shared" si="40"/>
        <v>0</v>
      </c>
      <c r="K251" s="242" t="s">
        <v>34</v>
      </c>
      <c r="L251" s="247"/>
      <c r="M251" s="248" t="s">
        <v>34</v>
      </c>
      <c r="N251" s="249" t="s">
        <v>49</v>
      </c>
      <c r="O251" s="43"/>
      <c r="P251" s="202">
        <f t="shared" si="41"/>
        <v>0</v>
      </c>
      <c r="Q251" s="202">
        <v>0</v>
      </c>
      <c r="R251" s="202">
        <f t="shared" si="42"/>
        <v>0</v>
      </c>
      <c r="S251" s="202">
        <v>0</v>
      </c>
      <c r="T251" s="203">
        <f t="shared" si="43"/>
        <v>0</v>
      </c>
      <c r="AR251" s="24" t="s">
        <v>225</v>
      </c>
      <c r="AT251" s="24" t="s">
        <v>222</v>
      </c>
      <c r="AU251" s="24" t="s">
        <v>88</v>
      </c>
      <c r="AY251" s="24" t="s">
        <v>179</v>
      </c>
      <c r="BE251" s="204">
        <f t="shared" si="44"/>
        <v>0</v>
      </c>
      <c r="BF251" s="204">
        <f t="shared" si="45"/>
        <v>0</v>
      </c>
      <c r="BG251" s="204">
        <f t="shared" si="46"/>
        <v>0</v>
      </c>
      <c r="BH251" s="204">
        <f t="shared" si="47"/>
        <v>0</v>
      </c>
      <c r="BI251" s="204">
        <f t="shared" si="48"/>
        <v>0</v>
      </c>
      <c r="BJ251" s="24" t="s">
        <v>86</v>
      </c>
      <c r="BK251" s="204">
        <f t="shared" si="49"/>
        <v>0</v>
      </c>
      <c r="BL251" s="24" t="s">
        <v>187</v>
      </c>
      <c r="BM251" s="24" t="s">
        <v>2240</v>
      </c>
    </row>
    <row r="252" spans="2:65" s="1" customFormat="1" ht="14.45" customHeight="1">
      <c r="B252" s="42"/>
      <c r="C252" s="240" t="s">
        <v>1258</v>
      </c>
      <c r="D252" s="240" t="s">
        <v>222</v>
      </c>
      <c r="E252" s="241" t="s">
        <v>3559</v>
      </c>
      <c r="F252" s="242" t="s">
        <v>3379</v>
      </c>
      <c r="G252" s="243" t="s">
        <v>250</v>
      </c>
      <c r="H252" s="244">
        <v>2</v>
      </c>
      <c r="I252" s="245"/>
      <c r="J252" s="246">
        <f t="shared" si="40"/>
        <v>0</v>
      </c>
      <c r="K252" s="242" t="s">
        <v>34</v>
      </c>
      <c r="L252" s="247"/>
      <c r="M252" s="248" t="s">
        <v>34</v>
      </c>
      <c r="N252" s="249" t="s">
        <v>49</v>
      </c>
      <c r="O252" s="43"/>
      <c r="P252" s="202">
        <f t="shared" si="41"/>
        <v>0</v>
      </c>
      <c r="Q252" s="202">
        <v>0</v>
      </c>
      <c r="R252" s="202">
        <f t="shared" si="42"/>
        <v>0</v>
      </c>
      <c r="S252" s="202">
        <v>0</v>
      </c>
      <c r="T252" s="203">
        <f t="shared" si="43"/>
        <v>0</v>
      </c>
      <c r="AR252" s="24" t="s">
        <v>225</v>
      </c>
      <c r="AT252" s="24" t="s">
        <v>222</v>
      </c>
      <c r="AU252" s="24" t="s">
        <v>88</v>
      </c>
      <c r="AY252" s="24" t="s">
        <v>179</v>
      </c>
      <c r="BE252" s="204">
        <f t="shared" si="44"/>
        <v>0</v>
      </c>
      <c r="BF252" s="204">
        <f t="shared" si="45"/>
        <v>0</v>
      </c>
      <c r="BG252" s="204">
        <f t="shared" si="46"/>
        <v>0</v>
      </c>
      <c r="BH252" s="204">
        <f t="shared" si="47"/>
        <v>0</v>
      </c>
      <c r="BI252" s="204">
        <f t="shared" si="48"/>
        <v>0</v>
      </c>
      <c r="BJ252" s="24" t="s">
        <v>86</v>
      </c>
      <c r="BK252" s="204">
        <f t="shared" si="49"/>
        <v>0</v>
      </c>
      <c r="BL252" s="24" t="s">
        <v>187</v>
      </c>
      <c r="BM252" s="24" t="s">
        <v>2258</v>
      </c>
    </row>
    <row r="253" spans="2:65" s="1" customFormat="1" ht="14.45" customHeight="1">
      <c r="B253" s="42"/>
      <c r="C253" s="240" t="s">
        <v>1263</v>
      </c>
      <c r="D253" s="240" t="s">
        <v>222</v>
      </c>
      <c r="E253" s="241" t="s">
        <v>3560</v>
      </c>
      <c r="F253" s="242" t="s">
        <v>3381</v>
      </c>
      <c r="G253" s="243" t="s">
        <v>2864</v>
      </c>
      <c r="H253" s="244">
        <v>5</v>
      </c>
      <c r="I253" s="245"/>
      <c r="J253" s="246">
        <f t="shared" si="40"/>
        <v>0</v>
      </c>
      <c r="K253" s="242" t="s">
        <v>34</v>
      </c>
      <c r="L253" s="247"/>
      <c r="M253" s="248" t="s">
        <v>34</v>
      </c>
      <c r="N253" s="249" t="s">
        <v>49</v>
      </c>
      <c r="O253" s="43"/>
      <c r="P253" s="202">
        <f t="shared" si="41"/>
        <v>0</v>
      </c>
      <c r="Q253" s="202">
        <v>0</v>
      </c>
      <c r="R253" s="202">
        <f t="shared" si="42"/>
        <v>0</v>
      </c>
      <c r="S253" s="202">
        <v>0</v>
      </c>
      <c r="T253" s="203">
        <f t="shared" si="43"/>
        <v>0</v>
      </c>
      <c r="AR253" s="24" t="s">
        <v>225</v>
      </c>
      <c r="AT253" s="24" t="s">
        <v>222</v>
      </c>
      <c r="AU253" s="24" t="s">
        <v>88</v>
      </c>
      <c r="AY253" s="24" t="s">
        <v>179</v>
      </c>
      <c r="BE253" s="204">
        <f t="shared" si="44"/>
        <v>0</v>
      </c>
      <c r="BF253" s="204">
        <f t="shared" si="45"/>
        <v>0</v>
      </c>
      <c r="BG253" s="204">
        <f t="shared" si="46"/>
        <v>0</v>
      </c>
      <c r="BH253" s="204">
        <f t="shared" si="47"/>
        <v>0</v>
      </c>
      <c r="BI253" s="204">
        <f t="shared" si="48"/>
        <v>0</v>
      </c>
      <c r="BJ253" s="24" t="s">
        <v>86</v>
      </c>
      <c r="BK253" s="204">
        <f t="shared" si="49"/>
        <v>0</v>
      </c>
      <c r="BL253" s="24" t="s">
        <v>187</v>
      </c>
      <c r="BM253" s="24" t="s">
        <v>2266</v>
      </c>
    </row>
    <row r="254" spans="2:65" s="1" customFormat="1" ht="14.45" customHeight="1">
      <c r="B254" s="42"/>
      <c r="C254" s="240" t="s">
        <v>1268</v>
      </c>
      <c r="D254" s="240" t="s">
        <v>222</v>
      </c>
      <c r="E254" s="241" t="s">
        <v>3561</v>
      </c>
      <c r="F254" s="242" t="s">
        <v>3433</v>
      </c>
      <c r="G254" s="243" t="s">
        <v>250</v>
      </c>
      <c r="H254" s="244">
        <v>8</v>
      </c>
      <c r="I254" s="245"/>
      <c r="J254" s="246">
        <f t="shared" si="40"/>
        <v>0</v>
      </c>
      <c r="K254" s="242" t="s">
        <v>34</v>
      </c>
      <c r="L254" s="247"/>
      <c r="M254" s="248" t="s">
        <v>34</v>
      </c>
      <c r="N254" s="249" t="s">
        <v>49</v>
      </c>
      <c r="O254" s="43"/>
      <c r="P254" s="202">
        <f t="shared" si="41"/>
        <v>0</v>
      </c>
      <c r="Q254" s="202">
        <v>0</v>
      </c>
      <c r="R254" s="202">
        <f t="shared" si="42"/>
        <v>0</v>
      </c>
      <c r="S254" s="202">
        <v>0</v>
      </c>
      <c r="T254" s="203">
        <f t="shared" si="43"/>
        <v>0</v>
      </c>
      <c r="AR254" s="24" t="s">
        <v>225</v>
      </c>
      <c r="AT254" s="24" t="s">
        <v>222</v>
      </c>
      <c r="AU254" s="24" t="s">
        <v>88</v>
      </c>
      <c r="AY254" s="24" t="s">
        <v>179</v>
      </c>
      <c r="BE254" s="204">
        <f t="shared" si="44"/>
        <v>0</v>
      </c>
      <c r="BF254" s="204">
        <f t="shared" si="45"/>
        <v>0</v>
      </c>
      <c r="BG254" s="204">
        <f t="shared" si="46"/>
        <v>0</v>
      </c>
      <c r="BH254" s="204">
        <f t="shared" si="47"/>
        <v>0</v>
      </c>
      <c r="BI254" s="204">
        <f t="shared" si="48"/>
        <v>0</v>
      </c>
      <c r="BJ254" s="24" t="s">
        <v>86</v>
      </c>
      <c r="BK254" s="204">
        <f t="shared" si="49"/>
        <v>0</v>
      </c>
      <c r="BL254" s="24" t="s">
        <v>187</v>
      </c>
      <c r="BM254" s="24" t="s">
        <v>2276</v>
      </c>
    </row>
    <row r="255" spans="2:65" s="1" customFormat="1" ht="14.45" customHeight="1">
      <c r="B255" s="42"/>
      <c r="C255" s="240" t="s">
        <v>1273</v>
      </c>
      <c r="D255" s="240" t="s">
        <v>222</v>
      </c>
      <c r="E255" s="241" t="s">
        <v>3562</v>
      </c>
      <c r="F255" s="242" t="s">
        <v>3435</v>
      </c>
      <c r="G255" s="243" t="s">
        <v>250</v>
      </c>
      <c r="H255" s="244">
        <v>5</v>
      </c>
      <c r="I255" s="245"/>
      <c r="J255" s="246">
        <f t="shared" si="40"/>
        <v>0</v>
      </c>
      <c r="K255" s="242" t="s">
        <v>34</v>
      </c>
      <c r="L255" s="247"/>
      <c r="M255" s="248" t="s">
        <v>34</v>
      </c>
      <c r="N255" s="249" t="s">
        <v>49</v>
      </c>
      <c r="O255" s="43"/>
      <c r="P255" s="202">
        <f t="shared" si="41"/>
        <v>0</v>
      </c>
      <c r="Q255" s="202">
        <v>0</v>
      </c>
      <c r="R255" s="202">
        <f t="shared" si="42"/>
        <v>0</v>
      </c>
      <c r="S255" s="202">
        <v>0</v>
      </c>
      <c r="T255" s="203">
        <f t="shared" si="43"/>
        <v>0</v>
      </c>
      <c r="AR255" s="24" t="s">
        <v>225</v>
      </c>
      <c r="AT255" s="24" t="s">
        <v>222</v>
      </c>
      <c r="AU255" s="24" t="s">
        <v>88</v>
      </c>
      <c r="AY255" s="24" t="s">
        <v>179</v>
      </c>
      <c r="BE255" s="204">
        <f t="shared" si="44"/>
        <v>0</v>
      </c>
      <c r="BF255" s="204">
        <f t="shared" si="45"/>
        <v>0</v>
      </c>
      <c r="BG255" s="204">
        <f t="shared" si="46"/>
        <v>0</v>
      </c>
      <c r="BH255" s="204">
        <f t="shared" si="47"/>
        <v>0</v>
      </c>
      <c r="BI255" s="204">
        <f t="shared" si="48"/>
        <v>0</v>
      </c>
      <c r="BJ255" s="24" t="s">
        <v>86</v>
      </c>
      <c r="BK255" s="204">
        <f t="shared" si="49"/>
        <v>0</v>
      </c>
      <c r="BL255" s="24" t="s">
        <v>187</v>
      </c>
      <c r="BM255" s="24" t="s">
        <v>2286</v>
      </c>
    </row>
    <row r="256" spans="2:65" s="1" customFormat="1" ht="14.45" customHeight="1">
      <c r="B256" s="42"/>
      <c r="C256" s="240" t="s">
        <v>1278</v>
      </c>
      <c r="D256" s="240" t="s">
        <v>222</v>
      </c>
      <c r="E256" s="241" t="s">
        <v>3563</v>
      </c>
      <c r="F256" s="242" t="s">
        <v>3385</v>
      </c>
      <c r="G256" s="243" t="s">
        <v>250</v>
      </c>
      <c r="H256" s="244">
        <v>4</v>
      </c>
      <c r="I256" s="245"/>
      <c r="J256" s="246">
        <f t="shared" si="40"/>
        <v>0</v>
      </c>
      <c r="K256" s="242" t="s">
        <v>34</v>
      </c>
      <c r="L256" s="247"/>
      <c r="M256" s="248" t="s">
        <v>34</v>
      </c>
      <c r="N256" s="249" t="s">
        <v>49</v>
      </c>
      <c r="O256" s="43"/>
      <c r="P256" s="202">
        <f t="shared" si="41"/>
        <v>0</v>
      </c>
      <c r="Q256" s="202">
        <v>0</v>
      </c>
      <c r="R256" s="202">
        <f t="shared" si="42"/>
        <v>0</v>
      </c>
      <c r="S256" s="202">
        <v>0</v>
      </c>
      <c r="T256" s="203">
        <f t="shared" si="43"/>
        <v>0</v>
      </c>
      <c r="AR256" s="24" t="s">
        <v>225</v>
      </c>
      <c r="AT256" s="24" t="s">
        <v>222</v>
      </c>
      <c r="AU256" s="24" t="s">
        <v>88</v>
      </c>
      <c r="AY256" s="24" t="s">
        <v>179</v>
      </c>
      <c r="BE256" s="204">
        <f t="shared" si="44"/>
        <v>0</v>
      </c>
      <c r="BF256" s="204">
        <f t="shared" si="45"/>
        <v>0</v>
      </c>
      <c r="BG256" s="204">
        <f t="shared" si="46"/>
        <v>0</v>
      </c>
      <c r="BH256" s="204">
        <f t="shared" si="47"/>
        <v>0</v>
      </c>
      <c r="BI256" s="204">
        <f t="shared" si="48"/>
        <v>0</v>
      </c>
      <c r="BJ256" s="24" t="s">
        <v>86</v>
      </c>
      <c r="BK256" s="204">
        <f t="shared" si="49"/>
        <v>0</v>
      </c>
      <c r="BL256" s="24" t="s">
        <v>187</v>
      </c>
      <c r="BM256" s="24" t="s">
        <v>2295</v>
      </c>
    </row>
    <row r="257" spans="2:65" s="1" customFormat="1" ht="14.45" customHeight="1">
      <c r="B257" s="42"/>
      <c r="C257" s="240" t="s">
        <v>1283</v>
      </c>
      <c r="D257" s="240" t="s">
        <v>222</v>
      </c>
      <c r="E257" s="241" t="s">
        <v>3564</v>
      </c>
      <c r="F257" s="242" t="s">
        <v>3387</v>
      </c>
      <c r="G257" s="243" t="s">
        <v>185</v>
      </c>
      <c r="H257" s="244">
        <v>145</v>
      </c>
      <c r="I257" s="245"/>
      <c r="J257" s="246">
        <f t="shared" si="40"/>
        <v>0</v>
      </c>
      <c r="K257" s="242" t="s">
        <v>34</v>
      </c>
      <c r="L257" s="247"/>
      <c r="M257" s="248" t="s">
        <v>34</v>
      </c>
      <c r="N257" s="249" t="s">
        <v>49</v>
      </c>
      <c r="O257" s="43"/>
      <c r="P257" s="202">
        <f t="shared" si="41"/>
        <v>0</v>
      </c>
      <c r="Q257" s="202">
        <v>0</v>
      </c>
      <c r="R257" s="202">
        <f t="shared" si="42"/>
        <v>0</v>
      </c>
      <c r="S257" s="202">
        <v>0</v>
      </c>
      <c r="T257" s="203">
        <f t="shared" si="43"/>
        <v>0</v>
      </c>
      <c r="AR257" s="24" t="s">
        <v>225</v>
      </c>
      <c r="AT257" s="24" t="s">
        <v>222</v>
      </c>
      <c r="AU257" s="24" t="s">
        <v>88</v>
      </c>
      <c r="AY257" s="24" t="s">
        <v>179</v>
      </c>
      <c r="BE257" s="204">
        <f t="shared" si="44"/>
        <v>0</v>
      </c>
      <c r="BF257" s="204">
        <f t="shared" si="45"/>
        <v>0</v>
      </c>
      <c r="BG257" s="204">
        <f t="shared" si="46"/>
        <v>0</v>
      </c>
      <c r="BH257" s="204">
        <f t="shared" si="47"/>
        <v>0</v>
      </c>
      <c r="BI257" s="204">
        <f t="shared" si="48"/>
        <v>0</v>
      </c>
      <c r="BJ257" s="24" t="s">
        <v>86</v>
      </c>
      <c r="BK257" s="204">
        <f t="shared" si="49"/>
        <v>0</v>
      </c>
      <c r="BL257" s="24" t="s">
        <v>187</v>
      </c>
      <c r="BM257" s="24" t="s">
        <v>2307</v>
      </c>
    </row>
    <row r="258" spans="2:65" s="1" customFormat="1" ht="14.45" customHeight="1">
      <c r="B258" s="42"/>
      <c r="C258" s="240" t="s">
        <v>1291</v>
      </c>
      <c r="D258" s="240" t="s">
        <v>222</v>
      </c>
      <c r="E258" s="241" t="s">
        <v>3565</v>
      </c>
      <c r="F258" s="242" t="s">
        <v>3389</v>
      </c>
      <c r="G258" s="243" t="s">
        <v>185</v>
      </c>
      <c r="H258" s="244">
        <v>155</v>
      </c>
      <c r="I258" s="245"/>
      <c r="J258" s="246">
        <f t="shared" si="40"/>
        <v>0</v>
      </c>
      <c r="K258" s="242" t="s">
        <v>34</v>
      </c>
      <c r="L258" s="247"/>
      <c r="M258" s="248" t="s">
        <v>34</v>
      </c>
      <c r="N258" s="249" t="s">
        <v>49</v>
      </c>
      <c r="O258" s="43"/>
      <c r="P258" s="202">
        <f t="shared" si="41"/>
        <v>0</v>
      </c>
      <c r="Q258" s="202">
        <v>0</v>
      </c>
      <c r="R258" s="202">
        <f t="shared" si="42"/>
        <v>0</v>
      </c>
      <c r="S258" s="202">
        <v>0</v>
      </c>
      <c r="T258" s="203">
        <f t="shared" si="43"/>
        <v>0</v>
      </c>
      <c r="AR258" s="24" t="s">
        <v>225</v>
      </c>
      <c r="AT258" s="24" t="s">
        <v>222</v>
      </c>
      <c r="AU258" s="24" t="s">
        <v>88</v>
      </c>
      <c r="AY258" s="24" t="s">
        <v>179</v>
      </c>
      <c r="BE258" s="204">
        <f t="shared" si="44"/>
        <v>0</v>
      </c>
      <c r="BF258" s="204">
        <f t="shared" si="45"/>
        <v>0</v>
      </c>
      <c r="BG258" s="204">
        <f t="shared" si="46"/>
        <v>0</v>
      </c>
      <c r="BH258" s="204">
        <f t="shared" si="47"/>
        <v>0</v>
      </c>
      <c r="BI258" s="204">
        <f t="shared" si="48"/>
        <v>0</v>
      </c>
      <c r="BJ258" s="24" t="s">
        <v>86</v>
      </c>
      <c r="BK258" s="204">
        <f t="shared" si="49"/>
        <v>0</v>
      </c>
      <c r="BL258" s="24" t="s">
        <v>187</v>
      </c>
      <c r="BM258" s="24" t="s">
        <v>2326</v>
      </c>
    </row>
    <row r="259" spans="2:65" s="10" customFormat="1" ht="29.85" customHeight="1">
      <c r="B259" s="177"/>
      <c r="C259" s="178"/>
      <c r="D259" s="179" t="s">
        <v>77</v>
      </c>
      <c r="E259" s="191" t="s">
        <v>3566</v>
      </c>
      <c r="F259" s="191" t="s">
        <v>3567</v>
      </c>
      <c r="G259" s="178"/>
      <c r="H259" s="178"/>
      <c r="I259" s="181"/>
      <c r="J259" s="192">
        <f>BK259</f>
        <v>0</v>
      </c>
      <c r="K259" s="178"/>
      <c r="L259" s="183"/>
      <c r="M259" s="184"/>
      <c r="N259" s="185"/>
      <c r="O259" s="185"/>
      <c r="P259" s="186">
        <f>SUM(P260:P291)</f>
        <v>0</v>
      </c>
      <c r="Q259" s="185"/>
      <c r="R259" s="186">
        <f>SUM(R260:R291)</f>
        <v>0</v>
      </c>
      <c r="S259" s="185"/>
      <c r="T259" s="187">
        <f>SUM(T260:T291)</f>
        <v>0</v>
      </c>
      <c r="AR259" s="188" t="s">
        <v>86</v>
      </c>
      <c r="AT259" s="189" t="s">
        <v>77</v>
      </c>
      <c r="AU259" s="189" t="s">
        <v>86</v>
      </c>
      <c r="AY259" s="188" t="s">
        <v>179</v>
      </c>
      <c r="BK259" s="190">
        <f>SUM(BK260:BK291)</f>
        <v>0</v>
      </c>
    </row>
    <row r="260" spans="2:65" s="1" customFormat="1" ht="148.15" customHeight="1">
      <c r="B260" s="42"/>
      <c r="C260" s="240" t="s">
        <v>1297</v>
      </c>
      <c r="D260" s="240" t="s">
        <v>222</v>
      </c>
      <c r="E260" s="241" t="s">
        <v>3568</v>
      </c>
      <c r="F260" s="242" t="s">
        <v>3569</v>
      </c>
      <c r="G260" s="243" t="s">
        <v>454</v>
      </c>
      <c r="H260" s="244">
        <v>1</v>
      </c>
      <c r="I260" s="245"/>
      <c r="J260" s="246">
        <f t="shared" ref="J260:J291" si="50">ROUND(I260*H260,2)</f>
        <v>0</v>
      </c>
      <c r="K260" s="242" t="s">
        <v>34</v>
      </c>
      <c r="L260" s="247"/>
      <c r="M260" s="248" t="s">
        <v>34</v>
      </c>
      <c r="N260" s="249" t="s">
        <v>49</v>
      </c>
      <c r="O260" s="43"/>
      <c r="P260" s="202">
        <f t="shared" ref="P260:P291" si="51">O260*H260</f>
        <v>0</v>
      </c>
      <c r="Q260" s="202">
        <v>0</v>
      </c>
      <c r="R260" s="202">
        <f t="shared" ref="R260:R291" si="52">Q260*H260</f>
        <v>0</v>
      </c>
      <c r="S260" s="202">
        <v>0</v>
      </c>
      <c r="T260" s="203">
        <f t="shared" ref="T260:T291" si="53">S260*H260</f>
        <v>0</v>
      </c>
      <c r="AR260" s="24" t="s">
        <v>225</v>
      </c>
      <c r="AT260" s="24" t="s">
        <v>222</v>
      </c>
      <c r="AU260" s="24" t="s">
        <v>88</v>
      </c>
      <c r="AY260" s="24" t="s">
        <v>179</v>
      </c>
      <c r="BE260" s="204">
        <f t="shared" ref="BE260:BE291" si="54">IF(N260="základní",J260,0)</f>
        <v>0</v>
      </c>
      <c r="BF260" s="204">
        <f t="shared" ref="BF260:BF291" si="55">IF(N260="snížená",J260,0)</f>
        <v>0</v>
      </c>
      <c r="BG260" s="204">
        <f t="shared" ref="BG260:BG291" si="56">IF(N260="zákl. přenesená",J260,0)</f>
        <v>0</v>
      </c>
      <c r="BH260" s="204">
        <f t="shared" ref="BH260:BH291" si="57">IF(N260="sníž. přenesená",J260,0)</f>
        <v>0</v>
      </c>
      <c r="BI260" s="204">
        <f t="shared" ref="BI260:BI291" si="58">IF(N260="nulová",J260,0)</f>
        <v>0</v>
      </c>
      <c r="BJ260" s="24" t="s">
        <v>86</v>
      </c>
      <c r="BK260" s="204">
        <f t="shared" ref="BK260:BK291" si="59">ROUND(I260*H260,2)</f>
        <v>0</v>
      </c>
      <c r="BL260" s="24" t="s">
        <v>187</v>
      </c>
      <c r="BM260" s="24" t="s">
        <v>2347</v>
      </c>
    </row>
    <row r="261" spans="2:65" s="1" customFormat="1" ht="34.15" customHeight="1">
      <c r="B261" s="42"/>
      <c r="C261" s="240" t="s">
        <v>1302</v>
      </c>
      <c r="D261" s="240" t="s">
        <v>222</v>
      </c>
      <c r="E261" s="241" t="s">
        <v>3570</v>
      </c>
      <c r="F261" s="242" t="s">
        <v>3329</v>
      </c>
      <c r="G261" s="243" t="s">
        <v>454</v>
      </c>
      <c r="H261" s="244">
        <v>2</v>
      </c>
      <c r="I261" s="245"/>
      <c r="J261" s="246">
        <f t="shared" si="50"/>
        <v>0</v>
      </c>
      <c r="K261" s="242" t="s">
        <v>34</v>
      </c>
      <c r="L261" s="247"/>
      <c r="M261" s="248" t="s">
        <v>34</v>
      </c>
      <c r="N261" s="249" t="s">
        <v>49</v>
      </c>
      <c r="O261" s="43"/>
      <c r="P261" s="202">
        <f t="shared" si="51"/>
        <v>0</v>
      </c>
      <c r="Q261" s="202">
        <v>0</v>
      </c>
      <c r="R261" s="202">
        <f t="shared" si="52"/>
        <v>0</v>
      </c>
      <c r="S261" s="202">
        <v>0</v>
      </c>
      <c r="T261" s="203">
        <f t="shared" si="53"/>
        <v>0</v>
      </c>
      <c r="AR261" s="24" t="s">
        <v>225</v>
      </c>
      <c r="AT261" s="24" t="s">
        <v>222</v>
      </c>
      <c r="AU261" s="24" t="s">
        <v>88</v>
      </c>
      <c r="AY261" s="24" t="s">
        <v>179</v>
      </c>
      <c r="BE261" s="204">
        <f t="shared" si="54"/>
        <v>0</v>
      </c>
      <c r="BF261" s="204">
        <f t="shared" si="55"/>
        <v>0</v>
      </c>
      <c r="BG261" s="204">
        <f t="shared" si="56"/>
        <v>0</v>
      </c>
      <c r="BH261" s="204">
        <f t="shared" si="57"/>
        <v>0</v>
      </c>
      <c r="BI261" s="204">
        <f t="shared" si="58"/>
        <v>0</v>
      </c>
      <c r="BJ261" s="24" t="s">
        <v>86</v>
      </c>
      <c r="BK261" s="204">
        <f t="shared" si="59"/>
        <v>0</v>
      </c>
      <c r="BL261" s="24" t="s">
        <v>187</v>
      </c>
      <c r="BM261" s="24" t="s">
        <v>2370</v>
      </c>
    </row>
    <row r="262" spans="2:65" s="1" customFormat="1" ht="34.15" customHeight="1">
      <c r="B262" s="42"/>
      <c r="C262" s="240" t="s">
        <v>1309</v>
      </c>
      <c r="D262" s="240" t="s">
        <v>222</v>
      </c>
      <c r="E262" s="241" t="s">
        <v>3571</v>
      </c>
      <c r="F262" s="242" t="s">
        <v>3331</v>
      </c>
      <c r="G262" s="243" t="s">
        <v>454</v>
      </c>
      <c r="H262" s="244">
        <v>1</v>
      </c>
      <c r="I262" s="245"/>
      <c r="J262" s="246">
        <f t="shared" si="50"/>
        <v>0</v>
      </c>
      <c r="K262" s="242" t="s">
        <v>34</v>
      </c>
      <c r="L262" s="247"/>
      <c r="M262" s="248" t="s">
        <v>34</v>
      </c>
      <c r="N262" s="249" t="s">
        <v>49</v>
      </c>
      <c r="O262" s="43"/>
      <c r="P262" s="202">
        <f t="shared" si="51"/>
        <v>0</v>
      </c>
      <c r="Q262" s="202">
        <v>0</v>
      </c>
      <c r="R262" s="202">
        <f t="shared" si="52"/>
        <v>0</v>
      </c>
      <c r="S262" s="202">
        <v>0</v>
      </c>
      <c r="T262" s="203">
        <f t="shared" si="53"/>
        <v>0</v>
      </c>
      <c r="AR262" s="24" t="s">
        <v>225</v>
      </c>
      <c r="AT262" s="24" t="s">
        <v>222</v>
      </c>
      <c r="AU262" s="24" t="s">
        <v>88</v>
      </c>
      <c r="AY262" s="24" t="s">
        <v>179</v>
      </c>
      <c r="BE262" s="204">
        <f t="shared" si="54"/>
        <v>0</v>
      </c>
      <c r="BF262" s="204">
        <f t="shared" si="55"/>
        <v>0</v>
      </c>
      <c r="BG262" s="204">
        <f t="shared" si="56"/>
        <v>0</v>
      </c>
      <c r="BH262" s="204">
        <f t="shared" si="57"/>
        <v>0</v>
      </c>
      <c r="BI262" s="204">
        <f t="shared" si="58"/>
        <v>0</v>
      </c>
      <c r="BJ262" s="24" t="s">
        <v>86</v>
      </c>
      <c r="BK262" s="204">
        <f t="shared" si="59"/>
        <v>0</v>
      </c>
      <c r="BL262" s="24" t="s">
        <v>187</v>
      </c>
      <c r="BM262" s="24" t="s">
        <v>2383</v>
      </c>
    </row>
    <row r="263" spans="2:65" s="1" customFormat="1" ht="14.45" customHeight="1">
      <c r="B263" s="42"/>
      <c r="C263" s="240" t="s">
        <v>1314</v>
      </c>
      <c r="D263" s="240" t="s">
        <v>222</v>
      </c>
      <c r="E263" s="241" t="s">
        <v>3572</v>
      </c>
      <c r="F263" s="242" t="s">
        <v>3573</v>
      </c>
      <c r="G263" s="243" t="s">
        <v>454</v>
      </c>
      <c r="H263" s="244">
        <v>1</v>
      </c>
      <c r="I263" s="245"/>
      <c r="J263" s="246">
        <f t="shared" si="50"/>
        <v>0</v>
      </c>
      <c r="K263" s="242" t="s">
        <v>34</v>
      </c>
      <c r="L263" s="247"/>
      <c r="M263" s="248" t="s">
        <v>34</v>
      </c>
      <c r="N263" s="249" t="s">
        <v>49</v>
      </c>
      <c r="O263" s="43"/>
      <c r="P263" s="202">
        <f t="shared" si="51"/>
        <v>0</v>
      </c>
      <c r="Q263" s="202">
        <v>0</v>
      </c>
      <c r="R263" s="202">
        <f t="shared" si="52"/>
        <v>0</v>
      </c>
      <c r="S263" s="202">
        <v>0</v>
      </c>
      <c r="T263" s="203">
        <f t="shared" si="53"/>
        <v>0</v>
      </c>
      <c r="AR263" s="24" t="s">
        <v>225</v>
      </c>
      <c r="AT263" s="24" t="s">
        <v>222</v>
      </c>
      <c r="AU263" s="24" t="s">
        <v>88</v>
      </c>
      <c r="AY263" s="24" t="s">
        <v>179</v>
      </c>
      <c r="BE263" s="204">
        <f t="shared" si="54"/>
        <v>0</v>
      </c>
      <c r="BF263" s="204">
        <f t="shared" si="55"/>
        <v>0</v>
      </c>
      <c r="BG263" s="204">
        <f t="shared" si="56"/>
        <v>0</v>
      </c>
      <c r="BH263" s="204">
        <f t="shared" si="57"/>
        <v>0</v>
      </c>
      <c r="BI263" s="204">
        <f t="shared" si="58"/>
        <v>0</v>
      </c>
      <c r="BJ263" s="24" t="s">
        <v>86</v>
      </c>
      <c r="BK263" s="204">
        <f t="shared" si="59"/>
        <v>0</v>
      </c>
      <c r="BL263" s="24" t="s">
        <v>187</v>
      </c>
      <c r="BM263" s="24" t="s">
        <v>2401</v>
      </c>
    </row>
    <row r="264" spans="2:65" s="1" customFormat="1" ht="22.9" customHeight="1">
      <c r="B264" s="42"/>
      <c r="C264" s="240" t="s">
        <v>1319</v>
      </c>
      <c r="D264" s="240" t="s">
        <v>222</v>
      </c>
      <c r="E264" s="241" t="s">
        <v>3574</v>
      </c>
      <c r="F264" s="242" t="s">
        <v>3575</v>
      </c>
      <c r="G264" s="243" t="s">
        <v>2864</v>
      </c>
      <c r="H264" s="244">
        <v>5</v>
      </c>
      <c r="I264" s="245"/>
      <c r="J264" s="246">
        <f t="shared" si="50"/>
        <v>0</v>
      </c>
      <c r="K264" s="242" t="s">
        <v>34</v>
      </c>
      <c r="L264" s="247"/>
      <c r="M264" s="248" t="s">
        <v>34</v>
      </c>
      <c r="N264" s="249" t="s">
        <v>49</v>
      </c>
      <c r="O264" s="43"/>
      <c r="P264" s="202">
        <f t="shared" si="51"/>
        <v>0</v>
      </c>
      <c r="Q264" s="202">
        <v>0</v>
      </c>
      <c r="R264" s="202">
        <f t="shared" si="52"/>
        <v>0</v>
      </c>
      <c r="S264" s="202">
        <v>0</v>
      </c>
      <c r="T264" s="203">
        <f t="shared" si="53"/>
        <v>0</v>
      </c>
      <c r="AR264" s="24" t="s">
        <v>225</v>
      </c>
      <c r="AT264" s="24" t="s">
        <v>222</v>
      </c>
      <c r="AU264" s="24" t="s">
        <v>88</v>
      </c>
      <c r="AY264" s="24" t="s">
        <v>179</v>
      </c>
      <c r="BE264" s="204">
        <f t="shared" si="54"/>
        <v>0</v>
      </c>
      <c r="BF264" s="204">
        <f t="shared" si="55"/>
        <v>0</v>
      </c>
      <c r="BG264" s="204">
        <f t="shared" si="56"/>
        <v>0</v>
      </c>
      <c r="BH264" s="204">
        <f t="shared" si="57"/>
        <v>0</v>
      </c>
      <c r="BI264" s="204">
        <f t="shared" si="58"/>
        <v>0</v>
      </c>
      <c r="BJ264" s="24" t="s">
        <v>86</v>
      </c>
      <c r="BK264" s="204">
        <f t="shared" si="59"/>
        <v>0</v>
      </c>
      <c r="BL264" s="24" t="s">
        <v>187</v>
      </c>
      <c r="BM264" s="24" t="s">
        <v>2412</v>
      </c>
    </row>
    <row r="265" spans="2:65" s="1" customFormat="1" ht="14.45" customHeight="1">
      <c r="B265" s="42"/>
      <c r="C265" s="240" t="s">
        <v>1324</v>
      </c>
      <c r="D265" s="240" t="s">
        <v>222</v>
      </c>
      <c r="E265" s="241" t="s">
        <v>3576</v>
      </c>
      <c r="F265" s="242" t="s">
        <v>3467</v>
      </c>
      <c r="G265" s="243" t="s">
        <v>2864</v>
      </c>
      <c r="H265" s="244">
        <v>5</v>
      </c>
      <c r="I265" s="245"/>
      <c r="J265" s="246">
        <f t="shared" si="50"/>
        <v>0</v>
      </c>
      <c r="K265" s="242" t="s">
        <v>34</v>
      </c>
      <c r="L265" s="247"/>
      <c r="M265" s="248" t="s">
        <v>34</v>
      </c>
      <c r="N265" s="249" t="s">
        <v>49</v>
      </c>
      <c r="O265" s="43"/>
      <c r="P265" s="202">
        <f t="shared" si="51"/>
        <v>0</v>
      </c>
      <c r="Q265" s="202">
        <v>0</v>
      </c>
      <c r="R265" s="202">
        <f t="shared" si="52"/>
        <v>0</v>
      </c>
      <c r="S265" s="202">
        <v>0</v>
      </c>
      <c r="T265" s="203">
        <f t="shared" si="53"/>
        <v>0</v>
      </c>
      <c r="AR265" s="24" t="s">
        <v>225</v>
      </c>
      <c r="AT265" s="24" t="s">
        <v>222</v>
      </c>
      <c r="AU265" s="24" t="s">
        <v>88</v>
      </c>
      <c r="AY265" s="24" t="s">
        <v>179</v>
      </c>
      <c r="BE265" s="204">
        <f t="shared" si="54"/>
        <v>0</v>
      </c>
      <c r="BF265" s="204">
        <f t="shared" si="55"/>
        <v>0</v>
      </c>
      <c r="BG265" s="204">
        <f t="shared" si="56"/>
        <v>0</v>
      </c>
      <c r="BH265" s="204">
        <f t="shared" si="57"/>
        <v>0</v>
      </c>
      <c r="BI265" s="204">
        <f t="shared" si="58"/>
        <v>0</v>
      </c>
      <c r="BJ265" s="24" t="s">
        <v>86</v>
      </c>
      <c r="BK265" s="204">
        <f t="shared" si="59"/>
        <v>0</v>
      </c>
      <c r="BL265" s="24" t="s">
        <v>187</v>
      </c>
      <c r="BM265" s="24" t="s">
        <v>2445</v>
      </c>
    </row>
    <row r="266" spans="2:65" s="1" customFormat="1" ht="14.45" customHeight="1">
      <c r="B266" s="42"/>
      <c r="C266" s="240" t="s">
        <v>1397</v>
      </c>
      <c r="D266" s="240" t="s">
        <v>222</v>
      </c>
      <c r="E266" s="241" t="s">
        <v>3577</v>
      </c>
      <c r="F266" s="242" t="s">
        <v>3578</v>
      </c>
      <c r="G266" s="243" t="s">
        <v>2864</v>
      </c>
      <c r="H266" s="244">
        <v>6</v>
      </c>
      <c r="I266" s="245"/>
      <c r="J266" s="246">
        <f t="shared" si="50"/>
        <v>0</v>
      </c>
      <c r="K266" s="242" t="s">
        <v>34</v>
      </c>
      <c r="L266" s="247"/>
      <c r="M266" s="248" t="s">
        <v>34</v>
      </c>
      <c r="N266" s="249" t="s">
        <v>49</v>
      </c>
      <c r="O266" s="43"/>
      <c r="P266" s="202">
        <f t="shared" si="51"/>
        <v>0</v>
      </c>
      <c r="Q266" s="202">
        <v>0</v>
      </c>
      <c r="R266" s="202">
        <f t="shared" si="52"/>
        <v>0</v>
      </c>
      <c r="S266" s="202">
        <v>0</v>
      </c>
      <c r="T266" s="203">
        <f t="shared" si="53"/>
        <v>0</v>
      </c>
      <c r="AR266" s="24" t="s">
        <v>225</v>
      </c>
      <c r="AT266" s="24" t="s">
        <v>222</v>
      </c>
      <c r="AU266" s="24" t="s">
        <v>88</v>
      </c>
      <c r="AY266" s="24" t="s">
        <v>179</v>
      </c>
      <c r="BE266" s="204">
        <f t="shared" si="54"/>
        <v>0</v>
      </c>
      <c r="BF266" s="204">
        <f t="shared" si="55"/>
        <v>0</v>
      </c>
      <c r="BG266" s="204">
        <f t="shared" si="56"/>
        <v>0</v>
      </c>
      <c r="BH266" s="204">
        <f t="shared" si="57"/>
        <v>0</v>
      </c>
      <c r="BI266" s="204">
        <f t="shared" si="58"/>
        <v>0</v>
      </c>
      <c r="BJ266" s="24" t="s">
        <v>86</v>
      </c>
      <c r="BK266" s="204">
        <f t="shared" si="59"/>
        <v>0</v>
      </c>
      <c r="BL266" s="24" t="s">
        <v>187</v>
      </c>
      <c r="BM266" s="24" t="s">
        <v>2454</v>
      </c>
    </row>
    <row r="267" spans="2:65" s="1" customFormat="1" ht="34.15" customHeight="1">
      <c r="B267" s="42"/>
      <c r="C267" s="240" t="s">
        <v>1402</v>
      </c>
      <c r="D267" s="240" t="s">
        <v>222</v>
      </c>
      <c r="E267" s="241" t="s">
        <v>3579</v>
      </c>
      <c r="F267" s="242" t="s">
        <v>3343</v>
      </c>
      <c r="G267" s="243" t="s">
        <v>2864</v>
      </c>
      <c r="H267" s="244">
        <v>1</v>
      </c>
      <c r="I267" s="245"/>
      <c r="J267" s="246">
        <f t="shared" si="50"/>
        <v>0</v>
      </c>
      <c r="K267" s="242" t="s">
        <v>34</v>
      </c>
      <c r="L267" s="247"/>
      <c r="M267" s="248" t="s">
        <v>34</v>
      </c>
      <c r="N267" s="249" t="s">
        <v>49</v>
      </c>
      <c r="O267" s="43"/>
      <c r="P267" s="202">
        <f t="shared" si="51"/>
        <v>0</v>
      </c>
      <c r="Q267" s="202">
        <v>0</v>
      </c>
      <c r="R267" s="202">
        <f t="shared" si="52"/>
        <v>0</v>
      </c>
      <c r="S267" s="202">
        <v>0</v>
      </c>
      <c r="T267" s="203">
        <f t="shared" si="53"/>
        <v>0</v>
      </c>
      <c r="AR267" s="24" t="s">
        <v>225</v>
      </c>
      <c r="AT267" s="24" t="s">
        <v>222</v>
      </c>
      <c r="AU267" s="24" t="s">
        <v>88</v>
      </c>
      <c r="AY267" s="24" t="s">
        <v>179</v>
      </c>
      <c r="BE267" s="204">
        <f t="shared" si="54"/>
        <v>0</v>
      </c>
      <c r="BF267" s="204">
        <f t="shared" si="55"/>
        <v>0</v>
      </c>
      <c r="BG267" s="204">
        <f t="shared" si="56"/>
        <v>0</v>
      </c>
      <c r="BH267" s="204">
        <f t="shared" si="57"/>
        <v>0</v>
      </c>
      <c r="BI267" s="204">
        <f t="shared" si="58"/>
        <v>0</v>
      </c>
      <c r="BJ267" s="24" t="s">
        <v>86</v>
      </c>
      <c r="BK267" s="204">
        <f t="shared" si="59"/>
        <v>0</v>
      </c>
      <c r="BL267" s="24" t="s">
        <v>187</v>
      </c>
      <c r="BM267" s="24" t="s">
        <v>2464</v>
      </c>
    </row>
    <row r="268" spans="2:65" s="1" customFormat="1" ht="34.15" customHeight="1">
      <c r="B268" s="42"/>
      <c r="C268" s="240" t="s">
        <v>1406</v>
      </c>
      <c r="D268" s="240" t="s">
        <v>222</v>
      </c>
      <c r="E268" s="241" t="s">
        <v>3580</v>
      </c>
      <c r="F268" s="242" t="s">
        <v>3463</v>
      </c>
      <c r="G268" s="243" t="s">
        <v>2864</v>
      </c>
      <c r="H268" s="244">
        <v>1</v>
      </c>
      <c r="I268" s="245"/>
      <c r="J268" s="246">
        <f t="shared" si="50"/>
        <v>0</v>
      </c>
      <c r="K268" s="242" t="s">
        <v>34</v>
      </c>
      <c r="L268" s="247"/>
      <c r="M268" s="248" t="s">
        <v>34</v>
      </c>
      <c r="N268" s="249" t="s">
        <v>49</v>
      </c>
      <c r="O268" s="43"/>
      <c r="P268" s="202">
        <f t="shared" si="51"/>
        <v>0</v>
      </c>
      <c r="Q268" s="202">
        <v>0</v>
      </c>
      <c r="R268" s="202">
        <f t="shared" si="52"/>
        <v>0</v>
      </c>
      <c r="S268" s="202">
        <v>0</v>
      </c>
      <c r="T268" s="203">
        <f t="shared" si="53"/>
        <v>0</v>
      </c>
      <c r="AR268" s="24" t="s">
        <v>225</v>
      </c>
      <c r="AT268" s="24" t="s">
        <v>222</v>
      </c>
      <c r="AU268" s="24" t="s">
        <v>88</v>
      </c>
      <c r="AY268" s="24" t="s">
        <v>179</v>
      </c>
      <c r="BE268" s="204">
        <f t="shared" si="54"/>
        <v>0</v>
      </c>
      <c r="BF268" s="204">
        <f t="shared" si="55"/>
        <v>0</v>
      </c>
      <c r="BG268" s="204">
        <f t="shared" si="56"/>
        <v>0</v>
      </c>
      <c r="BH268" s="204">
        <f t="shared" si="57"/>
        <v>0</v>
      </c>
      <c r="BI268" s="204">
        <f t="shared" si="58"/>
        <v>0</v>
      </c>
      <c r="BJ268" s="24" t="s">
        <v>86</v>
      </c>
      <c r="BK268" s="204">
        <f t="shared" si="59"/>
        <v>0</v>
      </c>
      <c r="BL268" s="24" t="s">
        <v>187</v>
      </c>
      <c r="BM268" s="24" t="s">
        <v>2473</v>
      </c>
    </row>
    <row r="269" spans="2:65" s="1" customFormat="1" ht="14.45" customHeight="1">
      <c r="B269" s="42"/>
      <c r="C269" s="240" t="s">
        <v>1413</v>
      </c>
      <c r="D269" s="240" t="s">
        <v>222</v>
      </c>
      <c r="E269" s="241" t="s">
        <v>3581</v>
      </c>
      <c r="F269" s="242" t="s">
        <v>3345</v>
      </c>
      <c r="G269" s="243" t="s">
        <v>2864</v>
      </c>
      <c r="H269" s="244">
        <v>1</v>
      </c>
      <c r="I269" s="245"/>
      <c r="J269" s="246">
        <f t="shared" si="50"/>
        <v>0</v>
      </c>
      <c r="K269" s="242" t="s">
        <v>34</v>
      </c>
      <c r="L269" s="247"/>
      <c r="M269" s="248" t="s">
        <v>34</v>
      </c>
      <c r="N269" s="249" t="s">
        <v>49</v>
      </c>
      <c r="O269" s="43"/>
      <c r="P269" s="202">
        <f t="shared" si="51"/>
        <v>0</v>
      </c>
      <c r="Q269" s="202">
        <v>0</v>
      </c>
      <c r="R269" s="202">
        <f t="shared" si="52"/>
        <v>0</v>
      </c>
      <c r="S269" s="202">
        <v>0</v>
      </c>
      <c r="T269" s="203">
        <f t="shared" si="53"/>
        <v>0</v>
      </c>
      <c r="AR269" s="24" t="s">
        <v>225</v>
      </c>
      <c r="AT269" s="24" t="s">
        <v>222</v>
      </c>
      <c r="AU269" s="24" t="s">
        <v>88</v>
      </c>
      <c r="AY269" s="24" t="s">
        <v>179</v>
      </c>
      <c r="BE269" s="204">
        <f t="shared" si="54"/>
        <v>0</v>
      </c>
      <c r="BF269" s="204">
        <f t="shared" si="55"/>
        <v>0</v>
      </c>
      <c r="BG269" s="204">
        <f t="shared" si="56"/>
        <v>0</v>
      </c>
      <c r="BH269" s="204">
        <f t="shared" si="57"/>
        <v>0</v>
      </c>
      <c r="BI269" s="204">
        <f t="shared" si="58"/>
        <v>0</v>
      </c>
      <c r="BJ269" s="24" t="s">
        <v>86</v>
      </c>
      <c r="BK269" s="204">
        <f t="shared" si="59"/>
        <v>0</v>
      </c>
      <c r="BL269" s="24" t="s">
        <v>187</v>
      </c>
      <c r="BM269" s="24" t="s">
        <v>2482</v>
      </c>
    </row>
    <row r="270" spans="2:65" s="1" customFormat="1" ht="14.45" customHeight="1">
      <c r="B270" s="42"/>
      <c r="C270" s="240" t="s">
        <v>1417</v>
      </c>
      <c r="D270" s="240" t="s">
        <v>222</v>
      </c>
      <c r="E270" s="241" t="s">
        <v>3582</v>
      </c>
      <c r="F270" s="242" t="s">
        <v>3347</v>
      </c>
      <c r="G270" s="243" t="s">
        <v>2864</v>
      </c>
      <c r="H270" s="244">
        <v>4</v>
      </c>
      <c r="I270" s="245"/>
      <c r="J270" s="246">
        <f t="shared" si="50"/>
        <v>0</v>
      </c>
      <c r="K270" s="242" t="s">
        <v>34</v>
      </c>
      <c r="L270" s="247"/>
      <c r="M270" s="248" t="s">
        <v>34</v>
      </c>
      <c r="N270" s="249" t="s">
        <v>49</v>
      </c>
      <c r="O270" s="43"/>
      <c r="P270" s="202">
        <f t="shared" si="51"/>
        <v>0</v>
      </c>
      <c r="Q270" s="202">
        <v>0</v>
      </c>
      <c r="R270" s="202">
        <f t="shared" si="52"/>
        <v>0</v>
      </c>
      <c r="S270" s="202">
        <v>0</v>
      </c>
      <c r="T270" s="203">
        <f t="shared" si="53"/>
        <v>0</v>
      </c>
      <c r="AR270" s="24" t="s">
        <v>225</v>
      </c>
      <c r="AT270" s="24" t="s">
        <v>222</v>
      </c>
      <c r="AU270" s="24" t="s">
        <v>88</v>
      </c>
      <c r="AY270" s="24" t="s">
        <v>179</v>
      </c>
      <c r="BE270" s="204">
        <f t="shared" si="54"/>
        <v>0</v>
      </c>
      <c r="BF270" s="204">
        <f t="shared" si="55"/>
        <v>0</v>
      </c>
      <c r="BG270" s="204">
        <f t="shared" si="56"/>
        <v>0</v>
      </c>
      <c r="BH270" s="204">
        <f t="shared" si="57"/>
        <v>0</v>
      </c>
      <c r="BI270" s="204">
        <f t="shared" si="58"/>
        <v>0</v>
      </c>
      <c r="BJ270" s="24" t="s">
        <v>86</v>
      </c>
      <c r="BK270" s="204">
        <f t="shared" si="59"/>
        <v>0</v>
      </c>
      <c r="BL270" s="24" t="s">
        <v>187</v>
      </c>
      <c r="BM270" s="24" t="s">
        <v>2547</v>
      </c>
    </row>
    <row r="271" spans="2:65" s="1" customFormat="1" ht="14.45" customHeight="1">
      <c r="B271" s="42"/>
      <c r="C271" s="240" t="s">
        <v>1420</v>
      </c>
      <c r="D271" s="240" t="s">
        <v>222</v>
      </c>
      <c r="E271" s="241" t="s">
        <v>3583</v>
      </c>
      <c r="F271" s="242" t="s">
        <v>3349</v>
      </c>
      <c r="G271" s="243" t="s">
        <v>2864</v>
      </c>
      <c r="H271" s="244">
        <v>4</v>
      </c>
      <c r="I271" s="245"/>
      <c r="J271" s="246">
        <f t="shared" si="50"/>
        <v>0</v>
      </c>
      <c r="K271" s="242" t="s">
        <v>34</v>
      </c>
      <c r="L271" s="247"/>
      <c r="M271" s="248" t="s">
        <v>34</v>
      </c>
      <c r="N271" s="249" t="s">
        <v>49</v>
      </c>
      <c r="O271" s="43"/>
      <c r="P271" s="202">
        <f t="shared" si="51"/>
        <v>0</v>
      </c>
      <c r="Q271" s="202">
        <v>0</v>
      </c>
      <c r="R271" s="202">
        <f t="shared" si="52"/>
        <v>0</v>
      </c>
      <c r="S271" s="202">
        <v>0</v>
      </c>
      <c r="T271" s="203">
        <f t="shared" si="53"/>
        <v>0</v>
      </c>
      <c r="AR271" s="24" t="s">
        <v>225</v>
      </c>
      <c r="AT271" s="24" t="s">
        <v>222</v>
      </c>
      <c r="AU271" s="24" t="s">
        <v>88</v>
      </c>
      <c r="AY271" s="24" t="s">
        <v>179</v>
      </c>
      <c r="BE271" s="204">
        <f t="shared" si="54"/>
        <v>0</v>
      </c>
      <c r="BF271" s="204">
        <f t="shared" si="55"/>
        <v>0</v>
      </c>
      <c r="BG271" s="204">
        <f t="shared" si="56"/>
        <v>0</v>
      </c>
      <c r="BH271" s="204">
        <f t="shared" si="57"/>
        <v>0</v>
      </c>
      <c r="BI271" s="204">
        <f t="shared" si="58"/>
        <v>0</v>
      </c>
      <c r="BJ271" s="24" t="s">
        <v>86</v>
      </c>
      <c r="BK271" s="204">
        <f t="shared" si="59"/>
        <v>0</v>
      </c>
      <c r="BL271" s="24" t="s">
        <v>187</v>
      </c>
      <c r="BM271" s="24" t="s">
        <v>2556</v>
      </c>
    </row>
    <row r="272" spans="2:65" s="1" customFormat="1" ht="14.45" customHeight="1">
      <c r="B272" s="42"/>
      <c r="C272" s="240" t="s">
        <v>1425</v>
      </c>
      <c r="D272" s="240" t="s">
        <v>222</v>
      </c>
      <c r="E272" s="241" t="s">
        <v>3584</v>
      </c>
      <c r="F272" s="242" t="s">
        <v>3351</v>
      </c>
      <c r="G272" s="243" t="s">
        <v>2864</v>
      </c>
      <c r="H272" s="244">
        <v>13</v>
      </c>
      <c r="I272" s="245"/>
      <c r="J272" s="246">
        <f t="shared" si="50"/>
        <v>0</v>
      </c>
      <c r="K272" s="242" t="s">
        <v>34</v>
      </c>
      <c r="L272" s="247"/>
      <c r="M272" s="248" t="s">
        <v>34</v>
      </c>
      <c r="N272" s="249" t="s">
        <v>49</v>
      </c>
      <c r="O272" s="43"/>
      <c r="P272" s="202">
        <f t="shared" si="51"/>
        <v>0</v>
      </c>
      <c r="Q272" s="202">
        <v>0</v>
      </c>
      <c r="R272" s="202">
        <f t="shared" si="52"/>
        <v>0</v>
      </c>
      <c r="S272" s="202">
        <v>0</v>
      </c>
      <c r="T272" s="203">
        <f t="shared" si="53"/>
        <v>0</v>
      </c>
      <c r="AR272" s="24" t="s">
        <v>225</v>
      </c>
      <c r="AT272" s="24" t="s">
        <v>222</v>
      </c>
      <c r="AU272" s="24" t="s">
        <v>88</v>
      </c>
      <c r="AY272" s="24" t="s">
        <v>179</v>
      </c>
      <c r="BE272" s="204">
        <f t="shared" si="54"/>
        <v>0</v>
      </c>
      <c r="BF272" s="204">
        <f t="shared" si="55"/>
        <v>0</v>
      </c>
      <c r="BG272" s="204">
        <f t="shared" si="56"/>
        <v>0</v>
      </c>
      <c r="BH272" s="204">
        <f t="shared" si="57"/>
        <v>0</v>
      </c>
      <c r="BI272" s="204">
        <f t="shared" si="58"/>
        <v>0</v>
      </c>
      <c r="BJ272" s="24" t="s">
        <v>86</v>
      </c>
      <c r="BK272" s="204">
        <f t="shared" si="59"/>
        <v>0</v>
      </c>
      <c r="BL272" s="24" t="s">
        <v>187</v>
      </c>
      <c r="BM272" s="24" t="s">
        <v>2564</v>
      </c>
    </row>
    <row r="273" spans="2:65" s="1" customFormat="1" ht="14.45" customHeight="1">
      <c r="B273" s="42"/>
      <c r="C273" s="240" t="s">
        <v>1438</v>
      </c>
      <c r="D273" s="240" t="s">
        <v>222</v>
      </c>
      <c r="E273" s="241" t="s">
        <v>3585</v>
      </c>
      <c r="F273" s="242" t="s">
        <v>3353</v>
      </c>
      <c r="G273" s="243" t="s">
        <v>250</v>
      </c>
      <c r="H273" s="244">
        <v>7</v>
      </c>
      <c r="I273" s="245"/>
      <c r="J273" s="246">
        <f t="shared" si="50"/>
        <v>0</v>
      </c>
      <c r="K273" s="242" t="s">
        <v>34</v>
      </c>
      <c r="L273" s="247"/>
      <c r="M273" s="248" t="s">
        <v>34</v>
      </c>
      <c r="N273" s="249" t="s">
        <v>49</v>
      </c>
      <c r="O273" s="43"/>
      <c r="P273" s="202">
        <f t="shared" si="51"/>
        <v>0</v>
      </c>
      <c r="Q273" s="202">
        <v>0</v>
      </c>
      <c r="R273" s="202">
        <f t="shared" si="52"/>
        <v>0</v>
      </c>
      <c r="S273" s="202">
        <v>0</v>
      </c>
      <c r="T273" s="203">
        <f t="shared" si="53"/>
        <v>0</v>
      </c>
      <c r="AR273" s="24" t="s">
        <v>225</v>
      </c>
      <c r="AT273" s="24" t="s">
        <v>222</v>
      </c>
      <c r="AU273" s="24" t="s">
        <v>88</v>
      </c>
      <c r="AY273" s="24" t="s">
        <v>179</v>
      </c>
      <c r="BE273" s="204">
        <f t="shared" si="54"/>
        <v>0</v>
      </c>
      <c r="BF273" s="204">
        <f t="shared" si="55"/>
        <v>0</v>
      </c>
      <c r="BG273" s="204">
        <f t="shared" si="56"/>
        <v>0</v>
      </c>
      <c r="BH273" s="204">
        <f t="shared" si="57"/>
        <v>0</v>
      </c>
      <c r="BI273" s="204">
        <f t="shared" si="58"/>
        <v>0</v>
      </c>
      <c r="BJ273" s="24" t="s">
        <v>86</v>
      </c>
      <c r="BK273" s="204">
        <f t="shared" si="59"/>
        <v>0</v>
      </c>
      <c r="BL273" s="24" t="s">
        <v>187</v>
      </c>
      <c r="BM273" s="24" t="s">
        <v>2625</v>
      </c>
    </row>
    <row r="274" spans="2:65" s="1" customFormat="1" ht="14.45" customHeight="1">
      <c r="B274" s="42"/>
      <c r="C274" s="240" t="s">
        <v>1446</v>
      </c>
      <c r="D274" s="240" t="s">
        <v>222</v>
      </c>
      <c r="E274" s="241" t="s">
        <v>3586</v>
      </c>
      <c r="F274" s="242" t="s">
        <v>3355</v>
      </c>
      <c r="G274" s="243" t="s">
        <v>250</v>
      </c>
      <c r="H274" s="244">
        <v>13</v>
      </c>
      <c r="I274" s="245"/>
      <c r="J274" s="246">
        <f t="shared" si="50"/>
        <v>0</v>
      </c>
      <c r="K274" s="242" t="s">
        <v>34</v>
      </c>
      <c r="L274" s="247"/>
      <c r="M274" s="248" t="s">
        <v>34</v>
      </c>
      <c r="N274" s="249" t="s">
        <v>49</v>
      </c>
      <c r="O274" s="43"/>
      <c r="P274" s="202">
        <f t="shared" si="51"/>
        <v>0</v>
      </c>
      <c r="Q274" s="202">
        <v>0</v>
      </c>
      <c r="R274" s="202">
        <f t="shared" si="52"/>
        <v>0</v>
      </c>
      <c r="S274" s="202">
        <v>0</v>
      </c>
      <c r="T274" s="203">
        <f t="shared" si="53"/>
        <v>0</v>
      </c>
      <c r="AR274" s="24" t="s">
        <v>225</v>
      </c>
      <c r="AT274" s="24" t="s">
        <v>222</v>
      </c>
      <c r="AU274" s="24" t="s">
        <v>88</v>
      </c>
      <c r="AY274" s="24" t="s">
        <v>179</v>
      </c>
      <c r="BE274" s="204">
        <f t="shared" si="54"/>
        <v>0</v>
      </c>
      <c r="BF274" s="204">
        <f t="shared" si="55"/>
        <v>0</v>
      </c>
      <c r="BG274" s="204">
        <f t="shared" si="56"/>
        <v>0</v>
      </c>
      <c r="BH274" s="204">
        <f t="shared" si="57"/>
        <v>0</v>
      </c>
      <c r="BI274" s="204">
        <f t="shared" si="58"/>
        <v>0</v>
      </c>
      <c r="BJ274" s="24" t="s">
        <v>86</v>
      </c>
      <c r="BK274" s="204">
        <f t="shared" si="59"/>
        <v>0</v>
      </c>
      <c r="BL274" s="24" t="s">
        <v>187</v>
      </c>
      <c r="BM274" s="24" t="s">
        <v>2737</v>
      </c>
    </row>
    <row r="275" spans="2:65" s="1" customFormat="1" ht="14.45" customHeight="1">
      <c r="B275" s="42"/>
      <c r="C275" s="240" t="s">
        <v>1450</v>
      </c>
      <c r="D275" s="240" t="s">
        <v>222</v>
      </c>
      <c r="E275" s="241" t="s">
        <v>3587</v>
      </c>
      <c r="F275" s="242" t="s">
        <v>3357</v>
      </c>
      <c r="G275" s="243" t="s">
        <v>2864</v>
      </c>
      <c r="H275" s="244">
        <v>41</v>
      </c>
      <c r="I275" s="245"/>
      <c r="J275" s="246">
        <f t="shared" si="50"/>
        <v>0</v>
      </c>
      <c r="K275" s="242" t="s">
        <v>34</v>
      </c>
      <c r="L275" s="247"/>
      <c r="M275" s="248" t="s">
        <v>34</v>
      </c>
      <c r="N275" s="249" t="s">
        <v>49</v>
      </c>
      <c r="O275" s="43"/>
      <c r="P275" s="202">
        <f t="shared" si="51"/>
        <v>0</v>
      </c>
      <c r="Q275" s="202">
        <v>0</v>
      </c>
      <c r="R275" s="202">
        <f t="shared" si="52"/>
        <v>0</v>
      </c>
      <c r="S275" s="202">
        <v>0</v>
      </c>
      <c r="T275" s="203">
        <f t="shared" si="53"/>
        <v>0</v>
      </c>
      <c r="AR275" s="24" t="s">
        <v>225</v>
      </c>
      <c r="AT275" s="24" t="s">
        <v>222</v>
      </c>
      <c r="AU275" s="24" t="s">
        <v>88</v>
      </c>
      <c r="AY275" s="24" t="s">
        <v>179</v>
      </c>
      <c r="BE275" s="204">
        <f t="shared" si="54"/>
        <v>0</v>
      </c>
      <c r="BF275" s="204">
        <f t="shared" si="55"/>
        <v>0</v>
      </c>
      <c r="BG275" s="204">
        <f t="shared" si="56"/>
        <v>0</v>
      </c>
      <c r="BH275" s="204">
        <f t="shared" si="57"/>
        <v>0</v>
      </c>
      <c r="BI275" s="204">
        <f t="shared" si="58"/>
        <v>0</v>
      </c>
      <c r="BJ275" s="24" t="s">
        <v>86</v>
      </c>
      <c r="BK275" s="204">
        <f t="shared" si="59"/>
        <v>0</v>
      </c>
      <c r="BL275" s="24" t="s">
        <v>187</v>
      </c>
      <c r="BM275" s="24" t="s">
        <v>2748</v>
      </c>
    </row>
    <row r="276" spans="2:65" s="1" customFormat="1" ht="14.45" customHeight="1">
      <c r="B276" s="42"/>
      <c r="C276" s="240" t="s">
        <v>1458</v>
      </c>
      <c r="D276" s="240" t="s">
        <v>222</v>
      </c>
      <c r="E276" s="241" t="s">
        <v>3588</v>
      </c>
      <c r="F276" s="242" t="s">
        <v>3359</v>
      </c>
      <c r="G276" s="243" t="s">
        <v>250</v>
      </c>
      <c r="H276" s="244">
        <v>7</v>
      </c>
      <c r="I276" s="245"/>
      <c r="J276" s="246">
        <f t="shared" si="50"/>
        <v>0</v>
      </c>
      <c r="K276" s="242" t="s">
        <v>34</v>
      </c>
      <c r="L276" s="247"/>
      <c r="M276" s="248" t="s">
        <v>34</v>
      </c>
      <c r="N276" s="249" t="s">
        <v>49</v>
      </c>
      <c r="O276" s="43"/>
      <c r="P276" s="202">
        <f t="shared" si="51"/>
        <v>0</v>
      </c>
      <c r="Q276" s="202">
        <v>0</v>
      </c>
      <c r="R276" s="202">
        <f t="shared" si="52"/>
        <v>0</v>
      </c>
      <c r="S276" s="202">
        <v>0</v>
      </c>
      <c r="T276" s="203">
        <f t="shared" si="53"/>
        <v>0</v>
      </c>
      <c r="AR276" s="24" t="s">
        <v>225</v>
      </c>
      <c r="AT276" s="24" t="s">
        <v>222</v>
      </c>
      <c r="AU276" s="24" t="s">
        <v>88</v>
      </c>
      <c r="AY276" s="24" t="s">
        <v>179</v>
      </c>
      <c r="BE276" s="204">
        <f t="shared" si="54"/>
        <v>0</v>
      </c>
      <c r="BF276" s="204">
        <f t="shared" si="55"/>
        <v>0</v>
      </c>
      <c r="BG276" s="204">
        <f t="shared" si="56"/>
        <v>0</v>
      </c>
      <c r="BH276" s="204">
        <f t="shared" si="57"/>
        <v>0</v>
      </c>
      <c r="BI276" s="204">
        <f t="shared" si="58"/>
        <v>0</v>
      </c>
      <c r="BJ276" s="24" t="s">
        <v>86</v>
      </c>
      <c r="BK276" s="204">
        <f t="shared" si="59"/>
        <v>0</v>
      </c>
      <c r="BL276" s="24" t="s">
        <v>187</v>
      </c>
      <c r="BM276" s="24" t="s">
        <v>2763</v>
      </c>
    </row>
    <row r="277" spans="2:65" s="1" customFormat="1" ht="14.45" customHeight="1">
      <c r="B277" s="42"/>
      <c r="C277" s="240" t="s">
        <v>1462</v>
      </c>
      <c r="D277" s="240" t="s">
        <v>222</v>
      </c>
      <c r="E277" s="241" t="s">
        <v>3589</v>
      </c>
      <c r="F277" s="242" t="s">
        <v>3361</v>
      </c>
      <c r="G277" s="243" t="s">
        <v>2864</v>
      </c>
      <c r="H277" s="244">
        <v>14</v>
      </c>
      <c r="I277" s="245"/>
      <c r="J277" s="246">
        <f t="shared" si="50"/>
        <v>0</v>
      </c>
      <c r="K277" s="242" t="s">
        <v>34</v>
      </c>
      <c r="L277" s="247"/>
      <c r="M277" s="248" t="s">
        <v>34</v>
      </c>
      <c r="N277" s="249" t="s">
        <v>49</v>
      </c>
      <c r="O277" s="43"/>
      <c r="P277" s="202">
        <f t="shared" si="51"/>
        <v>0</v>
      </c>
      <c r="Q277" s="202">
        <v>0</v>
      </c>
      <c r="R277" s="202">
        <f t="shared" si="52"/>
        <v>0</v>
      </c>
      <c r="S277" s="202">
        <v>0</v>
      </c>
      <c r="T277" s="203">
        <f t="shared" si="53"/>
        <v>0</v>
      </c>
      <c r="AR277" s="24" t="s">
        <v>225</v>
      </c>
      <c r="AT277" s="24" t="s">
        <v>222</v>
      </c>
      <c r="AU277" s="24" t="s">
        <v>88</v>
      </c>
      <c r="AY277" s="24" t="s">
        <v>179</v>
      </c>
      <c r="BE277" s="204">
        <f t="shared" si="54"/>
        <v>0</v>
      </c>
      <c r="BF277" s="204">
        <f t="shared" si="55"/>
        <v>0</v>
      </c>
      <c r="BG277" s="204">
        <f t="shared" si="56"/>
        <v>0</v>
      </c>
      <c r="BH277" s="204">
        <f t="shared" si="57"/>
        <v>0</v>
      </c>
      <c r="BI277" s="204">
        <f t="shared" si="58"/>
        <v>0</v>
      </c>
      <c r="BJ277" s="24" t="s">
        <v>86</v>
      </c>
      <c r="BK277" s="204">
        <f t="shared" si="59"/>
        <v>0</v>
      </c>
      <c r="BL277" s="24" t="s">
        <v>187</v>
      </c>
      <c r="BM277" s="24" t="s">
        <v>2774</v>
      </c>
    </row>
    <row r="278" spans="2:65" s="1" customFormat="1" ht="14.45" customHeight="1">
      <c r="B278" s="42"/>
      <c r="C278" s="240" t="s">
        <v>1466</v>
      </c>
      <c r="D278" s="240" t="s">
        <v>222</v>
      </c>
      <c r="E278" s="241" t="s">
        <v>3590</v>
      </c>
      <c r="F278" s="242" t="s">
        <v>3365</v>
      </c>
      <c r="G278" s="243" t="s">
        <v>250</v>
      </c>
      <c r="H278" s="244">
        <v>2</v>
      </c>
      <c r="I278" s="245"/>
      <c r="J278" s="246">
        <f t="shared" si="50"/>
        <v>0</v>
      </c>
      <c r="K278" s="242" t="s">
        <v>34</v>
      </c>
      <c r="L278" s="247"/>
      <c r="M278" s="248" t="s">
        <v>34</v>
      </c>
      <c r="N278" s="249" t="s">
        <v>49</v>
      </c>
      <c r="O278" s="43"/>
      <c r="P278" s="202">
        <f t="shared" si="51"/>
        <v>0</v>
      </c>
      <c r="Q278" s="202">
        <v>0</v>
      </c>
      <c r="R278" s="202">
        <f t="shared" si="52"/>
        <v>0</v>
      </c>
      <c r="S278" s="202">
        <v>0</v>
      </c>
      <c r="T278" s="203">
        <f t="shared" si="53"/>
        <v>0</v>
      </c>
      <c r="AR278" s="24" t="s">
        <v>225</v>
      </c>
      <c r="AT278" s="24" t="s">
        <v>222</v>
      </c>
      <c r="AU278" s="24" t="s">
        <v>88</v>
      </c>
      <c r="AY278" s="24" t="s">
        <v>179</v>
      </c>
      <c r="BE278" s="204">
        <f t="shared" si="54"/>
        <v>0</v>
      </c>
      <c r="BF278" s="204">
        <f t="shared" si="55"/>
        <v>0</v>
      </c>
      <c r="BG278" s="204">
        <f t="shared" si="56"/>
        <v>0</v>
      </c>
      <c r="BH278" s="204">
        <f t="shared" si="57"/>
        <v>0</v>
      </c>
      <c r="BI278" s="204">
        <f t="shared" si="58"/>
        <v>0</v>
      </c>
      <c r="BJ278" s="24" t="s">
        <v>86</v>
      </c>
      <c r="BK278" s="204">
        <f t="shared" si="59"/>
        <v>0</v>
      </c>
      <c r="BL278" s="24" t="s">
        <v>187</v>
      </c>
      <c r="BM278" s="24" t="s">
        <v>2786</v>
      </c>
    </row>
    <row r="279" spans="2:65" s="1" customFormat="1" ht="14.45" customHeight="1">
      <c r="B279" s="42"/>
      <c r="C279" s="240" t="s">
        <v>1470</v>
      </c>
      <c r="D279" s="240" t="s">
        <v>222</v>
      </c>
      <c r="E279" s="241" t="s">
        <v>3591</v>
      </c>
      <c r="F279" s="242" t="s">
        <v>3500</v>
      </c>
      <c r="G279" s="243" t="s">
        <v>2864</v>
      </c>
      <c r="H279" s="244">
        <v>2</v>
      </c>
      <c r="I279" s="245"/>
      <c r="J279" s="246">
        <f t="shared" si="50"/>
        <v>0</v>
      </c>
      <c r="K279" s="242" t="s">
        <v>34</v>
      </c>
      <c r="L279" s="247"/>
      <c r="M279" s="248" t="s">
        <v>34</v>
      </c>
      <c r="N279" s="249" t="s">
        <v>49</v>
      </c>
      <c r="O279" s="43"/>
      <c r="P279" s="202">
        <f t="shared" si="51"/>
        <v>0</v>
      </c>
      <c r="Q279" s="202">
        <v>0</v>
      </c>
      <c r="R279" s="202">
        <f t="shared" si="52"/>
        <v>0</v>
      </c>
      <c r="S279" s="202">
        <v>0</v>
      </c>
      <c r="T279" s="203">
        <f t="shared" si="53"/>
        <v>0</v>
      </c>
      <c r="AR279" s="24" t="s">
        <v>225</v>
      </c>
      <c r="AT279" s="24" t="s">
        <v>222</v>
      </c>
      <c r="AU279" s="24" t="s">
        <v>88</v>
      </c>
      <c r="AY279" s="24" t="s">
        <v>179</v>
      </c>
      <c r="BE279" s="204">
        <f t="shared" si="54"/>
        <v>0</v>
      </c>
      <c r="BF279" s="204">
        <f t="shared" si="55"/>
        <v>0</v>
      </c>
      <c r="BG279" s="204">
        <f t="shared" si="56"/>
        <v>0</v>
      </c>
      <c r="BH279" s="204">
        <f t="shared" si="57"/>
        <v>0</v>
      </c>
      <c r="BI279" s="204">
        <f t="shared" si="58"/>
        <v>0</v>
      </c>
      <c r="BJ279" s="24" t="s">
        <v>86</v>
      </c>
      <c r="BK279" s="204">
        <f t="shared" si="59"/>
        <v>0</v>
      </c>
      <c r="BL279" s="24" t="s">
        <v>187</v>
      </c>
      <c r="BM279" s="24" t="s">
        <v>2797</v>
      </c>
    </row>
    <row r="280" spans="2:65" s="1" customFormat="1" ht="14.45" customHeight="1">
      <c r="B280" s="42"/>
      <c r="C280" s="240" t="s">
        <v>1477</v>
      </c>
      <c r="D280" s="240" t="s">
        <v>222</v>
      </c>
      <c r="E280" s="241" t="s">
        <v>3592</v>
      </c>
      <c r="F280" s="242" t="s">
        <v>3367</v>
      </c>
      <c r="G280" s="243" t="s">
        <v>2864</v>
      </c>
      <c r="H280" s="244">
        <v>2</v>
      </c>
      <c r="I280" s="245"/>
      <c r="J280" s="246">
        <f t="shared" si="50"/>
        <v>0</v>
      </c>
      <c r="K280" s="242" t="s">
        <v>34</v>
      </c>
      <c r="L280" s="247"/>
      <c r="M280" s="248" t="s">
        <v>34</v>
      </c>
      <c r="N280" s="249" t="s">
        <v>49</v>
      </c>
      <c r="O280" s="43"/>
      <c r="P280" s="202">
        <f t="shared" si="51"/>
        <v>0</v>
      </c>
      <c r="Q280" s="202">
        <v>0</v>
      </c>
      <c r="R280" s="202">
        <f t="shared" si="52"/>
        <v>0</v>
      </c>
      <c r="S280" s="202">
        <v>0</v>
      </c>
      <c r="T280" s="203">
        <f t="shared" si="53"/>
        <v>0</v>
      </c>
      <c r="AR280" s="24" t="s">
        <v>225</v>
      </c>
      <c r="AT280" s="24" t="s">
        <v>222</v>
      </c>
      <c r="AU280" s="24" t="s">
        <v>88</v>
      </c>
      <c r="AY280" s="24" t="s">
        <v>179</v>
      </c>
      <c r="BE280" s="204">
        <f t="shared" si="54"/>
        <v>0</v>
      </c>
      <c r="BF280" s="204">
        <f t="shared" si="55"/>
        <v>0</v>
      </c>
      <c r="BG280" s="204">
        <f t="shared" si="56"/>
        <v>0</v>
      </c>
      <c r="BH280" s="204">
        <f t="shared" si="57"/>
        <v>0</v>
      </c>
      <c r="BI280" s="204">
        <f t="shared" si="58"/>
        <v>0</v>
      </c>
      <c r="BJ280" s="24" t="s">
        <v>86</v>
      </c>
      <c r="BK280" s="204">
        <f t="shared" si="59"/>
        <v>0</v>
      </c>
      <c r="BL280" s="24" t="s">
        <v>187</v>
      </c>
      <c r="BM280" s="24" t="s">
        <v>2820</v>
      </c>
    </row>
    <row r="281" spans="2:65" s="1" customFormat="1" ht="14.45" customHeight="1">
      <c r="B281" s="42"/>
      <c r="C281" s="240" t="s">
        <v>1484</v>
      </c>
      <c r="D281" s="240" t="s">
        <v>222</v>
      </c>
      <c r="E281" s="241" t="s">
        <v>3593</v>
      </c>
      <c r="F281" s="242" t="s">
        <v>3373</v>
      </c>
      <c r="G281" s="243" t="s">
        <v>250</v>
      </c>
      <c r="H281" s="244">
        <v>3</v>
      </c>
      <c r="I281" s="245"/>
      <c r="J281" s="246">
        <f t="shared" si="50"/>
        <v>0</v>
      </c>
      <c r="K281" s="242" t="s">
        <v>34</v>
      </c>
      <c r="L281" s="247"/>
      <c r="M281" s="248" t="s">
        <v>34</v>
      </c>
      <c r="N281" s="249" t="s">
        <v>49</v>
      </c>
      <c r="O281" s="43"/>
      <c r="P281" s="202">
        <f t="shared" si="51"/>
        <v>0</v>
      </c>
      <c r="Q281" s="202">
        <v>0</v>
      </c>
      <c r="R281" s="202">
        <f t="shared" si="52"/>
        <v>0</v>
      </c>
      <c r="S281" s="202">
        <v>0</v>
      </c>
      <c r="T281" s="203">
        <f t="shared" si="53"/>
        <v>0</v>
      </c>
      <c r="AR281" s="24" t="s">
        <v>225</v>
      </c>
      <c r="AT281" s="24" t="s">
        <v>222</v>
      </c>
      <c r="AU281" s="24" t="s">
        <v>88</v>
      </c>
      <c r="AY281" s="24" t="s">
        <v>179</v>
      </c>
      <c r="BE281" s="204">
        <f t="shared" si="54"/>
        <v>0</v>
      </c>
      <c r="BF281" s="204">
        <f t="shared" si="55"/>
        <v>0</v>
      </c>
      <c r="BG281" s="204">
        <f t="shared" si="56"/>
        <v>0</v>
      </c>
      <c r="BH281" s="204">
        <f t="shared" si="57"/>
        <v>0</v>
      </c>
      <c r="BI281" s="204">
        <f t="shared" si="58"/>
        <v>0</v>
      </c>
      <c r="BJ281" s="24" t="s">
        <v>86</v>
      </c>
      <c r="BK281" s="204">
        <f t="shared" si="59"/>
        <v>0</v>
      </c>
      <c r="BL281" s="24" t="s">
        <v>187</v>
      </c>
      <c r="BM281" s="24" t="s">
        <v>2830</v>
      </c>
    </row>
    <row r="282" spans="2:65" s="1" customFormat="1" ht="14.45" customHeight="1">
      <c r="B282" s="42"/>
      <c r="C282" s="240" t="s">
        <v>1493</v>
      </c>
      <c r="D282" s="240" t="s">
        <v>222</v>
      </c>
      <c r="E282" s="241" t="s">
        <v>3594</v>
      </c>
      <c r="F282" s="242" t="s">
        <v>3369</v>
      </c>
      <c r="G282" s="243" t="s">
        <v>250</v>
      </c>
      <c r="H282" s="244">
        <v>2</v>
      </c>
      <c r="I282" s="245"/>
      <c r="J282" s="246">
        <f t="shared" si="50"/>
        <v>0</v>
      </c>
      <c r="K282" s="242" t="s">
        <v>34</v>
      </c>
      <c r="L282" s="247"/>
      <c r="M282" s="248" t="s">
        <v>34</v>
      </c>
      <c r="N282" s="249" t="s">
        <v>49</v>
      </c>
      <c r="O282" s="43"/>
      <c r="P282" s="202">
        <f t="shared" si="51"/>
        <v>0</v>
      </c>
      <c r="Q282" s="202">
        <v>0</v>
      </c>
      <c r="R282" s="202">
        <f t="shared" si="52"/>
        <v>0</v>
      </c>
      <c r="S282" s="202">
        <v>0</v>
      </c>
      <c r="T282" s="203">
        <f t="shared" si="53"/>
        <v>0</v>
      </c>
      <c r="AR282" s="24" t="s">
        <v>225</v>
      </c>
      <c r="AT282" s="24" t="s">
        <v>222</v>
      </c>
      <c r="AU282" s="24" t="s">
        <v>88</v>
      </c>
      <c r="AY282" s="24" t="s">
        <v>179</v>
      </c>
      <c r="BE282" s="204">
        <f t="shared" si="54"/>
        <v>0</v>
      </c>
      <c r="BF282" s="204">
        <f t="shared" si="55"/>
        <v>0</v>
      </c>
      <c r="BG282" s="204">
        <f t="shared" si="56"/>
        <v>0</v>
      </c>
      <c r="BH282" s="204">
        <f t="shared" si="57"/>
        <v>0</v>
      </c>
      <c r="BI282" s="204">
        <f t="shared" si="58"/>
        <v>0</v>
      </c>
      <c r="BJ282" s="24" t="s">
        <v>86</v>
      </c>
      <c r="BK282" s="204">
        <f t="shared" si="59"/>
        <v>0</v>
      </c>
      <c r="BL282" s="24" t="s">
        <v>187</v>
      </c>
      <c r="BM282" s="24" t="s">
        <v>2839</v>
      </c>
    </row>
    <row r="283" spans="2:65" s="1" customFormat="1" ht="22.9" customHeight="1">
      <c r="B283" s="42"/>
      <c r="C283" s="240" t="s">
        <v>1499</v>
      </c>
      <c r="D283" s="240" t="s">
        <v>222</v>
      </c>
      <c r="E283" s="241" t="s">
        <v>3595</v>
      </c>
      <c r="F283" s="242" t="s">
        <v>3371</v>
      </c>
      <c r="G283" s="243" t="s">
        <v>2864</v>
      </c>
      <c r="H283" s="244">
        <v>6</v>
      </c>
      <c r="I283" s="245"/>
      <c r="J283" s="246">
        <f t="shared" si="50"/>
        <v>0</v>
      </c>
      <c r="K283" s="242" t="s">
        <v>34</v>
      </c>
      <c r="L283" s="247"/>
      <c r="M283" s="248" t="s">
        <v>34</v>
      </c>
      <c r="N283" s="249" t="s">
        <v>49</v>
      </c>
      <c r="O283" s="43"/>
      <c r="P283" s="202">
        <f t="shared" si="51"/>
        <v>0</v>
      </c>
      <c r="Q283" s="202">
        <v>0</v>
      </c>
      <c r="R283" s="202">
        <f t="shared" si="52"/>
        <v>0</v>
      </c>
      <c r="S283" s="202">
        <v>0</v>
      </c>
      <c r="T283" s="203">
        <f t="shared" si="53"/>
        <v>0</v>
      </c>
      <c r="AR283" s="24" t="s">
        <v>225</v>
      </c>
      <c r="AT283" s="24" t="s">
        <v>222</v>
      </c>
      <c r="AU283" s="24" t="s">
        <v>88</v>
      </c>
      <c r="AY283" s="24" t="s">
        <v>179</v>
      </c>
      <c r="BE283" s="204">
        <f t="shared" si="54"/>
        <v>0</v>
      </c>
      <c r="BF283" s="204">
        <f t="shared" si="55"/>
        <v>0</v>
      </c>
      <c r="BG283" s="204">
        <f t="shared" si="56"/>
        <v>0</v>
      </c>
      <c r="BH283" s="204">
        <f t="shared" si="57"/>
        <v>0</v>
      </c>
      <c r="BI283" s="204">
        <f t="shared" si="58"/>
        <v>0</v>
      </c>
      <c r="BJ283" s="24" t="s">
        <v>86</v>
      </c>
      <c r="BK283" s="204">
        <f t="shared" si="59"/>
        <v>0</v>
      </c>
      <c r="BL283" s="24" t="s">
        <v>187</v>
      </c>
      <c r="BM283" s="24" t="s">
        <v>3596</v>
      </c>
    </row>
    <row r="284" spans="2:65" s="1" customFormat="1" ht="14.45" customHeight="1">
      <c r="B284" s="42"/>
      <c r="C284" s="240" t="s">
        <v>1514</v>
      </c>
      <c r="D284" s="240" t="s">
        <v>222</v>
      </c>
      <c r="E284" s="241" t="s">
        <v>3597</v>
      </c>
      <c r="F284" s="242" t="s">
        <v>3375</v>
      </c>
      <c r="G284" s="243" t="s">
        <v>250</v>
      </c>
      <c r="H284" s="244">
        <v>1</v>
      </c>
      <c r="I284" s="245"/>
      <c r="J284" s="246">
        <f t="shared" si="50"/>
        <v>0</v>
      </c>
      <c r="K284" s="242" t="s">
        <v>34</v>
      </c>
      <c r="L284" s="247"/>
      <c r="M284" s="248" t="s">
        <v>34</v>
      </c>
      <c r="N284" s="249" t="s">
        <v>49</v>
      </c>
      <c r="O284" s="43"/>
      <c r="P284" s="202">
        <f t="shared" si="51"/>
        <v>0</v>
      </c>
      <c r="Q284" s="202">
        <v>0</v>
      </c>
      <c r="R284" s="202">
        <f t="shared" si="52"/>
        <v>0</v>
      </c>
      <c r="S284" s="202">
        <v>0</v>
      </c>
      <c r="T284" s="203">
        <f t="shared" si="53"/>
        <v>0</v>
      </c>
      <c r="AR284" s="24" t="s">
        <v>225</v>
      </c>
      <c r="AT284" s="24" t="s">
        <v>222</v>
      </c>
      <c r="AU284" s="24" t="s">
        <v>88</v>
      </c>
      <c r="AY284" s="24" t="s">
        <v>179</v>
      </c>
      <c r="BE284" s="204">
        <f t="shared" si="54"/>
        <v>0</v>
      </c>
      <c r="BF284" s="204">
        <f t="shared" si="55"/>
        <v>0</v>
      </c>
      <c r="BG284" s="204">
        <f t="shared" si="56"/>
        <v>0</v>
      </c>
      <c r="BH284" s="204">
        <f t="shared" si="57"/>
        <v>0</v>
      </c>
      <c r="BI284" s="204">
        <f t="shared" si="58"/>
        <v>0</v>
      </c>
      <c r="BJ284" s="24" t="s">
        <v>86</v>
      </c>
      <c r="BK284" s="204">
        <f t="shared" si="59"/>
        <v>0</v>
      </c>
      <c r="BL284" s="24" t="s">
        <v>187</v>
      </c>
      <c r="BM284" s="24" t="s">
        <v>3598</v>
      </c>
    </row>
    <row r="285" spans="2:65" s="1" customFormat="1" ht="14.45" customHeight="1">
      <c r="B285" s="42"/>
      <c r="C285" s="240" t="s">
        <v>1531</v>
      </c>
      <c r="D285" s="240" t="s">
        <v>222</v>
      </c>
      <c r="E285" s="241" t="s">
        <v>3599</v>
      </c>
      <c r="F285" s="242" t="s">
        <v>3377</v>
      </c>
      <c r="G285" s="243" t="s">
        <v>2864</v>
      </c>
      <c r="H285" s="244">
        <v>3</v>
      </c>
      <c r="I285" s="245"/>
      <c r="J285" s="246">
        <f t="shared" si="50"/>
        <v>0</v>
      </c>
      <c r="K285" s="242" t="s">
        <v>34</v>
      </c>
      <c r="L285" s="247"/>
      <c r="M285" s="248" t="s">
        <v>34</v>
      </c>
      <c r="N285" s="249" t="s">
        <v>49</v>
      </c>
      <c r="O285" s="43"/>
      <c r="P285" s="202">
        <f t="shared" si="51"/>
        <v>0</v>
      </c>
      <c r="Q285" s="202">
        <v>0</v>
      </c>
      <c r="R285" s="202">
        <f t="shared" si="52"/>
        <v>0</v>
      </c>
      <c r="S285" s="202">
        <v>0</v>
      </c>
      <c r="T285" s="203">
        <f t="shared" si="53"/>
        <v>0</v>
      </c>
      <c r="AR285" s="24" t="s">
        <v>225</v>
      </c>
      <c r="AT285" s="24" t="s">
        <v>222</v>
      </c>
      <c r="AU285" s="24" t="s">
        <v>88</v>
      </c>
      <c r="AY285" s="24" t="s">
        <v>179</v>
      </c>
      <c r="BE285" s="204">
        <f t="shared" si="54"/>
        <v>0</v>
      </c>
      <c r="BF285" s="204">
        <f t="shared" si="55"/>
        <v>0</v>
      </c>
      <c r="BG285" s="204">
        <f t="shared" si="56"/>
        <v>0</v>
      </c>
      <c r="BH285" s="204">
        <f t="shared" si="57"/>
        <v>0</v>
      </c>
      <c r="BI285" s="204">
        <f t="shared" si="58"/>
        <v>0</v>
      </c>
      <c r="BJ285" s="24" t="s">
        <v>86</v>
      </c>
      <c r="BK285" s="204">
        <f t="shared" si="59"/>
        <v>0</v>
      </c>
      <c r="BL285" s="24" t="s">
        <v>187</v>
      </c>
      <c r="BM285" s="24" t="s">
        <v>3600</v>
      </c>
    </row>
    <row r="286" spans="2:65" s="1" customFormat="1" ht="14.45" customHeight="1">
      <c r="B286" s="42"/>
      <c r="C286" s="240" t="s">
        <v>1539</v>
      </c>
      <c r="D286" s="240" t="s">
        <v>222</v>
      </c>
      <c r="E286" s="241" t="s">
        <v>3601</v>
      </c>
      <c r="F286" s="242" t="s">
        <v>3379</v>
      </c>
      <c r="G286" s="243" t="s">
        <v>250</v>
      </c>
      <c r="H286" s="244">
        <v>1</v>
      </c>
      <c r="I286" s="245"/>
      <c r="J286" s="246">
        <f t="shared" si="50"/>
        <v>0</v>
      </c>
      <c r="K286" s="242" t="s">
        <v>34</v>
      </c>
      <c r="L286" s="247"/>
      <c r="M286" s="248" t="s">
        <v>34</v>
      </c>
      <c r="N286" s="249" t="s">
        <v>49</v>
      </c>
      <c r="O286" s="43"/>
      <c r="P286" s="202">
        <f t="shared" si="51"/>
        <v>0</v>
      </c>
      <c r="Q286" s="202">
        <v>0</v>
      </c>
      <c r="R286" s="202">
        <f t="shared" si="52"/>
        <v>0</v>
      </c>
      <c r="S286" s="202">
        <v>0</v>
      </c>
      <c r="T286" s="203">
        <f t="shared" si="53"/>
        <v>0</v>
      </c>
      <c r="AR286" s="24" t="s">
        <v>225</v>
      </c>
      <c r="AT286" s="24" t="s">
        <v>222</v>
      </c>
      <c r="AU286" s="24" t="s">
        <v>88</v>
      </c>
      <c r="AY286" s="24" t="s">
        <v>179</v>
      </c>
      <c r="BE286" s="204">
        <f t="shared" si="54"/>
        <v>0</v>
      </c>
      <c r="BF286" s="204">
        <f t="shared" si="55"/>
        <v>0</v>
      </c>
      <c r="BG286" s="204">
        <f t="shared" si="56"/>
        <v>0</v>
      </c>
      <c r="BH286" s="204">
        <f t="shared" si="57"/>
        <v>0</v>
      </c>
      <c r="BI286" s="204">
        <f t="shared" si="58"/>
        <v>0</v>
      </c>
      <c r="BJ286" s="24" t="s">
        <v>86</v>
      </c>
      <c r="BK286" s="204">
        <f t="shared" si="59"/>
        <v>0</v>
      </c>
      <c r="BL286" s="24" t="s">
        <v>187</v>
      </c>
      <c r="BM286" s="24" t="s">
        <v>3602</v>
      </c>
    </row>
    <row r="287" spans="2:65" s="1" customFormat="1" ht="14.45" customHeight="1">
      <c r="B287" s="42"/>
      <c r="C287" s="240" t="s">
        <v>1548</v>
      </c>
      <c r="D287" s="240" t="s">
        <v>222</v>
      </c>
      <c r="E287" s="241" t="s">
        <v>3603</v>
      </c>
      <c r="F287" s="242" t="s">
        <v>3381</v>
      </c>
      <c r="G287" s="243" t="s">
        <v>2864</v>
      </c>
      <c r="H287" s="244">
        <v>3</v>
      </c>
      <c r="I287" s="245"/>
      <c r="J287" s="246">
        <f t="shared" si="50"/>
        <v>0</v>
      </c>
      <c r="K287" s="242" t="s">
        <v>34</v>
      </c>
      <c r="L287" s="247"/>
      <c r="M287" s="248" t="s">
        <v>34</v>
      </c>
      <c r="N287" s="249" t="s">
        <v>49</v>
      </c>
      <c r="O287" s="43"/>
      <c r="P287" s="202">
        <f t="shared" si="51"/>
        <v>0</v>
      </c>
      <c r="Q287" s="202">
        <v>0</v>
      </c>
      <c r="R287" s="202">
        <f t="shared" si="52"/>
        <v>0</v>
      </c>
      <c r="S287" s="202">
        <v>0</v>
      </c>
      <c r="T287" s="203">
        <f t="shared" si="53"/>
        <v>0</v>
      </c>
      <c r="AR287" s="24" t="s">
        <v>225</v>
      </c>
      <c r="AT287" s="24" t="s">
        <v>222</v>
      </c>
      <c r="AU287" s="24" t="s">
        <v>88</v>
      </c>
      <c r="AY287" s="24" t="s">
        <v>179</v>
      </c>
      <c r="BE287" s="204">
        <f t="shared" si="54"/>
        <v>0</v>
      </c>
      <c r="BF287" s="204">
        <f t="shared" si="55"/>
        <v>0</v>
      </c>
      <c r="BG287" s="204">
        <f t="shared" si="56"/>
        <v>0</v>
      </c>
      <c r="BH287" s="204">
        <f t="shared" si="57"/>
        <v>0</v>
      </c>
      <c r="BI287" s="204">
        <f t="shared" si="58"/>
        <v>0</v>
      </c>
      <c r="BJ287" s="24" t="s">
        <v>86</v>
      </c>
      <c r="BK287" s="204">
        <f t="shared" si="59"/>
        <v>0</v>
      </c>
      <c r="BL287" s="24" t="s">
        <v>187</v>
      </c>
      <c r="BM287" s="24" t="s">
        <v>3604</v>
      </c>
    </row>
    <row r="288" spans="2:65" s="1" customFormat="1" ht="14.45" customHeight="1">
      <c r="B288" s="42"/>
      <c r="C288" s="240" t="s">
        <v>1554</v>
      </c>
      <c r="D288" s="240" t="s">
        <v>222</v>
      </c>
      <c r="E288" s="241" t="s">
        <v>3605</v>
      </c>
      <c r="F288" s="242" t="s">
        <v>3383</v>
      </c>
      <c r="G288" s="243" t="s">
        <v>250</v>
      </c>
      <c r="H288" s="244">
        <v>2</v>
      </c>
      <c r="I288" s="245"/>
      <c r="J288" s="246">
        <f t="shared" si="50"/>
        <v>0</v>
      </c>
      <c r="K288" s="242" t="s">
        <v>34</v>
      </c>
      <c r="L288" s="247"/>
      <c r="M288" s="248" t="s">
        <v>34</v>
      </c>
      <c r="N288" s="249" t="s">
        <v>49</v>
      </c>
      <c r="O288" s="43"/>
      <c r="P288" s="202">
        <f t="shared" si="51"/>
        <v>0</v>
      </c>
      <c r="Q288" s="202">
        <v>0</v>
      </c>
      <c r="R288" s="202">
        <f t="shared" si="52"/>
        <v>0</v>
      </c>
      <c r="S288" s="202">
        <v>0</v>
      </c>
      <c r="T288" s="203">
        <f t="shared" si="53"/>
        <v>0</v>
      </c>
      <c r="AR288" s="24" t="s">
        <v>225</v>
      </c>
      <c r="AT288" s="24" t="s">
        <v>222</v>
      </c>
      <c r="AU288" s="24" t="s">
        <v>88</v>
      </c>
      <c r="AY288" s="24" t="s">
        <v>179</v>
      </c>
      <c r="BE288" s="204">
        <f t="shared" si="54"/>
        <v>0</v>
      </c>
      <c r="BF288" s="204">
        <f t="shared" si="55"/>
        <v>0</v>
      </c>
      <c r="BG288" s="204">
        <f t="shared" si="56"/>
        <v>0</v>
      </c>
      <c r="BH288" s="204">
        <f t="shared" si="57"/>
        <v>0</v>
      </c>
      <c r="BI288" s="204">
        <f t="shared" si="58"/>
        <v>0</v>
      </c>
      <c r="BJ288" s="24" t="s">
        <v>86</v>
      </c>
      <c r="BK288" s="204">
        <f t="shared" si="59"/>
        <v>0</v>
      </c>
      <c r="BL288" s="24" t="s">
        <v>187</v>
      </c>
      <c r="BM288" s="24" t="s">
        <v>3606</v>
      </c>
    </row>
    <row r="289" spans="2:65" s="1" customFormat="1" ht="14.45" customHeight="1">
      <c r="B289" s="42"/>
      <c r="C289" s="240" t="s">
        <v>1558</v>
      </c>
      <c r="D289" s="240" t="s">
        <v>222</v>
      </c>
      <c r="E289" s="241" t="s">
        <v>3607</v>
      </c>
      <c r="F289" s="242" t="s">
        <v>3385</v>
      </c>
      <c r="G289" s="243" t="s">
        <v>250</v>
      </c>
      <c r="H289" s="244">
        <v>7</v>
      </c>
      <c r="I289" s="245"/>
      <c r="J289" s="246">
        <f t="shared" si="50"/>
        <v>0</v>
      </c>
      <c r="K289" s="242" t="s">
        <v>34</v>
      </c>
      <c r="L289" s="247"/>
      <c r="M289" s="248" t="s">
        <v>34</v>
      </c>
      <c r="N289" s="249" t="s">
        <v>49</v>
      </c>
      <c r="O289" s="43"/>
      <c r="P289" s="202">
        <f t="shared" si="51"/>
        <v>0</v>
      </c>
      <c r="Q289" s="202">
        <v>0</v>
      </c>
      <c r="R289" s="202">
        <f t="shared" si="52"/>
        <v>0</v>
      </c>
      <c r="S289" s="202">
        <v>0</v>
      </c>
      <c r="T289" s="203">
        <f t="shared" si="53"/>
        <v>0</v>
      </c>
      <c r="AR289" s="24" t="s">
        <v>225</v>
      </c>
      <c r="AT289" s="24" t="s">
        <v>222</v>
      </c>
      <c r="AU289" s="24" t="s">
        <v>88</v>
      </c>
      <c r="AY289" s="24" t="s">
        <v>179</v>
      </c>
      <c r="BE289" s="204">
        <f t="shared" si="54"/>
        <v>0</v>
      </c>
      <c r="BF289" s="204">
        <f t="shared" si="55"/>
        <v>0</v>
      </c>
      <c r="BG289" s="204">
        <f t="shared" si="56"/>
        <v>0</v>
      </c>
      <c r="BH289" s="204">
        <f t="shared" si="57"/>
        <v>0</v>
      </c>
      <c r="BI289" s="204">
        <f t="shared" si="58"/>
        <v>0</v>
      </c>
      <c r="BJ289" s="24" t="s">
        <v>86</v>
      </c>
      <c r="BK289" s="204">
        <f t="shared" si="59"/>
        <v>0</v>
      </c>
      <c r="BL289" s="24" t="s">
        <v>187</v>
      </c>
      <c r="BM289" s="24" t="s">
        <v>3608</v>
      </c>
    </row>
    <row r="290" spans="2:65" s="1" customFormat="1" ht="14.45" customHeight="1">
      <c r="B290" s="42"/>
      <c r="C290" s="240" t="s">
        <v>1562</v>
      </c>
      <c r="D290" s="240" t="s">
        <v>222</v>
      </c>
      <c r="E290" s="241" t="s">
        <v>3609</v>
      </c>
      <c r="F290" s="242" t="s">
        <v>3387</v>
      </c>
      <c r="G290" s="243" t="s">
        <v>185</v>
      </c>
      <c r="H290" s="244">
        <v>100</v>
      </c>
      <c r="I290" s="245"/>
      <c r="J290" s="246">
        <f t="shared" si="50"/>
        <v>0</v>
      </c>
      <c r="K290" s="242" t="s">
        <v>34</v>
      </c>
      <c r="L290" s="247"/>
      <c r="M290" s="248" t="s">
        <v>34</v>
      </c>
      <c r="N290" s="249" t="s">
        <v>49</v>
      </c>
      <c r="O290" s="43"/>
      <c r="P290" s="202">
        <f t="shared" si="51"/>
        <v>0</v>
      </c>
      <c r="Q290" s="202">
        <v>0</v>
      </c>
      <c r="R290" s="202">
        <f t="shared" si="52"/>
        <v>0</v>
      </c>
      <c r="S290" s="202">
        <v>0</v>
      </c>
      <c r="T290" s="203">
        <f t="shared" si="53"/>
        <v>0</v>
      </c>
      <c r="AR290" s="24" t="s">
        <v>225</v>
      </c>
      <c r="AT290" s="24" t="s">
        <v>222</v>
      </c>
      <c r="AU290" s="24" t="s">
        <v>88</v>
      </c>
      <c r="AY290" s="24" t="s">
        <v>179</v>
      </c>
      <c r="BE290" s="204">
        <f t="shared" si="54"/>
        <v>0</v>
      </c>
      <c r="BF290" s="204">
        <f t="shared" si="55"/>
        <v>0</v>
      </c>
      <c r="BG290" s="204">
        <f t="shared" si="56"/>
        <v>0</v>
      </c>
      <c r="BH290" s="204">
        <f t="shared" si="57"/>
        <v>0</v>
      </c>
      <c r="BI290" s="204">
        <f t="shared" si="58"/>
        <v>0</v>
      </c>
      <c r="BJ290" s="24" t="s">
        <v>86</v>
      </c>
      <c r="BK290" s="204">
        <f t="shared" si="59"/>
        <v>0</v>
      </c>
      <c r="BL290" s="24" t="s">
        <v>187</v>
      </c>
      <c r="BM290" s="24" t="s">
        <v>3610</v>
      </c>
    </row>
    <row r="291" spans="2:65" s="1" customFormat="1" ht="14.45" customHeight="1">
      <c r="B291" s="42"/>
      <c r="C291" s="240" t="s">
        <v>1567</v>
      </c>
      <c r="D291" s="240" t="s">
        <v>222</v>
      </c>
      <c r="E291" s="241" t="s">
        <v>3611</v>
      </c>
      <c r="F291" s="242" t="s">
        <v>3389</v>
      </c>
      <c r="G291" s="243" t="s">
        <v>185</v>
      </c>
      <c r="H291" s="244">
        <v>135</v>
      </c>
      <c r="I291" s="245"/>
      <c r="J291" s="246">
        <f t="shared" si="50"/>
        <v>0</v>
      </c>
      <c r="K291" s="242" t="s">
        <v>34</v>
      </c>
      <c r="L291" s="247"/>
      <c r="M291" s="248" t="s">
        <v>34</v>
      </c>
      <c r="N291" s="249" t="s">
        <v>49</v>
      </c>
      <c r="O291" s="43"/>
      <c r="P291" s="202">
        <f t="shared" si="51"/>
        <v>0</v>
      </c>
      <c r="Q291" s="202">
        <v>0</v>
      </c>
      <c r="R291" s="202">
        <f t="shared" si="52"/>
        <v>0</v>
      </c>
      <c r="S291" s="202">
        <v>0</v>
      </c>
      <c r="T291" s="203">
        <f t="shared" si="53"/>
        <v>0</v>
      </c>
      <c r="AR291" s="24" t="s">
        <v>225</v>
      </c>
      <c r="AT291" s="24" t="s">
        <v>222</v>
      </c>
      <c r="AU291" s="24" t="s">
        <v>88</v>
      </c>
      <c r="AY291" s="24" t="s">
        <v>179</v>
      </c>
      <c r="BE291" s="204">
        <f t="shared" si="54"/>
        <v>0</v>
      </c>
      <c r="BF291" s="204">
        <f t="shared" si="55"/>
        <v>0</v>
      </c>
      <c r="BG291" s="204">
        <f t="shared" si="56"/>
        <v>0</v>
      </c>
      <c r="BH291" s="204">
        <f t="shared" si="57"/>
        <v>0</v>
      </c>
      <c r="BI291" s="204">
        <f t="shared" si="58"/>
        <v>0</v>
      </c>
      <c r="BJ291" s="24" t="s">
        <v>86</v>
      </c>
      <c r="BK291" s="204">
        <f t="shared" si="59"/>
        <v>0</v>
      </c>
      <c r="BL291" s="24" t="s">
        <v>187</v>
      </c>
      <c r="BM291" s="24" t="s">
        <v>3612</v>
      </c>
    </row>
    <row r="292" spans="2:65" s="10" customFormat="1" ht="29.85" customHeight="1">
      <c r="B292" s="177"/>
      <c r="C292" s="178"/>
      <c r="D292" s="179" t="s">
        <v>77</v>
      </c>
      <c r="E292" s="191" t="s">
        <v>3613</v>
      </c>
      <c r="F292" s="191" t="s">
        <v>3614</v>
      </c>
      <c r="G292" s="178"/>
      <c r="H292" s="178"/>
      <c r="I292" s="181"/>
      <c r="J292" s="192">
        <f>BK292</f>
        <v>0</v>
      </c>
      <c r="K292" s="178"/>
      <c r="L292" s="183"/>
      <c r="M292" s="184"/>
      <c r="N292" s="185"/>
      <c r="O292" s="185"/>
      <c r="P292" s="186">
        <f>SUM(P293:P347)</f>
        <v>0</v>
      </c>
      <c r="Q292" s="185"/>
      <c r="R292" s="186">
        <f>SUM(R293:R347)</f>
        <v>0</v>
      </c>
      <c r="S292" s="185"/>
      <c r="T292" s="187">
        <f>SUM(T293:T347)</f>
        <v>0</v>
      </c>
      <c r="AR292" s="188" t="s">
        <v>86</v>
      </c>
      <c r="AT292" s="189" t="s">
        <v>77</v>
      </c>
      <c r="AU292" s="189" t="s">
        <v>86</v>
      </c>
      <c r="AY292" s="188" t="s">
        <v>179</v>
      </c>
      <c r="BK292" s="190">
        <f>SUM(BK293:BK347)</f>
        <v>0</v>
      </c>
    </row>
    <row r="293" spans="2:65" s="1" customFormat="1" ht="114" customHeight="1">
      <c r="B293" s="42"/>
      <c r="C293" s="240" t="s">
        <v>1572</v>
      </c>
      <c r="D293" s="240" t="s">
        <v>222</v>
      </c>
      <c r="E293" s="241" t="s">
        <v>3615</v>
      </c>
      <c r="F293" s="242" t="s">
        <v>3616</v>
      </c>
      <c r="G293" s="243" t="s">
        <v>454</v>
      </c>
      <c r="H293" s="244">
        <v>1</v>
      </c>
      <c r="I293" s="245"/>
      <c r="J293" s="246">
        <f>ROUND(I293*H293,2)</f>
        <v>0</v>
      </c>
      <c r="K293" s="242" t="s">
        <v>34</v>
      </c>
      <c r="L293" s="247"/>
      <c r="M293" s="248" t="s">
        <v>34</v>
      </c>
      <c r="N293" s="249" t="s">
        <v>49</v>
      </c>
      <c r="O293" s="43"/>
      <c r="P293" s="202">
        <f>O293*H293</f>
        <v>0</v>
      </c>
      <c r="Q293" s="202">
        <v>0</v>
      </c>
      <c r="R293" s="202">
        <f>Q293*H293</f>
        <v>0</v>
      </c>
      <c r="S293" s="202">
        <v>0</v>
      </c>
      <c r="T293" s="203">
        <f>S293*H293</f>
        <v>0</v>
      </c>
      <c r="AR293" s="24" t="s">
        <v>225</v>
      </c>
      <c r="AT293" s="24" t="s">
        <v>222</v>
      </c>
      <c r="AU293" s="24" t="s">
        <v>88</v>
      </c>
      <c r="AY293" s="24" t="s">
        <v>179</v>
      </c>
      <c r="BE293" s="204">
        <f>IF(N293="základní",J293,0)</f>
        <v>0</v>
      </c>
      <c r="BF293" s="204">
        <f>IF(N293="snížená",J293,0)</f>
        <v>0</v>
      </c>
      <c r="BG293" s="204">
        <f>IF(N293="zákl. přenesená",J293,0)</f>
        <v>0</v>
      </c>
      <c r="BH293" s="204">
        <f>IF(N293="sníž. přenesená",J293,0)</f>
        <v>0</v>
      </c>
      <c r="BI293" s="204">
        <f>IF(N293="nulová",J293,0)</f>
        <v>0</v>
      </c>
      <c r="BJ293" s="24" t="s">
        <v>86</v>
      </c>
      <c r="BK293" s="204">
        <f>ROUND(I293*H293,2)</f>
        <v>0</v>
      </c>
      <c r="BL293" s="24" t="s">
        <v>187</v>
      </c>
      <c r="BM293" s="24" t="s">
        <v>3617</v>
      </c>
    </row>
    <row r="294" spans="2:65" s="1" customFormat="1" ht="27">
      <c r="B294" s="42"/>
      <c r="C294" s="64"/>
      <c r="D294" s="205" t="s">
        <v>227</v>
      </c>
      <c r="E294" s="64"/>
      <c r="F294" s="206" t="s">
        <v>3327</v>
      </c>
      <c r="G294" s="64"/>
      <c r="H294" s="64"/>
      <c r="I294" s="164"/>
      <c r="J294" s="64"/>
      <c r="K294" s="64"/>
      <c r="L294" s="62"/>
      <c r="M294" s="207"/>
      <c r="N294" s="43"/>
      <c r="O294" s="43"/>
      <c r="P294" s="43"/>
      <c r="Q294" s="43"/>
      <c r="R294" s="43"/>
      <c r="S294" s="43"/>
      <c r="T294" s="79"/>
      <c r="AT294" s="24" t="s">
        <v>227</v>
      </c>
      <c r="AU294" s="24" t="s">
        <v>88</v>
      </c>
    </row>
    <row r="295" spans="2:65" s="1" customFormat="1" ht="22.9" customHeight="1">
      <c r="B295" s="42"/>
      <c r="C295" s="240" t="s">
        <v>1581</v>
      </c>
      <c r="D295" s="240" t="s">
        <v>222</v>
      </c>
      <c r="E295" s="241" t="s">
        <v>3618</v>
      </c>
      <c r="F295" s="242" t="s">
        <v>3444</v>
      </c>
      <c r="G295" s="243" t="s">
        <v>454</v>
      </c>
      <c r="H295" s="244">
        <v>1</v>
      </c>
      <c r="I295" s="245"/>
      <c r="J295" s="246">
        <f t="shared" ref="J295:J326" si="60">ROUND(I295*H295,2)</f>
        <v>0</v>
      </c>
      <c r="K295" s="242" t="s">
        <v>34</v>
      </c>
      <c r="L295" s="247"/>
      <c r="M295" s="248" t="s">
        <v>34</v>
      </c>
      <c r="N295" s="249" t="s">
        <v>49</v>
      </c>
      <c r="O295" s="43"/>
      <c r="P295" s="202">
        <f t="shared" ref="P295:P326" si="61">O295*H295</f>
        <v>0</v>
      </c>
      <c r="Q295" s="202">
        <v>0</v>
      </c>
      <c r="R295" s="202">
        <f t="shared" ref="R295:R326" si="62">Q295*H295</f>
        <v>0</v>
      </c>
      <c r="S295" s="202">
        <v>0</v>
      </c>
      <c r="T295" s="203">
        <f t="shared" ref="T295:T326" si="63">S295*H295</f>
        <v>0</v>
      </c>
      <c r="AR295" s="24" t="s">
        <v>225</v>
      </c>
      <c r="AT295" s="24" t="s">
        <v>222</v>
      </c>
      <c r="AU295" s="24" t="s">
        <v>88</v>
      </c>
      <c r="AY295" s="24" t="s">
        <v>179</v>
      </c>
      <c r="BE295" s="204">
        <f t="shared" ref="BE295:BE326" si="64">IF(N295="základní",J295,0)</f>
        <v>0</v>
      </c>
      <c r="BF295" s="204">
        <f t="shared" ref="BF295:BF326" si="65">IF(N295="snížená",J295,0)</f>
        <v>0</v>
      </c>
      <c r="BG295" s="204">
        <f t="shared" ref="BG295:BG326" si="66">IF(N295="zákl. přenesená",J295,0)</f>
        <v>0</v>
      </c>
      <c r="BH295" s="204">
        <f t="shared" ref="BH295:BH326" si="67">IF(N295="sníž. přenesená",J295,0)</f>
        <v>0</v>
      </c>
      <c r="BI295" s="204">
        <f t="shared" ref="BI295:BI326" si="68">IF(N295="nulová",J295,0)</f>
        <v>0</v>
      </c>
      <c r="BJ295" s="24" t="s">
        <v>86</v>
      </c>
      <c r="BK295" s="204">
        <f t="shared" ref="BK295:BK326" si="69">ROUND(I295*H295,2)</f>
        <v>0</v>
      </c>
      <c r="BL295" s="24" t="s">
        <v>187</v>
      </c>
      <c r="BM295" s="24" t="s">
        <v>3619</v>
      </c>
    </row>
    <row r="296" spans="2:65" s="1" customFormat="1" ht="14.45" customHeight="1">
      <c r="B296" s="42"/>
      <c r="C296" s="240" t="s">
        <v>1586</v>
      </c>
      <c r="D296" s="240" t="s">
        <v>222</v>
      </c>
      <c r="E296" s="241" t="s">
        <v>3620</v>
      </c>
      <c r="F296" s="242" t="s">
        <v>3446</v>
      </c>
      <c r="G296" s="243" t="s">
        <v>2864</v>
      </c>
      <c r="H296" s="244">
        <v>1</v>
      </c>
      <c r="I296" s="245"/>
      <c r="J296" s="246">
        <f t="shared" si="60"/>
        <v>0</v>
      </c>
      <c r="K296" s="242" t="s">
        <v>34</v>
      </c>
      <c r="L296" s="247"/>
      <c r="M296" s="248" t="s">
        <v>34</v>
      </c>
      <c r="N296" s="249" t="s">
        <v>49</v>
      </c>
      <c r="O296" s="43"/>
      <c r="P296" s="202">
        <f t="shared" si="61"/>
        <v>0</v>
      </c>
      <c r="Q296" s="202">
        <v>0</v>
      </c>
      <c r="R296" s="202">
        <f t="shared" si="62"/>
        <v>0</v>
      </c>
      <c r="S296" s="202">
        <v>0</v>
      </c>
      <c r="T296" s="203">
        <f t="shared" si="63"/>
        <v>0</v>
      </c>
      <c r="AR296" s="24" t="s">
        <v>225</v>
      </c>
      <c r="AT296" s="24" t="s">
        <v>222</v>
      </c>
      <c r="AU296" s="24" t="s">
        <v>88</v>
      </c>
      <c r="AY296" s="24" t="s">
        <v>179</v>
      </c>
      <c r="BE296" s="204">
        <f t="shared" si="64"/>
        <v>0</v>
      </c>
      <c r="BF296" s="204">
        <f t="shared" si="65"/>
        <v>0</v>
      </c>
      <c r="BG296" s="204">
        <f t="shared" si="66"/>
        <v>0</v>
      </c>
      <c r="BH296" s="204">
        <f t="shared" si="67"/>
        <v>0</v>
      </c>
      <c r="BI296" s="204">
        <f t="shared" si="68"/>
        <v>0</v>
      </c>
      <c r="BJ296" s="24" t="s">
        <v>86</v>
      </c>
      <c r="BK296" s="204">
        <f t="shared" si="69"/>
        <v>0</v>
      </c>
      <c r="BL296" s="24" t="s">
        <v>187</v>
      </c>
      <c r="BM296" s="24" t="s">
        <v>3621</v>
      </c>
    </row>
    <row r="297" spans="2:65" s="1" customFormat="1" ht="14.45" customHeight="1">
      <c r="B297" s="42"/>
      <c r="C297" s="240" t="s">
        <v>1595</v>
      </c>
      <c r="D297" s="240" t="s">
        <v>222</v>
      </c>
      <c r="E297" s="241" t="s">
        <v>3622</v>
      </c>
      <c r="F297" s="242" t="s">
        <v>3448</v>
      </c>
      <c r="G297" s="243" t="s">
        <v>454</v>
      </c>
      <c r="H297" s="244">
        <v>1</v>
      </c>
      <c r="I297" s="245"/>
      <c r="J297" s="246">
        <f t="shared" si="60"/>
        <v>0</v>
      </c>
      <c r="K297" s="242" t="s">
        <v>34</v>
      </c>
      <c r="L297" s="247"/>
      <c r="M297" s="248" t="s">
        <v>34</v>
      </c>
      <c r="N297" s="249" t="s">
        <v>49</v>
      </c>
      <c r="O297" s="43"/>
      <c r="P297" s="202">
        <f t="shared" si="61"/>
        <v>0</v>
      </c>
      <c r="Q297" s="202">
        <v>0</v>
      </c>
      <c r="R297" s="202">
        <f t="shared" si="62"/>
        <v>0</v>
      </c>
      <c r="S297" s="202">
        <v>0</v>
      </c>
      <c r="T297" s="203">
        <f t="shared" si="63"/>
        <v>0</v>
      </c>
      <c r="AR297" s="24" t="s">
        <v>225</v>
      </c>
      <c r="AT297" s="24" t="s">
        <v>222</v>
      </c>
      <c r="AU297" s="24" t="s">
        <v>88</v>
      </c>
      <c r="AY297" s="24" t="s">
        <v>179</v>
      </c>
      <c r="BE297" s="204">
        <f t="shared" si="64"/>
        <v>0</v>
      </c>
      <c r="BF297" s="204">
        <f t="shared" si="65"/>
        <v>0</v>
      </c>
      <c r="BG297" s="204">
        <f t="shared" si="66"/>
        <v>0</v>
      </c>
      <c r="BH297" s="204">
        <f t="shared" si="67"/>
        <v>0</v>
      </c>
      <c r="BI297" s="204">
        <f t="shared" si="68"/>
        <v>0</v>
      </c>
      <c r="BJ297" s="24" t="s">
        <v>86</v>
      </c>
      <c r="BK297" s="204">
        <f t="shared" si="69"/>
        <v>0</v>
      </c>
      <c r="BL297" s="24" t="s">
        <v>187</v>
      </c>
      <c r="BM297" s="24" t="s">
        <v>3623</v>
      </c>
    </row>
    <row r="298" spans="2:65" s="1" customFormat="1" ht="22.9" customHeight="1">
      <c r="B298" s="42"/>
      <c r="C298" s="240" t="s">
        <v>1601</v>
      </c>
      <c r="D298" s="240" t="s">
        <v>222</v>
      </c>
      <c r="E298" s="241" t="s">
        <v>3624</v>
      </c>
      <c r="F298" s="242" t="s">
        <v>3450</v>
      </c>
      <c r="G298" s="243" t="s">
        <v>250</v>
      </c>
      <c r="H298" s="244">
        <v>32</v>
      </c>
      <c r="I298" s="245"/>
      <c r="J298" s="246">
        <f t="shared" si="60"/>
        <v>0</v>
      </c>
      <c r="K298" s="242" t="s">
        <v>34</v>
      </c>
      <c r="L298" s="247"/>
      <c r="M298" s="248" t="s">
        <v>34</v>
      </c>
      <c r="N298" s="249" t="s">
        <v>49</v>
      </c>
      <c r="O298" s="43"/>
      <c r="P298" s="202">
        <f t="shared" si="61"/>
        <v>0</v>
      </c>
      <c r="Q298" s="202">
        <v>0</v>
      </c>
      <c r="R298" s="202">
        <f t="shared" si="62"/>
        <v>0</v>
      </c>
      <c r="S298" s="202">
        <v>0</v>
      </c>
      <c r="T298" s="203">
        <f t="shared" si="63"/>
        <v>0</v>
      </c>
      <c r="AR298" s="24" t="s">
        <v>225</v>
      </c>
      <c r="AT298" s="24" t="s">
        <v>222</v>
      </c>
      <c r="AU298" s="24" t="s">
        <v>88</v>
      </c>
      <c r="AY298" s="24" t="s">
        <v>179</v>
      </c>
      <c r="BE298" s="204">
        <f t="shared" si="64"/>
        <v>0</v>
      </c>
      <c r="BF298" s="204">
        <f t="shared" si="65"/>
        <v>0</v>
      </c>
      <c r="BG298" s="204">
        <f t="shared" si="66"/>
        <v>0</v>
      </c>
      <c r="BH298" s="204">
        <f t="shared" si="67"/>
        <v>0</v>
      </c>
      <c r="BI298" s="204">
        <f t="shared" si="68"/>
        <v>0</v>
      </c>
      <c r="BJ298" s="24" t="s">
        <v>86</v>
      </c>
      <c r="BK298" s="204">
        <f t="shared" si="69"/>
        <v>0</v>
      </c>
      <c r="BL298" s="24" t="s">
        <v>187</v>
      </c>
      <c r="BM298" s="24" t="s">
        <v>3625</v>
      </c>
    </row>
    <row r="299" spans="2:65" s="1" customFormat="1" ht="22.9" customHeight="1">
      <c r="B299" s="42"/>
      <c r="C299" s="240" t="s">
        <v>1639</v>
      </c>
      <c r="D299" s="240" t="s">
        <v>222</v>
      </c>
      <c r="E299" s="241" t="s">
        <v>3626</v>
      </c>
      <c r="F299" s="242" t="s">
        <v>3452</v>
      </c>
      <c r="G299" s="243" t="s">
        <v>250</v>
      </c>
      <c r="H299" s="244">
        <v>32</v>
      </c>
      <c r="I299" s="245"/>
      <c r="J299" s="246">
        <f t="shared" si="60"/>
        <v>0</v>
      </c>
      <c r="K299" s="242" t="s">
        <v>34</v>
      </c>
      <c r="L299" s="247"/>
      <c r="M299" s="248" t="s">
        <v>34</v>
      </c>
      <c r="N299" s="249" t="s">
        <v>49</v>
      </c>
      <c r="O299" s="43"/>
      <c r="P299" s="202">
        <f t="shared" si="61"/>
        <v>0</v>
      </c>
      <c r="Q299" s="202">
        <v>0</v>
      </c>
      <c r="R299" s="202">
        <f t="shared" si="62"/>
        <v>0</v>
      </c>
      <c r="S299" s="202">
        <v>0</v>
      </c>
      <c r="T299" s="203">
        <f t="shared" si="63"/>
        <v>0</v>
      </c>
      <c r="AR299" s="24" t="s">
        <v>225</v>
      </c>
      <c r="AT299" s="24" t="s">
        <v>222</v>
      </c>
      <c r="AU299" s="24" t="s">
        <v>88</v>
      </c>
      <c r="AY299" s="24" t="s">
        <v>179</v>
      </c>
      <c r="BE299" s="204">
        <f t="shared" si="64"/>
        <v>0</v>
      </c>
      <c r="BF299" s="204">
        <f t="shared" si="65"/>
        <v>0</v>
      </c>
      <c r="BG299" s="204">
        <f t="shared" si="66"/>
        <v>0</v>
      </c>
      <c r="BH299" s="204">
        <f t="shared" si="67"/>
        <v>0</v>
      </c>
      <c r="BI299" s="204">
        <f t="shared" si="68"/>
        <v>0</v>
      </c>
      <c r="BJ299" s="24" t="s">
        <v>86</v>
      </c>
      <c r="BK299" s="204">
        <f t="shared" si="69"/>
        <v>0</v>
      </c>
      <c r="BL299" s="24" t="s">
        <v>187</v>
      </c>
      <c r="BM299" s="24" t="s">
        <v>3627</v>
      </c>
    </row>
    <row r="300" spans="2:65" s="1" customFormat="1" ht="14.45" customHeight="1">
      <c r="B300" s="42"/>
      <c r="C300" s="240" t="s">
        <v>1645</v>
      </c>
      <c r="D300" s="240" t="s">
        <v>222</v>
      </c>
      <c r="E300" s="241" t="s">
        <v>3628</v>
      </c>
      <c r="F300" s="242" t="s">
        <v>3454</v>
      </c>
      <c r="G300" s="243" t="s">
        <v>250</v>
      </c>
      <c r="H300" s="244">
        <v>32</v>
      </c>
      <c r="I300" s="245"/>
      <c r="J300" s="246">
        <f t="shared" si="60"/>
        <v>0</v>
      </c>
      <c r="K300" s="242" t="s">
        <v>34</v>
      </c>
      <c r="L300" s="247"/>
      <c r="M300" s="248" t="s">
        <v>34</v>
      </c>
      <c r="N300" s="249" t="s">
        <v>49</v>
      </c>
      <c r="O300" s="43"/>
      <c r="P300" s="202">
        <f t="shared" si="61"/>
        <v>0</v>
      </c>
      <c r="Q300" s="202">
        <v>0</v>
      </c>
      <c r="R300" s="202">
        <f t="shared" si="62"/>
        <v>0</v>
      </c>
      <c r="S300" s="202">
        <v>0</v>
      </c>
      <c r="T300" s="203">
        <f t="shared" si="63"/>
        <v>0</v>
      </c>
      <c r="AR300" s="24" t="s">
        <v>225</v>
      </c>
      <c r="AT300" s="24" t="s">
        <v>222</v>
      </c>
      <c r="AU300" s="24" t="s">
        <v>88</v>
      </c>
      <c r="AY300" s="24" t="s">
        <v>179</v>
      </c>
      <c r="BE300" s="204">
        <f t="shared" si="64"/>
        <v>0</v>
      </c>
      <c r="BF300" s="204">
        <f t="shared" si="65"/>
        <v>0</v>
      </c>
      <c r="BG300" s="204">
        <f t="shared" si="66"/>
        <v>0</v>
      </c>
      <c r="BH300" s="204">
        <f t="shared" si="67"/>
        <v>0</v>
      </c>
      <c r="BI300" s="204">
        <f t="shared" si="68"/>
        <v>0</v>
      </c>
      <c r="BJ300" s="24" t="s">
        <v>86</v>
      </c>
      <c r="BK300" s="204">
        <f t="shared" si="69"/>
        <v>0</v>
      </c>
      <c r="BL300" s="24" t="s">
        <v>187</v>
      </c>
      <c r="BM300" s="24" t="s">
        <v>3629</v>
      </c>
    </row>
    <row r="301" spans="2:65" s="1" customFormat="1" ht="14.45" customHeight="1">
      <c r="B301" s="42"/>
      <c r="C301" s="240" t="s">
        <v>1652</v>
      </c>
      <c r="D301" s="240" t="s">
        <v>222</v>
      </c>
      <c r="E301" s="241" t="s">
        <v>3630</v>
      </c>
      <c r="F301" s="242" t="s">
        <v>3456</v>
      </c>
      <c r="G301" s="243" t="s">
        <v>250</v>
      </c>
      <c r="H301" s="244">
        <v>32</v>
      </c>
      <c r="I301" s="245"/>
      <c r="J301" s="246">
        <f t="shared" si="60"/>
        <v>0</v>
      </c>
      <c r="K301" s="242" t="s">
        <v>34</v>
      </c>
      <c r="L301" s="247"/>
      <c r="M301" s="248" t="s">
        <v>34</v>
      </c>
      <c r="N301" s="249" t="s">
        <v>49</v>
      </c>
      <c r="O301" s="43"/>
      <c r="P301" s="202">
        <f t="shared" si="61"/>
        <v>0</v>
      </c>
      <c r="Q301" s="202">
        <v>0</v>
      </c>
      <c r="R301" s="202">
        <f t="shared" si="62"/>
        <v>0</v>
      </c>
      <c r="S301" s="202">
        <v>0</v>
      </c>
      <c r="T301" s="203">
        <f t="shared" si="63"/>
        <v>0</v>
      </c>
      <c r="AR301" s="24" t="s">
        <v>225</v>
      </c>
      <c r="AT301" s="24" t="s">
        <v>222</v>
      </c>
      <c r="AU301" s="24" t="s">
        <v>88</v>
      </c>
      <c r="AY301" s="24" t="s">
        <v>179</v>
      </c>
      <c r="BE301" s="204">
        <f t="shared" si="64"/>
        <v>0</v>
      </c>
      <c r="BF301" s="204">
        <f t="shared" si="65"/>
        <v>0</v>
      </c>
      <c r="BG301" s="204">
        <f t="shared" si="66"/>
        <v>0</v>
      </c>
      <c r="BH301" s="204">
        <f t="shared" si="67"/>
        <v>0</v>
      </c>
      <c r="BI301" s="204">
        <f t="shared" si="68"/>
        <v>0</v>
      </c>
      <c r="BJ301" s="24" t="s">
        <v>86</v>
      </c>
      <c r="BK301" s="204">
        <f t="shared" si="69"/>
        <v>0</v>
      </c>
      <c r="BL301" s="24" t="s">
        <v>187</v>
      </c>
      <c r="BM301" s="24" t="s">
        <v>3631</v>
      </c>
    </row>
    <row r="302" spans="2:65" s="1" customFormat="1" ht="34.15" customHeight="1">
      <c r="B302" s="42"/>
      <c r="C302" s="240" t="s">
        <v>1657</v>
      </c>
      <c r="D302" s="240" t="s">
        <v>222</v>
      </c>
      <c r="E302" s="241" t="s">
        <v>3632</v>
      </c>
      <c r="F302" s="242" t="s">
        <v>3633</v>
      </c>
      <c r="G302" s="243" t="s">
        <v>2864</v>
      </c>
      <c r="H302" s="244">
        <v>1</v>
      </c>
      <c r="I302" s="245"/>
      <c r="J302" s="246">
        <f t="shared" si="60"/>
        <v>0</v>
      </c>
      <c r="K302" s="242" t="s">
        <v>34</v>
      </c>
      <c r="L302" s="247"/>
      <c r="M302" s="248" t="s">
        <v>34</v>
      </c>
      <c r="N302" s="249" t="s">
        <v>49</v>
      </c>
      <c r="O302" s="43"/>
      <c r="P302" s="202">
        <f t="shared" si="61"/>
        <v>0</v>
      </c>
      <c r="Q302" s="202">
        <v>0</v>
      </c>
      <c r="R302" s="202">
        <f t="shared" si="62"/>
        <v>0</v>
      </c>
      <c r="S302" s="202">
        <v>0</v>
      </c>
      <c r="T302" s="203">
        <f t="shared" si="63"/>
        <v>0</v>
      </c>
      <c r="AR302" s="24" t="s">
        <v>225</v>
      </c>
      <c r="AT302" s="24" t="s">
        <v>222</v>
      </c>
      <c r="AU302" s="24" t="s">
        <v>88</v>
      </c>
      <c r="AY302" s="24" t="s">
        <v>179</v>
      </c>
      <c r="BE302" s="204">
        <f t="shared" si="64"/>
        <v>0</v>
      </c>
      <c r="BF302" s="204">
        <f t="shared" si="65"/>
        <v>0</v>
      </c>
      <c r="BG302" s="204">
        <f t="shared" si="66"/>
        <v>0</v>
      </c>
      <c r="BH302" s="204">
        <f t="shared" si="67"/>
        <v>0</v>
      </c>
      <c r="BI302" s="204">
        <f t="shared" si="68"/>
        <v>0</v>
      </c>
      <c r="BJ302" s="24" t="s">
        <v>86</v>
      </c>
      <c r="BK302" s="204">
        <f t="shared" si="69"/>
        <v>0</v>
      </c>
      <c r="BL302" s="24" t="s">
        <v>187</v>
      </c>
      <c r="BM302" s="24" t="s">
        <v>3634</v>
      </c>
    </row>
    <row r="303" spans="2:65" s="1" customFormat="1" ht="14.45" customHeight="1">
      <c r="B303" s="42"/>
      <c r="C303" s="240" t="s">
        <v>1661</v>
      </c>
      <c r="D303" s="240" t="s">
        <v>222</v>
      </c>
      <c r="E303" s="241" t="s">
        <v>3635</v>
      </c>
      <c r="F303" s="242" t="s">
        <v>3573</v>
      </c>
      <c r="G303" s="243" t="s">
        <v>2864</v>
      </c>
      <c r="H303" s="244">
        <v>1</v>
      </c>
      <c r="I303" s="245"/>
      <c r="J303" s="246">
        <f t="shared" si="60"/>
        <v>0</v>
      </c>
      <c r="K303" s="242" t="s">
        <v>34</v>
      </c>
      <c r="L303" s="247"/>
      <c r="M303" s="248" t="s">
        <v>34</v>
      </c>
      <c r="N303" s="249" t="s">
        <v>49</v>
      </c>
      <c r="O303" s="43"/>
      <c r="P303" s="202">
        <f t="shared" si="61"/>
        <v>0</v>
      </c>
      <c r="Q303" s="202">
        <v>0</v>
      </c>
      <c r="R303" s="202">
        <f t="shared" si="62"/>
        <v>0</v>
      </c>
      <c r="S303" s="202">
        <v>0</v>
      </c>
      <c r="T303" s="203">
        <f t="shared" si="63"/>
        <v>0</v>
      </c>
      <c r="AR303" s="24" t="s">
        <v>225</v>
      </c>
      <c r="AT303" s="24" t="s">
        <v>222</v>
      </c>
      <c r="AU303" s="24" t="s">
        <v>88</v>
      </c>
      <c r="AY303" s="24" t="s">
        <v>179</v>
      </c>
      <c r="BE303" s="204">
        <f t="shared" si="64"/>
        <v>0</v>
      </c>
      <c r="BF303" s="204">
        <f t="shared" si="65"/>
        <v>0</v>
      </c>
      <c r="BG303" s="204">
        <f t="shared" si="66"/>
        <v>0</v>
      </c>
      <c r="BH303" s="204">
        <f t="shared" si="67"/>
        <v>0</v>
      </c>
      <c r="BI303" s="204">
        <f t="shared" si="68"/>
        <v>0</v>
      </c>
      <c r="BJ303" s="24" t="s">
        <v>86</v>
      </c>
      <c r="BK303" s="204">
        <f t="shared" si="69"/>
        <v>0</v>
      </c>
      <c r="BL303" s="24" t="s">
        <v>187</v>
      </c>
      <c r="BM303" s="24" t="s">
        <v>3636</v>
      </c>
    </row>
    <row r="304" spans="2:65" s="1" customFormat="1" ht="22.9" customHeight="1">
      <c r="B304" s="42"/>
      <c r="C304" s="240" t="s">
        <v>1665</v>
      </c>
      <c r="D304" s="240" t="s">
        <v>222</v>
      </c>
      <c r="E304" s="241" t="s">
        <v>3637</v>
      </c>
      <c r="F304" s="242" t="s">
        <v>3397</v>
      </c>
      <c r="G304" s="243" t="s">
        <v>2864</v>
      </c>
      <c r="H304" s="244">
        <v>5</v>
      </c>
      <c r="I304" s="245"/>
      <c r="J304" s="246">
        <f t="shared" si="60"/>
        <v>0</v>
      </c>
      <c r="K304" s="242" t="s">
        <v>34</v>
      </c>
      <c r="L304" s="247"/>
      <c r="M304" s="248" t="s">
        <v>34</v>
      </c>
      <c r="N304" s="249" t="s">
        <v>49</v>
      </c>
      <c r="O304" s="43"/>
      <c r="P304" s="202">
        <f t="shared" si="61"/>
        <v>0</v>
      </c>
      <c r="Q304" s="202">
        <v>0</v>
      </c>
      <c r="R304" s="202">
        <f t="shared" si="62"/>
        <v>0</v>
      </c>
      <c r="S304" s="202">
        <v>0</v>
      </c>
      <c r="T304" s="203">
        <f t="shared" si="63"/>
        <v>0</v>
      </c>
      <c r="AR304" s="24" t="s">
        <v>225</v>
      </c>
      <c r="AT304" s="24" t="s">
        <v>222</v>
      </c>
      <c r="AU304" s="24" t="s">
        <v>88</v>
      </c>
      <c r="AY304" s="24" t="s">
        <v>179</v>
      </c>
      <c r="BE304" s="204">
        <f t="shared" si="64"/>
        <v>0</v>
      </c>
      <c r="BF304" s="204">
        <f t="shared" si="65"/>
        <v>0</v>
      </c>
      <c r="BG304" s="204">
        <f t="shared" si="66"/>
        <v>0</v>
      </c>
      <c r="BH304" s="204">
        <f t="shared" si="67"/>
        <v>0</v>
      </c>
      <c r="BI304" s="204">
        <f t="shared" si="68"/>
        <v>0</v>
      </c>
      <c r="BJ304" s="24" t="s">
        <v>86</v>
      </c>
      <c r="BK304" s="204">
        <f t="shared" si="69"/>
        <v>0</v>
      </c>
      <c r="BL304" s="24" t="s">
        <v>187</v>
      </c>
      <c r="BM304" s="24" t="s">
        <v>3638</v>
      </c>
    </row>
    <row r="305" spans="2:65" s="1" customFormat="1" ht="34.15" customHeight="1">
      <c r="B305" s="42"/>
      <c r="C305" s="240" t="s">
        <v>1669</v>
      </c>
      <c r="D305" s="240" t="s">
        <v>222</v>
      </c>
      <c r="E305" s="241" t="s">
        <v>3639</v>
      </c>
      <c r="F305" s="242" t="s">
        <v>3640</v>
      </c>
      <c r="G305" s="243" t="s">
        <v>2864</v>
      </c>
      <c r="H305" s="244">
        <v>1</v>
      </c>
      <c r="I305" s="245"/>
      <c r="J305" s="246">
        <f t="shared" si="60"/>
        <v>0</v>
      </c>
      <c r="K305" s="242" t="s">
        <v>34</v>
      </c>
      <c r="L305" s="247"/>
      <c r="M305" s="248" t="s">
        <v>34</v>
      </c>
      <c r="N305" s="249" t="s">
        <v>49</v>
      </c>
      <c r="O305" s="43"/>
      <c r="P305" s="202">
        <f t="shared" si="61"/>
        <v>0</v>
      </c>
      <c r="Q305" s="202">
        <v>0</v>
      </c>
      <c r="R305" s="202">
        <f t="shared" si="62"/>
        <v>0</v>
      </c>
      <c r="S305" s="202">
        <v>0</v>
      </c>
      <c r="T305" s="203">
        <f t="shared" si="63"/>
        <v>0</v>
      </c>
      <c r="AR305" s="24" t="s">
        <v>225</v>
      </c>
      <c r="AT305" s="24" t="s">
        <v>222</v>
      </c>
      <c r="AU305" s="24" t="s">
        <v>88</v>
      </c>
      <c r="AY305" s="24" t="s">
        <v>179</v>
      </c>
      <c r="BE305" s="204">
        <f t="shared" si="64"/>
        <v>0</v>
      </c>
      <c r="BF305" s="204">
        <f t="shared" si="65"/>
        <v>0</v>
      </c>
      <c r="BG305" s="204">
        <f t="shared" si="66"/>
        <v>0</v>
      </c>
      <c r="BH305" s="204">
        <f t="shared" si="67"/>
        <v>0</v>
      </c>
      <c r="BI305" s="204">
        <f t="shared" si="68"/>
        <v>0</v>
      </c>
      <c r="BJ305" s="24" t="s">
        <v>86</v>
      </c>
      <c r="BK305" s="204">
        <f t="shared" si="69"/>
        <v>0</v>
      </c>
      <c r="BL305" s="24" t="s">
        <v>187</v>
      </c>
      <c r="BM305" s="24" t="s">
        <v>3641</v>
      </c>
    </row>
    <row r="306" spans="2:65" s="1" customFormat="1" ht="34.15" customHeight="1">
      <c r="B306" s="42"/>
      <c r="C306" s="240" t="s">
        <v>1680</v>
      </c>
      <c r="D306" s="240" t="s">
        <v>222</v>
      </c>
      <c r="E306" s="241" t="s">
        <v>3642</v>
      </c>
      <c r="F306" s="242" t="s">
        <v>3343</v>
      </c>
      <c r="G306" s="243" t="s">
        <v>2864</v>
      </c>
      <c r="H306" s="244">
        <v>1</v>
      </c>
      <c r="I306" s="245"/>
      <c r="J306" s="246">
        <f t="shared" si="60"/>
        <v>0</v>
      </c>
      <c r="K306" s="242" t="s">
        <v>34</v>
      </c>
      <c r="L306" s="247"/>
      <c r="M306" s="248" t="s">
        <v>34</v>
      </c>
      <c r="N306" s="249" t="s">
        <v>49</v>
      </c>
      <c r="O306" s="43"/>
      <c r="P306" s="202">
        <f t="shared" si="61"/>
        <v>0</v>
      </c>
      <c r="Q306" s="202">
        <v>0</v>
      </c>
      <c r="R306" s="202">
        <f t="shared" si="62"/>
        <v>0</v>
      </c>
      <c r="S306" s="202">
        <v>0</v>
      </c>
      <c r="T306" s="203">
        <f t="shared" si="63"/>
        <v>0</v>
      </c>
      <c r="AR306" s="24" t="s">
        <v>225</v>
      </c>
      <c r="AT306" s="24" t="s">
        <v>222</v>
      </c>
      <c r="AU306" s="24" t="s">
        <v>88</v>
      </c>
      <c r="AY306" s="24" t="s">
        <v>179</v>
      </c>
      <c r="BE306" s="204">
        <f t="shared" si="64"/>
        <v>0</v>
      </c>
      <c r="BF306" s="204">
        <f t="shared" si="65"/>
        <v>0</v>
      </c>
      <c r="BG306" s="204">
        <f t="shared" si="66"/>
        <v>0</v>
      </c>
      <c r="BH306" s="204">
        <f t="shared" si="67"/>
        <v>0</v>
      </c>
      <c r="BI306" s="204">
        <f t="shared" si="68"/>
        <v>0</v>
      </c>
      <c r="BJ306" s="24" t="s">
        <v>86</v>
      </c>
      <c r="BK306" s="204">
        <f t="shared" si="69"/>
        <v>0</v>
      </c>
      <c r="BL306" s="24" t="s">
        <v>187</v>
      </c>
      <c r="BM306" s="24" t="s">
        <v>3643</v>
      </c>
    </row>
    <row r="307" spans="2:65" s="1" customFormat="1" ht="14.45" customHeight="1">
      <c r="B307" s="42"/>
      <c r="C307" s="240" t="s">
        <v>1685</v>
      </c>
      <c r="D307" s="240" t="s">
        <v>222</v>
      </c>
      <c r="E307" s="241" t="s">
        <v>3644</v>
      </c>
      <c r="F307" s="242" t="s">
        <v>3467</v>
      </c>
      <c r="G307" s="243" t="s">
        <v>2864</v>
      </c>
      <c r="H307" s="244">
        <v>4</v>
      </c>
      <c r="I307" s="245"/>
      <c r="J307" s="246">
        <f t="shared" si="60"/>
        <v>0</v>
      </c>
      <c r="K307" s="242" t="s">
        <v>34</v>
      </c>
      <c r="L307" s="247"/>
      <c r="M307" s="248" t="s">
        <v>34</v>
      </c>
      <c r="N307" s="249" t="s">
        <v>49</v>
      </c>
      <c r="O307" s="43"/>
      <c r="P307" s="202">
        <f t="shared" si="61"/>
        <v>0</v>
      </c>
      <c r="Q307" s="202">
        <v>0</v>
      </c>
      <c r="R307" s="202">
        <f t="shared" si="62"/>
        <v>0</v>
      </c>
      <c r="S307" s="202">
        <v>0</v>
      </c>
      <c r="T307" s="203">
        <f t="shared" si="63"/>
        <v>0</v>
      </c>
      <c r="AR307" s="24" t="s">
        <v>225</v>
      </c>
      <c r="AT307" s="24" t="s">
        <v>222</v>
      </c>
      <c r="AU307" s="24" t="s">
        <v>88</v>
      </c>
      <c r="AY307" s="24" t="s">
        <v>179</v>
      </c>
      <c r="BE307" s="204">
        <f t="shared" si="64"/>
        <v>0</v>
      </c>
      <c r="BF307" s="204">
        <f t="shared" si="65"/>
        <v>0</v>
      </c>
      <c r="BG307" s="204">
        <f t="shared" si="66"/>
        <v>0</v>
      </c>
      <c r="BH307" s="204">
        <f t="shared" si="67"/>
        <v>0</v>
      </c>
      <c r="BI307" s="204">
        <f t="shared" si="68"/>
        <v>0</v>
      </c>
      <c r="BJ307" s="24" t="s">
        <v>86</v>
      </c>
      <c r="BK307" s="204">
        <f t="shared" si="69"/>
        <v>0</v>
      </c>
      <c r="BL307" s="24" t="s">
        <v>187</v>
      </c>
      <c r="BM307" s="24" t="s">
        <v>3645</v>
      </c>
    </row>
    <row r="308" spans="2:65" s="1" customFormat="1" ht="14.45" customHeight="1">
      <c r="B308" s="42"/>
      <c r="C308" s="240" t="s">
        <v>1690</v>
      </c>
      <c r="D308" s="240" t="s">
        <v>222</v>
      </c>
      <c r="E308" s="241" t="s">
        <v>3646</v>
      </c>
      <c r="F308" s="242" t="s">
        <v>3469</v>
      </c>
      <c r="G308" s="243" t="s">
        <v>2864</v>
      </c>
      <c r="H308" s="244">
        <v>4</v>
      </c>
      <c r="I308" s="245"/>
      <c r="J308" s="246">
        <f t="shared" si="60"/>
        <v>0</v>
      </c>
      <c r="K308" s="242" t="s">
        <v>34</v>
      </c>
      <c r="L308" s="247"/>
      <c r="M308" s="248" t="s">
        <v>34</v>
      </c>
      <c r="N308" s="249" t="s">
        <v>49</v>
      </c>
      <c r="O308" s="43"/>
      <c r="P308" s="202">
        <f t="shared" si="61"/>
        <v>0</v>
      </c>
      <c r="Q308" s="202">
        <v>0</v>
      </c>
      <c r="R308" s="202">
        <f t="shared" si="62"/>
        <v>0</v>
      </c>
      <c r="S308" s="202">
        <v>0</v>
      </c>
      <c r="T308" s="203">
        <f t="shared" si="63"/>
        <v>0</v>
      </c>
      <c r="AR308" s="24" t="s">
        <v>225</v>
      </c>
      <c r="AT308" s="24" t="s">
        <v>222</v>
      </c>
      <c r="AU308" s="24" t="s">
        <v>88</v>
      </c>
      <c r="AY308" s="24" t="s">
        <v>179</v>
      </c>
      <c r="BE308" s="204">
        <f t="shared" si="64"/>
        <v>0</v>
      </c>
      <c r="BF308" s="204">
        <f t="shared" si="65"/>
        <v>0</v>
      </c>
      <c r="BG308" s="204">
        <f t="shared" si="66"/>
        <v>0</v>
      </c>
      <c r="BH308" s="204">
        <f t="shared" si="67"/>
        <v>0</v>
      </c>
      <c r="BI308" s="204">
        <f t="shared" si="68"/>
        <v>0</v>
      </c>
      <c r="BJ308" s="24" t="s">
        <v>86</v>
      </c>
      <c r="BK308" s="204">
        <f t="shared" si="69"/>
        <v>0</v>
      </c>
      <c r="BL308" s="24" t="s">
        <v>187</v>
      </c>
      <c r="BM308" s="24" t="s">
        <v>3647</v>
      </c>
    </row>
    <row r="309" spans="2:65" s="1" customFormat="1" ht="14.45" customHeight="1">
      <c r="B309" s="42"/>
      <c r="C309" s="240" t="s">
        <v>1695</v>
      </c>
      <c r="D309" s="240" t="s">
        <v>222</v>
      </c>
      <c r="E309" s="241" t="s">
        <v>3648</v>
      </c>
      <c r="F309" s="242" t="s">
        <v>3471</v>
      </c>
      <c r="G309" s="243" t="s">
        <v>2864</v>
      </c>
      <c r="H309" s="244">
        <v>1</v>
      </c>
      <c r="I309" s="245"/>
      <c r="J309" s="246">
        <f t="shared" si="60"/>
        <v>0</v>
      </c>
      <c r="K309" s="242" t="s">
        <v>34</v>
      </c>
      <c r="L309" s="247"/>
      <c r="M309" s="248" t="s">
        <v>34</v>
      </c>
      <c r="N309" s="249" t="s">
        <v>49</v>
      </c>
      <c r="O309" s="43"/>
      <c r="P309" s="202">
        <f t="shared" si="61"/>
        <v>0</v>
      </c>
      <c r="Q309" s="202">
        <v>0</v>
      </c>
      <c r="R309" s="202">
        <f t="shared" si="62"/>
        <v>0</v>
      </c>
      <c r="S309" s="202">
        <v>0</v>
      </c>
      <c r="T309" s="203">
        <f t="shared" si="63"/>
        <v>0</v>
      </c>
      <c r="AR309" s="24" t="s">
        <v>225</v>
      </c>
      <c r="AT309" s="24" t="s">
        <v>222</v>
      </c>
      <c r="AU309" s="24" t="s">
        <v>88</v>
      </c>
      <c r="AY309" s="24" t="s">
        <v>179</v>
      </c>
      <c r="BE309" s="204">
        <f t="shared" si="64"/>
        <v>0</v>
      </c>
      <c r="BF309" s="204">
        <f t="shared" si="65"/>
        <v>0</v>
      </c>
      <c r="BG309" s="204">
        <f t="shared" si="66"/>
        <v>0</v>
      </c>
      <c r="BH309" s="204">
        <f t="shared" si="67"/>
        <v>0</v>
      </c>
      <c r="BI309" s="204">
        <f t="shared" si="68"/>
        <v>0</v>
      </c>
      <c r="BJ309" s="24" t="s">
        <v>86</v>
      </c>
      <c r="BK309" s="204">
        <f t="shared" si="69"/>
        <v>0</v>
      </c>
      <c r="BL309" s="24" t="s">
        <v>187</v>
      </c>
      <c r="BM309" s="24" t="s">
        <v>3649</v>
      </c>
    </row>
    <row r="310" spans="2:65" s="1" customFormat="1" ht="14.45" customHeight="1">
      <c r="B310" s="42"/>
      <c r="C310" s="240" t="s">
        <v>1703</v>
      </c>
      <c r="D310" s="240" t="s">
        <v>222</v>
      </c>
      <c r="E310" s="241" t="s">
        <v>3650</v>
      </c>
      <c r="F310" s="242" t="s">
        <v>3473</v>
      </c>
      <c r="G310" s="243" t="s">
        <v>2864</v>
      </c>
      <c r="H310" s="244">
        <v>4</v>
      </c>
      <c r="I310" s="245"/>
      <c r="J310" s="246">
        <f t="shared" si="60"/>
        <v>0</v>
      </c>
      <c r="K310" s="242" t="s">
        <v>34</v>
      </c>
      <c r="L310" s="247"/>
      <c r="M310" s="248" t="s">
        <v>34</v>
      </c>
      <c r="N310" s="249" t="s">
        <v>49</v>
      </c>
      <c r="O310" s="43"/>
      <c r="P310" s="202">
        <f t="shared" si="61"/>
        <v>0</v>
      </c>
      <c r="Q310" s="202">
        <v>0</v>
      </c>
      <c r="R310" s="202">
        <f t="shared" si="62"/>
        <v>0</v>
      </c>
      <c r="S310" s="202">
        <v>0</v>
      </c>
      <c r="T310" s="203">
        <f t="shared" si="63"/>
        <v>0</v>
      </c>
      <c r="AR310" s="24" t="s">
        <v>225</v>
      </c>
      <c r="AT310" s="24" t="s">
        <v>222</v>
      </c>
      <c r="AU310" s="24" t="s">
        <v>88</v>
      </c>
      <c r="AY310" s="24" t="s">
        <v>179</v>
      </c>
      <c r="BE310" s="204">
        <f t="shared" si="64"/>
        <v>0</v>
      </c>
      <c r="BF310" s="204">
        <f t="shared" si="65"/>
        <v>0</v>
      </c>
      <c r="BG310" s="204">
        <f t="shared" si="66"/>
        <v>0</v>
      </c>
      <c r="BH310" s="204">
        <f t="shared" si="67"/>
        <v>0</v>
      </c>
      <c r="BI310" s="204">
        <f t="shared" si="68"/>
        <v>0</v>
      </c>
      <c r="BJ310" s="24" t="s">
        <v>86</v>
      </c>
      <c r="BK310" s="204">
        <f t="shared" si="69"/>
        <v>0</v>
      </c>
      <c r="BL310" s="24" t="s">
        <v>187</v>
      </c>
      <c r="BM310" s="24" t="s">
        <v>3651</v>
      </c>
    </row>
    <row r="311" spans="2:65" s="1" customFormat="1" ht="14.45" customHeight="1">
      <c r="B311" s="42"/>
      <c r="C311" s="240" t="s">
        <v>1710</v>
      </c>
      <c r="D311" s="240" t="s">
        <v>222</v>
      </c>
      <c r="E311" s="241" t="s">
        <v>3652</v>
      </c>
      <c r="F311" s="242" t="s">
        <v>3475</v>
      </c>
      <c r="G311" s="243" t="s">
        <v>2864</v>
      </c>
      <c r="H311" s="244">
        <v>14</v>
      </c>
      <c r="I311" s="245"/>
      <c r="J311" s="246">
        <f t="shared" si="60"/>
        <v>0</v>
      </c>
      <c r="K311" s="242" t="s">
        <v>34</v>
      </c>
      <c r="L311" s="247"/>
      <c r="M311" s="248" t="s">
        <v>34</v>
      </c>
      <c r="N311" s="249" t="s">
        <v>49</v>
      </c>
      <c r="O311" s="43"/>
      <c r="P311" s="202">
        <f t="shared" si="61"/>
        <v>0</v>
      </c>
      <c r="Q311" s="202">
        <v>0</v>
      </c>
      <c r="R311" s="202">
        <f t="shared" si="62"/>
        <v>0</v>
      </c>
      <c r="S311" s="202">
        <v>0</v>
      </c>
      <c r="T311" s="203">
        <f t="shared" si="63"/>
        <v>0</v>
      </c>
      <c r="AR311" s="24" t="s">
        <v>225</v>
      </c>
      <c r="AT311" s="24" t="s">
        <v>222</v>
      </c>
      <c r="AU311" s="24" t="s">
        <v>88</v>
      </c>
      <c r="AY311" s="24" t="s">
        <v>179</v>
      </c>
      <c r="BE311" s="204">
        <f t="shared" si="64"/>
        <v>0</v>
      </c>
      <c r="BF311" s="204">
        <f t="shared" si="65"/>
        <v>0</v>
      </c>
      <c r="BG311" s="204">
        <f t="shared" si="66"/>
        <v>0</v>
      </c>
      <c r="BH311" s="204">
        <f t="shared" si="67"/>
        <v>0</v>
      </c>
      <c r="BI311" s="204">
        <f t="shared" si="68"/>
        <v>0</v>
      </c>
      <c r="BJ311" s="24" t="s">
        <v>86</v>
      </c>
      <c r="BK311" s="204">
        <f t="shared" si="69"/>
        <v>0</v>
      </c>
      <c r="BL311" s="24" t="s">
        <v>187</v>
      </c>
      <c r="BM311" s="24" t="s">
        <v>3653</v>
      </c>
    </row>
    <row r="312" spans="2:65" s="1" customFormat="1" ht="14.45" customHeight="1">
      <c r="B312" s="42"/>
      <c r="C312" s="240" t="s">
        <v>1716</v>
      </c>
      <c r="D312" s="240" t="s">
        <v>222</v>
      </c>
      <c r="E312" s="241" t="s">
        <v>3654</v>
      </c>
      <c r="F312" s="242" t="s">
        <v>3408</v>
      </c>
      <c r="G312" s="243" t="s">
        <v>2864</v>
      </c>
      <c r="H312" s="244">
        <v>4</v>
      </c>
      <c r="I312" s="245"/>
      <c r="J312" s="246">
        <f t="shared" si="60"/>
        <v>0</v>
      </c>
      <c r="K312" s="242" t="s">
        <v>34</v>
      </c>
      <c r="L312" s="247"/>
      <c r="M312" s="248" t="s">
        <v>34</v>
      </c>
      <c r="N312" s="249" t="s">
        <v>49</v>
      </c>
      <c r="O312" s="43"/>
      <c r="P312" s="202">
        <f t="shared" si="61"/>
        <v>0</v>
      </c>
      <c r="Q312" s="202">
        <v>0</v>
      </c>
      <c r="R312" s="202">
        <f t="shared" si="62"/>
        <v>0</v>
      </c>
      <c r="S312" s="202">
        <v>0</v>
      </c>
      <c r="T312" s="203">
        <f t="shared" si="63"/>
        <v>0</v>
      </c>
      <c r="AR312" s="24" t="s">
        <v>225</v>
      </c>
      <c r="AT312" s="24" t="s">
        <v>222</v>
      </c>
      <c r="AU312" s="24" t="s">
        <v>88</v>
      </c>
      <c r="AY312" s="24" t="s">
        <v>179</v>
      </c>
      <c r="BE312" s="204">
        <f t="shared" si="64"/>
        <v>0</v>
      </c>
      <c r="BF312" s="204">
        <f t="shared" si="65"/>
        <v>0</v>
      </c>
      <c r="BG312" s="204">
        <f t="shared" si="66"/>
        <v>0</v>
      </c>
      <c r="BH312" s="204">
        <f t="shared" si="67"/>
        <v>0</v>
      </c>
      <c r="BI312" s="204">
        <f t="shared" si="68"/>
        <v>0</v>
      </c>
      <c r="BJ312" s="24" t="s">
        <v>86</v>
      </c>
      <c r="BK312" s="204">
        <f t="shared" si="69"/>
        <v>0</v>
      </c>
      <c r="BL312" s="24" t="s">
        <v>187</v>
      </c>
      <c r="BM312" s="24" t="s">
        <v>3655</v>
      </c>
    </row>
    <row r="313" spans="2:65" s="1" customFormat="1" ht="14.45" customHeight="1">
      <c r="B313" s="42"/>
      <c r="C313" s="240" t="s">
        <v>1722</v>
      </c>
      <c r="D313" s="240" t="s">
        <v>222</v>
      </c>
      <c r="E313" s="241" t="s">
        <v>3656</v>
      </c>
      <c r="F313" s="242" t="s">
        <v>3657</v>
      </c>
      <c r="G313" s="243" t="s">
        <v>2864</v>
      </c>
      <c r="H313" s="244">
        <v>2</v>
      </c>
      <c r="I313" s="245"/>
      <c r="J313" s="246">
        <f t="shared" si="60"/>
        <v>0</v>
      </c>
      <c r="K313" s="242" t="s">
        <v>34</v>
      </c>
      <c r="L313" s="247"/>
      <c r="M313" s="248" t="s">
        <v>34</v>
      </c>
      <c r="N313" s="249" t="s">
        <v>49</v>
      </c>
      <c r="O313" s="43"/>
      <c r="P313" s="202">
        <f t="shared" si="61"/>
        <v>0</v>
      </c>
      <c r="Q313" s="202">
        <v>0</v>
      </c>
      <c r="R313" s="202">
        <f t="shared" si="62"/>
        <v>0</v>
      </c>
      <c r="S313" s="202">
        <v>0</v>
      </c>
      <c r="T313" s="203">
        <f t="shared" si="63"/>
        <v>0</v>
      </c>
      <c r="AR313" s="24" t="s">
        <v>225</v>
      </c>
      <c r="AT313" s="24" t="s">
        <v>222</v>
      </c>
      <c r="AU313" s="24" t="s">
        <v>88</v>
      </c>
      <c r="AY313" s="24" t="s">
        <v>179</v>
      </c>
      <c r="BE313" s="204">
        <f t="shared" si="64"/>
        <v>0</v>
      </c>
      <c r="BF313" s="204">
        <f t="shared" si="65"/>
        <v>0</v>
      </c>
      <c r="BG313" s="204">
        <f t="shared" si="66"/>
        <v>0</v>
      </c>
      <c r="BH313" s="204">
        <f t="shared" si="67"/>
        <v>0</v>
      </c>
      <c r="BI313" s="204">
        <f t="shared" si="68"/>
        <v>0</v>
      </c>
      <c r="BJ313" s="24" t="s">
        <v>86</v>
      </c>
      <c r="BK313" s="204">
        <f t="shared" si="69"/>
        <v>0</v>
      </c>
      <c r="BL313" s="24" t="s">
        <v>187</v>
      </c>
      <c r="BM313" s="24" t="s">
        <v>3658</v>
      </c>
    </row>
    <row r="314" spans="2:65" s="1" customFormat="1" ht="22.9" customHeight="1">
      <c r="B314" s="42"/>
      <c r="C314" s="240" t="s">
        <v>1728</v>
      </c>
      <c r="D314" s="240" t="s">
        <v>222</v>
      </c>
      <c r="E314" s="241" t="s">
        <v>3659</v>
      </c>
      <c r="F314" s="242" t="s">
        <v>3480</v>
      </c>
      <c r="G314" s="243" t="s">
        <v>2864</v>
      </c>
      <c r="H314" s="244">
        <v>5</v>
      </c>
      <c r="I314" s="245"/>
      <c r="J314" s="246">
        <f t="shared" si="60"/>
        <v>0</v>
      </c>
      <c r="K314" s="242" t="s">
        <v>34</v>
      </c>
      <c r="L314" s="247"/>
      <c r="M314" s="248" t="s">
        <v>34</v>
      </c>
      <c r="N314" s="249" t="s">
        <v>49</v>
      </c>
      <c r="O314" s="43"/>
      <c r="P314" s="202">
        <f t="shared" si="61"/>
        <v>0</v>
      </c>
      <c r="Q314" s="202">
        <v>0</v>
      </c>
      <c r="R314" s="202">
        <f t="shared" si="62"/>
        <v>0</v>
      </c>
      <c r="S314" s="202">
        <v>0</v>
      </c>
      <c r="T314" s="203">
        <f t="shared" si="63"/>
        <v>0</v>
      </c>
      <c r="AR314" s="24" t="s">
        <v>225</v>
      </c>
      <c r="AT314" s="24" t="s">
        <v>222</v>
      </c>
      <c r="AU314" s="24" t="s">
        <v>88</v>
      </c>
      <c r="AY314" s="24" t="s">
        <v>179</v>
      </c>
      <c r="BE314" s="204">
        <f t="shared" si="64"/>
        <v>0</v>
      </c>
      <c r="BF314" s="204">
        <f t="shared" si="65"/>
        <v>0</v>
      </c>
      <c r="BG314" s="204">
        <f t="shared" si="66"/>
        <v>0</v>
      </c>
      <c r="BH314" s="204">
        <f t="shared" si="67"/>
        <v>0</v>
      </c>
      <c r="BI314" s="204">
        <f t="shared" si="68"/>
        <v>0</v>
      </c>
      <c r="BJ314" s="24" t="s">
        <v>86</v>
      </c>
      <c r="BK314" s="204">
        <f t="shared" si="69"/>
        <v>0</v>
      </c>
      <c r="BL314" s="24" t="s">
        <v>187</v>
      </c>
      <c r="BM314" s="24" t="s">
        <v>3660</v>
      </c>
    </row>
    <row r="315" spans="2:65" s="1" customFormat="1" ht="22.9" customHeight="1">
      <c r="B315" s="42"/>
      <c r="C315" s="240" t="s">
        <v>1733</v>
      </c>
      <c r="D315" s="240" t="s">
        <v>222</v>
      </c>
      <c r="E315" s="241" t="s">
        <v>3661</v>
      </c>
      <c r="F315" s="242" t="s">
        <v>3482</v>
      </c>
      <c r="G315" s="243" t="s">
        <v>2864</v>
      </c>
      <c r="H315" s="244">
        <v>5</v>
      </c>
      <c r="I315" s="245"/>
      <c r="J315" s="246">
        <f t="shared" si="60"/>
        <v>0</v>
      </c>
      <c r="K315" s="242" t="s">
        <v>34</v>
      </c>
      <c r="L315" s="247"/>
      <c r="M315" s="248" t="s">
        <v>34</v>
      </c>
      <c r="N315" s="249" t="s">
        <v>49</v>
      </c>
      <c r="O315" s="43"/>
      <c r="P315" s="202">
        <f t="shared" si="61"/>
        <v>0</v>
      </c>
      <c r="Q315" s="202">
        <v>0</v>
      </c>
      <c r="R315" s="202">
        <f t="shared" si="62"/>
        <v>0</v>
      </c>
      <c r="S315" s="202">
        <v>0</v>
      </c>
      <c r="T315" s="203">
        <f t="shared" si="63"/>
        <v>0</v>
      </c>
      <c r="AR315" s="24" t="s">
        <v>225</v>
      </c>
      <c r="AT315" s="24" t="s">
        <v>222</v>
      </c>
      <c r="AU315" s="24" t="s">
        <v>88</v>
      </c>
      <c r="AY315" s="24" t="s">
        <v>179</v>
      </c>
      <c r="BE315" s="204">
        <f t="shared" si="64"/>
        <v>0</v>
      </c>
      <c r="BF315" s="204">
        <f t="shared" si="65"/>
        <v>0</v>
      </c>
      <c r="BG315" s="204">
        <f t="shared" si="66"/>
        <v>0</v>
      </c>
      <c r="BH315" s="204">
        <f t="shared" si="67"/>
        <v>0</v>
      </c>
      <c r="BI315" s="204">
        <f t="shared" si="68"/>
        <v>0</v>
      </c>
      <c r="BJ315" s="24" t="s">
        <v>86</v>
      </c>
      <c r="BK315" s="204">
        <f t="shared" si="69"/>
        <v>0</v>
      </c>
      <c r="BL315" s="24" t="s">
        <v>187</v>
      </c>
      <c r="BM315" s="24" t="s">
        <v>3662</v>
      </c>
    </row>
    <row r="316" spans="2:65" s="1" customFormat="1" ht="34.15" customHeight="1">
      <c r="B316" s="42"/>
      <c r="C316" s="240" t="s">
        <v>1740</v>
      </c>
      <c r="D316" s="240" t="s">
        <v>222</v>
      </c>
      <c r="E316" s="241" t="s">
        <v>3663</v>
      </c>
      <c r="F316" s="242" t="s">
        <v>3664</v>
      </c>
      <c r="G316" s="243" t="s">
        <v>2864</v>
      </c>
      <c r="H316" s="244">
        <v>2</v>
      </c>
      <c r="I316" s="245"/>
      <c r="J316" s="246">
        <f t="shared" si="60"/>
        <v>0</v>
      </c>
      <c r="K316" s="242" t="s">
        <v>34</v>
      </c>
      <c r="L316" s="247"/>
      <c r="M316" s="248" t="s">
        <v>34</v>
      </c>
      <c r="N316" s="249" t="s">
        <v>49</v>
      </c>
      <c r="O316" s="43"/>
      <c r="P316" s="202">
        <f t="shared" si="61"/>
        <v>0</v>
      </c>
      <c r="Q316" s="202">
        <v>0</v>
      </c>
      <c r="R316" s="202">
        <f t="shared" si="62"/>
        <v>0</v>
      </c>
      <c r="S316" s="202">
        <v>0</v>
      </c>
      <c r="T316" s="203">
        <f t="shared" si="63"/>
        <v>0</v>
      </c>
      <c r="AR316" s="24" t="s">
        <v>225</v>
      </c>
      <c r="AT316" s="24" t="s">
        <v>222</v>
      </c>
      <c r="AU316" s="24" t="s">
        <v>88</v>
      </c>
      <c r="AY316" s="24" t="s">
        <v>179</v>
      </c>
      <c r="BE316" s="204">
        <f t="shared" si="64"/>
        <v>0</v>
      </c>
      <c r="BF316" s="204">
        <f t="shared" si="65"/>
        <v>0</v>
      </c>
      <c r="BG316" s="204">
        <f t="shared" si="66"/>
        <v>0</v>
      </c>
      <c r="BH316" s="204">
        <f t="shared" si="67"/>
        <v>0</v>
      </c>
      <c r="BI316" s="204">
        <f t="shared" si="68"/>
        <v>0</v>
      </c>
      <c r="BJ316" s="24" t="s">
        <v>86</v>
      </c>
      <c r="BK316" s="204">
        <f t="shared" si="69"/>
        <v>0</v>
      </c>
      <c r="BL316" s="24" t="s">
        <v>187</v>
      </c>
      <c r="BM316" s="24" t="s">
        <v>3665</v>
      </c>
    </row>
    <row r="317" spans="2:65" s="1" customFormat="1" ht="22.9" customHeight="1">
      <c r="B317" s="42"/>
      <c r="C317" s="240" t="s">
        <v>1746</v>
      </c>
      <c r="D317" s="240" t="s">
        <v>222</v>
      </c>
      <c r="E317" s="241" t="s">
        <v>3666</v>
      </c>
      <c r="F317" s="242" t="s">
        <v>3484</v>
      </c>
      <c r="G317" s="243" t="s">
        <v>2864</v>
      </c>
      <c r="H317" s="244">
        <v>5</v>
      </c>
      <c r="I317" s="245"/>
      <c r="J317" s="246">
        <f t="shared" si="60"/>
        <v>0</v>
      </c>
      <c r="K317" s="242" t="s">
        <v>34</v>
      </c>
      <c r="L317" s="247"/>
      <c r="M317" s="248" t="s">
        <v>34</v>
      </c>
      <c r="N317" s="249" t="s">
        <v>49</v>
      </c>
      <c r="O317" s="43"/>
      <c r="P317" s="202">
        <f t="shared" si="61"/>
        <v>0</v>
      </c>
      <c r="Q317" s="202">
        <v>0</v>
      </c>
      <c r="R317" s="202">
        <f t="shared" si="62"/>
        <v>0</v>
      </c>
      <c r="S317" s="202">
        <v>0</v>
      </c>
      <c r="T317" s="203">
        <f t="shared" si="63"/>
        <v>0</v>
      </c>
      <c r="AR317" s="24" t="s">
        <v>225</v>
      </c>
      <c r="AT317" s="24" t="s">
        <v>222</v>
      </c>
      <c r="AU317" s="24" t="s">
        <v>88</v>
      </c>
      <c r="AY317" s="24" t="s">
        <v>179</v>
      </c>
      <c r="BE317" s="204">
        <f t="shared" si="64"/>
        <v>0</v>
      </c>
      <c r="BF317" s="204">
        <f t="shared" si="65"/>
        <v>0</v>
      </c>
      <c r="BG317" s="204">
        <f t="shared" si="66"/>
        <v>0</v>
      </c>
      <c r="BH317" s="204">
        <f t="shared" si="67"/>
        <v>0</v>
      </c>
      <c r="BI317" s="204">
        <f t="shared" si="68"/>
        <v>0</v>
      </c>
      <c r="BJ317" s="24" t="s">
        <v>86</v>
      </c>
      <c r="BK317" s="204">
        <f t="shared" si="69"/>
        <v>0</v>
      </c>
      <c r="BL317" s="24" t="s">
        <v>187</v>
      </c>
      <c r="BM317" s="24" t="s">
        <v>3667</v>
      </c>
    </row>
    <row r="318" spans="2:65" s="1" customFormat="1" ht="34.15" customHeight="1">
      <c r="B318" s="42"/>
      <c r="C318" s="240" t="s">
        <v>1752</v>
      </c>
      <c r="D318" s="240" t="s">
        <v>222</v>
      </c>
      <c r="E318" s="241" t="s">
        <v>3668</v>
      </c>
      <c r="F318" s="242" t="s">
        <v>3486</v>
      </c>
      <c r="G318" s="243" t="s">
        <v>2864</v>
      </c>
      <c r="H318" s="244">
        <v>7</v>
      </c>
      <c r="I318" s="245"/>
      <c r="J318" s="246">
        <f t="shared" si="60"/>
        <v>0</v>
      </c>
      <c r="K318" s="242" t="s">
        <v>34</v>
      </c>
      <c r="L318" s="247"/>
      <c r="M318" s="248" t="s">
        <v>34</v>
      </c>
      <c r="N318" s="249" t="s">
        <v>49</v>
      </c>
      <c r="O318" s="43"/>
      <c r="P318" s="202">
        <f t="shared" si="61"/>
        <v>0</v>
      </c>
      <c r="Q318" s="202">
        <v>0</v>
      </c>
      <c r="R318" s="202">
        <f t="shared" si="62"/>
        <v>0</v>
      </c>
      <c r="S318" s="202">
        <v>0</v>
      </c>
      <c r="T318" s="203">
        <f t="shared" si="63"/>
        <v>0</v>
      </c>
      <c r="AR318" s="24" t="s">
        <v>225</v>
      </c>
      <c r="AT318" s="24" t="s">
        <v>222</v>
      </c>
      <c r="AU318" s="24" t="s">
        <v>88</v>
      </c>
      <c r="AY318" s="24" t="s">
        <v>179</v>
      </c>
      <c r="BE318" s="204">
        <f t="shared" si="64"/>
        <v>0</v>
      </c>
      <c r="BF318" s="204">
        <f t="shared" si="65"/>
        <v>0</v>
      </c>
      <c r="BG318" s="204">
        <f t="shared" si="66"/>
        <v>0</v>
      </c>
      <c r="BH318" s="204">
        <f t="shared" si="67"/>
        <v>0</v>
      </c>
      <c r="BI318" s="204">
        <f t="shared" si="68"/>
        <v>0</v>
      </c>
      <c r="BJ318" s="24" t="s">
        <v>86</v>
      </c>
      <c r="BK318" s="204">
        <f t="shared" si="69"/>
        <v>0</v>
      </c>
      <c r="BL318" s="24" t="s">
        <v>187</v>
      </c>
      <c r="BM318" s="24" t="s">
        <v>3669</v>
      </c>
    </row>
    <row r="319" spans="2:65" s="1" customFormat="1" ht="34.15" customHeight="1">
      <c r="B319" s="42"/>
      <c r="C319" s="240" t="s">
        <v>1756</v>
      </c>
      <c r="D319" s="240" t="s">
        <v>222</v>
      </c>
      <c r="E319" s="241" t="s">
        <v>3670</v>
      </c>
      <c r="F319" s="242" t="s">
        <v>3488</v>
      </c>
      <c r="G319" s="243" t="s">
        <v>2864</v>
      </c>
      <c r="H319" s="244">
        <v>4</v>
      </c>
      <c r="I319" s="245"/>
      <c r="J319" s="246">
        <f t="shared" si="60"/>
        <v>0</v>
      </c>
      <c r="K319" s="242" t="s">
        <v>34</v>
      </c>
      <c r="L319" s="247"/>
      <c r="M319" s="248" t="s">
        <v>34</v>
      </c>
      <c r="N319" s="249" t="s">
        <v>49</v>
      </c>
      <c r="O319" s="43"/>
      <c r="P319" s="202">
        <f t="shared" si="61"/>
        <v>0</v>
      </c>
      <c r="Q319" s="202">
        <v>0</v>
      </c>
      <c r="R319" s="202">
        <f t="shared" si="62"/>
        <v>0</v>
      </c>
      <c r="S319" s="202">
        <v>0</v>
      </c>
      <c r="T319" s="203">
        <f t="shared" si="63"/>
        <v>0</v>
      </c>
      <c r="AR319" s="24" t="s">
        <v>225</v>
      </c>
      <c r="AT319" s="24" t="s">
        <v>222</v>
      </c>
      <c r="AU319" s="24" t="s">
        <v>88</v>
      </c>
      <c r="AY319" s="24" t="s">
        <v>179</v>
      </c>
      <c r="BE319" s="204">
        <f t="shared" si="64"/>
        <v>0</v>
      </c>
      <c r="BF319" s="204">
        <f t="shared" si="65"/>
        <v>0</v>
      </c>
      <c r="BG319" s="204">
        <f t="shared" si="66"/>
        <v>0</v>
      </c>
      <c r="BH319" s="204">
        <f t="shared" si="67"/>
        <v>0</v>
      </c>
      <c r="BI319" s="204">
        <f t="shared" si="68"/>
        <v>0</v>
      </c>
      <c r="BJ319" s="24" t="s">
        <v>86</v>
      </c>
      <c r="BK319" s="204">
        <f t="shared" si="69"/>
        <v>0</v>
      </c>
      <c r="BL319" s="24" t="s">
        <v>187</v>
      </c>
      <c r="BM319" s="24" t="s">
        <v>3671</v>
      </c>
    </row>
    <row r="320" spans="2:65" s="1" customFormat="1" ht="14.45" customHeight="1">
      <c r="B320" s="42"/>
      <c r="C320" s="240" t="s">
        <v>1760</v>
      </c>
      <c r="D320" s="240" t="s">
        <v>222</v>
      </c>
      <c r="E320" s="241" t="s">
        <v>3672</v>
      </c>
      <c r="F320" s="242" t="s">
        <v>3490</v>
      </c>
      <c r="G320" s="243" t="s">
        <v>2864</v>
      </c>
      <c r="H320" s="244">
        <v>2</v>
      </c>
      <c r="I320" s="245"/>
      <c r="J320" s="246">
        <f t="shared" si="60"/>
        <v>0</v>
      </c>
      <c r="K320" s="242" t="s">
        <v>34</v>
      </c>
      <c r="L320" s="247"/>
      <c r="M320" s="248" t="s">
        <v>34</v>
      </c>
      <c r="N320" s="249" t="s">
        <v>49</v>
      </c>
      <c r="O320" s="43"/>
      <c r="P320" s="202">
        <f t="shared" si="61"/>
        <v>0</v>
      </c>
      <c r="Q320" s="202">
        <v>0</v>
      </c>
      <c r="R320" s="202">
        <f t="shared" si="62"/>
        <v>0</v>
      </c>
      <c r="S320" s="202">
        <v>0</v>
      </c>
      <c r="T320" s="203">
        <f t="shared" si="63"/>
        <v>0</v>
      </c>
      <c r="AR320" s="24" t="s">
        <v>225</v>
      </c>
      <c r="AT320" s="24" t="s">
        <v>222</v>
      </c>
      <c r="AU320" s="24" t="s">
        <v>88</v>
      </c>
      <c r="AY320" s="24" t="s">
        <v>179</v>
      </c>
      <c r="BE320" s="204">
        <f t="shared" si="64"/>
        <v>0</v>
      </c>
      <c r="BF320" s="204">
        <f t="shared" si="65"/>
        <v>0</v>
      </c>
      <c r="BG320" s="204">
        <f t="shared" si="66"/>
        <v>0</v>
      </c>
      <c r="BH320" s="204">
        <f t="shared" si="67"/>
        <v>0</v>
      </c>
      <c r="BI320" s="204">
        <f t="shared" si="68"/>
        <v>0</v>
      </c>
      <c r="BJ320" s="24" t="s">
        <v>86</v>
      </c>
      <c r="BK320" s="204">
        <f t="shared" si="69"/>
        <v>0</v>
      </c>
      <c r="BL320" s="24" t="s">
        <v>187</v>
      </c>
      <c r="BM320" s="24" t="s">
        <v>3673</v>
      </c>
    </row>
    <row r="321" spans="2:65" s="1" customFormat="1" ht="14.45" customHeight="1">
      <c r="B321" s="42"/>
      <c r="C321" s="240" t="s">
        <v>1765</v>
      </c>
      <c r="D321" s="240" t="s">
        <v>222</v>
      </c>
      <c r="E321" s="241" t="s">
        <v>3674</v>
      </c>
      <c r="F321" s="242" t="s">
        <v>3353</v>
      </c>
      <c r="G321" s="243" t="s">
        <v>250</v>
      </c>
      <c r="H321" s="244">
        <v>63</v>
      </c>
      <c r="I321" s="245"/>
      <c r="J321" s="246">
        <f t="shared" si="60"/>
        <v>0</v>
      </c>
      <c r="K321" s="242" t="s">
        <v>34</v>
      </c>
      <c r="L321" s="247"/>
      <c r="M321" s="248" t="s">
        <v>34</v>
      </c>
      <c r="N321" s="249" t="s">
        <v>49</v>
      </c>
      <c r="O321" s="43"/>
      <c r="P321" s="202">
        <f t="shared" si="61"/>
        <v>0</v>
      </c>
      <c r="Q321" s="202">
        <v>0</v>
      </c>
      <c r="R321" s="202">
        <f t="shared" si="62"/>
        <v>0</v>
      </c>
      <c r="S321" s="202">
        <v>0</v>
      </c>
      <c r="T321" s="203">
        <f t="shared" si="63"/>
        <v>0</v>
      </c>
      <c r="AR321" s="24" t="s">
        <v>225</v>
      </c>
      <c r="AT321" s="24" t="s">
        <v>222</v>
      </c>
      <c r="AU321" s="24" t="s">
        <v>88</v>
      </c>
      <c r="AY321" s="24" t="s">
        <v>179</v>
      </c>
      <c r="BE321" s="204">
        <f t="shared" si="64"/>
        <v>0</v>
      </c>
      <c r="BF321" s="204">
        <f t="shared" si="65"/>
        <v>0</v>
      </c>
      <c r="BG321" s="204">
        <f t="shared" si="66"/>
        <v>0</v>
      </c>
      <c r="BH321" s="204">
        <f t="shared" si="67"/>
        <v>0</v>
      </c>
      <c r="BI321" s="204">
        <f t="shared" si="68"/>
        <v>0</v>
      </c>
      <c r="BJ321" s="24" t="s">
        <v>86</v>
      </c>
      <c r="BK321" s="204">
        <f t="shared" si="69"/>
        <v>0</v>
      </c>
      <c r="BL321" s="24" t="s">
        <v>187</v>
      </c>
      <c r="BM321" s="24" t="s">
        <v>3675</v>
      </c>
    </row>
    <row r="322" spans="2:65" s="1" customFormat="1" ht="14.45" customHeight="1">
      <c r="B322" s="42"/>
      <c r="C322" s="240" t="s">
        <v>1771</v>
      </c>
      <c r="D322" s="240" t="s">
        <v>222</v>
      </c>
      <c r="E322" s="241" t="s">
        <v>3676</v>
      </c>
      <c r="F322" s="242" t="s">
        <v>3351</v>
      </c>
      <c r="G322" s="243" t="s">
        <v>2864</v>
      </c>
      <c r="H322" s="244">
        <v>30</v>
      </c>
      <c r="I322" s="245"/>
      <c r="J322" s="246">
        <f t="shared" si="60"/>
        <v>0</v>
      </c>
      <c r="K322" s="242" t="s">
        <v>34</v>
      </c>
      <c r="L322" s="247"/>
      <c r="M322" s="248" t="s">
        <v>34</v>
      </c>
      <c r="N322" s="249" t="s">
        <v>49</v>
      </c>
      <c r="O322" s="43"/>
      <c r="P322" s="202">
        <f t="shared" si="61"/>
        <v>0</v>
      </c>
      <c r="Q322" s="202">
        <v>0</v>
      </c>
      <c r="R322" s="202">
        <f t="shared" si="62"/>
        <v>0</v>
      </c>
      <c r="S322" s="202">
        <v>0</v>
      </c>
      <c r="T322" s="203">
        <f t="shared" si="63"/>
        <v>0</v>
      </c>
      <c r="AR322" s="24" t="s">
        <v>225</v>
      </c>
      <c r="AT322" s="24" t="s">
        <v>222</v>
      </c>
      <c r="AU322" s="24" t="s">
        <v>88</v>
      </c>
      <c r="AY322" s="24" t="s">
        <v>179</v>
      </c>
      <c r="BE322" s="204">
        <f t="shared" si="64"/>
        <v>0</v>
      </c>
      <c r="BF322" s="204">
        <f t="shared" si="65"/>
        <v>0</v>
      </c>
      <c r="BG322" s="204">
        <f t="shared" si="66"/>
        <v>0</v>
      </c>
      <c r="BH322" s="204">
        <f t="shared" si="67"/>
        <v>0</v>
      </c>
      <c r="BI322" s="204">
        <f t="shared" si="68"/>
        <v>0</v>
      </c>
      <c r="BJ322" s="24" t="s">
        <v>86</v>
      </c>
      <c r="BK322" s="204">
        <f t="shared" si="69"/>
        <v>0</v>
      </c>
      <c r="BL322" s="24" t="s">
        <v>187</v>
      </c>
      <c r="BM322" s="24" t="s">
        <v>3677</v>
      </c>
    </row>
    <row r="323" spans="2:65" s="1" customFormat="1" ht="14.45" customHeight="1">
      <c r="B323" s="42"/>
      <c r="C323" s="240" t="s">
        <v>1776</v>
      </c>
      <c r="D323" s="240" t="s">
        <v>222</v>
      </c>
      <c r="E323" s="241" t="s">
        <v>3678</v>
      </c>
      <c r="F323" s="242" t="s">
        <v>3355</v>
      </c>
      <c r="G323" s="243" t="s">
        <v>250</v>
      </c>
      <c r="H323" s="244">
        <v>34</v>
      </c>
      <c r="I323" s="245"/>
      <c r="J323" s="246">
        <f t="shared" si="60"/>
        <v>0</v>
      </c>
      <c r="K323" s="242" t="s">
        <v>34</v>
      </c>
      <c r="L323" s="247"/>
      <c r="M323" s="248" t="s">
        <v>34</v>
      </c>
      <c r="N323" s="249" t="s">
        <v>49</v>
      </c>
      <c r="O323" s="43"/>
      <c r="P323" s="202">
        <f t="shared" si="61"/>
        <v>0</v>
      </c>
      <c r="Q323" s="202">
        <v>0</v>
      </c>
      <c r="R323" s="202">
        <f t="shared" si="62"/>
        <v>0</v>
      </c>
      <c r="S323" s="202">
        <v>0</v>
      </c>
      <c r="T323" s="203">
        <f t="shared" si="63"/>
        <v>0</v>
      </c>
      <c r="AR323" s="24" t="s">
        <v>225</v>
      </c>
      <c r="AT323" s="24" t="s">
        <v>222</v>
      </c>
      <c r="AU323" s="24" t="s">
        <v>88</v>
      </c>
      <c r="AY323" s="24" t="s">
        <v>179</v>
      </c>
      <c r="BE323" s="204">
        <f t="shared" si="64"/>
        <v>0</v>
      </c>
      <c r="BF323" s="204">
        <f t="shared" si="65"/>
        <v>0</v>
      </c>
      <c r="BG323" s="204">
        <f t="shared" si="66"/>
        <v>0</v>
      </c>
      <c r="BH323" s="204">
        <f t="shared" si="67"/>
        <v>0</v>
      </c>
      <c r="BI323" s="204">
        <f t="shared" si="68"/>
        <v>0</v>
      </c>
      <c r="BJ323" s="24" t="s">
        <v>86</v>
      </c>
      <c r="BK323" s="204">
        <f t="shared" si="69"/>
        <v>0</v>
      </c>
      <c r="BL323" s="24" t="s">
        <v>187</v>
      </c>
      <c r="BM323" s="24" t="s">
        <v>3679</v>
      </c>
    </row>
    <row r="324" spans="2:65" s="1" customFormat="1" ht="14.45" customHeight="1">
      <c r="B324" s="42"/>
      <c r="C324" s="240" t="s">
        <v>1785</v>
      </c>
      <c r="D324" s="240" t="s">
        <v>222</v>
      </c>
      <c r="E324" s="241" t="s">
        <v>3680</v>
      </c>
      <c r="F324" s="242" t="s">
        <v>3357</v>
      </c>
      <c r="G324" s="243" t="s">
        <v>2864</v>
      </c>
      <c r="H324" s="244">
        <v>10</v>
      </c>
      <c r="I324" s="245"/>
      <c r="J324" s="246">
        <f t="shared" si="60"/>
        <v>0</v>
      </c>
      <c r="K324" s="242" t="s">
        <v>34</v>
      </c>
      <c r="L324" s="247"/>
      <c r="M324" s="248" t="s">
        <v>34</v>
      </c>
      <c r="N324" s="249" t="s">
        <v>49</v>
      </c>
      <c r="O324" s="43"/>
      <c r="P324" s="202">
        <f t="shared" si="61"/>
        <v>0</v>
      </c>
      <c r="Q324" s="202">
        <v>0</v>
      </c>
      <c r="R324" s="202">
        <f t="shared" si="62"/>
        <v>0</v>
      </c>
      <c r="S324" s="202">
        <v>0</v>
      </c>
      <c r="T324" s="203">
        <f t="shared" si="63"/>
        <v>0</v>
      </c>
      <c r="AR324" s="24" t="s">
        <v>225</v>
      </c>
      <c r="AT324" s="24" t="s">
        <v>222</v>
      </c>
      <c r="AU324" s="24" t="s">
        <v>88</v>
      </c>
      <c r="AY324" s="24" t="s">
        <v>179</v>
      </c>
      <c r="BE324" s="204">
        <f t="shared" si="64"/>
        <v>0</v>
      </c>
      <c r="BF324" s="204">
        <f t="shared" si="65"/>
        <v>0</v>
      </c>
      <c r="BG324" s="204">
        <f t="shared" si="66"/>
        <v>0</v>
      </c>
      <c r="BH324" s="204">
        <f t="shared" si="67"/>
        <v>0</v>
      </c>
      <c r="BI324" s="204">
        <f t="shared" si="68"/>
        <v>0</v>
      </c>
      <c r="BJ324" s="24" t="s">
        <v>86</v>
      </c>
      <c r="BK324" s="204">
        <f t="shared" si="69"/>
        <v>0</v>
      </c>
      <c r="BL324" s="24" t="s">
        <v>187</v>
      </c>
      <c r="BM324" s="24" t="s">
        <v>3681</v>
      </c>
    </row>
    <row r="325" spans="2:65" s="1" customFormat="1" ht="14.45" customHeight="1">
      <c r="B325" s="42"/>
      <c r="C325" s="240" t="s">
        <v>1792</v>
      </c>
      <c r="D325" s="240" t="s">
        <v>222</v>
      </c>
      <c r="E325" s="241" t="s">
        <v>3682</v>
      </c>
      <c r="F325" s="242" t="s">
        <v>3359</v>
      </c>
      <c r="G325" s="243" t="s">
        <v>250</v>
      </c>
      <c r="H325" s="244">
        <v>36</v>
      </c>
      <c r="I325" s="245"/>
      <c r="J325" s="246">
        <f t="shared" si="60"/>
        <v>0</v>
      </c>
      <c r="K325" s="242" t="s">
        <v>34</v>
      </c>
      <c r="L325" s="247"/>
      <c r="M325" s="248" t="s">
        <v>34</v>
      </c>
      <c r="N325" s="249" t="s">
        <v>49</v>
      </c>
      <c r="O325" s="43"/>
      <c r="P325" s="202">
        <f t="shared" si="61"/>
        <v>0</v>
      </c>
      <c r="Q325" s="202">
        <v>0</v>
      </c>
      <c r="R325" s="202">
        <f t="shared" si="62"/>
        <v>0</v>
      </c>
      <c r="S325" s="202">
        <v>0</v>
      </c>
      <c r="T325" s="203">
        <f t="shared" si="63"/>
        <v>0</v>
      </c>
      <c r="AR325" s="24" t="s">
        <v>225</v>
      </c>
      <c r="AT325" s="24" t="s">
        <v>222</v>
      </c>
      <c r="AU325" s="24" t="s">
        <v>88</v>
      </c>
      <c r="AY325" s="24" t="s">
        <v>179</v>
      </c>
      <c r="BE325" s="204">
        <f t="shared" si="64"/>
        <v>0</v>
      </c>
      <c r="BF325" s="204">
        <f t="shared" si="65"/>
        <v>0</v>
      </c>
      <c r="BG325" s="204">
        <f t="shared" si="66"/>
        <v>0</v>
      </c>
      <c r="BH325" s="204">
        <f t="shared" si="67"/>
        <v>0</v>
      </c>
      <c r="BI325" s="204">
        <f t="shared" si="68"/>
        <v>0</v>
      </c>
      <c r="BJ325" s="24" t="s">
        <v>86</v>
      </c>
      <c r="BK325" s="204">
        <f t="shared" si="69"/>
        <v>0</v>
      </c>
      <c r="BL325" s="24" t="s">
        <v>187</v>
      </c>
      <c r="BM325" s="24" t="s">
        <v>3683</v>
      </c>
    </row>
    <row r="326" spans="2:65" s="1" customFormat="1" ht="14.45" customHeight="1">
      <c r="B326" s="42"/>
      <c r="C326" s="240" t="s">
        <v>1797</v>
      </c>
      <c r="D326" s="240" t="s">
        <v>222</v>
      </c>
      <c r="E326" s="241" t="s">
        <v>3684</v>
      </c>
      <c r="F326" s="242" t="s">
        <v>3361</v>
      </c>
      <c r="G326" s="243" t="s">
        <v>2864</v>
      </c>
      <c r="H326" s="244">
        <v>14</v>
      </c>
      <c r="I326" s="245"/>
      <c r="J326" s="246">
        <f t="shared" si="60"/>
        <v>0</v>
      </c>
      <c r="K326" s="242" t="s">
        <v>34</v>
      </c>
      <c r="L326" s="247"/>
      <c r="M326" s="248" t="s">
        <v>34</v>
      </c>
      <c r="N326" s="249" t="s">
        <v>49</v>
      </c>
      <c r="O326" s="43"/>
      <c r="P326" s="202">
        <f t="shared" si="61"/>
        <v>0</v>
      </c>
      <c r="Q326" s="202">
        <v>0</v>
      </c>
      <c r="R326" s="202">
        <f t="shared" si="62"/>
        <v>0</v>
      </c>
      <c r="S326" s="202">
        <v>0</v>
      </c>
      <c r="T326" s="203">
        <f t="shared" si="63"/>
        <v>0</v>
      </c>
      <c r="AR326" s="24" t="s">
        <v>225</v>
      </c>
      <c r="AT326" s="24" t="s">
        <v>222</v>
      </c>
      <c r="AU326" s="24" t="s">
        <v>88</v>
      </c>
      <c r="AY326" s="24" t="s">
        <v>179</v>
      </c>
      <c r="BE326" s="204">
        <f t="shared" si="64"/>
        <v>0</v>
      </c>
      <c r="BF326" s="204">
        <f t="shared" si="65"/>
        <v>0</v>
      </c>
      <c r="BG326" s="204">
        <f t="shared" si="66"/>
        <v>0</v>
      </c>
      <c r="BH326" s="204">
        <f t="shared" si="67"/>
        <v>0</v>
      </c>
      <c r="BI326" s="204">
        <f t="shared" si="68"/>
        <v>0</v>
      </c>
      <c r="BJ326" s="24" t="s">
        <v>86</v>
      </c>
      <c r="BK326" s="204">
        <f t="shared" si="69"/>
        <v>0</v>
      </c>
      <c r="BL326" s="24" t="s">
        <v>187</v>
      </c>
      <c r="BM326" s="24" t="s">
        <v>3685</v>
      </c>
    </row>
    <row r="327" spans="2:65" s="1" customFormat="1" ht="14.45" customHeight="1">
      <c r="B327" s="42"/>
      <c r="C327" s="240" t="s">
        <v>1804</v>
      </c>
      <c r="D327" s="240" t="s">
        <v>222</v>
      </c>
      <c r="E327" s="241" t="s">
        <v>3686</v>
      </c>
      <c r="F327" s="242" t="s">
        <v>3363</v>
      </c>
      <c r="G327" s="243" t="s">
        <v>2864</v>
      </c>
      <c r="H327" s="244">
        <v>1</v>
      </c>
      <c r="I327" s="245"/>
      <c r="J327" s="246">
        <f t="shared" ref="J327:J358" si="70">ROUND(I327*H327,2)</f>
        <v>0</v>
      </c>
      <c r="K327" s="242" t="s">
        <v>34</v>
      </c>
      <c r="L327" s="247"/>
      <c r="M327" s="248" t="s">
        <v>34</v>
      </c>
      <c r="N327" s="249" t="s">
        <v>49</v>
      </c>
      <c r="O327" s="43"/>
      <c r="P327" s="202">
        <f t="shared" ref="P327:P358" si="71">O327*H327</f>
        <v>0</v>
      </c>
      <c r="Q327" s="202">
        <v>0</v>
      </c>
      <c r="R327" s="202">
        <f t="shared" ref="R327:R358" si="72">Q327*H327</f>
        <v>0</v>
      </c>
      <c r="S327" s="202">
        <v>0</v>
      </c>
      <c r="T327" s="203">
        <f t="shared" ref="T327:T358" si="73">S327*H327</f>
        <v>0</v>
      </c>
      <c r="AR327" s="24" t="s">
        <v>225</v>
      </c>
      <c r="AT327" s="24" t="s">
        <v>222</v>
      </c>
      <c r="AU327" s="24" t="s">
        <v>88</v>
      </c>
      <c r="AY327" s="24" t="s">
        <v>179</v>
      </c>
      <c r="BE327" s="204">
        <f t="shared" ref="BE327:BE347" si="74">IF(N327="základní",J327,0)</f>
        <v>0</v>
      </c>
      <c r="BF327" s="204">
        <f t="shared" ref="BF327:BF347" si="75">IF(N327="snížená",J327,0)</f>
        <v>0</v>
      </c>
      <c r="BG327" s="204">
        <f t="shared" ref="BG327:BG347" si="76">IF(N327="zákl. přenesená",J327,0)</f>
        <v>0</v>
      </c>
      <c r="BH327" s="204">
        <f t="shared" ref="BH327:BH347" si="77">IF(N327="sníž. přenesená",J327,0)</f>
        <v>0</v>
      </c>
      <c r="BI327" s="204">
        <f t="shared" ref="BI327:BI347" si="78">IF(N327="nulová",J327,0)</f>
        <v>0</v>
      </c>
      <c r="BJ327" s="24" t="s">
        <v>86</v>
      </c>
      <c r="BK327" s="204">
        <f t="shared" ref="BK327:BK347" si="79">ROUND(I327*H327,2)</f>
        <v>0</v>
      </c>
      <c r="BL327" s="24" t="s">
        <v>187</v>
      </c>
      <c r="BM327" s="24" t="s">
        <v>3687</v>
      </c>
    </row>
    <row r="328" spans="2:65" s="1" customFormat="1" ht="14.45" customHeight="1">
      <c r="B328" s="42"/>
      <c r="C328" s="240" t="s">
        <v>1810</v>
      </c>
      <c r="D328" s="240" t="s">
        <v>222</v>
      </c>
      <c r="E328" s="241" t="s">
        <v>3688</v>
      </c>
      <c r="F328" s="242" t="s">
        <v>3365</v>
      </c>
      <c r="G328" s="243" t="s">
        <v>250</v>
      </c>
      <c r="H328" s="244">
        <v>4</v>
      </c>
      <c r="I328" s="245"/>
      <c r="J328" s="246">
        <f t="shared" si="70"/>
        <v>0</v>
      </c>
      <c r="K328" s="242" t="s">
        <v>34</v>
      </c>
      <c r="L328" s="247"/>
      <c r="M328" s="248" t="s">
        <v>34</v>
      </c>
      <c r="N328" s="249" t="s">
        <v>49</v>
      </c>
      <c r="O328" s="43"/>
      <c r="P328" s="202">
        <f t="shared" si="71"/>
        <v>0</v>
      </c>
      <c r="Q328" s="202">
        <v>0</v>
      </c>
      <c r="R328" s="202">
        <f t="shared" si="72"/>
        <v>0</v>
      </c>
      <c r="S328" s="202">
        <v>0</v>
      </c>
      <c r="T328" s="203">
        <f t="shared" si="73"/>
        <v>0</v>
      </c>
      <c r="AR328" s="24" t="s">
        <v>225</v>
      </c>
      <c r="AT328" s="24" t="s">
        <v>222</v>
      </c>
      <c r="AU328" s="24" t="s">
        <v>88</v>
      </c>
      <c r="AY328" s="24" t="s">
        <v>179</v>
      </c>
      <c r="BE328" s="204">
        <f t="shared" si="74"/>
        <v>0</v>
      </c>
      <c r="BF328" s="204">
        <f t="shared" si="75"/>
        <v>0</v>
      </c>
      <c r="BG328" s="204">
        <f t="shared" si="76"/>
        <v>0</v>
      </c>
      <c r="BH328" s="204">
        <f t="shared" si="77"/>
        <v>0</v>
      </c>
      <c r="BI328" s="204">
        <f t="shared" si="78"/>
        <v>0</v>
      </c>
      <c r="BJ328" s="24" t="s">
        <v>86</v>
      </c>
      <c r="BK328" s="204">
        <f t="shared" si="79"/>
        <v>0</v>
      </c>
      <c r="BL328" s="24" t="s">
        <v>187</v>
      </c>
      <c r="BM328" s="24" t="s">
        <v>3689</v>
      </c>
    </row>
    <row r="329" spans="2:65" s="1" customFormat="1" ht="14.45" customHeight="1">
      <c r="B329" s="42"/>
      <c r="C329" s="240" t="s">
        <v>1818</v>
      </c>
      <c r="D329" s="240" t="s">
        <v>222</v>
      </c>
      <c r="E329" s="241" t="s">
        <v>3690</v>
      </c>
      <c r="F329" s="242" t="s">
        <v>3500</v>
      </c>
      <c r="G329" s="243" t="s">
        <v>2864</v>
      </c>
      <c r="H329" s="244">
        <v>7</v>
      </c>
      <c r="I329" s="245"/>
      <c r="J329" s="246">
        <f t="shared" si="70"/>
        <v>0</v>
      </c>
      <c r="K329" s="242" t="s">
        <v>34</v>
      </c>
      <c r="L329" s="247"/>
      <c r="M329" s="248" t="s">
        <v>34</v>
      </c>
      <c r="N329" s="249" t="s">
        <v>49</v>
      </c>
      <c r="O329" s="43"/>
      <c r="P329" s="202">
        <f t="shared" si="71"/>
        <v>0</v>
      </c>
      <c r="Q329" s="202">
        <v>0</v>
      </c>
      <c r="R329" s="202">
        <f t="shared" si="72"/>
        <v>0</v>
      </c>
      <c r="S329" s="202">
        <v>0</v>
      </c>
      <c r="T329" s="203">
        <f t="shared" si="73"/>
        <v>0</v>
      </c>
      <c r="AR329" s="24" t="s">
        <v>225</v>
      </c>
      <c r="AT329" s="24" t="s">
        <v>222</v>
      </c>
      <c r="AU329" s="24" t="s">
        <v>88</v>
      </c>
      <c r="AY329" s="24" t="s">
        <v>179</v>
      </c>
      <c r="BE329" s="204">
        <f t="shared" si="74"/>
        <v>0</v>
      </c>
      <c r="BF329" s="204">
        <f t="shared" si="75"/>
        <v>0</v>
      </c>
      <c r="BG329" s="204">
        <f t="shared" si="76"/>
        <v>0</v>
      </c>
      <c r="BH329" s="204">
        <f t="shared" si="77"/>
        <v>0</v>
      </c>
      <c r="BI329" s="204">
        <f t="shared" si="78"/>
        <v>0</v>
      </c>
      <c r="BJ329" s="24" t="s">
        <v>86</v>
      </c>
      <c r="BK329" s="204">
        <f t="shared" si="79"/>
        <v>0</v>
      </c>
      <c r="BL329" s="24" t="s">
        <v>187</v>
      </c>
      <c r="BM329" s="24" t="s">
        <v>3691</v>
      </c>
    </row>
    <row r="330" spans="2:65" s="1" customFormat="1" ht="14.45" customHeight="1">
      <c r="B330" s="42"/>
      <c r="C330" s="240" t="s">
        <v>1824</v>
      </c>
      <c r="D330" s="240" t="s">
        <v>222</v>
      </c>
      <c r="E330" s="241" t="s">
        <v>3692</v>
      </c>
      <c r="F330" s="242" t="s">
        <v>3367</v>
      </c>
      <c r="G330" s="243" t="s">
        <v>2864</v>
      </c>
      <c r="H330" s="244">
        <v>2</v>
      </c>
      <c r="I330" s="245"/>
      <c r="J330" s="246">
        <f t="shared" si="70"/>
        <v>0</v>
      </c>
      <c r="K330" s="242" t="s">
        <v>34</v>
      </c>
      <c r="L330" s="247"/>
      <c r="M330" s="248" t="s">
        <v>34</v>
      </c>
      <c r="N330" s="249" t="s">
        <v>49</v>
      </c>
      <c r="O330" s="43"/>
      <c r="P330" s="202">
        <f t="shared" si="71"/>
        <v>0</v>
      </c>
      <c r="Q330" s="202">
        <v>0</v>
      </c>
      <c r="R330" s="202">
        <f t="shared" si="72"/>
        <v>0</v>
      </c>
      <c r="S330" s="202">
        <v>0</v>
      </c>
      <c r="T330" s="203">
        <f t="shared" si="73"/>
        <v>0</v>
      </c>
      <c r="AR330" s="24" t="s">
        <v>225</v>
      </c>
      <c r="AT330" s="24" t="s">
        <v>222</v>
      </c>
      <c r="AU330" s="24" t="s">
        <v>88</v>
      </c>
      <c r="AY330" s="24" t="s">
        <v>179</v>
      </c>
      <c r="BE330" s="204">
        <f t="shared" si="74"/>
        <v>0</v>
      </c>
      <c r="BF330" s="204">
        <f t="shared" si="75"/>
        <v>0</v>
      </c>
      <c r="BG330" s="204">
        <f t="shared" si="76"/>
        <v>0</v>
      </c>
      <c r="BH330" s="204">
        <f t="shared" si="77"/>
        <v>0</v>
      </c>
      <c r="BI330" s="204">
        <f t="shared" si="78"/>
        <v>0</v>
      </c>
      <c r="BJ330" s="24" t="s">
        <v>86</v>
      </c>
      <c r="BK330" s="204">
        <f t="shared" si="79"/>
        <v>0</v>
      </c>
      <c r="BL330" s="24" t="s">
        <v>187</v>
      </c>
      <c r="BM330" s="24" t="s">
        <v>3693</v>
      </c>
    </row>
    <row r="331" spans="2:65" s="1" customFormat="1" ht="14.45" customHeight="1">
      <c r="B331" s="42"/>
      <c r="C331" s="240" t="s">
        <v>1828</v>
      </c>
      <c r="D331" s="240" t="s">
        <v>222</v>
      </c>
      <c r="E331" s="241" t="s">
        <v>3694</v>
      </c>
      <c r="F331" s="242" t="s">
        <v>3503</v>
      </c>
      <c r="G331" s="243" t="s">
        <v>250</v>
      </c>
      <c r="H331" s="244">
        <v>2</v>
      </c>
      <c r="I331" s="245"/>
      <c r="J331" s="246">
        <f t="shared" si="70"/>
        <v>0</v>
      </c>
      <c r="K331" s="242" t="s">
        <v>34</v>
      </c>
      <c r="L331" s="247"/>
      <c r="M331" s="248" t="s">
        <v>34</v>
      </c>
      <c r="N331" s="249" t="s">
        <v>49</v>
      </c>
      <c r="O331" s="43"/>
      <c r="P331" s="202">
        <f t="shared" si="71"/>
        <v>0</v>
      </c>
      <c r="Q331" s="202">
        <v>0</v>
      </c>
      <c r="R331" s="202">
        <f t="shared" si="72"/>
        <v>0</v>
      </c>
      <c r="S331" s="202">
        <v>0</v>
      </c>
      <c r="T331" s="203">
        <f t="shared" si="73"/>
        <v>0</v>
      </c>
      <c r="AR331" s="24" t="s">
        <v>225</v>
      </c>
      <c r="AT331" s="24" t="s">
        <v>222</v>
      </c>
      <c r="AU331" s="24" t="s">
        <v>88</v>
      </c>
      <c r="AY331" s="24" t="s">
        <v>179</v>
      </c>
      <c r="BE331" s="204">
        <f t="shared" si="74"/>
        <v>0</v>
      </c>
      <c r="BF331" s="204">
        <f t="shared" si="75"/>
        <v>0</v>
      </c>
      <c r="BG331" s="204">
        <f t="shared" si="76"/>
        <v>0</v>
      </c>
      <c r="BH331" s="204">
        <f t="shared" si="77"/>
        <v>0</v>
      </c>
      <c r="BI331" s="204">
        <f t="shared" si="78"/>
        <v>0</v>
      </c>
      <c r="BJ331" s="24" t="s">
        <v>86</v>
      </c>
      <c r="BK331" s="204">
        <f t="shared" si="79"/>
        <v>0</v>
      </c>
      <c r="BL331" s="24" t="s">
        <v>187</v>
      </c>
      <c r="BM331" s="24" t="s">
        <v>3695</v>
      </c>
    </row>
    <row r="332" spans="2:65" s="1" customFormat="1" ht="14.45" customHeight="1">
      <c r="B332" s="42"/>
      <c r="C332" s="240" t="s">
        <v>1833</v>
      </c>
      <c r="D332" s="240" t="s">
        <v>222</v>
      </c>
      <c r="E332" s="241" t="s">
        <v>3696</v>
      </c>
      <c r="F332" s="242" t="s">
        <v>3369</v>
      </c>
      <c r="G332" s="243" t="s">
        <v>250</v>
      </c>
      <c r="H332" s="244">
        <v>2</v>
      </c>
      <c r="I332" s="245"/>
      <c r="J332" s="246">
        <f t="shared" si="70"/>
        <v>0</v>
      </c>
      <c r="K332" s="242" t="s">
        <v>34</v>
      </c>
      <c r="L332" s="247"/>
      <c r="M332" s="248" t="s">
        <v>34</v>
      </c>
      <c r="N332" s="249" t="s">
        <v>49</v>
      </c>
      <c r="O332" s="43"/>
      <c r="P332" s="202">
        <f t="shared" si="71"/>
        <v>0</v>
      </c>
      <c r="Q332" s="202">
        <v>0</v>
      </c>
      <c r="R332" s="202">
        <f t="shared" si="72"/>
        <v>0</v>
      </c>
      <c r="S332" s="202">
        <v>0</v>
      </c>
      <c r="T332" s="203">
        <f t="shared" si="73"/>
        <v>0</v>
      </c>
      <c r="AR332" s="24" t="s">
        <v>225</v>
      </c>
      <c r="AT332" s="24" t="s">
        <v>222</v>
      </c>
      <c r="AU332" s="24" t="s">
        <v>88</v>
      </c>
      <c r="AY332" s="24" t="s">
        <v>179</v>
      </c>
      <c r="BE332" s="204">
        <f t="shared" si="74"/>
        <v>0</v>
      </c>
      <c r="BF332" s="204">
        <f t="shared" si="75"/>
        <v>0</v>
      </c>
      <c r="BG332" s="204">
        <f t="shared" si="76"/>
        <v>0</v>
      </c>
      <c r="BH332" s="204">
        <f t="shared" si="77"/>
        <v>0</v>
      </c>
      <c r="BI332" s="204">
        <f t="shared" si="78"/>
        <v>0</v>
      </c>
      <c r="BJ332" s="24" t="s">
        <v>86</v>
      </c>
      <c r="BK332" s="204">
        <f t="shared" si="79"/>
        <v>0</v>
      </c>
      <c r="BL332" s="24" t="s">
        <v>187</v>
      </c>
      <c r="BM332" s="24" t="s">
        <v>3697</v>
      </c>
    </row>
    <row r="333" spans="2:65" s="1" customFormat="1" ht="22.9" customHeight="1">
      <c r="B333" s="42"/>
      <c r="C333" s="240" t="s">
        <v>1839</v>
      </c>
      <c r="D333" s="240" t="s">
        <v>222</v>
      </c>
      <c r="E333" s="241" t="s">
        <v>3698</v>
      </c>
      <c r="F333" s="242" t="s">
        <v>3371</v>
      </c>
      <c r="G333" s="243" t="s">
        <v>2864</v>
      </c>
      <c r="H333" s="244">
        <v>5</v>
      </c>
      <c r="I333" s="245"/>
      <c r="J333" s="246">
        <f t="shared" si="70"/>
        <v>0</v>
      </c>
      <c r="K333" s="242" t="s">
        <v>34</v>
      </c>
      <c r="L333" s="247"/>
      <c r="M333" s="248" t="s">
        <v>34</v>
      </c>
      <c r="N333" s="249" t="s">
        <v>49</v>
      </c>
      <c r="O333" s="43"/>
      <c r="P333" s="202">
        <f t="shared" si="71"/>
        <v>0</v>
      </c>
      <c r="Q333" s="202">
        <v>0</v>
      </c>
      <c r="R333" s="202">
        <f t="shared" si="72"/>
        <v>0</v>
      </c>
      <c r="S333" s="202">
        <v>0</v>
      </c>
      <c r="T333" s="203">
        <f t="shared" si="73"/>
        <v>0</v>
      </c>
      <c r="AR333" s="24" t="s">
        <v>225</v>
      </c>
      <c r="AT333" s="24" t="s">
        <v>222</v>
      </c>
      <c r="AU333" s="24" t="s">
        <v>88</v>
      </c>
      <c r="AY333" s="24" t="s">
        <v>179</v>
      </c>
      <c r="BE333" s="204">
        <f t="shared" si="74"/>
        <v>0</v>
      </c>
      <c r="BF333" s="204">
        <f t="shared" si="75"/>
        <v>0</v>
      </c>
      <c r="BG333" s="204">
        <f t="shared" si="76"/>
        <v>0</v>
      </c>
      <c r="BH333" s="204">
        <f t="shared" si="77"/>
        <v>0</v>
      </c>
      <c r="BI333" s="204">
        <f t="shared" si="78"/>
        <v>0</v>
      </c>
      <c r="BJ333" s="24" t="s">
        <v>86</v>
      </c>
      <c r="BK333" s="204">
        <f t="shared" si="79"/>
        <v>0</v>
      </c>
      <c r="BL333" s="24" t="s">
        <v>187</v>
      </c>
      <c r="BM333" s="24" t="s">
        <v>3699</v>
      </c>
    </row>
    <row r="334" spans="2:65" s="1" customFormat="1" ht="14.45" customHeight="1">
      <c r="B334" s="42"/>
      <c r="C334" s="240" t="s">
        <v>1845</v>
      </c>
      <c r="D334" s="240" t="s">
        <v>222</v>
      </c>
      <c r="E334" s="241" t="s">
        <v>3700</v>
      </c>
      <c r="F334" s="242" t="s">
        <v>3505</v>
      </c>
      <c r="G334" s="243" t="s">
        <v>250</v>
      </c>
      <c r="H334" s="244">
        <v>6</v>
      </c>
      <c r="I334" s="245"/>
      <c r="J334" s="246">
        <f t="shared" si="70"/>
        <v>0</v>
      </c>
      <c r="K334" s="242" t="s">
        <v>34</v>
      </c>
      <c r="L334" s="247"/>
      <c r="M334" s="248" t="s">
        <v>34</v>
      </c>
      <c r="N334" s="249" t="s">
        <v>49</v>
      </c>
      <c r="O334" s="43"/>
      <c r="P334" s="202">
        <f t="shared" si="71"/>
        <v>0</v>
      </c>
      <c r="Q334" s="202">
        <v>0</v>
      </c>
      <c r="R334" s="202">
        <f t="shared" si="72"/>
        <v>0</v>
      </c>
      <c r="S334" s="202">
        <v>0</v>
      </c>
      <c r="T334" s="203">
        <f t="shared" si="73"/>
        <v>0</v>
      </c>
      <c r="AR334" s="24" t="s">
        <v>225</v>
      </c>
      <c r="AT334" s="24" t="s">
        <v>222</v>
      </c>
      <c r="AU334" s="24" t="s">
        <v>88</v>
      </c>
      <c r="AY334" s="24" t="s">
        <v>179</v>
      </c>
      <c r="BE334" s="204">
        <f t="shared" si="74"/>
        <v>0</v>
      </c>
      <c r="BF334" s="204">
        <f t="shared" si="75"/>
        <v>0</v>
      </c>
      <c r="BG334" s="204">
        <f t="shared" si="76"/>
        <v>0</v>
      </c>
      <c r="BH334" s="204">
        <f t="shared" si="77"/>
        <v>0</v>
      </c>
      <c r="BI334" s="204">
        <f t="shared" si="78"/>
        <v>0</v>
      </c>
      <c r="BJ334" s="24" t="s">
        <v>86</v>
      </c>
      <c r="BK334" s="204">
        <f t="shared" si="79"/>
        <v>0</v>
      </c>
      <c r="BL334" s="24" t="s">
        <v>187</v>
      </c>
      <c r="BM334" s="24" t="s">
        <v>3701</v>
      </c>
    </row>
    <row r="335" spans="2:65" s="1" customFormat="1" ht="14.45" customHeight="1">
      <c r="B335" s="42"/>
      <c r="C335" s="240" t="s">
        <v>1851</v>
      </c>
      <c r="D335" s="240" t="s">
        <v>222</v>
      </c>
      <c r="E335" s="241" t="s">
        <v>3702</v>
      </c>
      <c r="F335" s="242" t="s">
        <v>3507</v>
      </c>
      <c r="G335" s="243" t="s">
        <v>2864</v>
      </c>
      <c r="H335" s="244">
        <v>6</v>
      </c>
      <c r="I335" s="245"/>
      <c r="J335" s="246">
        <f t="shared" si="70"/>
        <v>0</v>
      </c>
      <c r="K335" s="242" t="s">
        <v>34</v>
      </c>
      <c r="L335" s="247"/>
      <c r="M335" s="248" t="s">
        <v>34</v>
      </c>
      <c r="N335" s="249" t="s">
        <v>49</v>
      </c>
      <c r="O335" s="43"/>
      <c r="P335" s="202">
        <f t="shared" si="71"/>
        <v>0</v>
      </c>
      <c r="Q335" s="202">
        <v>0</v>
      </c>
      <c r="R335" s="202">
        <f t="shared" si="72"/>
        <v>0</v>
      </c>
      <c r="S335" s="202">
        <v>0</v>
      </c>
      <c r="T335" s="203">
        <f t="shared" si="73"/>
        <v>0</v>
      </c>
      <c r="AR335" s="24" t="s">
        <v>225</v>
      </c>
      <c r="AT335" s="24" t="s">
        <v>222</v>
      </c>
      <c r="AU335" s="24" t="s">
        <v>88</v>
      </c>
      <c r="AY335" s="24" t="s">
        <v>179</v>
      </c>
      <c r="BE335" s="204">
        <f t="shared" si="74"/>
        <v>0</v>
      </c>
      <c r="BF335" s="204">
        <f t="shared" si="75"/>
        <v>0</v>
      </c>
      <c r="BG335" s="204">
        <f t="shared" si="76"/>
        <v>0</v>
      </c>
      <c r="BH335" s="204">
        <f t="shared" si="77"/>
        <v>0</v>
      </c>
      <c r="BI335" s="204">
        <f t="shared" si="78"/>
        <v>0</v>
      </c>
      <c r="BJ335" s="24" t="s">
        <v>86</v>
      </c>
      <c r="BK335" s="204">
        <f t="shared" si="79"/>
        <v>0</v>
      </c>
      <c r="BL335" s="24" t="s">
        <v>187</v>
      </c>
      <c r="BM335" s="24" t="s">
        <v>3703</v>
      </c>
    </row>
    <row r="336" spans="2:65" s="1" customFormat="1" ht="14.45" customHeight="1">
      <c r="B336" s="42"/>
      <c r="C336" s="240" t="s">
        <v>1857</v>
      </c>
      <c r="D336" s="240" t="s">
        <v>222</v>
      </c>
      <c r="E336" s="241" t="s">
        <v>2934</v>
      </c>
      <c r="F336" s="242" t="s">
        <v>3509</v>
      </c>
      <c r="G336" s="243" t="s">
        <v>250</v>
      </c>
      <c r="H336" s="244">
        <v>21</v>
      </c>
      <c r="I336" s="245"/>
      <c r="J336" s="246">
        <f t="shared" si="70"/>
        <v>0</v>
      </c>
      <c r="K336" s="242" t="s">
        <v>34</v>
      </c>
      <c r="L336" s="247"/>
      <c r="M336" s="248" t="s">
        <v>34</v>
      </c>
      <c r="N336" s="249" t="s">
        <v>49</v>
      </c>
      <c r="O336" s="43"/>
      <c r="P336" s="202">
        <f t="shared" si="71"/>
        <v>0</v>
      </c>
      <c r="Q336" s="202">
        <v>0</v>
      </c>
      <c r="R336" s="202">
        <f t="shared" si="72"/>
        <v>0</v>
      </c>
      <c r="S336" s="202">
        <v>0</v>
      </c>
      <c r="T336" s="203">
        <f t="shared" si="73"/>
        <v>0</v>
      </c>
      <c r="AR336" s="24" t="s">
        <v>225</v>
      </c>
      <c r="AT336" s="24" t="s">
        <v>222</v>
      </c>
      <c r="AU336" s="24" t="s">
        <v>88</v>
      </c>
      <c r="AY336" s="24" t="s">
        <v>179</v>
      </c>
      <c r="BE336" s="204">
        <f t="shared" si="74"/>
        <v>0</v>
      </c>
      <c r="BF336" s="204">
        <f t="shared" si="75"/>
        <v>0</v>
      </c>
      <c r="BG336" s="204">
        <f t="shared" si="76"/>
        <v>0</v>
      </c>
      <c r="BH336" s="204">
        <f t="shared" si="77"/>
        <v>0</v>
      </c>
      <c r="BI336" s="204">
        <f t="shared" si="78"/>
        <v>0</v>
      </c>
      <c r="BJ336" s="24" t="s">
        <v>86</v>
      </c>
      <c r="BK336" s="204">
        <f t="shared" si="79"/>
        <v>0</v>
      </c>
      <c r="BL336" s="24" t="s">
        <v>187</v>
      </c>
      <c r="BM336" s="24" t="s">
        <v>3704</v>
      </c>
    </row>
    <row r="337" spans="2:65" s="1" customFormat="1" ht="14.45" customHeight="1">
      <c r="B337" s="42"/>
      <c r="C337" s="240" t="s">
        <v>1861</v>
      </c>
      <c r="D337" s="240" t="s">
        <v>222</v>
      </c>
      <c r="E337" s="241" t="s">
        <v>3705</v>
      </c>
      <c r="F337" s="242" t="s">
        <v>3511</v>
      </c>
      <c r="G337" s="243" t="s">
        <v>2864</v>
      </c>
      <c r="H337" s="244">
        <v>24</v>
      </c>
      <c r="I337" s="245"/>
      <c r="J337" s="246">
        <f t="shared" si="70"/>
        <v>0</v>
      </c>
      <c r="K337" s="242" t="s">
        <v>34</v>
      </c>
      <c r="L337" s="247"/>
      <c r="M337" s="248" t="s">
        <v>34</v>
      </c>
      <c r="N337" s="249" t="s">
        <v>49</v>
      </c>
      <c r="O337" s="43"/>
      <c r="P337" s="202">
        <f t="shared" si="71"/>
        <v>0</v>
      </c>
      <c r="Q337" s="202">
        <v>0</v>
      </c>
      <c r="R337" s="202">
        <f t="shared" si="72"/>
        <v>0</v>
      </c>
      <c r="S337" s="202">
        <v>0</v>
      </c>
      <c r="T337" s="203">
        <f t="shared" si="73"/>
        <v>0</v>
      </c>
      <c r="AR337" s="24" t="s">
        <v>225</v>
      </c>
      <c r="AT337" s="24" t="s">
        <v>222</v>
      </c>
      <c r="AU337" s="24" t="s">
        <v>88</v>
      </c>
      <c r="AY337" s="24" t="s">
        <v>179</v>
      </c>
      <c r="BE337" s="204">
        <f t="shared" si="74"/>
        <v>0</v>
      </c>
      <c r="BF337" s="204">
        <f t="shared" si="75"/>
        <v>0</v>
      </c>
      <c r="BG337" s="204">
        <f t="shared" si="76"/>
        <v>0</v>
      </c>
      <c r="BH337" s="204">
        <f t="shared" si="77"/>
        <v>0</v>
      </c>
      <c r="BI337" s="204">
        <f t="shared" si="78"/>
        <v>0</v>
      </c>
      <c r="BJ337" s="24" t="s">
        <v>86</v>
      </c>
      <c r="BK337" s="204">
        <f t="shared" si="79"/>
        <v>0</v>
      </c>
      <c r="BL337" s="24" t="s">
        <v>187</v>
      </c>
      <c r="BM337" s="24" t="s">
        <v>3706</v>
      </c>
    </row>
    <row r="338" spans="2:65" s="1" customFormat="1" ht="14.45" customHeight="1">
      <c r="B338" s="42"/>
      <c r="C338" s="240" t="s">
        <v>1868</v>
      </c>
      <c r="D338" s="240" t="s">
        <v>222</v>
      </c>
      <c r="E338" s="241" t="s">
        <v>3707</v>
      </c>
      <c r="F338" s="242" t="s">
        <v>3427</v>
      </c>
      <c r="G338" s="243" t="s">
        <v>250</v>
      </c>
      <c r="H338" s="244">
        <v>11</v>
      </c>
      <c r="I338" s="245"/>
      <c r="J338" s="246">
        <f t="shared" si="70"/>
        <v>0</v>
      </c>
      <c r="K338" s="242" t="s">
        <v>34</v>
      </c>
      <c r="L338" s="247"/>
      <c r="M338" s="248" t="s">
        <v>34</v>
      </c>
      <c r="N338" s="249" t="s">
        <v>49</v>
      </c>
      <c r="O338" s="43"/>
      <c r="P338" s="202">
        <f t="shared" si="71"/>
        <v>0</v>
      </c>
      <c r="Q338" s="202">
        <v>0</v>
      </c>
      <c r="R338" s="202">
        <f t="shared" si="72"/>
        <v>0</v>
      </c>
      <c r="S338" s="202">
        <v>0</v>
      </c>
      <c r="T338" s="203">
        <f t="shared" si="73"/>
        <v>0</v>
      </c>
      <c r="AR338" s="24" t="s">
        <v>225</v>
      </c>
      <c r="AT338" s="24" t="s">
        <v>222</v>
      </c>
      <c r="AU338" s="24" t="s">
        <v>88</v>
      </c>
      <c r="AY338" s="24" t="s">
        <v>179</v>
      </c>
      <c r="BE338" s="204">
        <f t="shared" si="74"/>
        <v>0</v>
      </c>
      <c r="BF338" s="204">
        <f t="shared" si="75"/>
        <v>0</v>
      </c>
      <c r="BG338" s="204">
        <f t="shared" si="76"/>
        <v>0</v>
      </c>
      <c r="BH338" s="204">
        <f t="shared" si="77"/>
        <v>0</v>
      </c>
      <c r="BI338" s="204">
        <f t="shared" si="78"/>
        <v>0</v>
      </c>
      <c r="BJ338" s="24" t="s">
        <v>86</v>
      </c>
      <c r="BK338" s="204">
        <f t="shared" si="79"/>
        <v>0</v>
      </c>
      <c r="BL338" s="24" t="s">
        <v>187</v>
      </c>
      <c r="BM338" s="24" t="s">
        <v>3708</v>
      </c>
    </row>
    <row r="339" spans="2:65" s="1" customFormat="1" ht="14.45" customHeight="1">
      <c r="B339" s="42"/>
      <c r="C339" s="240" t="s">
        <v>1872</v>
      </c>
      <c r="D339" s="240" t="s">
        <v>222</v>
      </c>
      <c r="E339" s="241" t="s">
        <v>3709</v>
      </c>
      <c r="F339" s="242" t="s">
        <v>3429</v>
      </c>
      <c r="G339" s="243" t="s">
        <v>2864</v>
      </c>
      <c r="H339" s="244">
        <v>19</v>
      </c>
      <c r="I339" s="245"/>
      <c r="J339" s="246">
        <f t="shared" si="70"/>
        <v>0</v>
      </c>
      <c r="K339" s="242" t="s">
        <v>34</v>
      </c>
      <c r="L339" s="247"/>
      <c r="M339" s="248" t="s">
        <v>34</v>
      </c>
      <c r="N339" s="249" t="s">
        <v>49</v>
      </c>
      <c r="O339" s="43"/>
      <c r="P339" s="202">
        <f t="shared" si="71"/>
        <v>0</v>
      </c>
      <c r="Q339" s="202">
        <v>0</v>
      </c>
      <c r="R339" s="202">
        <f t="shared" si="72"/>
        <v>0</v>
      </c>
      <c r="S339" s="202">
        <v>0</v>
      </c>
      <c r="T339" s="203">
        <f t="shared" si="73"/>
        <v>0</v>
      </c>
      <c r="AR339" s="24" t="s">
        <v>225</v>
      </c>
      <c r="AT339" s="24" t="s">
        <v>222</v>
      </c>
      <c r="AU339" s="24" t="s">
        <v>88</v>
      </c>
      <c r="AY339" s="24" t="s">
        <v>179</v>
      </c>
      <c r="BE339" s="204">
        <f t="shared" si="74"/>
        <v>0</v>
      </c>
      <c r="BF339" s="204">
        <f t="shared" si="75"/>
        <v>0</v>
      </c>
      <c r="BG339" s="204">
        <f t="shared" si="76"/>
        <v>0</v>
      </c>
      <c r="BH339" s="204">
        <f t="shared" si="77"/>
        <v>0</v>
      </c>
      <c r="BI339" s="204">
        <f t="shared" si="78"/>
        <v>0</v>
      </c>
      <c r="BJ339" s="24" t="s">
        <v>86</v>
      </c>
      <c r="BK339" s="204">
        <f t="shared" si="79"/>
        <v>0</v>
      </c>
      <c r="BL339" s="24" t="s">
        <v>187</v>
      </c>
      <c r="BM339" s="24" t="s">
        <v>3710</v>
      </c>
    </row>
    <row r="340" spans="2:65" s="1" customFormat="1" ht="14.45" customHeight="1">
      <c r="B340" s="42"/>
      <c r="C340" s="240" t="s">
        <v>1885</v>
      </c>
      <c r="D340" s="240" t="s">
        <v>222</v>
      </c>
      <c r="E340" s="241" t="s">
        <v>3711</v>
      </c>
      <c r="F340" s="242" t="s">
        <v>3379</v>
      </c>
      <c r="G340" s="243" t="s">
        <v>250</v>
      </c>
      <c r="H340" s="244">
        <v>3</v>
      </c>
      <c r="I340" s="245"/>
      <c r="J340" s="246">
        <f t="shared" si="70"/>
        <v>0</v>
      </c>
      <c r="K340" s="242" t="s">
        <v>34</v>
      </c>
      <c r="L340" s="247"/>
      <c r="M340" s="248" t="s">
        <v>34</v>
      </c>
      <c r="N340" s="249" t="s">
        <v>49</v>
      </c>
      <c r="O340" s="43"/>
      <c r="P340" s="202">
        <f t="shared" si="71"/>
        <v>0</v>
      </c>
      <c r="Q340" s="202">
        <v>0</v>
      </c>
      <c r="R340" s="202">
        <f t="shared" si="72"/>
        <v>0</v>
      </c>
      <c r="S340" s="202">
        <v>0</v>
      </c>
      <c r="T340" s="203">
        <f t="shared" si="73"/>
        <v>0</v>
      </c>
      <c r="AR340" s="24" t="s">
        <v>225</v>
      </c>
      <c r="AT340" s="24" t="s">
        <v>222</v>
      </c>
      <c r="AU340" s="24" t="s">
        <v>88</v>
      </c>
      <c r="AY340" s="24" t="s">
        <v>179</v>
      </c>
      <c r="BE340" s="204">
        <f t="shared" si="74"/>
        <v>0</v>
      </c>
      <c r="BF340" s="204">
        <f t="shared" si="75"/>
        <v>0</v>
      </c>
      <c r="BG340" s="204">
        <f t="shared" si="76"/>
        <v>0</v>
      </c>
      <c r="BH340" s="204">
        <f t="shared" si="77"/>
        <v>0</v>
      </c>
      <c r="BI340" s="204">
        <f t="shared" si="78"/>
        <v>0</v>
      </c>
      <c r="BJ340" s="24" t="s">
        <v>86</v>
      </c>
      <c r="BK340" s="204">
        <f t="shared" si="79"/>
        <v>0</v>
      </c>
      <c r="BL340" s="24" t="s">
        <v>187</v>
      </c>
      <c r="BM340" s="24" t="s">
        <v>3712</v>
      </c>
    </row>
    <row r="341" spans="2:65" s="1" customFormat="1" ht="14.45" customHeight="1">
      <c r="B341" s="42"/>
      <c r="C341" s="240" t="s">
        <v>1893</v>
      </c>
      <c r="D341" s="240" t="s">
        <v>222</v>
      </c>
      <c r="E341" s="241" t="s">
        <v>3713</v>
      </c>
      <c r="F341" s="242" t="s">
        <v>3381</v>
      </c>
      <c r="G341" s="243" t="s">
        <v>2864</v>
      </c>
      <c r="H341" s="244">
        <v>8</v>
      </c>
      <c r="I341" s="245"/>
      <c r="J341" s="246">
        <f t="shared" si="70"/>
        <v>0</v>
      </c>
      <c r="K341" s="242" t="s">
        <v>34</v>
      </c>
      <c r="L341" s="247"/>
      <c r="M341" s="248" t="s">
        <v>34</v>
      </c>
      <c r="N341" s="249" t="s">
        <v>49</v>
      </c>
      <c r="O341" s="43"/>
      <c r="P341" s="202">
        <f t="shared" si="71"/>
        <v>0</v>
      </c>
      <c r="Q341" s="202">
        <v>0</v>
      </c>
      <c r="R341" s="202">
        <f t="shared" si="72"/>
        <v>0</v>
      </c>
      <c r="S341" s="202">
        <v>0</v>
      </c>
      <c r="T341" s="203">
        <f t="shared" si="73"/>
        <v>0</v>
      </c>
      <c r="AR341" s="24" t="s">
        <v>225</v>
      </c>
      <c r="AT341" s="24" t="s">
        <v>222</v>
      </c>
      <c r="AU341" s="24" t="s">
        <v>88</v>
      </c>
      <c r="AY341" s="24" t="s">
        <v>179</v>
      </c>
      <c r="BE341" s="204">
        <f t="shared" si="74"/>
        <v>0</v>
      </c>
      <c r="BF341" s="204">
        <f t="shared" si="75"/>
        <v>0</v>
      </c>
      <c r="BG341" s="204">
        <f t="shared" si="76"/>
        <v>0</v>
      </c>
      <c r="BH341" s="204">
        <f t="shared" si="77"/>
        <v>0</v>
      </c>
      <c r="BI341" s="204">
        <f t="shared" si="78"/>
        <v>0</v>
      </c>
      <c r="BJ341" s="24" t="s">
        <v>86</v>
      </c>
      <c r="BK341" s="204">
        <f t="shared" si="79"/>
        <v>0</v>
      </c>
      <c r="BL341" s="24" t="s">
        <v>187</v>
      </c>
      <c r="BM341" s="24" t="s">
        <v>3714</v>
      </c>
    </row>
    <row r="342" spans="2:65" s="1" customFormat="1" ht="14.45" customHeight="1">
      <c r="B342" s="42"/>
      <c r="C342" s="240" t="s">
        <v>1905</v>
      </c>
      <c r="D342" s="240" t="s">
        <v>222</v>
      </c>
      <c r="E342" s="241" t="s">
        <v>3715</v>
      </c>
      <c r="F342" s="242" t="s">
        <v>3517</v>
      </c>
      <c r="G342" s="243" t="s">
        <v>250</v>
      </c>
      <c r="H342" s="244">
        <v>7</v>
      </c>
      <c r="I342" s="245"/>
      <c r="J342" s="246">
        <f t="shared" si="70"/>
        <v>0</v>
      </c>
      <c r="K342" s="242" t="s">
        <v>34</v>
      </c>
      <c r="L342" s="247"/>
      <c r="M342" s="248" t="s">
        <v>34</v>
      </c>
      <c r="N342" s="249" t="s">
        <v>49</v>
      </c>
      <c r="O342" s="43"/>
      <c r="P342" s="202">
        <f t="shared" si="71"/>
        <v>0</v>
      </c>
      <c r="Q342" s="202">
        <v>0</v>
      </c>
      <c r="R342" s="202">
        <f t="shared" si="72"/>
        <v>0</v>
      </c>
      <c r="S342" s="202">
        <v>0</v>
      </c>
      <c r="T342" s="203">
        <f t="shared" si="73"/>
        <v>0</v>
      </c>
      <c r="AR342" s="24" t="s">
        <v>225</v>
      </c>
      <c r="AT342" s="24" t="s">
        <v>222</v>
      </c>
      <c r="AU342" s="24" t="s">
        <v>88</v>
      </c>
      <c r="AY342" s="24" t="s">
        <v>179</v>
      </c>
      <c r="BE342" s="204">
        <f t="shared" si="74"/>
        <v>0</v>
      </c>
      <c r="BF342" s="204">
        <f t="shared" si="75"/>
        <v>0</v>
      </c>
      <c r="BG342" s="204">
        <f t="shared" si="76"/>
        <v>0</v>
      </c>
      <c r="BH342" s="204">
        <f t="shared" si="77"/>
        <v>0</v>
      </c>
      <c r="BI342" s="204">
        <f t="shared" si="78"/>
        <v>0</v>
      </c>
      <c r="BJ342" s="24" t="s">
        <v>86</v>
      </c>
      <c r="BK342" s="204">
        <f t="shared" si="79"/>
        <v>0</v>
      </c>
      <c r="BL342" s="24" t="s">
        <v>187</v>
      </c>
      <c r="BM342" s="24" t="s">
        <v>3716</v>
      </c>
    </row>
    <row r="343" spans="2:65" s="1" customFormat="1" ht="14.45" customHeight="1">
      <c r="B343" s="42"/>
      <c r="C343" s="240" t="s">
        <v>1909</v>
      </c>
      <c r="D343" s="240" t="s">
        <v>222</v>
      </c>
      <c r="E343" s="241" t="s">
        <v>3717</v>
      </c>
      <c r="F343" s="242" t="s">
        <v>3519</v>
      </c>
      <c r="G343" s="243" t="s">
        <v>250</v>
      </c>
      <c r="H343" s="244">
        <v>8</v>
      </c>
      <c r="I343" s="245"/>
      <c r="J343" s="246">
        <f t="shared" si="70"/>
        <v>0</v>
      </c>
      <c r="K343" s="242" t="s">
        <v>34</v>
      </c>
      <c r="L343" s="247"/>
      <c r="M343" s="248" t="s">
        <v>34</v>
      </c>
      <c r="N343" s="249" t="s">
        <v>49</v>
      </c>
      <c r="O343" s="43"/>
      <c r="P343" s="202">
        <f t="shared" si="71"/>
        <v>0</v>
      </c>
      <c r="Q343" s="202">
        <v>0</v>
      </c>
      <c r="R343" s="202">
        <f t="shared" si="72"/>
        <v>0</v>
      </c>
      <c r="S343" s="202">
        <v>0</v>
      </c>
      <c r="T343" s="203">
        <f t="shared" si="73"/>
        <v>0</v>
      </c>
      <c r="AR343" s="24" t="s">
        <v>225</v>
      </c>
      <c r="AT343" s="24" t="s">
        <v>222</v>
      </c>
      <c r="AU343" s="24" t="s">
        <v>88</v>
      </c>
      <c r="AY343" s="24" t="s">
        <v>179</v>
      </c>
      <c r="BE343" s="204">
        <f t="shared" si="74"/>
        <v>0</v>
      </c>
      <c r="BF343" s="204">
        <f t="shared" si="75"/>
        <v>0</v>
      </c>
      <c r="BG343" s="204">
        <f t="shared" si="76"/>
        <v>0</v>
      </c>
      <c r="BH343" s="204">
        <f t="shared" si="77"/>
        <v>0</v>
      </c>
      <c r="BI343" s="204">
        <f t="shared" si="78"/>
        <v>0</v>
      </c>
      <c r="BJ343" s="24" t="s">
        <v>86</v>
      </c>
      <c r="BK343" s="204">
        <f t="shared" si="79"/>
        <v>0</v>
      </c>
      <c r="BL343" s="24" t="s">
        <v>187</v>
      </c>
      <c r="BM343" s="24" t="s">
        <v>3718</v>
      </c>
    </row>
    <row r="344" spans="2:65" s="1" customFormat="1" ht="14.45" customHeight="1">
      <c r="B344" s="42"/>
      <c r="C344" s="240" t="s">
        <v>1913</v>
      </c>
      <c r="D344" s="240" t="s">
        <v>222</v>
      </c>
      <c r="E344" s="241" t="s">
        <v>3719</v>
      </c>
      <c r="F344" s="242" t="s">
        <v>3435</v>
      </c>
      <c r="G344" s="243" t="s">
        <v>250</v>
      </c>
      <c r="H344" s="244">
        <v>6</v>
      </c>
      <c r="I344" s="245"/>
      <c r="J344" s="246">
        <f t="shared" si="70"/>
        <v>0</v>
      </c>
      <c r="K344" s="242" t="s">
        <v>34</v>
      </c>
      <c r="L344" s="247"/>
      <c r="M344" s="248" t="s">
        <v>34</v>
      </c>
      <c r="N344" s="249" t="s">
        <v>49</v>
      </c>
      <c r="O344" s="43"/>
      <c r="P344" s="202">
        <f t="shared" si="71"/>
        <v>0</v>
      </c>
      <c r="Q344" s="202">
        <v>0</v>
      </c>
      <c r="R344" s="202">
        <f t="shared" si="72"/>
        <v>0</v>
      </c>
      <c r="S344" s="202">
        <v>0</v>
      </c>
      <c r="T344" s="203">
        <f t="shared" si="73"/>
        <v>0</v>
      </c>
      <c r="AR344" s="24" t="s">
        <v>225</v>
      </c>
      <c r="AT344" s="24" t="s">
        <v>222</v>
      </c>
      <c r="AU344" s="24" t="s">
        <v>88</v>
      </c>
      <c r="AY344" s="24" t="s">
        <v>179</v>
      </c>
      <c r="BE344" s="204">
        <f t="shared" si="74"/>
        <v>0</v>
      </c>
      <c r="BF344" s="204">
        <f t="shared" si="75"/>
        <v>0</v>
      </c>
      <c r="BG344" s="204">
        <f t="shared" si="76"/>
        <v>0</v>
      </c>
      <c r="BH344" s="204">
        <f t="shared" si="77"/>
        <v>0</v>
      </c>
      <c r="BI344" s="204">
        <f t="shared" si="78"/>
        <v>0</v>
      </c>
      <c r="BJ344" s="24" t="s">
        <v>86</v>
      </c>
      <c r="BK344" s="204">
        <f t="shared" si="79"/>
        <v>0</v>
      </c>
      <c r="BL344" s="24" t="s">
        <v>187</v>
      </c>
      <c r="BM344" s="24" t="s">
        <v>3720</v>
      </c>
    </row>
    <row r="345" spans="2:65" s="1" customFormat="1" ht="14.45" customHeight="1">
      <c r="B345" s="42"/>
      <c r="C345" s="240" t="s">
        <v>1918</v>
      </c>
      <c r="D345" s="240" t="s">
        <v>222</v>
      </c>
      <c r="E345" s="241" t="s">
        <v>3721</v>
      </c>
      <c r="F345" s="242" t="s">
        <v>3387</v>
      </c>
      <c r="G345" s="243" t="s">
        <v>185</v>
      </c>
      <c r="H345" s="244">
        <v>82</v>
      </c>
      <c r="I345" s="245"/>
      <c r="J345" s="246">
        <f t="shared" si="70"/>
        <v>0</v>
      </c>
      <c r="K345" s="242" t="s">
        <v>34</v>
      </c>
      <c r="L345" s="247"/>
      <c r="M345" s="248" t="s">
        <v>34</v>
      </c>
      <c r="N345" s="249" t="s">
        <v>49</v>
      </c>
      <c r="O345" s="43"/>
      <c r="P345" s="202">
        <f t="shared" si="71"/>
        <v>0</v>
      </c>
      <c r="Q345" s="202">
        <v>0</v>
      </c>
      <c r="R345" s="202">
        <f t="shared" si="72"/>
        <v>0</v>
      </c>
      <c r="S345" s="202">
        <v>0</v>
      </c>
      <c r="T345" s="203">
        <f t="shared" si="73"/>
        <v>0</v>
      </c>
      <c r="AR345" s="24" t="s">
        <v>225</v>
      </c>
      <c r="AT345" s="24" t="s">
        <v>222</v>
      </c>
      <c r="AU345" s="24" t="s">
        <v>88</v>
      </c>
      <c r="AY345" s="24" t="s">
        <v>179</v>
      </c>
      <c r="BE345" s="204">
        <f t="shared" si="74"/>
        <v>0</v>
      </c>
      <c r="BF345" s="204">
        <f t="shared" si="75"/>
        <v>0</v>
      </c>
      <c r="BG345" s="204">
        <f t="shared" si="76"/>
        <v>0</v>
      </c>
      <c r="BH345" s="204">
        <f t="shared" si="77"/>
        <v>0</v>
      </c>
      <c r="BI345" s="204">
        <f t="shared" si="78"/>
        <v>0</v>
      </c>
      <c r="BJ345" s="24" t="s">
        <v>86</v>
      </c>
      <c r="BK345" s="204">
        <f t="shared" si="79"/>
        <v>0</v>
      </c>
      <c r="BL345" s="24" t="s">
        <v>187</v>
      </c>
      <c r="BM345" s="24" t="s">
        <v>3722</v>
      </c>
    </row>
    <row r="346" spans="2:65" s="1" customFormat="1" ht="14.45" customHeight="1">
      <c r="B346" s="42"/>
      <c r="C346" s="240" t="s">
        <v>1922</v>
      </c>
      <c r="D346" s="240" t="s">
        <v>222</v>
      </c>
      <c r="E346" s="241" t="s">
        <v>3723</v>
      </c>
      <c r="F346" s="242" t="s">
        <v>3389</v>
      </c>
      <c r="G346" s="243" t="s">
        <v>185</v>
      </c>
      <c r="H346" s="244">
        <v>288</v>
      </c>
      <c r="I346" s="245"/>
      <c r="J346" s="246">
        <f t="shared" si="70"/>
        <v>0</v>
      </c>
      <c r="K346" s="242" t="s">
        <v>34</v>
      </c>
      <c r="L346" s="247"/>
      <c r="M346" s="248" t="s">
        <v>34</v>
      </c>
      <c r="N346" s="249" t="s">
        <v>49</v>
      </c>
      <c r="O346" s="43"/>
      <c r="P346" s="202">
        <f t="shared" si="71"/>
        <v>0</v>
      </c>
      <c r="Q346" s="202">
        <v>0</v>
      </c>
      <c r="R346" s="202">
        <f t="shared" si="72"/>
        <v>0</v>
      </c>
      <c r="S346" s="202">
        <v>0</v>
      </c>
      <c r="T346" s="203">
        <f t="shared" si="73"/>
        <v>0</v>
      </c>
      <c r="AR346" s="24" t="s">
        <v>225</v>
      </c>
      <c r="AT346" s="24" t="s">
        <v>222</v>
      </c>
      <c r="AU346" s="24" t="s">
        <v>88</v>
      </c>
      <c r="AY346" s="24" t="s">
        <v>179</v>
      </c>
      <c r="BE346" s="204">
        <f t="shared" si="74"/>
        <v>0</v>
      </c>
      <c r="BF346" s="204">
        <f t="shared" si="75"/>
        <v>0</v>
      </c>
      <c r="BG346" s="204">
        <f t="shared" si="76"/>
        <v>0</v>
      </c>
      <c r="BH346" s="204">
        <f t="shared" si="77"/>
        <v>0</v>
      </c>
      <c r="BI346" s="204">
        <f t="shared" si="78"/>
        <v>0</v>
      </c>
      <c r="BJ346" s="24" t="s">
        <v>86</v>
      </c>
      <c r="BK346" s="204">
        <f t="shared" si="79"/>
        <v>0</v>
      </c>
      <c r="BL346" s="24" t="s">
        <v>187</v>
      </c>
      <c r="BM346" s="24" t="s">
        <v>3724</v>
      </c>
    </row>
    <row r="347" spans="2:65" s="1" customFormat="1" ht="22.9" customHeight="1">
      <c r="B347" s="42"/>
      <c r="C347" s="240" t="s">
        <v>1928</v>
      </c>
      <c r="D347" s="240" t="s">
        <v>222</v>
      </c>
      <c r="E347" s="241" t="s">
        <v>3725</v>
      </c>
      <c r="F347" s="242" t="s">
        <v>3524</v>
      </c>
      <c r="G347" s="243" t="s">
        <v>185</v>
      </c>
      <c r="H347" s="244">
        <v>45</v>
      </c>
      <c r="I347" s="245"/>
      <c r="J347" s="246">
        <f t="shared" si="70"/>
        <v>0</v>
      </c>
      <c r="K347" s="242" t="s">
        <v>34</v>
      </c>
      <c r="L347" s="247"/>
      <c r="M347" s="248" t="s">
        <v>34</v>
      </c>
      <c r="N347" s="249" t="s">
        <v>49</v>
      </c>
      <c r="O347" s="43"/>
      <c r="P347" s="202">
        <f t="shared" si="71"/>
        <v>0</v>
      </c>
      <c r="Q347" s="202">
        <v>0</v>
      </c>
      <c r="R347" s="202">
        <f t="shared" si="72"/>
        <v>0</v>
      </c>
      <c r="S347" s="202">
        <v>0</v>
      </c>
      <c r="T347" s="203">
        <f t="shared" si="73"/>
        <v>0</v>
      </c>
      <c r="AR347" s="24" t="s">
        <v>225</v>
      </c>
      <c r="AT347" s="24" t="s">
        <v>222</v>
      </c>
      <c r="AU347" s="24" t="s">
        <v>88</v>
      </c>
      <c r="AY347" s="24" t="s">
        <v>179</v>
      </c>
      <c r="BE347" s="204">
        <f t="shared" si="74"/>
        <v>0</v>
      </c>
      <c r="BF347" s="204">
        <f t="shared" si="75"/>
        <v>0</v>
      </c>
      <c r="BG347" s="204">
        <f t="shared" si="76"/>
        <v>0</v>
      </c>
      <c r="BH347" s="204">
        <f t="shared" si="77"/>
        <v>0</v>
      </c>
      <c r="BI347" s="204">
        <f t="shared" si="78"/>
        <v>0</v>
      </c>
      <c r="BJ347" s="24" t="s">
        <v>86</v>
      </c>
      <c r="BK347" s="204">
        <f t="shared" si="79"/>
        <v>0</v>
      </c>
      <c r="BL347" s="24" t="s">
        <v>187</v>
      </c>
      <c r="BM347" s="24" t="s">
        <v>3726</v>
      </c>
    </row>
    <row r="348" spans="2:65" s="10" customFormat="1" ht="29.85" customHeight="1">
      <c r="B348" s="177"/>
      <c r="C348" s="178"/>
      <c r="D348" s="179" t="s">
        <v>77</v>
      </c>
      <c r="E348" s="191" t="s">
        <v>3727</v>
      </c>
      <c r="F348" s="191" t="s">
        <v>3728</v>
      </c>
      <c r="G348" s="178"/>
      <c r="H348" s="178"/>
      <c r="I348" s="181"/>
      <c r="J348" s="192">
        <f>BK348</f>
        <v>0</v>
      </c>
      <c r="K348" s="178"/>
      <c r="L348" s="183"/>
      <c r="M348" s="184"/>
      <c r="N348" s="185"/>
      <c r="O348" s="185"/>
      <c r="P348" s="186">
        <f>SUM(P349:P384)</f>
        <v>0</v>
      </c>
      <c r="Q348" s="185"/>
      <c r="R348" s="186">
        <f>SUM(R349:R384)</f>
        <v>0</v>
      </c>
      <c r="S348" s="185"/>
      <c r="T348" s="187">
        <f>SUM(T349:T384)</f>
        <v>0</v>
      </c>
      <c r="AR348" s="188" t="s">
        <v>86</v>
      </c>
      <c r="AT348" s="189" t="s">
        <v>77</v>
      </c>
      <c r="AU348" s="189" t="s">
        <v>86</v>
      </c>
      <c r="AY348" s="188" t="s">
        <v>179</v>
      </c>
      <c r="BK348" s="190">
        <f>SUM(BK349:BK384)</f>
        <v>0</v>
      </c>
    </row>
    <row r="349" spans="2:65" s="1" customFormat="1" ht="114" customHeight="1">
      <c r="B349" s="42"/>
      <c r="C349" s="240" t="s">
        <v>1933</v>
      </c>
      <c r="D349" s="240" t="s">
        <v>222</v>
      </c>
      <c r="E349" s="241" t="s">
        <v>3729</v>
      </c>
      <c r="F349" s="242" t="s">
        <v>3730</v>
      </c>
      <c r="G349" s="243" t="s">
        <v>454</v>
      </c>
      <c r="H349" s="244">
        <v>1</v>
      </c>
      <c r="I349" s="245"/>
      <c r="J349" s="246">
        <f>ROUND(I349*H349,2)</f>
        <v>0</v>
      </c>
      <c r="K349" s="242" t="s">
        <v>34</v>
      </c>
      <c r="L349" s="247"/>
      <c r="M349" s="248" t="s">
        <v>34</v>
      </c>
      <c r="N349" s="249" t="s">
        <v>49</v>
      </c>
      <c r="O349" s="43"/>
      <c r="P349" s="202">
        <f>O349*H349</f>
        <v>0</v>
      </c>
      <c r="Q349" s="202">
        <v>0</v>
      </c>
      <c r="R349" s="202">
        <f>Q349*H349</f>
        <v>0</v>
      </c>
      <c r="S349" s="202">
        <v>0</v>
      </c>
      <c r="T349" s="203">
        <f>S349*H349</f>
        <v>0</v>
      </c>
      <c r="AR349" s="24" t="s">
        <v>225</v>
      </c>
      <c r="AT349" s="24" t="s">
        <v>222</v>
      </c>
      <c r="AU349" s="24" t="s">
        <v>88</v>
      </c>
      <c r="AY349" s="24" t="s">
        <v>179</v>
      </c>
      <c r="BE349" s="204">
        <f>IF(N349="základní",J349,0)</f>
        <v>0</v>
      </c>
      <c r="BF349" s="204">
        <f>IF(N349="snížená",J349,0)</f>
        <v>0</v>
      </c>
      <c r="BG349" s="204">
        <f>IF(N349="zákl. přenesená",J349,0)</f>
        <v>0</v>
      </c>
      <c r="BH349" s="204">
        <f>IF(N349="sníž. přenesená",J349,0)</f>
        <v>0</v>
      </c>
      <c r="BI349" s="204">
        <f>IF(N349="nulová",J349,0)</f>
        <v>0</v>
      </c>
      <c r="BJ349" s="24" t="s">
        <v>86</v>
      </c>
      <c r="BK349" s="204">
        <f>ROUND(I349*H349,2)</f>
        <v>0</v>
      </c>
      <c r="BL349" s="24" t="s">
        <v>187</v>
      </c>
      <c r="BM349" s="24" t="s">
        <v>3731</v>
      </c>
    </row>
    <row r="350" spans="2:65" s="1" customFormat="1" ht="27">
      <c r="B350" s="42"/>
      <c r="C350" s="64"/>
      <c r="D350" s="205" t="s">
        <v>227</v>
      </c>
      <c r="E350" s="64"/>
      <c r="F350" s="206" t="s">
        <v>3327</v>
      </c>
      <c r="G350" s="64"/>
      <c r="H350" s="64"/>
      <c r="I350" s="164"/>
      <c r="J350" s="64"/>
      <c r="K350" s="64"/>
      <c r="L350" s="62"/>
      <c r="M350" s="207"/>
      <c r="N350" s="43"/>
      <c r="O350" s="43"/>
      <c r="P350" s="43"/>
      <c r="Q350" s="43"/>
      <c r="R350" s="43"/>
      <c r="S350" s="43"/>
      <c r="T350" s="79"/>
      <c r="AT350" s="24" t="s">
        <v>227</v>
      </c>
      <c r="AU350" s="24" t="s">
        <v>88</v>
      </c>
    </row>
    <row r="351" spans="2:65" s="1" customFormat="1" ht="22.9" customHeight="1">
      <c r="B351" s="42"/>
      <c r="C351" s="240" t="s">
        <v>1937</v>
      </c>
      <c r="D351" s="240" t="s">
        <v>222</v>
      </c>
      <c r="E351" s="241" t="s">
        <v>3732</v>
      </c>
      <c r="F351" s="242" t="s">
        <v>3733</v>
      </c>
      <c r="G351" s="243" t="s">
        <v>454</v>
      </c>
      <c r="H351" s="244">
        <v>1</v>
      </c>
      <c r="I351" s="245"/>
      <c r="J351" s="246">
        <f t="shared" ref="J351:J384" si="80">ROUND(I351*H351,2)</f>
        <v>0</v>
      </c>
      <c r="K351" s="242" t="s">
        <v>34</v>
      </c>
      <c r="L351" s="247"/>
      <c r="M351" s="248" t="s">
        <v>34</v>
      </c>
      <c r="N351" s="249" t="s">
        <v>49</v>
      </c>
      <c r="O351" s="43"/>
      <c r="P351" s="202">
        <f t="shared" ref="P351:P384" si="81">O351*H351</f>
        <v>0</v>
      </c>
      <c r="Q351" s="202">
        <v>0</v>
      </c>
      <c r="R351" s="202">
        <f t="shared" ref="R351:R384" si="82">Q351*H351</f>
        <v>0</v>
      </c>
      <c r="S351" s="202">
        <v>0</v>
      </c>
      <c r="T351" s="203">
        <f t="shared" ref="T351:T384" si="83">S351*H351</f>
        <v>0</v>
      </c>
      <c r="AR351" s="24" t="s">
        <v>225</v>
      </c>
      <c r="AT351" s="24" t="s">
        <v>222</v>
      </c>
      <c r="AU351" s="24" t="s">
        <v>88</v>
      </c>
      <c r="AY351" s="24" t="s">
        <v>179</v>
      </c>
      <c r="BE351" s="204">
        <f t="shared" ref="BE351:BE384" si="84">IF(N351="základní",J351,0)</f>
        <v>0</v>
      </c>
      <c r="BF351" s="204">
        <f t="shared" ref="BF351:BF384" si="85">IF(N351="snížená",J351,0)</f>
        <v>0</v>
      </c>
      <c r="BG351" s="204">
        <f t="shared" ref="BG351:BG384" si="86">IF(N351="zákl. přenesená",J351,0)</f>
        <v>0</v>
      </c>
      <c r="BH351" s="204">
        <f t="shared" ref="BH351:BH384" si="87">IF(N351="sníž. přenesená",J351,0)</f>
        <v>0</v>
      </c>
      <c r="BI351" s="204">
        <f t="shared" ref="BI351:BI384" si="88">IF(N351="nulová",J351,0)</f>
        <v>0</v>
      </c>
      <c r="BJ351" s="24" t="s">
        <v>86</v>
      </c>
      <c r="BK351" s="204">
        <f t="shared" ref="BK351:BK384" si="89">ROUND(I351*H351,2)</f>
        <v>0</v>
      </c>
      <c r="BL351" s="24" t="s">
        <v>187</v>
      </c>
      <c r="BM351" s="24" t="s">
        <v>3734</v>
      </c>
    </row>
    <row r="352" spans="2:65" s="1" customFormat="1" ht="14.45" customHeight="1">
      <c r="B352" s="42"/>
      <c r="C352" s="240" t="s">
        <v>1941</v>
      </c>
      <c r="D352" s="240" t="s">
        <v>222</v>
      </c>
      <c r="E352" s="241" t="s">
        <v>3735</v>
      </c>
      <c r="F352" s="242" t="s">
        <v>3446</v>
      </c>
      <c r="G352" s="243" t="s">
        <v>2864</v>
      </c>
      <c r="H352" s="244">
        <v>1</v>
      </c>
      <c r="I352" s="245"/>
      <c r="J352" s="246">
        <f t="shared" si="80"/>
        <v>0</v>
      </c>
      <c r="K352" s="242" t="s">
        <v>34</v>
      </c>
      <c r="L352" s="247"/>
      <c r="M352" s="248" t="s">
        <v>34</v>
      </c>
      <c r="N352" s="249" t="s">
        <v>49</v>
      </c>
      <c r="O352" s="43"/>
      <c r="P352" s="202">
        <f t="shared" si="81"/>
        <v>0</v>
      </c>
      <c r="Q352" s="202">
        <v>0</v>
      </c>
      <c r="R352" s="202">
        <f t="shared" si="82"/>
        <v>0</v>
      </c>
      <c r="S352" s="202">
        <v>0</v>
      </c>
      <c r="T352" s="203">
        <f t="shared" si="83"/>
        <v>0</v>
      </c>
      <c r="AR352" s="24" t="s">
        <v>225</v>
      </c>
      <c r="AT352" s="24" t="s">
        <v>222</v>
      </c>
      <c r="AU352" s="24" t="s">
        <v>88</v>
      </c>
      <c r="AY352" s="24" t="s">
        <v>179</v>
      </c>
      <c r="BE352" s="204">
        <f t="shared" si="84"/>
        <v>0</v>
      </c>
      <c r="BF352" s="204">
        <f t="shared" si="85"/>
        <v>0</v>
      </c>
      <c r="BG352" s="204">
        <f t="shared" si="86"/>
        <v>0</v>
      </c>
      <c r="BH352" s="204">
        <f t="shared" si="87"/>
        <v>0</v>
      </c>
      <c r="BI352" s="204">
        <f t="shared" si="88"/>
        <v>0</v>
      </c>
      <c r="BJ352" s="24" t="s">
        <v>86</v>
      </c>
      <c r="BK352" s="204">
        <f t="shared" si="89"/>
        <v>0</v>
      </c>
      <c r="BL352" s="24" t="s">
        <v>187</v>
      </c>
      <c r="BM352" s="24" t="s">
        <v>3736</v>
      </c>
    </row>
    <row r="353" spans="2:65" s="1" customFormat="1" ht="14.45" customHeight="1">
      <c r="B353" s="42"/>
      <c r="C353" s="240" t="s">
        <v>1945</v>
      </c>
      <c r="D353" s="240" t="s">
        <v>222</v>
      </c>
      <c r="E353" s="241" t="s">
        <v>3737</v>
      </c>
      <c r="F353" s="242" t="s">
        <v>3448</v>
      </c>
      <c r="G353" s="243" t="s">
        <v>454</v>
      </c>
      <c r="H353" s="244">
        <v>1</v>
      </c>
      <c r="I353" s="245"/>
      <c r="J353" s="246">
        <f t="shared" si="80"/>
        <v>0</v>
      </c>
      <c r="K353" s="242" t="s">
        <v>34</v>
      </c>
      <c r="L353" s="247"/>
      <c r="M353" s="248" t="s">
        <v>34</v>
      </c>
      <c r="N353" s="249" t="s">
        <v>49</v>
      </c>
      <c r="O353" s="43"/>
      <c r="P353" s="202">
        <f t="shared" si="81"/>
        <v>0</v>
      </c>
      <c r="Q353" s="202">
        <v>0</v>
      </c>
      <c r="R353" s="202">
        <f t="shared" si="82"/>
        <v>0</v>
      </c>
      <c r="S353" s="202">
        <v>0</v>
      </c>
      <c r="T353" s="203">
        <f t="shared" si="83"/>
        <v>0</v>
      </c>
      <c r="AR353" s="24" t="s">
        <v>225</v>
      </c>
      <c r="AT353" s="24" t="s">
        <v>222</v>
      </c>
      <c r="AU353" s="24" t="s">
        <v>88</v>
      </c>
      <c r="AY353" s="24" t="s">
        <v>179</v>
      </c>
      <c r="BE353" s="204">
        <f t="shared" si="84"/>
        <v>0</v>
      </c>
      <c r="BF353" s="204">
        <f t="shared" si="85"/>
        <v>0</v>
      </c>
      <c r="BG353" s="204">
        <f t="shared" si="86"/>
        <v>0</v>
      </c>
      <c r="BH353" s="204">
        <f t="shared" si="87"/>
        <v>0</v>
      </c>
      <c r="BI353" s="204">
        <f t="shared" si="88"/>
        <v>0</v>
      </c>
      <c r="BJ353" s="24" t="s">
        <v>86</v>
      </c>
      <c r="BK353" s="204">
        <f t="shared" si="89"/>
        <v>0</v>
      </c>
      <c r="BL353" s="24" t="s">
        <v>187</v>
      </c>
      <c r="BM353" s="24" t="s">
        <v>3738</v>
      </c>
    </row>
    <row r="354" spans="2:65" s="1" customFormat="1" ht="22.9" customHeight="1">
      <c r="B354" s="42"/>
      <c r="C354" s="240" t="s">
        <v>1949</v>
      </c>
      <c r="D354" s="240" t="s">
        <v>222</v>
      </c>
      <c r="E354" s="241" t="s">
        <v>3739</v>
      </c>
      <c r="F354" s="242" t="s">
        <v>3450</v>
      </c>
      <c r="G354" s="243" t="s">
        <v>250</v>
      </c>
      <c r="H354" s="244">
        <v>36</v>
      </c>
      <c r="I354" s="245"/>
      <c r="J354" s="246">
        <f t="shared" si="80"/>
        <v>0</v>
      </c>
      <c r="K354" s="242" t="s">
        <v>34</v>
      </c>
      <c r="L354" s="247"/>
      <c r="M354" s="248" t="s">
        <v>34</v>
      </c>
      <c r="N354" s="249" t="s">
        <v>49</v>
      </c>
      <c r="O354" s="43"/>
      <c r="P354" s="202">
        <f t="shared" si="81"/>
        <v>0</v>
      </c>
      <c r="Q354" s="202">
        <v>0</v>
      </c>
      <c r="R354" s="202">
        <f t="shared" si="82"/>
        <v>0</v>
      </c>
      <c r="S354" s="202">
        <v>0</v>
      </c>
      <c r="T354" s="203">
        <f t="shared" si="83"/>
        <v>0</v>
      </c>
      <c r="AR354" s="24" t="s">
        <v>225</v>
      </c>
      <c r="AT354" s="24" t="s">
        <v>222</v>
      </c>
      <c r="AU354" s="24" t="s">
        <v>88</v>
      </c>
      <c r="AY354" s="24" t="s">
        <v>179</v>
      </c>
      <c r="BE354" s="204">
        <f t="shared" si="84"/>
        <v>0</v>
      </c>
      <c r="BF354" s="204">
        <f t="shared" si="85"/>
        <v>0</v>
      </c>
      <c r="BG354" s="204">
        <f t="shared" si="86"/>
        <v>0</v>
      </c>
      <c r="BH354" s="204">
        <f t="shared" si="87"/>
        <v>0</v>
      </c>
      <c r="BI354" s="204">
        <f t="shared" si="88"/>
        <v>0</v>
      </c>
      <c r="BJ354" s="24" t="s">
        <v>86</v>
      </c>
      <c r="BK354" s="204">
        <f t="shared" si="89"/>
        <v>0</v>
      </c>
      <c r="BL354" s="24" t="s">
        <v>187</v>
      </c>
      <c r="BM354" s="24" t="s">
        <v>3740</v>
      </c>
    </row>
    <row r="355" spans="2:65" s="1" customFormat="1" ht="22.9" customHeight="1">
      <c r="B355" s="42"/>
      <c r="C355" s="240" t="s">
        <v>1956</v>
      </c>
      <c r="D355" s="240" t="s">
        <v>222</v>
      </c>
      <c r="E355" s="241" t="s">
        <v>3741</v>
      </c>
      <c r="F355" s="242" t="s">
        <v>3452</v>
      </c>
      <c r="G355" s="243" t="s">
        <v>250</v>
      </c>
      <c r="H355" s="244">
        <v>36</v>
      </c>
      <c r="I355" s="245"/>
      <c r="J355" s="246">
        <f t="shared" si="80"/>
        <v>0</v>
      </c>
      <c r="K355" s="242" t="s">
        <v>34</v>
      </c>
      <c r="L355" s="247"/>
      <c r="M355" s="248" t="s">
        <v>34</v>
      </c>
      <c r="N355" s="249" t="s">
        <v>49</v>
      </c>
      <c r="O355" s="43"/>
      <c r="P355" s="202">
        <f t="shared" si="81"/>
        <v>0</v>
      </c>
      <c r="Q355" s="202">
        <v>0</v>
      </c>
      <c r="R355" s="202">
        <f t="shared" si="82"/>
        <v>0</v>
      </c>
      <c r="S355" s="202">
        <v>0</v>
      </c>
      <c r="T355" s="203">
        <f t="shared" si="83"/>
        <v>0</v>
      </c>
      <c r="AR355" s="24" t="s">
        <v>225</v>
      </c>
      <c r="AT355" s="24" t="s">
        <v>222</v>
      </c>
      <c r="AU355" s="24" t="s">
        <v>88</v>
      </c>
      <c r="AY355" s="24" t="s">
        <v>179</v>
      </c>
      <c r="BE355" s="204">
        <f t="shared" si="84"/>
        <v>0</v>
      </c>
      <c r="BF355" s="204">
        <f t="shared" si="85"/>
        <v>0</v>
      </c>
      <c r="BG355" s="204">
        <f t="shared" si="86"/>
        <v>0</v>
      </c>
      <c r="BH355" s="204">
        <f t="shared" si="87"/>
        <v>0</v>
      </c>
      <c r="BI355" s="204">
        <f t="shared" si="88"/>
        <v>0</v>
      </c>
      <c r="BJ355" s="24" t="s">
        <v>86</v>
      </c>
      <c r="BK355" s="204">
        <f t="shared" si="89"/>
        <v>0</v>
      </c>
      <c r="BL355" s="24" t="s">
        <v>187</v>
      </c>
      <c r="BM355" s="24" t="s">
        <v>3742</v>
      </c>
    </row>
    <row r="356" spans="2:65" s="1" customFormat="1" ht="14.45" customHeight="1">
      <c r="B356" s="42"/>
      <c r="C356" s="240" t="s">
        <v>1960</v>
      </c>
      <c r="D356" s="240" t="s">
        <v>222</v>
      </c>
      <c r="E356" s="241" t="s">
        <v>3743</v>
      </c>
      <c r="F356" s="242" t="s">
        <v>3454</v>
      </c>
      <c r="G356" s="243" t="s">
        <v>250</v>
      </c>
      <c r="H356" s="244">
        <v>36</v>
      </c>
      <c r="I356" s="245"/>
      <c r="J356" s="246">
        <f t="shared" si="80"/>
        <v>0</v>
      </c>
      <c r="K356" s="242" t="s">
        <v>34</v>
      </c>
      <c r="L356" s="247"/>
      <c r="M356" s="248" t="s">
        <v>34</v>
      </c>
      <c r="N356" s="249" t="s">
        <v>49</v>
      </c>
      <c r="O356" s="43"/>
      <c r="P356" s="202">
        <f t="shared" si="81"/>
        <v>0</v>
      </c>
      <c r="Q356" s="202">
        <v>0</v>
      </c>
      <c r="R356" s="202">
        <f t="shared" si="82"/>
        <v>0</v>
      </c>
      <c r="S356" s="202">
        <v>0</v>
      </c>
      <c r="T356" s="203">
        <f t="shared" si="83"/>
        <v>0</v>
      </c>
      <c r="AR356" s="24" t="s">
        <v>225</v>
      </c>
      <c r="AT356" s="24" t="s">
        <v>222</v>
      </c>
      <c r="AU356" s="24" t="s">
        <v>88</v>
      </c>
      <c r="AY356" s="24" t="s">
        <v>179</v>
      </c>
      <c r="BE356" s="204">
        <f t="shared" si="84"/>
        <v>0</v>
      </c>
      <c r="BF356" s="204">
        <f t="shared" si="85"/>
        <v>0</v>
      </c>
      <c r="BG356" s="204">
        <f t="shared" si="86"/>
        <v>0</v>
      </c>
      <c r="BH356" s="204">
        <f t="shared" si="87"/>
        <v>0</v>
      </c>
      <c r="BI356" s="204">
        <f t="shared" si="88"/>
        <v>0</v>
      </c>
      <c r="BJ356" s="24" t="s">
        <v>86</v>
      </c>
      <c r="BK356" s="204">
        <f t="shared" si="89"/>
        <v>0</v>
      </c>
      <c r="BL356" s="24" t="s">
        <v>187</v>
      </c>
      <c r="BM356" s="24" t="s">
        <v>3744</v>
      </c>
    </row>
    <row r="357" spans="2:65" s="1" customFormat="1" ht="14.45" customHeight="1">
      <c r="B357" s="42"/>
      <c r="C357" s="240" t="s">
        <v>1963</v>
      </c>
      <c r="D357" s="240" t="s">
        <v>222</v>
      </c>
      <c r="E357" s="241" t="s">
        <v>3745</v>
      </c>
      <c r="F357" s="242" t="s">
        <v>3456</v>
      </c>
      <c r="G357" s="243" t="s">
        <v>250</v>
      </c>
      <c r="H357" s="244">
        <v>36</v>
      </c>
      <c r="I357" s="245"/>
      <c r="J357" s="246">
        <f t="shared" si="80"/>
        <v>0</v>
      </c>
      <c r="K357" s="242" t="s">
        <v>34</v>
      </c>
      <c r="L357" s="247"/>
      <c r="M357" s="248" t="s">
        <v>34</v>
      </c>
      <c r="N357" s="249" t="s">
        <v>49</v>
      </c>
      <c r="O357" s="43"/>
      <c r="P357" s="202">
        <f t="shared" si="81"/>
        <v>0</v>
      </c>
      <c r="Q357" s="202">
        <v>0</v>
      </c>
      <c r="R357" s="202">
        <f t="shared" si="82"/>
        <v>0</v>
      </c>
      <c r="S357" s="202">
        <v>0</v>
      </c>
      <c r="T357" s="203">
        <f t="shared" si="83"/>
        <v>0</v>
      </c>
      <c r="AR357" s="24" t="s">
        <v>225</v>
      </c>
      <c r="AT357" s="24" t="s">
        <v>222</v>
      </c>
      <c r="AU357" s="24" t="s">
        <v>88</v>
      </c>
      <c r="AY357" s="24" t="s">
        <v>179</v>
      </c>
      <c r="BE357" s="204">
        <f t="shared" si="84"/>
        <v>0</v>
      </c>
      <c r="BF357" s="204">
        <f t="shared" si="85"/>
        <v>0</v>
      </c>
      <c r="BG357" s="204">
        <f t="shared" si="86"/>
        <v>0</v>
      </c>
      <c r="BH357" s="204">
        <f t="shared" si="87"/>
        <v>0</v>
      </c>
      <c r="BI357" s="204">
        <f t="shared" si="88"/>
        <v>0</v>
      </c>
      <c r="BJ357" s="24" t="s">
        <v>86</v>
      </c>
      <c r="BK357" s="204">
        <f t="shared" si="89"/>
        <v>0</v>
      </c>
      <c r="BL357" s="24" t="s">
        <v>187</v>
      </c>
      <c r="BM357" s="24" t="s">
        <v>3746</v>
      </c>
    </row>
    <row r="358" spans="2:65" s="1" customFormat="1" ht="14.45" customHeight="1">
      <c r="B358" s="42"/>
      <c r="C358" s="240" t="s">
        <v>1966</v>
      </c>
      <c r="D358" s="240" t="s">
        <v>222</v>
      </c>
      <c r="E358" s="241" t="s">
        <v>3747</v>
      </c>
      <c r="F358" s="242" t="s">
        <v>3748</v>
      </c>
      <c r="G358" s="243" t="s">
        <v>2864</v>
      </c>
      <c r="H358" s="244">
        <v>1</v>
      </c>
      <c r="I358" s="245"/>
      <c r="J358" s="246">
        <f t="shared" si="80"/>
        <v>0</v>
      </c>
      <c r="K358" s="242" t="s">
        <v>34</v>
      </c>
      <c r="L358" s="247"/>
      <c r="M358" s="248" t="s">
        <v>34</v>
      </c>
      <c r="N358" s="249" t="s">
        <v>49</v>
      </c>
      <c r="O358" s="43"/>
      <c r="P358" s="202">
        <f t="shared" si="81"/>
        <v>0</v>
      </c>
      <c r="Q358" s="202">
        <v>0</v>
      </c>
      <c r="R358" s="202">
        <f t="shared" si="82"/>
        <v>0</v>
      </c>
      <c r="S358" s="202">
        <v>0</v>
      </c>
      <c r="T358" s="203">
        <f t="shared" si="83"/>
        <v>0</v>
      </c>
      <c r="AR358" s="24" t="s">
        <v>225</v>
      </c>
      <c r="AT358" s="24" t="s">
        <v>222</v>
      </c>
      <c r="AU358" s="24" t="s">
        <v>88</v>
      </c>
      <c r="AY358" s="24" t="s">
        <v>179</v>
      </c>
      <c r="BE358" s="204">
        <f t="shared" si="84"/>
        <v>0</v>
      </c>
      <c r="BF358" s="204">
        <f t="shared" si="85"/>
        <v>0</v>
      </c>
      <c r="BG358" s="204">
        <f t="shared" si="86"/>
        <v>0</v>
      </c>
      <c r="BH358" s="204">
        <f t="shared" si="87"/>
        <v>0</v>
      </c>
      <c r="BI358" s="204">
        <f t="shared" si="88"/>
        <v>0</v>
      </c>
      <c r="BJ358" s="24" t="s">
        <v>86</v>
      </c>
      <c r="BK358" s="204">
        <f t="shared" si="89"/>
        <v>0</v>
      </c>
      <c r="BL358" s="24" t="s">
        <v>187</v>
      </c>
      <c r="BM358" s="24" t="s">
        <v>3749</v>
      </c>
    </row>
    <row r="359" spans="2:65" s="1" customFormat="1" ht="22.9" customHeight="1">
      <c r="B359" s="42"/>
      <c r="C359" s="240" t="s">
        <v>1970</v>
      </c>
      <c r="D359" s="240" t="s">
        <v>222</v>
      </c>
      <c r="E359" s="241" t="s">
        <v>2955</v>
      </c>
      <c r="F359" s="242" t="s">
        <v>3750</v>
      </c>
      <c r="G359" s="243" t="s">
        <v>2864</v>
      </c>
      <c r="H359" s="244">
        <v>2</v>
      </c>
      <c r="I359" s="245"/>
      <c r="J359" s="246">
        <f t="shared" si="80"/>
        <v>0</v>
      </c>
      <c r="K359" s="242" t="s">
        <v>34</v>
      </c>
      <c r="L359" s="247"/>
      <c r="M359" s="248" t="s">
        <v>34</v>
      </c>
      <c r="N359" s="249" t="s">
        <v>49</v>
      </c>
      <c r="O359" s="43"/>
      <c r="P359" s="202">
        <f t="shared" si="81"/>
        <v>0</v>
      </c>
      <c r="Q359" s="202">
        <v>0</v>
      </c>
      <c r="R359" s="202">
        <f t="shared" si="82"/>
        <v>0</v>
      </c>
      <c r="S359" s="202">
        <v>0</v>
      </c>
      <c r="T359" s="203">
        <f t="shared" si="83"/>
        <v>0</v>
      </c>
      <c r="AR359" s="24" t="s">
        <v>225</v>
      </c>
      <c r="AT359" s="24" t="s">
        <v>222</v>
      </c>
      <c r="AU359" s="24" t="s">
        <v>88</v>
      </c>
      <c r="AY359" s="24" t="s">
        <v>179</v>
      </c>
      <c r="BE359" s="204">
        <f t="shared" si="84"/>
        <v>0</v>
      </c>
      <c r="BF359" s="204">
        <f t="shared" si="85"/>
        <v>0</v>
      </c>
      <c r="BG359" s="204">
        <f t="shared" si="86"/>
        <v>0</v>
      </c>
      <c r="BH359" s="204">
        <f t="shared" si="87"/>
        <v>0</v>
      </c>
      <c r="BI359" s="204">
        <f t="shared" si="88"/>
        <v>0</v>
      </c>
      <c r="BJ359" s="24" t="s">
        <v>86</v>
      </c>
      <c r="BK359" s="204">
        <f t="shared" si="89"/>
        <v>0</v>
      </c>
      <c r="BL359" s="24" t="s">
        <v>187</v>
      </c>
      <c r="BM359" s="24" t="s">
        <v>3751</v>
      </c>
    </row>
    <row r="360" spans="2:65" s="1" customFormat="1" ht="34.15" customHeight="1">
      <c r="B360" s="42"/>
      <c r="C360" s="240" t="s">
        <v>1973</v>
      </c>
      <c r="D360" s="240" t="s">
        <v>222</v>
      </c>
      <c r="E360" s="241" t="s">
        <v>2957</v>
      </c>
      <c r="F360" s="242" t="s">
        <v>3752</v>
      </c>
      <c r="G360" s="243" t="s">
        <v>2864</v>
      </c>
      <c r="H360" s="244">
        <v>1</v>
      </c>
      <c r="I360" s="245"/>
      <c r="J360" s="246">
        <f t="shared" si="80"/>
        <v>0</v>
      </c>
      <c r="K360" s="242" t="s">
        <v>34</v>
      </c>
      <c r="L360" s="247"/>
      <c r="M360" s="248" t="s">
        <v>34</v>
      </c>
      <c r="N360" s="249" t="s">
        <v>49</v>
      </c>
      <c r="O360" s="43"/>
      <c r="P360" s="202">
        <f t="shared" si="81"/>
        <v>0</v>
      </c>
      <c r="Q360" s="202">
        <v>0</v>
      </c>
      <c r="R360" s="202">
        <f t="shared" si="82"/>
        <v>0</v>
      </c>
      <c r="S360" s="202">
        <v>0</v>
      </c>
      <c r="T360" s="203">
        <f t="shared" si="83"/>
        <v>0</v>
      </c>
      <c r="AR360" s="24" t="s">
        <v>225</v>
      </c>
      <c r="AT360" s="24" t="s">
        <v>222</v>
      </c>
      <c r="AU360" s="24" t="s">
        <v>88</v>
      </c>
      <c r="AY360" s="24" t="s">
        <v>179</v>
      </c>
      <c r="BE360" s="204">
        <f t="shared" si="84"/>
        <v>0</v>
      </c>
      <c r="BF360" s="204">
        <f t="shared" si="85"/>
        <v>0</v>
      </c>
      <c r="BG360" s="204">
        <f t="shared" si="86"/>
        <v>0</v>
      </c>
      <c r="BH360" s="204">
        <f t="shared" si="87"/>
        <v>0</v>
      </c>
      <c r="BI360" s="204">
        <f t="shared" si="88"/>
        <v>0</v>
      </c>
      <c r="BJ360" s="24" t="s">
        <v>86</v>
      </c>
      <c r="BK360" s="204">
        <f t="shared" si="89"/>
        <v>0</v>
      </c>
      <c r="BL360" s="24" t="s">
        <v>187</v>
      </c>
      <c r="BM360" s="24" t="s">
        <v>3753</v>
      </c>
    </row>
    <row r="361" spans="2:65" s="1" customFormat="1" ht="34.15" customHeight="1">
      <c r="B361" s="42"/>
      <c r="C361" s="240" t="s">
        <v>1976</v>
      </c>
      <c r="D361" s="240" t="s">
        <v>222</v>
      </c>
      <c r="E361" s="241" t="s">
        <v>2959</v>
      </c>
      <c r="F361" s="242" t="s">
        <v>3754</v>
      </c>
      <c r="G361" s="243" t="s">
        <v>2864</v>
      </c>
      <c r="H361" s="244">
        <v>1</v>
      </c>
      <c r="I361" s="245"/>
      <c r="J361" s="246">
        <f t="shared" si="80"/>
        <v>0</v>
      </c>
      <c r="K361" s="242" t="s">
        <v>34</v>
      </c>
      <c r="L361" s="247"/>
      <c r="M361" s="248" t="s">
        <v>34</v>
      </c>
      <c r="N361" s="249" t="s">
        <v>49</v>
      </c>
      <c r="O361" s="43"/>
      <c r="P361" s="202">
        <f t="shared" si="81"/>
        <v>0</v>
      </c>
      <c r="Q361" s="202">
        <v>0</v>
      </c>
      <c r="R361" s="202">
        <f t="shared" si="82"/>
        <v>0</v>
      </c>
      <c r="S361" s="202">
        <v>0</v>
      </c>
      <c r="T361" s="203">
        <f t="shared" si="83"/>
        <v>0</v>
      </c>
      <c r="AR361" s="24" t="s">
        <v>225</v>
      </c>
      <c r="AT361" s="24" t="s">
        <v>222</v>
      </c>
      <c r="AU361" s="24" t="s">
        <v>88</v>
      </c>
      <c r="AY361" s="24" t="s">
        <v>179</v>
      </c>
      <c r="BE361" s="204">
        <f t="shared" si="84"/>
        <v>0</v>
      </c>
      <c r="BF361" s="204">
        <f t="shared" si="85"/>
        <v>0</v>
      </c>
      <c r="BG361" s="204">
        <f t="shared" si="86"/>
        <v>0</v>
      </c>
      <c r="BH361" s="204">
        <f t="shared" si="87"/>
        <v>0</v>
      </c>
      <c r="BI361" s="204">
        <f t="shared" si="88"/>
        <v>0</v>
      </c>
      <c r="BJ361" s="24" t="s">
        <v>86</v>
      </c>
      <c r="BK361" s="204">
        <f t="shared" si="89"/>
        <v>0</v>
      </c>
      <c r="BL361" s="24" t="s">
        <v>187</v>
      </c>
      <c r="BM361" s="24" t="s">
        <v>3755</v>
      </c>
    </row>
    <row r="362" spans="2:65" s="1" customFormat="1" ht="22.9" customHeight="1">
      <c r="B362" s="42"/>
      <c r="C362" s="240" t="s">
        <v>1979</v>
      </c>
      <c r="D362" s="240" t="s">
        <v>222</v>
      </c>
      <c r="E362" s="241" t="s">
        <v>3756</v>
      </c>
      <c r="F362" s="242" t="s">
        <v>3757</v>
      </c>
      <c r="G362" s="243" t="s">
        <v>2864</v>
      </c>
      <c r="H362" s="244">
        <v>2</v>
      </c>
      <c r="I362" s="245"/>
      <c r="J362" s="246">
        <f t="shared" si="80"/>
        <v>0</v>
      </c>
      <c r="K362" s="242" t="s">
        <v>34</v>
      </c>
      <c r="L362" s="247"/>
      <c r="M362" s="248" t="s">
        <v>34</v>
      </c>
      <c r="N362" s="249" t="s">
        <v>49</v>
      </c>
      <c r="O362" s="43"/>
      <c r="P362" s="202">
        <f t="shared" si="81"/>
        <v>0</v>
      </c>
      <c r="Q362" s="202">
        <v>0</v>
      </c>
      <c r="R362" s="202">
        <f t="shared" si="82"/>
        <v>0</v>
      </c>
      <c r="S362" s="202">
        <v>0</v>
      </c>
      <c r="T362" s="203">
        <f t="shared" si="83"/>
        <v>0</v>
      </c>
      <c r="AR362" s="24" t="s">
        <v>225</v>
      </c>
      <c r="AT362" s="24" t="s">
        <v>222</v>
      </c>
      <c r="AU362" s="24" t="s">
        <v>88</v>
      </c>
      <c r="AY362" s="24" t="s">
        <v>179</v>
      </c>
      <c r="BE362" s="204">
        <f t="shared" si="84"/>
        <v>0</v>
      </c>
      <c r="BF362" s="204">
        <f t="shared" si="85"/>
        <v>0</v>
      </c>
      <c r="BG362" s="204">
        <f t="shared" si="86"/>
        <v>0</v>
      </c>
      <c r="BH362" s="204">
        <f t="shared" si="87"/>
        <v>0</v>
      </c>
      <c r="BI362" s="204">
        <f t="shared" si="88"/>
        <v>0</v>
      </c>
      <c r="BJ362" s="24" t="s">
        <v>86</v>
      </c>
      <c r="BK362" s="204">
        <f t="shared" si="89"/>
        <v>0</v>
      </c>
      <c r="BL362" s="24" t="s">
        <v>187</v>
      </c>
      <c r="BM362" s="24" t="s">
        <v>3758</v>
      </c>
    </row>
    <row r="363" spans="2:65" s="1" customFormat="1" ht="14.45" customHeight="1">
      <c r="B363" s="42"/>
      <c r="C363" s="240" t="s">
        <v>1982</v>
      </c>
      <c r="D363" s="240" t="s">
        <v>222</v>
      </c>
      <c r="E363" s="241" t="s">
        <v>3759</v>
      </c>
      <c r="F363" s="242" t="s">
        <v>3471</v>
      </c>
      <c r="G363" s="243" t="s">
        <v>2864</v>
      </c>
      <c r="H363" s="244">
        <v>2</v>
      </c>
      <c r="I363" s="245"/>
      <c r="J363" s="246">
        <f t="shared" si="80"/>
        <v>0</v>
      </c>
      <c r="K363" s="242" t="s">
        <v>34</v>
      </c>
      <c r="L363" s="247"/>
      <c r="M363" s="248" t="s">
        <v>34</v>
      </c>
      <c r="N363" s="249" t="s">
        <v>49</v>
      </c>
      <c r="O363" s="43"/>
      <c r="P363" s="202">
        <f t="shared" si="81"/>
        <v>0</v>
      </c>
      <c r="Q363" s="202">
        <v>0</v>
      </c>
      <c r="R363" s="202">
        <f t="shared" si="82"/>
        <v>0</v>
      </c>
      <c r="S363" s="202">
        <v>0</v>
      </c>
      <c r="T363" s="203">
        <f t="shared" si="83"/>
        <v>0</v>
      </c>
      <c r="AR363" s="24" t="s">
        <v>225</v>
      </c>
      <c r="AT363" s="24" t="s">
        <v>222</v>
      </c>
      <c r="AU363" s="24" t="s">
        <v>88</v>
      </c>
      <c r="AY363" s="24" t="s">
        <v>179</v>
      </c>
      <c r="BE363" s="204">
        <f t="shared" si="84"/>
        <v>0</v>
      </c>
      <c r="BF363" s="204">
        <f t="shared" si="85"/>
        <v>0</v>
      </c>
      <c r="BG363" s="204">
        <f t="shared" si="86"/>
        <v>0</v>
      </c>
      <c r="BH363" s="204">
        <f t="shared" si="87"/>
        <v>0</v>
      </c>
      <c r="BI363" s="204">
        <f t="shared" si="88"/>
        <v>0</v>
      </c>
      <c r="BJ363" s="24" t="s">
        <v>86</v>
      </c>
      <c r="BK363" s="204">
        <f t="shared" si="89"/>
        <v>0</v>
      </c>
      <c r="BL363" s="24" t="s">
        <v>187</v>
      </c>
      <c r="BM363" s="24" t="s">
        <v>3760</v>
      </c>
    </row>
    <row r="364" spans="2:65" s="1" customFormat="1" ht="14.45" customHeight="1">
      <c r="B364" s="42"/>
      <c r="C364" s="240" t="s">
        <v>1985</v>
      </c>
      <c r="D364" s="240" t="s">
        <v>222</v>
      </c>
      <c r="E364" s="241" t="s">
        <v>3761</v>
      </c>
      <c r="F364" s="242" t="s">
        <v>3762</v>
      </c>
      <c r="G364" s="243" t="s">
        <v>2864</v>
      </c>
      <c r="H364" s="244">
        <v>2</v>
      </c>
      <c r="I364" s="245"/>
      <c r="J364" s="246">
        <f t="shared" si="80"/>
        <v>0</v>
      </c>
      <c r="K364" s="242" t="s">
        <v>34</v>
      </c>
      <c r="L364" s="247"/>
      <c r="M364" s="248" t="s">
        <v>34</v>
      </c>
      <c r="N364" s="249" t="s">
        <v>49</v>
      </c>
      <c r="O364" s="43"/>
      <c r="P364" s="202">
        <f t="shared" si="81"/>
        <v>0</v>
      </c>
      <c r="Q364" s="202">
        <v>0</v>
      </c>
      <c r="R364" s="202">
        <f t="shared" si="82"/>
        <v>0</v>
      </c>
      <c r="S364" s="202">
        <v>0</v>
      </c>
      <c r="T364" s="203">
        <f t="shared" si="83"/>
        <v>0</v>
      </c>
      <c r="AR364" s="24" t="s">
        <v>225</v>
      </c>
      <c r="AT364" s="24" t="s">
        <v>222</v>
      </c>
      <c r="AU364" s="24" t="s">
        <v>88</v>
      </c>
      <c r="AY364" s="24" t="s">
        <v>179</v>
      </c>
      <c r="BE364" s="204">
        <f t="shared" si="84"/>
        <v>0</v>
      </c>
      <c r="BF364" s="204">
        <f t="shared" si="85"/>
        <v>0</v>
      </c>
      <c r="BG364" s="204">
        <f t="shared" si="86"/>
        <v>0</v>
      </c>
      <c r="BH364" s="204">
        <f t="shared" si="87"/>
        <v>0</v>
      </c>
      <c r="BI364" s="204">
        <f t="shared" si="88"/>
        <v>0</v>
      </c>
      <c r="BJ364" s="24" t="s">
        <v>86</v>
      </c>
      <c r="BK364" s="204">
        <f t="shared" si="89"/>
        <v>0</v>
      </c>
      <c r="BL364" s="24" t="s">
        <v>187</v>
      </c>
      <c r="BM364" s="24" t="s">
        <v>3763</v>
      </c>
    </row>
    <row r="365" spans="2:65" s="1" customFormat="1" ht="22.9" customHeight="1">
      <c r="B365" s="42"/>
      <c r="C365" s="240" t="s">
        <v>1991</v>
      </c>
      <c r="D365" s="240" t="s">
        <v>222</v>
      </c>
      <c r="E365" s="241" t="s">
        <v>3764</v>
      </c>
      <c r="F365" s="242" t="s">
        <v>3765</v>
      </c>
      <c r="G365" s="243" t="s">
        <v>2864</v>
      </c>
      <c r="H365" s="244">
        <v>2</v>
      </c>
      <c r="I365" s="245"/>
      <c r="J365" s="246">
        <f t="shared" si="80"/>
        <v>0</v>
      </c>
      <c r="K365" s="242" t="s">
        <v>34</v>
      </c>
      <c r="L365" s="247"/>
      <c r="M365" s="248" t="s">
        <v>34</v>
      </c>
      <c r="N365" s="249" t="s">
        <v>49</v>
      </c>
      <c r="O365" s="43"/>
      <c r="P365" s="202">
        <f t="shared" si="81"/>
        <v>0</v>
      </c>
      <c r="Q365" s="202">
        <v>0</v>
      </c>
      <c r="R365" s="202">
        <f t="shared" si="82"/>
        <v>0</v>
      </c>
      <c r="S365" s="202">
        <v>0</v>
      </c>
      <c r="T365" s="203">
        <f t="shared" si="83"/>
        <v>0</v>
      </c>
      <c r="AR365" s="24" t="s">
        <v>225</v>
      </c>
      <c r="AT365" s="24" t="s">
        <v>222</v>
      </c>
      <c r="AU365" s="24" t="s">
        <v>88</v>
      </c>
      <c r="AY365" s="24" t="s">
        <v>179</v>
      </c>
      <c r="BE365" s="204">
        <f t="shared" si="84"/>
        <v>0</v>
      </c>
      <c r="BF365" s="204">
        <f t="shared" si="85"/>
        <v>0</v>
      </c>
      <c r="BG365" s="204">
        <f t="shared" si="86"/>
        <v>0</v>
      </c>
      <c r="BH365" s="204">
        <f t="shared" si="87"/>
        <v>0</v>
      </c>
      <c r="BI365" s="204">
        <f t="shared" si="88"/>
        <v>0</v>
      </c>
      <c r="BJ365" s="24" t="s">
        <v>86</v>
      </c>
      <c r="BK365" s="204">
        <f t="shared" si="89"/>
        <v>0</v>
      </c>
      <c r="BL365" s="24" t="s">
        <v>187</v>
      </c>
      <c r="BM365" s="24" t="s">
        <v>3766</v>
      </c>
    </row>
    <row r="366" spans="2:65" s="1" customFormat="1" ht="22.9" customHeight="1">
      <c r="B366" s="42"/>
      <c r="C366" s="240" t="s">
        <v>1994</v>
      </c>
      <c r="D366" s="240" t="s">
        <v>222</v>
      </c>
      <c r="E366" s="241" t="s">
        <v>3767</v>
      </c>
      <c r="F366" s="242" t="s">
        <v>3768</v>
      </c>
      <c r="G366" s="243" t="s">
        <v>2864</v>
      </c>
      <c r="H366" s="244">
        <v>2</v>
      </c>
      <c r="I366" s="245"/>
      <c r="J366" s="246">
        <f t="shared" si="80"/>
        <v>0</v>
      </c>
      <c r="K366" s="242" t="s">
        <v>34</v>
      </c>
      <c r="L366" s="247"/>
      <c r="M366" s="248" t="s">
        <v>34</v>
      </c>
      <c r="N366" s="249" t="s">
        <v>49</v>
      </c>
      <c r="O366" s="43"/>
      <c r="P366" s="202">
        <f t="shared" si="81"/>
        <v>0</v>
      </c>
      <c r="Q366" s="202">
        <v>0</v>
      </c>
      <c r="R366" s="202">
        <f t="shared" si="82"/>
        <v>0</v>
      </c>
      <c r="S366" s="202">
        <v>0</v>
      </c>
      <c r="T366" s="203">
        <f t="shared" si="83"/>
        <v>0</v>
      </c>
      <c r="AR366" s="24" t="s">
        <v>225</v>
      </c>
      <c r="AT366" s="24" t="s">
        <v>222</v>
      </c>
      <c r="AU366" s="24" t="s">
        <v>88</v>
      </c>
      <c r="AY366" s="24" t="s">
        <v>179</v>
      </c>
      <c r="BE366" s="204">
        <f t="shared" si="84"/>
        <v>0</v>
      </c>
      <c r="BF366" s="204">
        <f t="shared" si="85"/>
        <v>0</v>
      </c>
      <c r="BG366" s="204">
        <f t="shared" si="86"/>
        <v>0</v>
      </c>
      <c r="BH366" s="204">
        <f t="shared" si="87"/>
        <v>0</v>
      </c>
      <c r="BI366" s="204">
        <f t="shared" si="88"/>
        <v>0</v>
      </c>
      <c r="BJ366" s="24" t="s">
        <v>86</v>
      </c>
      <c r="BK366" s="204">
        <f t="shared" si="89"/>
        <v>0</v>
      </c>
      <c r="BL366" s="24" t="s">
        <v>187</v>
      </c>
      <c r="BM366" s="24" t="s">
        <v>3769</v>
      </c>
    </row>
    <row r="367" spans="2:65" s="1" customFormat="1" ht="14.45" customHeight="1">
      <c r="B367" s="42"/>
      <c r="C367" s="240" t="s">
        <v>1998</v>
      </c>
      <c r="D367" s="240" t="s">
        <v>222</v>
      </c>
      <c r="E367" s="241" t="s">
        <v>3770</v>
      </c>
      <c r="F367" s="242" t="s">
        <v>3771</v>
      </c>
      <c r="G367" s="243" t="s">
        <v>2864</v>
      </c>
      <c r="H367" s="244">
        <v>2</v>
      </c>
      <c r="I367" s="245"/>
      <c r="J367" s="246">
        <f t="shared" si="80"/>
        <v>0</v>
      </c>
      <c r="K367" s="242" t="s">
        <v>34</v>
      </c>
      <c r="L367" s="247"/>
      <c r="M367" s="248" t="s">
        <v>34</v>
      </c>
      <c r="N367" s="249" t="s">
        <v>49</v>
      </c>
      <c r="O367" s="43"/>
      <c r="P367" s="202">
        <f t="shared" si="81"/>
        <v>0</v>
      </c>
      <c r="Q367" s="202">
        <v>0</v>
      </c>
      <c r="R367" s="202">
        <f t="shared" si="82"/>
        <v>0</v>
      </c>
      <c r="S367" s="202">
        <v>0</v>
      </c>
      <c r="T367" s="203">
        <f t="shared" si="83"/>
        <v>0</v>
      </c>
      <c r="AR367" s="24" t="s">
        <v>225</v>
      </c>
      <c r="AT367" s="24" t="s">
        <v>222</v>
      </c>
      <c r="AU367" s="24" t="s">
        <v>88</v>
      </c>
      <c r="AY367" s="24" t="s">
        <v>179</v>
      </c>
      <c r="BE367" s="204">
        <f t="shared" si="84"/>
        <v>0</v>
      </c>
      <c r="BF367" s="204">
        <f t="shared" si="85"/>
        <v>0</v>
      </c>
      <c r="BG367" s="204">
        <f t="shared" si="86"/>
        <v>0</v>
      </c>
      <c r="BH367" s="204">
        <f t="shared" si="87"/>
        <v>0</v>
      </c>
      <c r="BI367" s="204">
        <f t="shared" si="88"/>
        <v>0</v>
      </c>
      <c r="BJ367" s="24" t="s">
        <v>86</v>
      </c>
      <c r="BK367" s="204">
        <f t="shared" si="89"/>
        <v>0</v>
      </c>
      <c r="BL367" s="24" t="s">
        <v>187</v>
      </c>
      <c r="BM367" s="24" t="s">
        <v>3772</v>
      </c>
    </row>
    <row r="368" spans="2:65" s="1" customFormat="1" ht="22.9" customHeight="1">
      <c r="B368" s="42"/>
      <c r="C368" s="240" t="s">
        <v>2001</v>
      </c>
      <c r="D368" s="240" t="s">
        <v>222</v>
      </c>
      <c r="E368" s="241" t="s">
        <v>3773</v>
      </c>
      <c r="F368" s="242" t="s">
        <v>3774</v>
      </c>
      <c r="G368" s="243" t="s">
        <v>34</v>
      </c>
      <c r="H368" s="244">
        <v>2</v>
      </c>
      <c r="I368" s="245"/>
      <c r="J368" s="246">
        <f t="shared" si="80"/>
        <v>0</v>
      </c>
      <c r="K368" s="242" t="s">
        <v>34</v>
      </c>
      <c r="L368" s="247"/>
      <c r="M368" s="248" t="s">
        <v>34</v>
      </c>
      <c r="N368" s="249" t="s">
        <v>49</v>
      </c>
      <c r="O368" s="43"/>
      <c r="P368" s="202">
        <f t="shared" si="81"/>
        <v>0</v>
      </c>
      <c r="Q368" s="202">
        <v>0</v>
      </c>
      <c r="R368" s="202">
        <f t="shared" si="82"/>
        <v>0</v>
      </c>
      <c r="S368" s="202">
        <v>0</v>
      </c>
      <c r="T368" s="203">
        <f t="shared" si="83"/>
        <v>0</v>
      </c>
      <c r="AR368" s="24" t="s">
        <v>225</v>
      </c>
      <c r="AT368" s="24" t="s">
        <v>222</v>
      </c>
      <c r="AU368" s="24" t="s">
        <v>88</v>
      </c>
      <c r="AY368" s="24" t="s">
        <v>179</v>
      </c>
      <c r="BE368" s="204">
        <f t="shared" si="84"/>
        <v>0</v>
      </c>
      <c r="BF368" s="204">
        <f t="shared" si="85"/>
        <v>0</v>
      </c>
      <c r="BG368" s="204">
        <f t="shared" si="86"/>
        <v>0</v>
      </c>
      <c r="BH368" s="204">
        <f t="shared" si="87"/>
        <v>0</v>
      </c>
      <c r="BI368" s="204">
        <f t="shared" si="88"/>
        <v>0</v>
      </c>
      <c r="BJ368" s="24" t="s">
        <v>86</v>
      </c>
      <c r="BK368" s="204">
        <f t="shared" si="89"/>
        <v>0</v>
      </c>
      <c r="BL368" s="24" t="s">
        <v>187</v>
      </c>
      <c r="BM368" s="24" t="s">
        <v>3775</v>
      </c>
    </row>
    <row r="369" spans="2:65" s="1" customFormat="1" ht="34.15" customHeight="1">
      <c r="B369" s="42"/>
      <c r="C369" s="240" t="s">
        <v>2004</v>
      </c>
      <c r="D369" s="240" t="s">
        <v>222</v>
      </c>
      <c r="E369" s="241" t="s">
        <v>3776</v>
      </c>
      <c r="F369" s="242" t="s">
        <v>3777</v>
      </c>
      <c r="G369" s="243" t="s">
        <v>2864</v>
      </c>
      <c r="H369" s="244">
        <v>4</v>
      </c>
      <c r="I369" s="245"/>
      <c r="J369" s="246">
        <f t="shared" si="80"/>
        <v>0</v>
      </c>
      <c r="K369" s="242" t="s">
        <v>34</v>
      </c>
      <c r="L369" s="247"/>
      <c r="M369" s="248" t="s">
        <v>34</v>
      </c>
      <c r="N369" s="249" t="s">
        <v>49</v>
      </c>
      <c r="O369" s="43"/>
      <c r="P369" s="202">
        <f t="shared" si="81"/>
        <v>0</v>
      </c>
      <c r="Q369" s="202">
        <v>0</v>
      </c>
      <c r="R369" s="202">
        <f t="shared" si="82"/>
        <v>0</v>
      </c>
      <c r="S369" s="202">
        <v>0</v>
      </c>
      <c r="T369" s="203">
        <f t="shared" si="83"/>
        <v>0</v>
      </c>
      <c r="AR369" s="24" t="s">
        <v>225</v>
      </c>
      <c r="AT369" s="24" t="s">
        <v>222</v>
      </c>
      <c r="AU369" s="24" t="s">
        <v>88</v>
      </c>
      <c r="AY369" s="24" t="s">
        <v>179</v>
      </c>
      <c r="BE369" s="204">
        <f t="shared" si="84"/>
        <v>0</v>
      </c>
      <c r="BF369" s="204">
        <f t="shared" si="85"/>
        <v>0</v>
      </c>
      <c r="BG369" s="204">
        <f t="shared" si="86"/>
        <v>0</v>
      </c>
      <c r="BH369" s="204">
        <f t="shared" si="87"/>
        <v>0</v>
      </c>
      <c r="BI369" s="204">
        <f t="shared" si="88"/>
        <v>0</v>
      </c>
      <c r="BJ369" s="24" t="s">
        <v>86</v>
      </c>
      <c r="BK369" s="204">
        <f t="shared" si="89"/>
        <v>0</v>
      </c>
      <c r="BL369" s="24" t="s">
        <v>187</v>
      </c>
      <c r="BM369" s="24" t="s">
        <v>3778</v>
      </c>
    </row>
    <row r="370" spans="2:65" s="1" customFormat="1" ht="14.45" customHeight="1">
      <c r="B370" s="42"/>
      <c r="C370" s="240" t="s">
        <v>2007</v>
      </c>
      <c r="D370" s="240" t="s">
        <v>222</v>
      </c>
      <c r="E370" s="241" t="s">
        <v>3779</v>
      </c>
      <c r="F370" s="242" t="s">
        <v>3353</v>
      </c>
      <c r="G370" s="243" t="s">
        <v>250</v>
      </c>
      <c r="H370" s="244">
        <v>9</v>
      </c>
      <c r="I370" s="245"/>
      <c r="J370" s="246">
        <f t="shared" si="80"/>
        <v>0</v>
      </c>
      <c r="K370" s="242" t="s">
        <v>34</v>
      </c>
      <c r="L370" s="247"/>
      <c r="M370" s="248" t="s">
        <v>34</v>
      </c>
      <c r="N370" s="249" t="s">
        <v>49</v>
      </c>
      <c r="O370" s="43"/>
      <c r="P370" s="202">
        <f t="shared" si="81"/>
        <v>0</v>
      </c>
      <c r="Q370" s="202">
        <v>0</v>
      </c>
      <c r="R370" s="202">
        <f t="shared" si="82"/>
        <v>0</v>
      </c>
      <c r="S370" s="202">
        <v>0</v>
      </c>
      <c r="T370" s="203">
        <f t="shared" si="83"/>
        <v>0</v>
      </c>
      <c r="AR370" s="24" t="s">
        <v>225</v>
      </c>
      <c r="AT370" s="24" t="s">
        <v>222</v>
      </c>
      <c r="AU370" s="24" t="s">
        <v>88</v>
      </c>
      <c r="AY370" s="24" t="s">
        <v>179</v>
      </c>
      <c r="BE370" s="204">
        <f t="shared" si="84"/>
        <v>0</v>
      </c>
      <c r="BF370" s="204">
        <f t="shared" si="85"/>
        <v>0</v>
      </c>
      <c r="BG370" s="204">
        <f t="shared" si="86"/>
        <v>0</v>
      </c>
      <c r="BH370" s="204">
        <f t="shared" si="87"/>
        <v>0</v>
      </c>
      <c r="BI370" s="204">
        <f t="shared" si="88"/>
        <v>0</v>
      </c>
      <c r="BJ370" s="24" t="s">
        <v>86</v>
      </c>
      <c r="BK370" s="204">
        <f t="shared" si="89"/>
        <v>0</v>
      </c>
      <c r="BL370" s="24" t="s">
        <v>187</v>
      </c>
      <c r="BM370" s="24" t="s">
        <v>3780</v>
      </c>
    </row>
    <row r="371" spans="2:65" s="1" customFormat="1" ht="14.45" customHeight="1">
      <c r="B371" s="42"/>
      <c r="C371" s="240" t="s">
        <v>2010</v>
      </c>
      <c r="D371" s="240" t="s">
        <v>222</v>
      </c>
      <c r="E371" s="241" t="s">
        <v>3781</v>
      </c>
      <c r="F371" s="242" t="s">
        <v>3351</v>
      </c>
      <c r="G371" s="243" t="s">
        <v>2864</v>
      </c>
      <c r="H371" s="244">
        <v>11</v>
      </c>
      <c r="I371" s="245"/>
      <c r="J371" s="246">
        <f t="shared" si="80"/>
        <v>0</v>
      </c>
      <c r="K371" s="242" t="s">
        <v>34</v>
      </c>
      <c r="L371" s="247"/>
      <c r="M371" s="248" t="s">
        <v>34</v>
      </c>
      <c r="N371" s="249" t="s">
        <v>49</v>
      </c>
      <c r="O371" s="43"/>
      <c r="P371" s="202">
        <f t="shared" si="81"/>
        <v>0</v>
      </c>
      <c r="Q371" s="202">
        <v>0</v>
      </c>
      <c r="R371" s="202">
        <f t="shared" si="82"/>
        <v>0</v>
      </c>
      <c r="S371" s="202">
        <v>0</v>
      </c>
      <c r="T371" s="203">
        <f t="shared" si="83"/>
        <v>0</v>
      </c>
      <c r="AR371" s="24" t="s">
        <v>225</v>
      </c>
      <c r="AT371" s="24" t="s">
        <v>222</v>
      </c>
      <c r="AU371" s="24" t="s">
        <v>88</v>
      </c>
      <c r="AY371" s="24" t="s">
        <v>179</v>
      </c>
      <c r="BE371" s="204">
        <f t="shared" si="84"/>
        <v>0</v>
      </c>
      <c r="BF371" s="204">
        <f t="shared" si="85"/>
        <v>0</v>
      </c>
      <c r="BG371" s="204">
        <f t="shared" si="86"/>
        <v>0</v>
      </c>
      <c r="BH371" s="204">
        <f t="shared" si="87"/>
        <v>0</v>
      </c>
      <c r="BI371" s="204">
        <f t="shared" si="88"/>
        <v>0</v>
      </c>
      <c r="BJ371" s="24" t="s">
        <v>86</v>
      </c>
      <c r="BK371" s="204">
        <f t="shared" si="89"/>
        <v>0</v>
      </c>
      <c r="BL371" s="24" t="s">
        <v>187</v>
      </c>
      <c r="BM371" s="24" t="s">
        <v>3782</v>
      </c>
    </row>
    <row r="372" spans="2:65" s="1" customFormat="1" ht="14.45" customHeight="1">
      <c r="B372" s="42"/>
      <c r="C372" s="240" t="s">
        <v>2013</v>
      </c>
      <c r="D372" s="240" t="s">
        <v>222</v>
      </c>
      <c r="E372" s="241" t="s">
        <v>3783</v>
      </c>
      <c r="F372" s="242" t="s">
        <v>3355</v>
      </c>
      <c r="G372" s="243" t="s">
        <v>250</v>
      </c>
      <c r="H372" s="244">
        <v>19</v>
      </c>
      <c r="I372" s="245"/>
      <c r="J372" s="246">
        <f t="shared" si="80"/>
        <v>0</v>
      </c>
      <c r="K372" s="242" t="s">
        <v>34</v>
      </c>
      <c r="L372" s="247"/>
      <c r="M372" s="248" t="s">
        <v>34</v>
      </c>
      <c r="N372" s="249" t="s">
        <v>49</v>
      </c>
      <c r="O372" s="43"/>
      <c r="P372" s="202">
        <f t="shared" si="81"/>
        <v>0</v>
      </c>
      <c r="Q372" s="202">
        <v>0</v>
      </c>
      <c r="R372" s="202">
        <f t="shared" si="82"/>
        <v>0</v>
      </c>
      <c r="S372" s="202">
        <v>0</v>
      </c>
      <c r="T372" s="203">
        <f t="shared" si="83"/>
        <v>0</v>
      </c>
      <c r="AR372" s="24" t="s">
        <v>225</v>
      </c>
      <c r="AT372" s="24" t="s">
        <v>222</v>
      </c>
      <c r="AU372" s="24" t="s">
        <v>88</v>
      </c>
      <c r="AY372" s="24" t="s">
        <v>179</v>
      </c>
      <c r="BE372" s="204">
        <f t="shared" si="84"/>
        <v>0</v>
      </c>
      <c r="BF372" s="204">
        <f t="shared" si="85"/>
        <v>0</v>
      </c>
      <c r="BG372" s="204">
        <f t="shared" si="86"/>
        <v>0</v>
      </c>
      <c r="BH372" s="204">
        <f t="shared" si="87"/>
        <v>0</v>
      </c>
      <c r="BI372" s="204">
        <f t="shared" si="88"/>
        <v>0</v>
      </c>
      <c r="BJ372" s="24" t="s">
        <v>86</v>
      </c>
      <c r="BK372" s="204">
        <f t="shared" si="89"/>
        <v>0</v>
      </c>
      <c r="BL372" s="24" t="s">
        <v>187</v>
      </c>
      <c r="BM372" s="24" t="s">
        <v>3784</v>
      </c>
    </row>
    <row r="373" spans="2:65" s="1" customFormat="1" ht="14.45" customHeight="1">
      <c r="B373" s="42"/>
      <c r="C373" s="240" t="s">
        <v>2017</v>
      </c>
      <c r="D373" s="240" t="s">
        <v>222</v>
      </c>
      <c r="E373" s="241" t="s">
        <v>3785</v>
      </c>
      <c r="F373" s="242" t="s">
        <v>3357</v>
      </c>
      <c r="G373" s="243" t="s">
        <v>2864</v>
      </c>
      <c r="H373" s="244">
        <v>9</v>
      </c>
      <c r="I373" s="245"/>
      <c r="J373" s="246">
        <f t="shared" si="80"/>
        <v>0</v>
      </c>
      <c r="K373" s="242" t="s">
        <v>34</v>
      </c>
      <c r="L373" s="247"/>
      <c r="M373" s="248" t="s">
        <v>34</v>
      </c>
      <c r="N373" s="249" t="s">
        <v>49</v>
      </c>
      <c r="O373" s="43"/>
      <c r="P373" s="202">
        <f t="shared" si="81"/>
        <v>0</v>
      </c>
      <c r="Q373" s="202">
        <v>0</v>
      </c>
      <c r="R373" s="202">
        <f t="shared" si="82"/>
        <v>0</v>
      </c>
      <c r="S373" s="202">
        <v>0</v>
      </c>
      <c r="T373" s="203">
        <f t="shared" si="83"/>
        <v>0</v>
      </c>
      <c r="AR373" s="24" t="s">
        <v>225</v>
      </c>
      <c r="AT373" s="24" t="s">
        <v>222</v>
      </c>
      <c r="AU373" s="24" t="s">
        <v>88</v>
      </c>
      <c r="AY373" s="24" t="s">
        <v>179</v>
      </c>
      <c r="BE373" s="204">
        <f t="shared" si="84"/>
        <v>0</v>
      </c>
      <c r="BF373" s="204">
        <f t="shared" si="85"/>
        <v>0</v>
      </c>
      <c r="BG373" s="204">
        <f t="shared" si="86"/>
        <v>0</v>
      </c>
      <c r="BH373" s="204">
        <f t="shared" si="87"/>
        <v>0</v>
      </c>
      <c r="BI373" s="204">
        <f t="shared" si="88"/>
        <v>0</v>
      </c>
      <c r="BJ373" s="24" t="s">
        <v>86</v>
      </c>
      <c r="BK373" s="204">
        <f t="shared" si="89"/>
        <v>0</v>
      </c>
      <c r="BL373" s="24" t="s">
        <v>187</v>
      </c>
      <c r="BM373" s="24" t="s">
        <v>3786</v>
      </c>
    </row>
    <row r="374" spans="2:65" s="1" customFormat="1" ht="14.45" customHeight="1">
      <c r="B374" s="42"/>
      <c r="C374" s="240" t="s">
        <v>2021</v>
      </c>
      <c r="D374" s="240" t="s">
        <v>222</v>
      </c>
      <c r="E374" s="241" t="s">
        <v>3787</v>
      </c>
      <c r="F374" s="242" t="s">
        <v>3359</v>
      </c>
      <c r="G374" s="243" t="s">
        <v>250</v>
      </c>
      <c r="H374" s="244">
        <v>5</v>
      </c>
      <c r="I374" s="245"/>
      <c r="J374" s="246">
        <f t="shared" si="80"/>
        <v>0</v>
      </c>
      <c r="K374" s="242" t="s">
        <v>34</v>
      </c>
      <c r="L374" s="247"/>
      <c r="M374" s="248" t="s">
        <v>34</v>
      </c>
      <c r="N374" s="249" t="s">
        <v>49</v>
      </c>
      <c r="O374" s="43"/>
      <c r="P374" s="202">
        <f t="shared" si="81"/>
        <v>0</v>
      </c>
      <c r="Q374" s="202">
        <v>0</v>
      </c>
      <c r="R374" s="202">
        <f t="shared" si="82"/>
        <v>0</v>
      </c>
      <c r="S374" s="202">
        <v>0</v>
      </c>
      <c r="T374" s="203">
        <f t="shared" si="83"/>
        <v>0</v>
      </c>
      <c r="AR374" s="24" t="s">
        <v>225</v>
      </c>
      <c r="AT374" s="24" t="s">
        <v>222</v>
      </c>
      <c r="AU374" s="24" t="s">
        <v>88</v>
      </c>
      <c r="AY374" s="24" t="s">
        <v>179</v>
      </c>
      <c r="BE374" s="204">
        <f t="shared" si="84"/>
        <v>0</v>
      </c>
      <c r="BF374" s="204">
        <f t="shared" si="85"/>
        <v>0</v>
      </c>
      <c r="BG374" s="204">
        <f t="shared" si="86"/>
        <v>0</v>
      </c>
      <c r="BH374" s="204">
        <f t="shared" si="87"/>
        <v>0</v>
      </c>
      <c r="BI374" s="204">
        <f t="shared" si="88"/>
        <v>0</v>
      </c>
      <c r="BJ374" s="24" t="s">
        <v>86</v>
      </c>
      <c r="BK374" s="204">
        <f t="shared" si="89"/>
        <v>0</v>
      </c>
      <c r="BL374" s="24" t="s">
        <v>187</v>
      </c>
      <c r="BM374" s="24" t="s">
        <v>3788</v>
      </c>
    </row>
    <row r="375" spans="2:65" s="1" customFormat="1" ht="14.45" customHeight="1">
      <c r="B375" s="42"/>
      <c r="C375" s="240" t="s">
        <v>2024</v>
      </c>
      <c r="D375" s="240" t="s">
        <v>222</v>
      </c>
      <c r="E375" s="241" t="s">
        <v>3789</v>
      </c>
      <c r="F375" s="242" t="s">
        <v>3361</v>
      </c>
      <c r="G375" s="243" t="s">
        <v>2864</v>
      </c>
      <c r="H375" s="244">
        <v>4</v>
      </c>
      <c r="I375" s="245"/>
      <c r="J375" s="246">
        <f t="shared" si="80"/>
        <v>0</v>
      </c>
      <c r="K375" s="242" t="s">
        <v>34</v>
      </c>
      <c r="L375" s="247"/>
      <c r="M375" s="248" t="s">
        <v>34</v>
      </c>
      <c r="N375" s="249" t="s">
        <v>49</v>
      </c>
      <c r="O375" s="43"/>
      <c r="P375" s="202">
        <f t="shared" si="81"/>
        <v>0</v>
      </c>
      <c r="Q375" s="202">
        <v>0</v>
      </c>
      <c r="R375" s="202">
        <f t="shared" si="82"/>
        <v>0</v>
      </c>
      <c r="S375" s="202">
        <v>0</v>
      </c>
      <c r="T375" s="203">
        <f t="shared" si="83"/>
        <v>0</v>
      </c>
      <c r="AR375" s="24" t="s">
        <v>225</v>
      </c>
      <c r="AT375" s="24" t="s">
        <v>222</v>
      </c>
      <c r="AU375" s="24" t="s">
        <v>88</v>
      </c>
      <c r="AY375" s="24" t="s">
        <v>179</v>
      </c>
      <c r="BE375" s="204">
        <f t="shared" si="84"/>
        <v>0</v>
      </c>
      <c r="BF375" s="204">
        <f t="shared" si="85"/>
        <v>0</v>
      </c>
      <c r="BG375" s="204">
        <f t="shared" si="86"/>
        <v>0</v>
      </c>
      <c r="BH375" s="204">
        <f t="shared" si="87"/>
        <v>0</v>
      </c>
      <c r="BI375" s="204">
        <f t="shared" si="88"/>
        <v>0</v>
      </c>
      <c r="BJ375" s="24" t="s">
        <v>86</v>
      </c>
      <c r="BK375" s="204">
        <f t="shared" si="89"/>
        <v>0</v>
      </c>
      <c r="BL375" s="24" t="s">
        <v>187</v>
      </c>
      <c r="BM375" s="24" t="s">
        <v>3790</v>
      </c>
    </row>
    <row r="376" spans="2:65" s="1" customFormat="1" ht="14.45" customHeight="1">
      <c r="B376" s="42"/>
      <c r="C376" s="240" t="s">
        <v>2028</v>
      </c>
      <c r="D376" s="240" t="s">
        <v>222</v>
      </c>
      <c r="E376" s="241" t="s">
        <v>3791</v>
      </c>
      <c r="F376" s="242" t="s">
        <v>3363</v>
      </c>
      <c r="G376" s="243" t="s">
        <v>2864</v>
      </c>
      <c r="H376" s="244">
        <v>16</v>
      </c>
      <c r="I376" s="245"/>
      <c r="J376" s="246">
        <f t="shared" si="80"/>
        <v>0</v>
      </c>
      <c r="K376" s="242" t="s">
        <v>34</v>
      </c>
      <c r="L376" s="247"/>
      <c r="M376" s="248" t="s">
        <v>34</v>
      </c>
      <c r="N376" s="249" t="s">
        <v>49</v>
      </c>
      <c r="O376" s="43"/>
      <c r="P376" s="202">
        <f t="shared" si="81"/>
        <v>0</v>
      </c>
      <c r="Q376" s="202">
        <v>0</v>
      </c>
      <c r="R376" s="202">
        <f t="shared" si="82"/>
        <v>0</v>
      </c>
      <c r="S376" s="202">
        <v>0</v>
      </c>
      <c r="T376" s="203">
        <f t="shared" si="83"/>
        <v>0</v>
      </c>
      <c r="AR376" s="24" t="s">
        <v>225</v>
      </c>
      <c r="AT376" s="24" t="s">
        <v>222</v>
      </c>
      <c r="AU376" s="24" t="s">
        <v>88</v>
      </c>
      <c r="AY376" s="24" t="s">
        <v>179</v>
      </c>
      <c r="BE376" s="204">
        <f t="shared" si="84"/>
        <v>0</v>
      </c>
      <c r="BF376" s="204">
        <f t="shared" si="85"/>
        <v>0</v>
      </c>
      <c r="BG376" s="204">
        <f t="shared" si="86"/>
        <v>0</v>
      </c>
      <c r="BH376" s="204">
        <f t="shared" si="87"/>
        <v>0</v>
      </c>
      <c r="BI376" s="204">
        <f t="shared" si="88"/>
        <v>0</v>
      </c>
      <c r="BJ376" s="24" t="s">
        <v>86</v>
      </c>
      <c r="BK376" s="204">
        <f t="shared" si="89"/>
        <v>0</v>
      </c>
      <c r="BL376" s="24" t="s">
        <v>187</v>
      </c>
      <c r="BM376" s="24" t="s">
        <v>3792</v>
      </c>
    </row>
    <row r="377" spans="2:65" s="1" customFormat="1" ht="14.45" customHeight="1">
      <c r="B377" s="42"/>
      <c r="C377" s="240" t="s">
        <v>2032</v>
      </c>
      <c r="D377" s="240" t="s">
        <v>222</v>
      </c>
      <c r="E377" s="241" t="s">
        <v>3793</v>
      </c>
      <c r="F377" s="242" t="s">
        <v>3509</v>
      </c>
      <c r="G377" s="243" t="s">
        <v>250</v>
      </c>
      <c r="H377" s="244">
        <v>8</v>
      </c>
      <c r="I377" s="245"/>
      <c r="J377" s="246">
        <f t="shared" si="80"/>
        <v>0</v>
      </c>
      <c r="K377" s="242" t="s">
        <v>34</v>
      </c>
      <c r="L377" s="247"/>
      <c r="M377" s="248" t="s">
        <v>34</v>
      </c>
      <c r="N377" s="249" t="s">
        <v>49</v>
      </c>
      <c r="O377" s="43"/>
      <c r="P377" s="202">
        <f t="shared" si="81"/>
        <v>0</v>
      </c>
      <c r="Q377" s="202">
        <v>0</v>
      </c>
      <c r="R377" s="202">
        <f t="shared" si="82"/>
        <v>0</v>
      </c>
      <c r="S377" s="202">
        <v>0</v>
      </c>
      <c r="T377" s="203">
        <f t="shared" si="83"/>
        <v>0</v>
      </c>
      <c r="AR377" s="24" t="s">
        <v>225</v>
      </c>
      <c r="AT377" s="24" t="s">
        <v>222</v>
      </c>
      <c r="AU377" s="24" t="s">
        <v>88</v>
      </c>
      <c r="AY377" s="24" t="s">
        <v>179</v>
      </c>
      <c r="BE377" s="204">
        <f t="shared" si="84"/>
        <v>0</v>
      </c>
      <c r="BF377" s="204">
        <f t="shared" si="85"/>
        <v>0</v>
      </c>
      <c r="BG377" s="204">
        <f t="shared" si="86"/>
        <v>0</v>
      </c>
      <c r="BH377" s="204">
        <f t="shared" si="87"/>
        <v>0</v>
      </c>
      <c r="BI377" s="204">
        <f t="shared" si="88"/>
        <v>0</v>
      </c>
      <c r="BJ377" s="24" t="s">
        <v>86</v>
      </c>
      <c r="BK377" s="204">
        <f t="shared" si="89"/>
        <v>0</v>
      </c>
      <c r="BL377" s="24" t="s">
        <v>187</v>
      </c>
      <c r="BM377" s="24" t="s">
        <v>3794</v>
      </c>
    </row>
    <row r="378" spans="2:65" s="1" customFormat="1" ht="14.45" customHeight="1">
      <c r="B378" s="42"/>
      <c r="C378" s="240" t="s">
        <v>2035</v>
      </c>
      <c r="D378" s="240" t="s">
        <v>222</v>
      </c>
      <c r="E378" s="241" t="s">
        <v>3795</v>
      </c>
      <c r="F378" s="242" t="s">
        <v>3511</v>
      </c>
      <c r="G378" s="243" t="s">
        <v>2864</v>
      </c>
      <c r="H378" s="244">
        <v>4</v>
      </c>
      <c r="I378" s="245"/>
      <c r="J378" s="246">
        <f t="shared" si="80"/>
        <v>0</v>
      </c>
      <c r="K378" s="242" t="s">
        <v>34</v>
      </c>
      <c r="L378" s="247"/>
      <c r="M378" s="248" t="s">
        <v>34</v>
      </c>
      <c r="N378" s="249" t="s">
        <v>49</v>
      </c>
      <c r="O378" s="43"/>
      <c r="P378" s="202">
        <f t="shared" si="81"/>
        <v>0</v>
      </c>
      <c r="Q378" s="202">
        <v>0</v>
      </c>
      <c r="R378" s="202">
        <f t="shared" si="82"/>
        <v>0</v>
      </c>
      <c r="S378" s="202">
        <v>0</v>
      </c>
      <c r="T378" s="203">
        <f t="shared" si="83"/>
        <v>0</v>
      </c>
      <c r="AR378" s="24" t="s">
        <v>225</v>
      </c>
      <c r="AT378" s="24" t="s">
        <v>222</v>
      </c>
      <c r="AU378" s="24" t="s">
        <v>88</v>
      </c>
      <c r="AY378" s="24" t="s">
        <v>179</v>
      </c>
      <c r="BE378" s="204">
        <f t="shared" si="84"/>
        <v>0</v>
      </c>
      <c r="BF378" s="204">
        <f t="shared" si="85"/>
        <v>0</v>
      </c>
      <c r="BG378" s="204">
        <f t="shared" si="86"/>
        <v>0</v>
      </c>
      <c r="BH378" s="204">
        <f t="shared" si="87"/>
        <v>0</v>
      </c>
      <c r="BI378" s="204">
        <f t="shared" si="88"/>
        <v>0</v>
      </c>
      <c r="BJ378" s="24" t="s">
        <v>86</v>
      </c>
      <c r="BK378" s="204">
        <f t="shared" si="89"/>
        <v>0</v>
      </c>
      <c r="BL378" s="24" t="s">
        <v>187</v>
      </c>
      <c r="BM378" s="24" t="s">
        <v>3796</v>
      </c>
    </row>
    <row r="379" spans="2:65" s="1" customFormat="1" ht="14.45" customHeight="1">
      <c r="B379" s="42"/>
      <c r="C379" s="240" t="s">
        <v>2038</v>
      </c>
      <c r="D379" s="240" t="s">
        <v>222</v>
      </c>
      <c r="E379" s="241" t="s">
        <v>3797</v>
      </c>
      <c r="F379" s="242" t="s">
        <v>3379</v>
      </c>
      <c r="G379" s="243" t="s">
        <v>250</v>
      </c>
      <c r="H379" s="244">
        <v>10</v>
      </c>
      <c r="I379" s="245"/>
      <c r="J379" s="246">
        <f t="shared" si="80"/>
        <v>0</v>
      </c>
      <c r="K379" s="242" t="s">
        <v>34</v>
      </c>
      <c r="L379" s="247"/>
      <c r="M379" s="248" t="s">
        <v>34</v>
      </c>
      <c r="N379" s="249" t="s">
        <v>49</v>
      </c>
      <c r="O379" s="43"/>
      <c r="P379" s="202">
        <f t="shared" si="81"/>
        <v>0</v>
      </c>
      <c r="Q379" s="202">
        <v>0</v>
      </c>
      <c r="R379" s="202">
        <f t="shared" si="82"/>
        <v>0</v>
      </c>
      <c r="S379" s="202">
        <v>0</v>
      </c>
      <c r="T379" s="203">
        <f t="shared" si="83"/>
        <v>0</v>
      </c>
      <c r="AR379" s="24" t="s">
        <v>225</v>
      </c>
      <c r="AT379" s="24" t="s">
        <v>222</v>
      </c>
      <c r="AU379" s="24" t="s">
        <v>88</v>
      </c>
      <c r="AY379" s="24" t="s">
        <v>179</v>
      </c>
      <c r="BE379" s="204">
        <f t="shared" si="84"/>
        <v>0</v>
      </c>
      <c r="BF379" s="204">
        <f t="shared" si="85"/>
        <v>0</v>
      </c>
      <c r="BG379" s="204">
        <f t="shared" si="86"/>
        <v>0</v>
      </c>
      <c r="BH379" s="204">
        <f t="shared" si="87"/>
        <v>0</v>
      </c>
      <c r="BI379" s="204">
        <f t="shared" si="88"/>
        <v>0</v>
      </c>
      <c r="BJ379" s="24" t="s">
        <v>86</v>
      </c>
      <c r="BK379" s="204">
        <f t="shared" si="89"/>
        <v>0</v>
      </c>
      <c r="BL379" s="24" t="s">
        <v>187</v>
      </c>
      <c r="BM379" s="24" t="s">
        <v>3798</v>
      </c>
    </row>
    <row r="380" spans="2:65" s="1" customFormat="1" ht="14.45" customHeight="1">
      <c r="B380" s="42"/>
      <c r="C380" s="240" t="s">
        <v>2042</v>
      </c>
      <c r="D380" s="240" t="s">
        <v>222</v>
      </c>
      <c r="E380" s="241" t="s">
        <v>3799</v>
      </c>
      <c r="F380" s="242" t="s">
        <v>3381</v>
      </c>
      <c r="G380" s="243" t="s">
        <v>2864</v>
      </c>
      <c r="H380" s="244">
        <v>12</v>
      </c>
      <c r="I380" s="245"/>
      <c r="J380" s="246">
        <f t="shared" si="80"/>
        <v>0</v>
      </c>
      <c r="K380" s="242" t="s">
        <v>34</v>
      </c>
      <c r="L380" s="247"/>
      <c r="M380" s="248" t="s">
        <v>34</v>
      </c>
      <c r="N380" s="249" t="s">
        <v>49</v>
      </c>
      <c r="O380" s="43"/>
      <c r="P380" s="202">
        <f t="shared" si="81"/>
        <v>0</v>
      </c>
      <c r="Q380" s="202">
        <v>0</v>
      </c>
      <c r="R380" s="202">
        <f t="shared" si="82"/>
        <v>0</v>
      </c>
      <c r="S380" s="202">
        <v>0</v>
      </c>
      <c r="T380" s="203">
        <f t="shared" si="83"/>
        <v>0</v>
      </c>
      <c r="AR380" s="24" t="s">
        <v>225</v>
      </c>
      <c r="AT380" s="24" t="s">
        <v>222</v>
      </c>
      <c r="AU380" s="24" t="s">
        <v>88</v>
      </c>
      <c r="AY380" s="24" t="s">
        <v>179</v>
      </c>
      <c r="BE380" s="204">
        <f t="shared" si="84"/>
        <v>0</v>
      </c>
      <c r="BF380" s="204">
        <f t="shared" si="85"/>
        <v>0</v>
      </c>
      <c r="BG380" s="204">
        <f t="shared" si="86"/>
        <v>0</v>
      </c>
      <c r="BH380" s="204">
        <f t="shared" si="87"/>
        <v>0</v>
      </c>
      <c r="BI380" s="204">
        <f t="shared" si="88"/>
        <v>0</v>
      </c>
      <c r="BJ380" s="24" t="s">
        <v>86</v>
      </c>
      <c r="BK380" s="204">
        <f t="shared" si="89"/>
        <v>0</v>
      </c>
      <c r="BL380" s="24" t="s">
        <v>187</v>
      </c>
      <c r="BM380" s="24" t="s">
        <v>3800</v>
      </c>
    </row>
    <row r="381" spans="2:65" s="1" customFormat="1" ht="14.45" customHeight="1">
      <c r="B381" s="42"/>
      <c r="C381" s="240" t="s">
        <v>2046</v>
      </c>
      <c r="D381" s="240" t="s">
        <v>222</v>
      </c>
      <c r="E381" s="241" t="s">
        <v>3801</v>
      </c>
      <c r="F381" s="242" t="s">
        <v>3519</v>
      </c>
      <c r="G381" s="243" t="s">
        <v>250</v>
      </c>
      <c r="H381" s="244">
        <v>3</v>
      </c>
      <c r="I381" s="245"/>
      <c r="J381" s="246">
        <f t="shared" si="80"/>
        <v>0</v>
      </c>
      <c r="K381" s="242" t="s">
        <v>34</v>
      </c>
      <c r="L381" s="247"/>
      <c r="M381" s="248" t="s">
        <v>34</v>
      </c>
      <c r="N381" s="249" t="s">
        <v>49</v>
      </c>
      <c r="O381" s="43"/>
      <c r="P381" s="202">
        <f t="shared" si="81"/>
        <v>0</v>
      </c>
      <c r="Q381" s="202">
        <v>0</v>
      </c>
      <c r="R381" s="202">
        <f t="shared" si="82"/>
        <v>0</v>
      </c>
      <c r="S381" s="202">
        <v>0</v>
      </c>
      <c r="T381" s="203">
        <f t="shared" si="83"/>
        <v>0</v>
      </c>
      <c r="AR381" s="24" t="s">
        <v>225</v>
      </c>
      <c r="AT381" s="24" t="s">
        <v>222</v>
      </c>
      <c r="AU381" s="24" t="s">
        <v>88</v>
      </c>
      <c r="AY381" s="24" t="s">
        <v>179</v>
      </c>
      <c r="BE381" s="204">
        <f t="shared" si="84"/>
        <v>0</v>
      </c>
      <c r="BF381" s="204">
        <f t="shared" si="85"/>
        <v>0</v>
      </c>
      <c r="BG381" s="204">
        <f t="shared" si="86"/>
        <v>0</v>
      </c>
      <c r="BH381" s="204">
        <f t="shared" si="87"/>
        <v>0</v>
      </c>
      <c r="BI381" s="204">
        <f t="shared" si="88"/>
        <v>0</v>
      </c>
      <c r="BJ381" s="24" t="s">
        <v>86</v>
      </c>
      <c r="BK381" s="204">
        <f t="shared" si="89"/>
        <v>0</v>
      </c>
      <c r="BL381" s="24" t="s">
        <v>187</v>
      </c>
      <c r="BM381" s="24" t="s">
        <v>3802</v>
      </c>
    </row>
    <row r="382" spans="2:65" s="1" customFormat="1" ht="14.45" customHeight="1">
      <c r="B382" s="42"/>
      <c r="C382" s="240" t="s">
        <v>2050</v>
      </c>
      <c r="D382" s="240" t="s">
        <v>222</v>
      </c>
      <c r="E382" s="241" t="s">
        <v>3803</v>
      </c>
      <c r="F382" s="242" t="s">
        <v>3383</v>
      </c>
      <c r="G382" s="243" t="s">
        <v>250</v>
      </c>
      <c r="H382" s="244">
        <v>5</v>
      </c>
      <c r="I382" s="245"/>
      <c r="J382" s="246">
        <f t="shared" si="80"/>
        <v>0</v>
      </c>
      <c r="K382" s="242" t="s">
        <v>34</v>
      </c>
      <c r="L382" s="247"/>
      <c r="M382" s="248" t="s">
        <v>34</v>
      </c>
      <c r="N382" s="249" t="s">
        <v>49</v>
      </c>
      <c r="O382" s="43"/>
      <c r="P382" s="202">
        <f t="shared" si="81"/>
        <v>0</v>
      </c>
      <c r="Q382" s="202">
        <v>0</v>
      </c>
      <c r="R382" s="202">
        <f t="shared" si="82"/>
        <v>0</v>
      </c>
      <c r="S382" s="202">
        <v>0</v>
      </c>
      <c r="T382" s="203">
        <f t="shared" si="83"/>
        <v>0</v>
      </c>
      <c r="AR382" s="24" t="s">
        <v>225</v>
      </c>
      <c r="AT382" s="24" t="s">
        <v>222</v>
      </c>
      <c r="AU382" s="24" t="s">
        <v>88</v>
      </c>
      <c r="AY382" s="24" t="s">
        <v>179</v>
      </c>
      <c r="BE382" s="204">
        <f t="shared" si="84"/>
        <v>0</v>
      </c>
      <c r="BF382" s="204">
        <f t="shared" si="85"/>
        <v>0</v>
      </c>
      <c r="BG382" s="204">
        <f t="shared" si="86"/>
        <v>0</v>
      </c>
      <c r="BH382" s="204">
        <f t="shared" si="87"/>
        <v>0</v>
      </c>
      <c r="BI382" s="204">
        <f t="shared" si="88"/>
        <v>0</v>
      </c>
      <c r="BJ382" s="24" t="s">
        <v>86</v>
      </c>
      <c r="BK382" s="204">
        <f t="shared" si="89"/>
        <v>0</v>
      </c>
      <c r="BL382" s="24" t="s">
        <v>187</v>
      </c>
      <c r="BM382" s="24" t="s">
        <v>3804</v>
      </c>
    </row>
    <row r="383" spans="2:65" s="1" customFormat="1" ht="14.45" customHeight="1">
      <c r="B383" s="42"/>
      <c r="C383" s="240" t="s">
        <v>2054</v>
      </c>
      <c r="D383" s="240" t="s">
        <v>222</v>
      </c>
      <c r="E383" s="241" t="s">
        <v>3805</v>
      </c>
      <c r="F383" s="242" t="s">
        <v>3387</v>
      </c>
      <c r="G383" s="243" t="s">
        <v>185</v>
      </c>
      <c r="H383" s="244">
        <v>60</v>
      </c>
      <c r="I383" s="245"/>
      <c r="J383" s="246">
        <f t="shared" si="80"/>
        <v>0</v>
      </c>
      <c r="K383" s="242" t="s">
        <v>34</v>
      </c>
      <c r="L383" s="247"/>
      <c r="M383" s="248" t="s">
        <v>34</v>
      </c>
      <c r="N383" s="249" t="s">
        <v>49</v>
      </c>
      <c r="O383" s="43"/>
      <c r="P383" s="202">
        <f t="shared" si="81"/>
        <v>0</v>
      </c>
      <c r="Q383" s="202">
        <v>0</v>
      </c>
      <c r="R383" s="202">
        <f t="shared" si="82"/>
        <v>0</v>
      </c>
      <c r="S383" s="202">
        <v>0</v>
      </c>
      <c r="T383" s="203">
        <f t="shared" si="83"/>
        <v>0</v>
      </c>
      <c r="AR383" s="24" t="s">
        <v>225</v>
      </c>
      <c r="AT383" s="24" t="s">
        <v>222</v>
      </c>
      <c r="AU383" s="24" t="s">
        <v>88</v>
      </c>
      <c r="AY383" s="24" t="s">
        <v>179</v>
      </c>
      <c r="BE383" s="204">
        <f t="shared" si="84"/>
        <v>0</v>
      </c>
      <c r="BF383" s="204">
        <f t="shared" si="85"/>
        <v>0</v>
      </c>
      <c r="BG383" s="204">
        <f t="shared" si="86"/>
        <v>0</v>
      </c>
      <c r="BH383" s="204">
        <f t="shared" si="87"/>
        <v>0</v>
      </c>
      <c r="BI383" s="204">
        <f t="shared" si="88"/>
        <v>0</v>
      </c>
      <c r="BJ383" s="24" t="s">
        <v>86</v>
      </c>
      <c r="BK383" s="204">
        <f t="shared" si="89"/>
        <v>0</v>
      </c>
      <c r="BL383" s="24" t="s">
        <v>187</v>
      </c>
      <c r="BM383" s="24" t="s">
        <v>3806</v>
      </c>
    </row>
    <row r="384" spans="2:65" s="1" customFormat="1" ht="14.45" customHeight="1">
      <c r="B384" s="42"/>
      <c r="C384" s="240" t="s">
        <v>2058</v>
      </c>
      <c r="D384" s="240" t="s">
        <v>222</v>
      </c>
      <c r="E384" s="241" t="s">
        <v>3807</v>
      </c>
      <c r="F384" s="242" t="s">
        <v>3389</v>
      </c>
      <c r="G384" s="243" t="s">
        <v>185</v>
      </c>
      <c r="H384" s="244">
        <v>62</v>
      </c>
      <c r="I384" s="245"/>
      <c r="J384" s="246">
        <f t="shared" si="80"/>
        <v>0</v>
      </c>
      <c r="K384" s="242" t="s">
        <v>34</v>
      </c>
      <c r="L384" s="247"/>
      <c r="M384" s="248" t="s">
        <v>34</v>
      </c>
      <c r="N384" s="249" t="s">
        <v>49</v>
      </c>
      <c r="O384" s="43"/>
      <c r="P384" s="202">
        <f t="shared" si="81"/>
        <v>0</v>
      </c>
      <c r="Q384" s="202">
        <v>0</v>
      </c>
      <c r="R384" s="202">
        <f t="shared" si="82"/>
        <v>0</v>
      </c>
      <c r="S384" s="202">
        <v>0</v>
      </c>
      <c r="T384" s="203">
        <f t="shared" si="83"/>
        <v>0</v>
      </c>
      <c r="AR384" s="24" t="s">
        <v>225</v>
      </c>
      <c r="AT384" s="24" t="s">
        <v>222</v>
      </c>
      <c r="AU384" s="24" t="s">
        <v>88</v>
      </c>
      <c r="AY384" s="24" t="s">
        <v>179</v>
      </c>
      <c r="BE384" s="204">
        <f t="shared" si="84"/>
        <v>0</v>
      </c>
      <c r="BF384" s="204">
        <f t="shared" si="85"/>
        <v>0</v>
      </c>
      <c r="BG384" s="204">
        <f t="shared" si="86"/>
        <v>0</v>
      </c>
      <c r="BH384" s="204">
        <f t="shared" si="87"/>
        <v>0</v>
      </c>
      <c r="BI384" s="204">
        <f t="shared" si="88"/>
        <v>0</v>
      </c>
      <c r="BJ384" s="24" t="s">
        <v>86</v>
      </c>
      <c r="BK384" s="204">
        <f t="shared" si="89"/>
        <v>0</v>
      </c>
      <c r="BL384" s="24" t="s">
        <v>187</v>
      </c>
      <c r="BM384" s="24" t="s">
        <v>3808</v>
      </c>
    </row>
    <row r="385" spans="2:65" s="10" customFormat="1" ht="29.85" customHeight="1">
      <c r="B385" s="177"/>
      <c r="C385" s="178"/>
      <c r="D385" s="179" t="s">
        <v>77</v>
      </c>
      <c r="E385" s="191" t="s">
        <v>3809</v>
      </c>
      <c r="F385" s="191" t="s">
        <v>3810</v>
      </c>
      <c r="G385" s="178"/>
      <c r="H385" s="178"/>
      <c r="I385" s="181"/>
      <c r="J385" s="192">
        <f>BK385</f>
        <v>0</v>
      </c>
      <c r="K385" s="178"/>
      <c r="L385" s="183"/>
      <c r="M385" s="184"/>
      <c r="N385" s="185"/>
      <c r="O385" s="185"/>
      <c r="P385" s="186">
        <f>SUM(P386:P432)</f>
        <v>0</v>
      </c>
      <c r="Q385" s="185"/>
      <c r="R385" s="186">
        <f>SUM(R386:R432)</f>
        <v>0</v>
      </c>
      <c r="S385" s="185"/>
      <c r="T385" s="187">
        <f>SUM(T386:T432)</f>
        <v>0</v>
      </c>
      <c r="AR385" s="188" t="s">
        <v>86</v>
      </c>
      <c r="AT385" s="189" t="s">
        <v>77</v>
      </c>
      <c r="AU385" s="189" t="s">
        <v>86</v>
      </c>
      <c r="AY385" s="188" t="s">
        <v>179</v>
      </c>
      <c r="BK385" s="190">
        <f>SUM(BK386:BK432)</f>
        <v>0</v>
      </c>
    </row>
    <row r="386" spans="2:65" s="1" customFormat="1" ht="114" customHeight="1">
      <c r="B386" s="42"/>
      <c r="C386" s="240" t="s">
        <v>2061</v>
      </c>
      <c r="D386" s="240" t="s">
        <v>222</v>
      </c>
      <c r="E386" s="241" t="s">
        <v>3811</v>
      </c>
      <c r="F386" s="242" t="s">
        <v>3812</v>
      </c>
      <c r="G386" s="243" t="s">
        <v>2864</v>
      </c>
      <c r="H386" s="244">
        <v>1</v>
      </c>
      <c r="I386" s="245"/>
      <c r="J386" s="246">
        <f t="shared" ref="J386:J432" si="90">ROUND(I386*H386,2)</f>
        <v>0</v>
      </c>
      <c r="K386" s="242" t="s">
        <v>34</v>
      </c>
      <c r="L386" s="247"/>
      <c r="M386" s="248" t="s">
        <v>34</v>
      </c>
      <c r="N386" s="249" t="s">
        <v>49</v>
      </c>
      <c r="O386" s="43"/>
      <c r="P386" s="202">
        <f t="shared" ref="P386:P432" si="91">O386*H386</f>
        <v>0</v>
      </c>
      <c r="Q386" s="202">
        <v>0</v>
      </c>
      <c r="R386" s="202">
        <f t="shared" ref="R386:R432" si="92">Q386*H386</f>
        <v>0</v>
      </c>
      <c r="S386" s="202">
        <v>0</v>
      </c>
      <c r="T386" s="203">
        <f t="shared" ref="T386:T432" si="93">S386*H386</f>
        <v>0</v>
      </c>
      <c r="AR386" s="24" t="s">
        <v>225</v>
      </c>
      <c r="AT386" s="24" t="s">
        <v>222</v>
      </c>
      <c r="AU386" s="24" t="s">
        <v>88</v>
      </c>
      <c r="AY386" s="24" t="s">
        <v>179</v>
      </c>
      <c r="BE386" s="204">
        <f t="shared" ref="BE386:BE432" si="94">IF(N386="základní",J386,0)</f>
        <v>0</v>
      </c>
      <c r="BF386" s="204">
        <f t="shared" ref="BF386:BF432" si="95">IF(N386="snížená",J386,0)</f>
        <v>0</v>
      </c>
      <c r="BG386" s="204">
        <f t="shared" ref="BG386:BG432" si="96">IF(N386="zákl. přenesená",J386,0)</f>
        <v>0</v>
      </c>
      <c r="BH386" s="204">
        <f t="shared" ref="BH386:BH432" si="97">IF(N386="sníž. přenesená",J386,0)</f>
        <v>0</v>
      </c>
      <c r="BI386" s="204">
        <f t="shared" ref="BI386:BI432" si="98">IF(N386="nulová",J386,0)</f>
        <v>0</v>
      </c>
      <c r="BJ386" s="24" t="s">
        <v>86</v>
      </c>
      <c r="BK386" s="204">
        <f t="shared" ref="BK386:BK432" si="99">ROUND(I386*H386,2)</f>
        <v>0</v>
      </c>
      <c r="BL386" s="24" t="s">
        <v>187</v>
      </c>
      <c r="BM386" s="24" t="s">
        <v>3813</v>
      </c>
    </row>
    <row r="387" spans="2:65" s="1" customFormat="1" ht="22.9" customHeight="1">
      <c r="B387" s="42"/>
      <c r="C387" s="240" t="s">
        <v>2065</v>
      </c>
      <c r="D387" s="240" t="s">
        <v>222</v>
      </c>
      <c r="E387" s="241" t="s">
        <v>3814</v>
      </c>
      <c r="F387" s="242" t="s">
        <v>3815</v>
      </c>
      <c r="G387" s="243" t="s">
        <v>454</v>
      </c>
      <c r="H387" s="244">
        <v>1</v>
      </c>
      <c r="I387" s="245"/>
      <c r="J387" s="246">
        <f t="shared" si="90"/>
        <v>0</v>
      </c>
      <c r="K387" s="242" t="s">
        <v>34</v>
      </c>
      <c r="L387" s="247"/>
      <c r="M387" s="248" t="s">
        <v>34</v>
      </c>
      <c r="N387" s="249" t="s">
        <v>49</v>
      </c>
      <c r="O387" s="43"/>
      <c r="P387" s="202">
        <f t="shared" si="91"/>
        <v>0</v>
      </c>
      <c r="Q387" s="202">
        <v>0</v>
      </c>
      <c r="R387" s="202">
        <f t="shared" si="92"/>
        <v>0</v>
      </c>
      <c r="S387" s="202">
        <v>0</v>
      </c>
      <c r="T387" s="203">
        <f t="shared" si="93"/>
        <v>0</v>
      </c>
      <c r="AR387" s="24" t="s">
        <v>225</v>
      </c>
      <c r="AT387" s="24" t="s">
        <v>222</v>
      </c>
      <c r="AU387" s="24" t="s">
        <v>88</v>
      </c>
      <c r="AY387" s="24" t="s">
        <v>179</v>
      </c>
      <c r="BE387" s="204">
        <f t="shared" si="94"/>
        <v>0</v>
      </c>
      <c r="BF387" s="204">
        <f t="shared" si="95"/>
        <v>0</v>
      </c>
      <c r="BG387" s="204">
        <f t="shared" si="96"/>
        <v>0</v>
      </c>
      <c r="BH387" s="204">
        <f t="shared" si="97"/>
        <v>0</v>
      </c>
      <c r="BI387" s="204">
        <f t="shared" si="98"/>
        <v>0</v>
      </c>
      <c r="BJ387" s="24" t="s">
        <v>86</v>
      </c>
      <c r="BK387" s="204">
        <f t="shared" si="99"/>
        <v>0</v>
      </c>
      <c r="BL387" s="24" t="s">
        <v>187</v>
      </c>
      <c r="BM387" s="24" t="s">
        <v>3816</v>
      </c>
    </row>
    <row r="388" spans="2:65" s="1" customFormat="1" ht="14.45" customHeight="1">
      <c r="B388" s="42"/>
      <c r="C388" s="240" t="s">
        <v>2068</v>
      </c>
      <c r="D388" s="240" t="s">
        <v>222</v>
      </c>
      <c r="E388" s="241" t="s">
        <v>3817</v>
      </c>
      <c r="F388" s="242" t="s">
        <v>3446</v>
      </c>
      <c r="G388" s="243" t="s">
        <v>2864</v>
      </c>
      <c r="H388" s="244">
        <v>1</v>
      </c>
      <c r="I388" s="245"/>
      <c r="J388" s="246">
        <f t="shared" si="90"/>
        <v>0</v>
      </c>
      <c r="K388" s="242" t="s">
        <v>34</v>
      </c>
      <c r="L388" s="247"/>
      <c r="M388" s="248" t="s">
        <v>34</v>
      </c>
      <c r="N388" s="249" t="s">
        <v>49</v>
      </c>
      <c r="O388" s="43"/>
      <c r="P388" s="202">
        <f t="shared" si="91"/>
        <v>0</v>
      </c>
      <c r="Q388" s="202">
        <v>0</v>
      </c>
      <c r="R388" s="202">
        <f t="shared" si="92"/>
        <v>0</v>
      </c>
      <c r="S388" s="202">
        <v>0</v>
      </c>
      <c r="T388" s="203">
        <f t="shared" si="93"/>
        <v>0</v>
      </c>
      <c r="AR388" s="24" t="s">
        <v>225</v>
      </c>
      <c r="AT388" s="24" t="s">
        <v>222</v>
      </c>
      <c r="AU388" s="24" t="s">
        <v>88</v>
      </c>
      <c r="AY388" s="24" t="s">
        <v>179</v>
      </c>
      <c r="BE388" s="204">
        <f t="shared" si="94"/>
        <v>0</v>
      </c>
      <c r="BF388" s="204">
        <f t="shared" si="95"/>
        <v>0</v>
      </c>
      <c r="BG388" s="204">
        <f t="shared" si="96"/>
        <v>0</v>
      </c>
      <c r="BH388" s="204">
        <f t="shared" si="97"/>
        <v>0</v>
      </c>
      <c r="BI388" s="204">
        <f t="shared" si="98"/>
        <v>0</v>
      </c>
      <c r="BJ388" s="24" t="s">
        <v>86</v>
      </c>
      <c r="BK388" s="204">
        <f t="shared" si="99"/>
        <v>0</v>
      </c>
      <c r="BL388" s="24" t="s">
        <v>187</v>
      </c>
      <c r="BM388" s="24" t="s">
        <v>3818</v>
      </c>
    </row>
    <row r="389" spans="2:65" s="1" customFormat="1" ht="14.45" customHeight="1">
      <c r="B389" s="42"/>
      <c r="C389" s="240" t="s">
        <v>2071</v>
      </c>
      <c r="D389" s="240" t="s">
        <v>222</v>
      </c>
      <c r="E389" s="241" t="s">
        <v>3819</v>
      </c>
      <c r="F389" s="242" t="s">
        <v>3448</v>
      </c>
      <c r="G389" s="243" t="s">
        <v>454</v>
      </c>
      <c r="H389" s="244">
        <v>1</v>
      </c>
      <c r="I389" s="245"/>
      <c r="J389" s="246">
        <f t="shared" si="90"/>
        <v>0</v>
      </c>
      <c r="K389" s="242" t="s">
        <v>34</v>
      </c>
      <c r="L389" s="247"/>
      <c r="M389" s="248" t="s">
        <v>34</v>
      </c>
      <c r="N389" s="249" t="s">
        <v>49</v>
      </c>
      <c r="O389" s="43"/>
      <c r="P389" s="202">
        <f t="shared" si="91"/>
        <v>0</v>
      </c>
      <c r="Q389" s="202">
        <v>0</v>
      </c>
      <c r="R389" s="202">
        <f t="shared" si="92"/>
        <v>0</v>
      </c>
      <c r="S389" s="202">
        <v>0</v>
      </c>
      <c r="T389" s="203">
        <f t="shared" si="93"/>
        <v>0</v>
      </c>
      <c r="AR389" s="24" t="s">
        <v>225</v>
      </c>
      <c r="AT389" s="24" t="s">
        <v>222</v>
      </c>
      <c r="AU389" s="24" t="s">
        <v>88</v>
      </c>
      <c r="AY389" s="24" t="s">
        <v>179</v>
      </c>
      <c r="BE389" s="204">
        <f t="shared" si="94"/>
        <v>0</v>
      </c>
      <c r="BF389" s="204">
        <f t="shared" si="95"/>
        <v>0</v>
      </c>
      <c r="BG389" s="204">
        <f t="shared" si="96"/>
        <v>0</v>
      </c>
      <c r="BH389" s="204">
        <f t="shared" si="97"/>
        <v>0</v>
      </c>
      <c r="BI389" s="204">
        <f t="shared" si="98"/>
        <v>0</v>
      </c>
      <c r="BJ389" s="24" t="s">
        <v>86</v>
      </c>
      <c r="BK389" s="204">
        <f t="shared" si="99"/>
        <v>0</v>
      </c>
      <c r="BL389" s="24" t="s">
        <v>187</v>
      </c>
      <c r="BM389" s="24" t="s">
        <v>3820</v>
      </c>
    </row>
    <row r="390" spans="2:65" s="1" customFormat="1" ht="22.9" customHeight="1">
      <c r="B390" s="42"/>
      <c r="C390" s="240" t="s">
        <v>2074</v>
      </c>
      <c r="D390" s="240" t="s">
        <v>222</v>
      </c>
      <c r="E390" s="241" t="s">
        <v>3821</v>
      </c>
      <c r="F390" s="242" t="s">
        <v>3450</v>
      </c>
      <c r="G390" s="243" t="s">
        <v>250</v>
      </c>
      <c r="H390" s="244">
        <v>42</v>
      </c>
      <c r="I390" s="245"/>
      <c r="J390" s="246">
        <f t="shared" si="90"/>
        <v>0</v>
      </c>
      <c r="K390" s="242" t="s">
        <v>34</v>
      </c>
      <c r="L390" s="247"/>
      <c r="M390" s="248" t="s">
        <v>34</v>
      </c>
      <c r="N390" s="249" t="s">
        <v>49</v>
      </c>
      <c r="O390" s="43"/>
      <c r="P390" s="202">
        <f t="shared" si="91"/>
        <v>0</v>
      </c>
      <c r="Q390" s="202">
        <v>0</v>
      </c>
      <c r="R390" s="202">
        <f t="shared" si="92"/>
        <v>0</v>
      </c>
      <c r="S390" s="202">
        <v>0</v>
      </c>
      <c r="T390" s="203">
        <f t="shared" si="93"/>
        <v>0</v>
      </c>
      <c r="AR390" s="24" t="s">
        <v>225</v>
      </c>
      <c r="AT390" s="24" t="s">
        <v>222</v>
      </c>
      <c r="AU390" s="24" t="s">
        <v>88</v>
      </c>
      <c r="AY390" s="24" t="s">
        <v>179</v>
      </c>
      <c r="BE390" s="204">
        <f t="shared" si="94"/>
        <v>0</v>
      </c>
      <c r="BF390" s="204">
        <f t="shared" si="95"/>
        <v>0</v>
      </c>
      <c r="BG390" s="204">
        <f t="shared" si="96"/>
        <v>0</v>
      </c>
      <c r="BH390" s="204">
        <f t="shared" si="97"/>
        <v>0</v>
      </c>
      <c r="BI390" s="204">
        <f t="shared" si="98"/>
        <v>0</v>
      </c>
      <c r="BJ390" s="24" t="s">
        <v>86</v>
      </c>
      <c r="BK390" s="204">
        <f t="shared" si="99"/>
        <v>0</v>
      </c>
      <c r="BL390" s="24" t="s">
        <v>187</v>
      </c>
      <c r="BM390" s="24" t="s">
        <v>3822</v>
      </c>
    </row>
    <row r="391" spans="2:65" s="1" customFormat="1" ht="22.9" customHeight="1">
      <c r="B391" s="42"/>
      <c r="C391" s="240" t="s">
        <v>2077</v>
      </c>
      <c r="D391" s="240" t="s">
        <v>222</v>
      </c>
      <c r="E391" s="241" t="s">
        <v>3823</v>
      </c>
      <c r="F391" s="242" t="s">
        <v>3452</v>
      </c>
      <c r="G391" s="243" t="s">
        <v>250</v>
      </c>
      <c r="H391" s="244">
        <v>42</v>
      </c>
      <c r="I391" s="245"/>
      <c r="J391" s="246">
        <f t="shared" si="90"/>
        <v>0</v>
      </c>
      <c r="K391" s="242" t="s">
        <v>34</v>
      </c>
      <c r="L391" s="247"/>
      <c r="M391" s="248" t="s">
        <v>34</v>
      </c>
      <c r="N391" s="249" t="s">
        <v>49</v>
      </c>
      <c r="O391" s="43"/>
      <c r="P391" s="202">
        <f t="shared" si="91"/>
        <v>0</v>
      </c>
      <c r="Q391" s="202">
        <v>0</v>
      </c>
      <c r="R391" s="202">
        <f t="shared" si="92"/>
        <v>0</v>
      </c>
      <c r="S391" s="202">
        <v>0</v>
      </c>
      <c r="T391" s="203">
        <f t="shared" si="93"/>
        <v>0</v>
      </c>
      <c r="AR391" s="24" t="s">
        <v>225</v>
      </c>
      <c r="AT391" s="24" t="s">
        <v>222</v>
      </c>
      <c r="AU391" s="24" t="s">
        <v>88</v>
      </c>
      <c r="AY391" s="24" t="s">
        <v>179</v>
      </c>
      <c r="BE391" s="204">
        <f t="shared" si="94"/>
        <v>0</v>
      </c>
      <c r="BF391" s="204">
        <f t="shared" si="95"/>
        <v>0</v>
      </c>
      <c r="BG391" s="204">
        <f t="shared" si="96"/>
        <v>0</v>
      </c>
      <c r="BH391" s="204">
        <f t="shared" si="97"/>
        <v>0</v>
      </c>
      <c r="BI391" s="204">
        <f t="shared" si="98"/>
        <v>0</v>
      </c>
      <c r="BJ391" s="24" t="s">
        <v>86</v>
      </c>
      <c r="BK391" s="204">
        <f t="shared" si="99"/>
        <v>0</v>
      </c>
      <c r="BL391" s="24" t="s">
        <v>187</v>
      </c>
      <c r="BM391" s="24" t="s">
        <v>3824</v>
      </c>
    </row>
    <row r="392" spans="2:65" s="1" customFormat="1" ht="14.45" customHeight="1">
      <c r="B392" s="42"/>
      <c r="C392" s="240" t="s">
        <v>1783</v>
      </c>
      <c r="D392" s="240" t="s">
        <v>222</v>
      </c>
      <c r="E392" s="241" t="s">
        <v>3825</v>
      </c>
      <c r="F392" s="242" t="s">
        <v>3454</v>
      </c>
      <c r="G392" s="243" t="s">
        <v>250</v>
      </c>
      <c r="H392" s="244">
        <v>42</v>
      </c>
      <c r="I392" s="245"/>
      <c r="J392" s="246">
        <f t="shared" si="90"/>
        <v>0</v>
      </c>
      <c r="K392" s="242" t="s">
        <v>34</v>
      </c>
      <c r="L392" s="247"/>
      <c r="M392" s="248" t="s">
        <v>34</v>
      </c>
      <c r="N392" s="249" t="s">
        <v>49</v>
      </c>
      <c r="O392" s="43"/>
      <c r="P392" s="202">
        <f t="shared" si="91"/>
        <v>0</v>
      </c>
      <c r="Q392" s="202">
        <v>0</v>
      </c>
      <c r="R392" s="202">
        <f t="shared" si="92"/>
        <v>0</v>
      </c>
      <c r="S392" s="202">
        <v>0</v>
      </c>
      <c r="T392" s="203">
        <f t="shared" si="93"/>
        <v>0</v>
      </c>
      <c r="AR392" s="24" t="s">
        <v>225</v>
      </c>
      <c r="AT392" s="24" t="s">
        <v>222</v>
      </c>
      <c r="AU392" s="24" t="s">
        <v>88</v>
      </c>
      <c r="AY392" s="24" t="s">
        <v>179</v>
      </c>
      <c r="BE392" s="204">
        <f t="shared" si="94"/>
        <v>0</v>
      </c>
      <c r="BF392" s="204">
        <f t="shared" si="95"/>
        <v>0</v>
      </c>
      <c r="BG392" s="204">
        <f t="shared" si="96"/>
        <v>0</v>
      </c>
      <c r="BH392" s="204">
        <f t="shared" si="97"/>
        <v>0</v>
      </c>
      <c r="BI392" s="204">
        <f t="shared" si="98"/>
        <v>0</v>
      </c>
      <c r="BJ392" s="24" t="s">
        <v>86</v>
      </c>
      <c r="BK392" s="204">
        <f t="shared" si="99"/>
        <v>0</v>
      </c>
      <c r="BL392" s="24" t="s">
        <v>187</v>
      </c>
      <c r="BM392" s="24" t="s">
        <v>3826</v>
      </c>
    </row>
    <row r="393" spans="2:65" s="1" customFormat="1" ht="14.45" customHeight="1">
      <c r="B393" s="42"/>
      <c r="C393" s="240" t="s">
        <v>2085</v>
      </c>
      <c r="D393" s="240" t="s">
        <v>222</v>
      </c>
      <c r="E393" s="241" t="s">
        <v>3827</v>
      </c>
      <c r="F393" s="242" t="s">
        <v>3456</v>
      </c>
      <c r="G393" s="243" t="s">
        <v>250</v>
      </c>
      <c r="H393" s="244">
        <v>42</v>
      </c>
      <c r="I393" s="245"/>
      <c r="J393" s="246">
        <f t="shared" si="90"/>
        <v>0</v>
      </c>
      <c r="K393" s="242" t="s">
        <v>34</v>
      </c>
      <c r="L393" s="247"/>
      <c r="M393" s="248" t="s">
        <v>34</v>
      </c>
      <c r="N393" s="249" t="s">
        <v>49</v>
      </c>
      <c r="O393" s="43"/>
      <c r="P393" s="202">
        <f t="shared" si="91"/>
        <v>0</v>
      </c>
      <c r="Q393" s="202">
        <v>0</v>
      </c>
      <c r="R393" s="202">
        <f t="shared" si="92"/>
        <v>0</v>
      </c>
      <c r="S393" s="202">
        <v>0</v>
      </c>
      <c r="T393" s="203">
        <f t="shared" si="93"/>
        <v>0</v>
      </c>
      <c r="AR393" s="24" t="s">
        <v>225</v>
      </c>
      <c r="AT393" s="24" t="s">
        <v>222</v>
      </c>
      <c r="AU393" s="24" t="s">
        <v>88</v>
      </c>
      <c r="AY393" s="24" t="s">
        <v>179</v>
      </c>
      <c r="BE393" s="204">
        <f t="shared" si="94"/>
        <v>0</v>
      </c>
      <c r="BF393" s="204">
        <f t="shared" si="95"/>
        <v>0</v>
      </c>
      <c r="BG393" s="204">
        <f t="shared" si="96"/>
        <v>0</v>
      </c>
      <c r="BH393" s="204">
        <f t="shared" si="97"/>
        <v>0</v>
      </c>
      <c r="BI393" s="204">
        <f t="shared" si="98"/>
        <v>0</v>
      </c>
      <c r="BJ393" s="24" t="s">
        <v>86</v>
      </c>
      <c r="BK393" s="204">
        <f t="shared" si="99"/>
        <v>0</v>
      </c>
      <c r="BL393" s="24" t="s">
        <v>187</v>
      </c>
      <c r="BM393" s="24" t="s">
        <v>3828</v>
      </c>
    </row>
    <row r="394" spans="2:65" s="1" customFormat="1" ht="14.45" customHeight="1">
      <c r="B394" s="42"/>
      <c r="C394" s="240" t="s">
        <v>2089</v>
      </c>
      <c r="D394" s="240" t="s">
        <v>222</v>
      </c>
      <c r="E394" s="241" t="s">
        <v>3829</v>
      </c>
      <c r="F394" s="242" t="s">
        <v>3460</v>
      </c>
      <c r="G394" s="243" t="s">
        <v>2864</v>
      </c>
      <c r="H394" s="244">
        <v>1</v>
      </c>
      <c r="I394" s="245"/>
      <c r="J394" s="246">
        <f t="shared" si="90"/>
        <v>0</v>
      </c>
      <c r="K394" s="242" t="s">
        <v>34</v>
      </c>
      <c r="L394" s="247"/>
      <c r="M394" s="248" t="s">
        <v>34</v>
      </c>
      <c r="N394" s="249" t="s">
        <v>49</v>
      </c>
      <c r="O394" s="43"/>
      <c r="P394" s="202">
        <f t="shared" si="91"/>
        <v>0</v>
      </c>
      <c r="Q394" s="202">
        <v>0</v>
      </c>
      <c r="R394" s="202">
        <f t="shared" si="92"/>
        <v>0</v>
      </c>
      <c r="S394" s="202">
        <v>0</v>
      </c>
      <c r="T394" s="203">
        <f t="shared" si="93"/>
        <v>0</v>
      </c>
      <c r="AR394" s="24" t="s">
        <v>225</v>
      </c>
      <c r="AT394" s="24" t="s">
        <v>222</v>
      </c>
      <c r="AU394" s="24" t="s">
        <v>88</v>
      </c>
      <c r="AY394" s="24" t="s">
        <v>179</v>
      </c>
      <c r="BE394" s="204">
        <f t="shared" si="94"/>
        <v>0</v>
      </c>
      <c r="BF394" s="204">
        <f t="shared" si="95"/>
        <v>0</v>
      </c>
      <c r="BG394" s="204">
        <f t="shared" si="96"/>
        <v>0</v>
      </c>
      <c r="BH394" s="204">
        <f t="shared" si="97"/>
        <v>0</v>
      </c>
      <c r="BI394" s="204">
        <f t="shared" si="98"/>
        <v>0</v>
      </c>
      <c r="BJ394" s="24" t="s">
        <v>86</v>
      </c>
      <c r="BK394" s="204">
        <f t="shared" si="99"/>
        <v>0</v>
      </c>
      <c r="BL394" s="24" t="s">
        <v>187</v>
      </c>
      <c r="BM394" s="24" t="s">
        <v>3830</v>
      </c>
    </row>
    <row r="395" spans="2:65" s="1" customFormat="1" ht="22.9" customHeight="1">
      <c r="B395" s="42"/>
      <c r="C395" s="240" t="s">
        <v>2092</v>
      </c>
      <c r="D395" s="240" t="s">
        <v>222</v>
      </c>
      <c r="E395" s="241" t="s">
        <v>3831</v>
      </c>
      <c r="F395" s="242" t="s">
        <v>3832</v>
      </c>
      <c r="G395" s="243" t="s">
        <v>2864</v>
      </c>
      <c r="H395" s="244">
        <v>4</v>
      </c>
      <c r="I395" s="245"/>
      <c r="J395" s="246">
        <f t="shared" si="90"/>
        <v>0</v>
      </c>
      <c r="K395" s="242" t="s">
        <v>34</v>
      </c>
      <c r="L395" s="247"/>
      <c r="M395" s="248" t="s">
        <v>34</v>
      </c>
      <c r="N395" s="249" t="s">
        <v>49</v>
      </c>
      <c r="O395" s="43"/>
      <c r="P395" s="202">
        <f t="shared" si="91"/>
        <v>0</v>
      </c>
      <c r="Q395" s="202">
        <v>0</v>
      </c>
      <c r="R395" s="202">
        <f t="shared" si="92"/>
        <v>0</v>
      </c>
      <c r="S395" s="202">
        <v>0</v>
      </c>
      <c r="T395" s="203">
        <f t="shared" si="93"/>
        <v>0</v>
      </c>
      <c r="AR395" s="24" t="s">
        <v>225</v>
      </c>
      <c r="AT395" s="24" t="s">
        <v>222</v>
      </c>
      <c r="AU395" s="24" t="s">
        <v>88</v>
      </c>
      <c r="AY395" s="24" t="s">
        <v>179</v>
      </c>
      <c r="BE395" s="204">
        <f t="shared" si="94"/>
        <v>0</v>
      </c>
      <c r="BF395" s="204">
        <f t="shared" si="95"/>
        <v>0</v>
      </c>
      <c r="BG395" s="204">
        <f t="shared" si="96"/>
        <v>0</v>
      </c>
      <c r="BH395" s="204">
        <f t="shared" si="97"/>
        <v>0</v>
      </c>
      <c r="BI395" s="204">
        <f t="shared" si="98"/>
        <v>0</v>
      </c>
      <c r="BJ395" s="24" t="s">
        <v>86</v>
      </c>
      <c r="BK395" s="204">
        <f t="shared" si="99"/>
        <v>0</v>
      </c>
      <c r="BL395" s="24" t="s">
        <v>187</v>
      </c>
      <c r="BM395" s="24" t="s">
        <v>3833</v>
      </c>
    </row>
    <row r="396" spans="2:65" s="1" customFormat="1" ht="34.15" customHeight="1">
      <c r="B396" s="42"/>
      <c r="C396" s="240" t="s">
        <v>2095</v>
      </c>
      <c r="D396" s="240" t="s">
        <v>222</v>
      </c>
      <c r="E396" s="241" t="s">
        <v>3834</v>
      </c>
      <c r="F396" s="242" t="s">
        <v>3835</v>
      </c>
      <c r="G396" s="243" t="s">
        <v>2864</v>
      </c>
      <c r="H396" s="244">
        <v>1</v>
      </c>
      <c r="I396" s="245"/>
      <c r="J396" s="246">
        <f t="shared" si="90"/>
        <v>0</v>
      </c>
      <c r="K396" s="242" t="s">
        <v>34</v>
      </c>
      <c r="L396" s="247"/>
      <c r="M396" s="248" t="s">
        <v>34</v>
      </c>
      <c r="N396" s="249" t="s">
        <v>49</v>
      </c>
      <c r="O396" s="43"/>
      <c r="P396" s="202">
        <f t="shared" si="91"/>
        <v>0</v>
      </c>
      <c r="Q396" s="202">
        <v>0</v>
      </c>
      <c r="R396" s="202">
        <f t="shared" si="92"/>
        <v>0</v>
      </c>
      <c r="S396" s="202">
        <v>0</v>
      </c>
      <c r="T396" s="203">
        <f t="shared" si="93"/>
        <v>0</v>
      </c>
      <c r="AR396" s="24" t="s">
        <v>225</v>
      </c>
      <c r="AT396" s="24" t="s">
        <v>222</v>
      </c>
      <c r="AU396" s="24" t="s">
        <v>88</v>
      </c>
      <c r="AY396" s="24" t="s">
        <v>179</v>
      </c>
      <c r="BE396" s="204">
        <f t="shared" si="94"/>
        <v>0</v>
      </c>
      <c r="BF396" s="204">
        <f t="shared" si="95"/>
        <v>0</v>
      </c>
      <c r="BG396" s="204">
        <f t="shared" si="96"/>
        <v>0</v>
      </c>
      <c r="BH396" s="204">
        <f t="shared" si="97"/>
        <v>0</v>
      </c>
      <c r="BI396" s="204">
        <f t="shared" si="98"/>
        <v>0</v>
      </c>
      <c r="BJ396" s="24" t="s">
        <v>86</v>
      </c>
      <c r="BK396" s="204">
        <f t="shared" si="99"/>
        <v>0</v>
      </c>
      <c r="BL396" s="24" t="s">
        <v>187</v>
      </c>
      <c r="BM396" s="24" t="s">
        <v>3836</v>
      </c>
    </row>
    <row r="397" spans="2:65" s="1" customFormat="1" ht="34.15" customHeight="1">
      <c r="B397" s="42"/>
      <c r="C397" s="240" t="s">
        <v>2098</v>
      </c>
      <c r="D397" s="240" t="s">
        <v>222</v>
      </c>
      <c r="E397" s="241" t="s">
        <v>3837</v>
      </c>
      <c r="F397" s="242" t="s">
        <v>3640</v>
      </c>
      <c r="G397" s="243" t="s">
        <v>2864</v>
      </c>
      <c r="H397" s="244">
        <v>1</v>
      </c>
      <c r="I397" s="245"/>
      <c r="J397" s="246">
        <f t="shared" si="90"/>
        <v>0</v>
      </c>
      <c r="K397" s="242" t="s">
        <v>34</v>
      </c>
      <c r="L397" s="247"/>
      <c r="M397" s="248" t="s">
        <v>34</v>
      </c>
      <c r="N397" s="249" t="s">
        <v>49</v>
      </c>
      <c r="O397" s="43"/>
      <c r="P397" s="202">
        <f t="shared" si="91"/>
        <v>0</v>
      </c>
      <c r="Q397" s="202">
        <v>0</v>
      </c>
      <c r="R397" s="202">
        <f t="shared" si="92"/>
        <v>0</v>
      </c>
      <c r="S397" s="202">
        <v>0</v>
      </c>
      <c r="T397" s="203">
        <f t="shared" si="93"/>
        <v>0</v>
      </c>
      <c r="AR397" s="24" t="s">
        <v>225</v>
      </c>
      <c r="AT397" s="24" t="s">
        <v>222</v>
      </c>
      <c r="AU397" s="24" t="s">
        <v>88</v>
      </c>
      <c r="AY397" s="24" t="s">
        <v>179</v>
      </c>
      <c r="BE397" s="204">
        <f t="shared" si="94"/>
        <v>0</v>
      </c>
      <c r="BF397" s="204">
        <f t="shared" si="95"/>
        <v>0</v>
      </c>
      <c r="BG397" s="204">
        <f t="shared" si="96"/>
        <v>0</v>
      </c>
      <c r="BH397" s="204">
        <f t="shared" si="97"/>
        <v>0</v>
      </c>
      <c r="BI397" s="204">
        <f t="shared" si="98"/>
        <v>0</v>
      </c>
      <c r="BJ397" s="24" t="s">
        <v>86</v>
      </c>
      <c r="BK397" s="204">
        <f t="shared" si="99"/>
        <v>0</v>
      </c>
      <c r="BL397" s="24" t="s">
        <v>187</v>
      </c>
      <c r="BM397" s="24" t="s">
        <v>3838</v>
      </c>
    </row>
    <row r="398" spans="2:65" s="1" customFormat="1" ht="14.45" customHeight="1">
      <c r="B398" s="42"/>
      <c r="C398" s="240" t="s">
        <v>2102</v>
      </c>
      <c r="D398" s="240" t="s">
        <v>222</v>
      </c>
      <c r="E398" s="241" t="s">
        <v>3839</v>
      </c>
      <c r="F398" s="242" t="s">
        <v>3840</v>
      </c>
      <c r="G398" s="243" t="s">
        <v>2864</v>
      </c>
      <c r="H398" s="244">
        <v>4</v>
      </c>
      <c r="I398" s="245"/>
      <c r="J398" s="246">
        <f t="shared" si="90"/>
        <v>0</v>
      </c>
      <c r="K398" s="242" t="s">
        <v>34</v>
      </c>
      <c r="L398" s="247"/>
      <c r="M398" s="248" t="s">
        <v>34</v>
      </c>
      <c r="N398" s="249" t="s">
        <v>49</v>
      </c>
      <c r="O398" s="43"/>
      <c r="P398" s="202">
        <f t="shared" si="91"/>
        <v>0</v>
      </c>
      <c r="Q398" s="202">
        <v>0</v>
      </c>
      <c r="R398" s="202">
        <f t="shared" si="92"/>
        <v>0</v>
      </c>
      <c r="S398" s="202">
        <v>0</v>
      </c>
      <c r="T398" s="203">
        <f t="shared" si="93"/>
        <v>0</v>
      </c>
      <c r="AR398" s="24" t="s">
        <v>225</v>
      </c>
      <c r="AT398" s="24" t="s">
        <v>222</v>
      </c>
      <c r="AU398" s="24" t="s">
        <v>88</v>
      </c>
      <c r="AY398" s="24" t="s">
        <v>179</v>
      </c>
      <c r="BE398" s="204">
        <f t="shared" si="94"/>
        <v>0</v>
      </c>
      <c r="BF398" s="204">
        <f t="shared" si="95"/>
        <v>0</v>
      </c>
      <c r="BG398" s="204">
        <f t="shared" si="96"/>
        <v>0</v>
      </c>
      <c r="BH398" s="204">
        <f t="shared" si="97"/>
        <v>0</v>
      </c>
      <c r="BI398" s="204">
        <f t="shared" si="98"/>
        <v>0</v>
      </c>
      <c r="BJ398" s="24" t="s">
        <v>86</v>
      </c>
      <c r="BK398" s="204">
        <f t="shared" si="99"/>
        <v>0</v>
      </c>
      <c r="BL398" s="24" t="s">
        <v>187</v>
      </c>
      <c r="BM398" s="24" t="s">
        <v>3841</v>
      </c>
    </row>
    <row r="399" spans="2:65" s="1" customFormat="1" ht="14.45" customHeight="1">
      <c r="B399" s="42"/>
      <c r="C399" s="240" t="s">
        <v>2105</v>
      </c>
      <c r="D399" s="240" t="s">
        <v>222</v>
      </c>
      <c r="E399" s="241" t="s">
        <v>3842</v>
      </c>
      <c r="F399" s="242" t="s">
        <v>3473</v>
      </c>
      <c r="G399" s="243" t="s">
        <v>2864</v>
      </c>
      <c r="H399" s="244">
        <v>1</v>
      </c>
      <c r="I399" s="245"/>
      <c r="J399" s="246">
        <f t="shared" si="90"/>
        <v>0</v>
      </c>
      <c r="K399" s="242" t="s">
        <v>34</v>
      </c>
      <c r="L399" s="247"/>
      <c r="M399" s="248" t="s">
        <v>34</v>
      </c>
      <c r="N399" s="249" t="s">
        <v>49</v>
      </c>
      <c r="O399" s="43"/>
      <c r="P399" s="202">
        <f t="shared" si="91"/>
        <v>0</v>
      </c>
      <c r="Q399" s="202">
        <v>0</v>
      </c>
      <c r="R399" s="202">
        <f t="shared" si="92"/>
        <v>0</v>
      </c>
      <c r="S399" s="202">
        <v>0</v>
      </c>
      <c r="T399" s="203">
        <f t="shared" si="93"/>
        <v>0</v>
      </c>
      <c r="AR399" s="24" t="s">
        <v>225</v>
      </c>
      <c r="AT399" s="24" t="s">
        <v>222</v>
      </c>
      <c r="AU399" s="24" t="s">
        <v>88</v>
      </c>
      <c r="AY399" s="24" t="s">
        <v>179</v>
      </c>
      <c r="BE399" s="204">
        <f t="shared" si="94"/>
        <v>0</v>
      </c>
      <c r="BF399" s="204">
        <f t="shared" si="95"/>
        <v>0</v>
      </c>
      <c r="BG399" s="204">
        <f t="shared" si="96"/>
        <v>0</v>
      </c>
      <c r="BH399" s="204">
        <f t="shared" si="97"/>
        <v>0</v>
      </c>
      <c r="BI399" s="204">
        <f t="shared" si="98"/>
        <v>0</v>
      </c>
      <c r="BJ399" s="24" t="s">
        <v>86</v>
      </c>
      <c r="BK399" s="204">
        <f t="shared" si="99"/>
        <v>0</v>
      </c>
      <c r="BL399" s="24" t="s">
        <v>187</v>
      </c>
      <c r="BM399" s="24" t="s">
        <v>3843</v>
      </c>
    </row>
    <row r="400" spans="2:65" s="1" customFormat="1" ht="14.45" customHeight="1">
      <c r="B400" s="42"/>
      <c r="C400" s="240" t="s">
        <v>2109</v>
      </c>
      <c r="D400" s="240" t="s">
        <v>222</v>
      </c>
      <c r="E400" s="241" t="s">
        <v>3844</v>
      </c>
      <c r="F400" s="242" t="s">
        <v>3475</v>
      </c>
      <c r="G400" s="243" t="s">
        <v>2864</v>
      </c>
      <c r="H400" s="244">
        <v>4</v>
      </c>
      <c r="I400" s="245"/>
      <c r="J400" s="246">
        <f t="shared" si="90"/>
        <v>0</v>
      </c>
      <c r="K400" s="242" t="s">
        <v>34</v>
      </c>
      <c r="L400" s="247"/>
      <c r="M400" s="248" t="s">
        <v>34</v>
      </c>
      <c r="N400" s="249" t="s">
        <v>49</v>
      </c>
      <c r="O400" s="43"/>
      <c r="P400" s="202">
        <f t="shared" si="91"/>
        <v>0</v>
      </c>
      <c r="Q400" s="202">
        <v>0</v>
      </c>
      <c r="R400" s="202">
        <f t="shared" si="92"/>
        <v>0</v>
      </c>
      <c r="S400" s="202">
        <v>0</v>
      </c>
      <c r="T400" s="203">
        <f t="shared" si="93"/>
        <v>0</v>
      </c>
      <c r="AR400" s="24" t="s">
        <v>225</v>
      </c>
      <c r="AT400" s="24" t="s">
        <v>222</v>
      </c>
      <c r="AU400" s="24" t="s">
        <v>88</v>
      </c>
      <c r="AY400" s="24" t="s">
        <v>179</v>
      </c>
      <c r="BE400" s="204">
        <f t="shared" si="94"/>
        <v>0</v>
      </c>
      <c r="BF400" s="204">
        <f t="shared" si="95"/>
        <v>0</v>
      </c>
      <c r="BG400" s="204">
        <f t="shared" si="96"/>
        <v>0</v>
      </c>
      <c r="BH400" s="204">
        <f t="shared" si="97"/>
        <v>0</v>
      </c>
      <c r="BI400" s="204">
        <f t="shared" si="98"/>
        <v>0</v>
      </c>
      <c r="BJ400" s="24" t="s">
        <v>86</v>
      </c>
      <c r="BK400" s="204">
        <f t="shared" si="99"/>
        <v>0</v>
      </c>
      <c r="BL400" s="24" t="s">
        <v>187</v>
      </c>
      <c r="BM400" s="24" t="s">
        <v>3845</v>
      </c>
    </row>
    <row r="401" spans="2:65" s="1" customFormat="1" ht="14.45" customHeight="1">
      <c r="B401" s="42"/>
      <c r="C401" s="240" t="s">
        <v>2113</v>
      </c>
      <c r="D401" s="240" t="s">
        <v>222</v>
      </c>
      <c r="E401" s="241" t="s">
        <v>3846</v>
      </c>
      <c r="F401" s="242" t="s">
        <v>3408</v>
      </c>
      <c r="G401" s="243" t="s">
        <v>2864</v>
      </c>
      <c r="H401" s="244">
        <v>11</v>
      </c>
      <c r="I401" s="245"/>
      <c r="J401" s="246">
        <f t="shared" si="90"/>
        <v>0</v>
      </c>
      <c r="K401" s="242" t="s">
        <v>34</v>
      </c>
      <c r="L401" s="247"/>
      <c r="M401" s="248" t="s">
        <v>34</v>
      </c>
      <c r="N401" s="249" t="s">
        <v>49</v>
      </c>
      <c r="O401" s="43"/>
      <c r="P401" s="202">
        <f t="shared" si="91"/>
        <v>0</v>
      </c>
      <c r="Q401" s="202">
        <v>0</v>
      </c>
      <c r="R401" s="202">
        <f t="shared" si="92"/>
        <v>0</v>
      </c>
      <c r="S401" s="202">
        <v>0</v>
      </c>
      <c r="T401" s="203">
        <f t="shared" si="93"/>
        <v>0</v>
      </c>
      <c r="AR401" s="24" t="s">
        <v>225</v>
      </c>
      <c r="AT401" s="24" t="s">
        <v>222</v>
      </c>
      <c r="AU401" s="24" t="s">
        <v>88</v>
      </c>
      <c r="AY401" s="24" t="s">
        <v>179</v>
      </c>
      <c r="BE401" s="204">
        <f t="shared" si="94"/>
        <v>0</v>
      </c>
      <c r="BF401" s="204">
        <f t="shared" si="95"/>
        <v>0</v>
      </c>
      <c r="BG401" s="204">
        <f t="shared" si="96"/>
        <v>0</v>
      </c>
      <c r="BH401" s="204">
        <f t="shared" si="97"/>
        <v>0</v>
      </c>
      <c r="BI401" s="204">
        <f t="shared" si="98"/>
        <v>0</v>
      </c>
      <c r="BJ401" s="24" t="s">
        <v>86</v>
      </c>
      <c r="BK401" s="204">
        <f t="shared" si="99"/>
        <v>0</v>
      </c>
      <c r="BL401" s="24" t="s">
        <v>187</v>
      </c>
      <c r="BM401" s="24" t="s">
        <v>3847</v>
      </c>
    </row>
    <row r="402" spans="2:65" s="1" customFormat="1" ht="14.45" customHeight="1">
      <c r="B402" s="42"/>
      <c r="C402" s="240" t="s">
        <v>2120</v>
      </c>
      <c r="D402" s="240" t="s">
        <v>222</v>
      </c>
      <c r="E402" s="241" t="s">
        <v>3848</v>
      </c>
      <c r="F402" s="242" t="s">
        <v>3762</v>
      </c>
      <c r="G402" s="243" t="s">
        <v>2864</v>
      </c>
      <c r="H402" s="244">
        <v>2</v>
      </c>
      <c r="I402" s="245"/>
      <c r="J402" s="246">
        <f t="shared" si="90"/>
        <v>0</v>
      </c>
      <c r="K402" s="242" t="s">
        <v>34</v>
      </c>
      <c r="L402" s="247"/>
      <c r="M402" s="248" t="s">
        <v>34</v>
      </c>
      <c r="N402" s="249" t="s">
        <v>49</v>
      </c>
      <c r="O402" s="43"/>
      <c r="P402" s="202">
        <f t="shared" si="91"/>
        <v>0</v>
      </c>
      <c r="Q402" s="202">
        <v>0</v>
      </c>
      <c r="R402" s="202">
        <f t="shared" si="92"/>
        <v>0</v>
      </c>
      <c r="S402" s="202">
        <v>0</v>
      </c>
      <c r="T402" s="203">
        <f t="shared" si="93"/>
        <v>0</v>
      </c>
      <c r="AR402" s="24" t="s">
        <v>225</v>
      </c>
      <c r="AT402" s="24" t="s">
        <v>222</v>
      </c>
      <c r="AU402" s="24" t="s">
        <v>88</v>
      </c>
      <c r="AY402" s="24" t="s">
        <v>179</v>
      </c>
      <c r="BE402" s="204">
        <f t="shared" si="94"/>
        <v>0</v>
      </c>
      <c r="BF402" s="204">
        <f t="shared" si="95"/>
        <v>0</v>
      </c>
      <c r="BG402" s="204">
        <f t="shared" si="96"/>
        <v>0</v>
      </c>
      <c r="BH402" s="204">
        <f t="shared" si="97"/>
        <v>0</v>
      </c>
      <c r="BI402" s="204">
        <f t="shared" si="98"/>
        <v>0</v>
      </c>
      <c r="BJ402" s="24" t="s">
        <v>86</v>
      </c>
      <c r="BK402" s="204">
        <f t="shared" si="99"/>
        <v>0</v>
      </c>
      <c r="BL402" s="24" t="s">
        <v>187</v>
      </c>
      <c r="BM402" s="24" t="s">
        <v>3849</v>
      </c>
    </row>
    <row r="403" spans="2:65" s="1" customFormat="1" ht="22.9" customHeight="1">
      <c r="B403" s="42"/>
      <c r="C403" s="240" t="s">
        <v>2124</v>
      </c>
      <c r="D403" s="240" t="s">
        <v>222</v>
      </c>
      <c r="E403" s="241" t="s">
        <v>3850</v>
      </c>
      <c r="F403" s="242" t="s">
        <v>3480</v>
      </c>
      <c r="G403" s="243" t="s">
        <v>2864</v>
      </c>
      <c r="H403" s="244">
        <v>3</v>
      </c>
      <c r="I403" s="245"/>
      <c r="J403" s="246">
        <f t="shared" si="90"/>
        <v>0</v>
      </c>
      <c r="K403" s="242" t="s">
        <v>34</v>
      </c>
      <c r="L403" s="247"/>
      <c r="M403" s="248" t="s">
        <v>34</v>
      </c>
      <c r="N403" s="249" t="s">
        <v>49</v>
      </c>
      <c r="O403" s="43"/>
      <c r="P403" s="202">
        <f t="shared" si="91"/>
        <v>0</v>
      </c>
      <c r="Q403" s="202">
        <v>0</v>
      </c>
      <c r="R403" s="202">
        <f t="shared" si="92"/>
        <v>0</v>
      </c>
      <c r="S403" s="202">
        <v>0</v>
      </c>
      <c r="T403" s="203">
        <f t="shared" si="93"/>
        <v>0</v>
      </c>
      <c r="AR403" s="24" t="s">
        <v>225</v>
      </c>
      <c r="AT403" s="24" t="s">
        <v>222</v>
      </c>
      <c r="AU403" s="24" t="s">
        <v>88</v>
      </c>
      <c r="AY403" s="24" t="s">
        <v>179</v>
      </c>
      <c r="BE403" s="204">
        <f t="shared" si="94"/>
        <v>0</v>
      </c>
      <c r="BF403" s="204">
        <f t="shared" si="95"/>
        <v>0</v>
      </c>
      <c r="BG403" s="204">
        <f t="shared" si="96"/>
        <v>0</v>
      </c>
      <c r="BH403" s="204">
        <f t="shared" si="97"/>
        <v>0</v>
      </c>
      <c r="BI403" s="204">
        <f t="shared" si="98"/>
        <v>0</v>
      </c>
      <c r="BJ403" s="24" t="s">
        <v>86</v>
      </c>
      <c r="BK403" s="204">
        <f t="shared" si="99"/>
        <v>0</v>
      </c>
      <c r="BL403" s="24" t="s">
        <v>187</v>
      </c>
      <c r="BM403" s="24" t="s">
        <v>3851</v>
      </c>
    </row>
    <row r="404" spans="2:65" s="1" customFormat="1" ht="22.9" customHeight="1">
      <c r="B404" s="42"/>
      <c r="C404" s="240" t="s">
        <v>2129</v>
      </c>
      <c r="D404" s="240" t="s">
        <v>222</v>
      </c>
      <c r="E404" s="241" t="s">
        <v>3852</v>
      </c>
      <c r="F404" s="242" t="s">
        <v>3765</v>
      </c>
      <c r="G404" s="243" t="s">
        <v>2864</v>
      </c>
      <c r="H404" s="244">
        <v>1</v>
      </c>
      <c r="I404" s="245"/>
      <c r="J404" s="246">
        <f t="shared" si="90"/>
        <v>0</v>
      </c>
      <c r="K404" s="242" t="s">
        <v>34</v>
      </c>
      <c r="L404" s="247"/>
      <c r="M404" s="248" t="s">
        <v>34</v>
      </c>
      <c r="N404" s="249" t="s">
        <v>49</v>
      </c>
      <c r="O404" s="43"/>
      <c r="P404" s="202">
        <f t="shared" si="91"/>
        <v>0</v>
      </c>
      <c r="Q404" s="202">
        <v>0</v>
      </c>
      <c r="R404" s="202">
        <f t="shared" si="92"/>
        <v>0</v>
      </c>
      <c r="S404" s="202">
        <v>0</v>
      </c>
      <c r="T404" s="203">
        <f t="shared" si="93"/>
        <v>0</v>
      </c>
      <c r="AR404" s="24" t="s">
        <v>225</v>
      </c>
      <c r="AT404" s="24" t="s">
        <v>222</v>
      </c>
      <c r="AU404" s="24" t="s">
        <v>88</v>
      </c>
      <c r="AY404" s="24" t="s">
        <v>179</v>
      </c>
      <c r="BE404" s="204">
        <f t="shared" si="94"/>
        <v>0</v>
      </c>
      <c r="BF404" s="204">
        <f t="shared" si="95"/>
        <v>0</v>
      </c>
      <c r="BG404" s="204">
        <f t="shared" si="96"/>
        <v>0</v>
      </c>
      <c r="BH404" s="204">
        <f t="shared" si="97"/>
        <v>0</v>
      </c>
      <c r="BI404" s="204">
        <f t="shared" si="98"/>
        <v>0</v>
      </c>
      <c r="BJ404" s="24" t="s">
        <v>86</v>
      </c>
      <c r="BK404" s="204">
        <f t="shared" si="99"/>
        <v>0</v>
      </c>
      <c r="BL404" s="24" t="s">
        <v>187</v>
      </c>
      <c r="BM404" s="24" t="s">
        <v>3853</v>
      </c>
    </row>
    <row r="405" spans="2:65" s="1" customFormat="1" ht="22.9" customHeight="1">
      <c r="B405" s="42"/>
      <c r="C405" s="240" t="s">
        <v>2133</v>
      </c>
      <c r="D405" s="240" t="s">
        <v>222</v>
      </c>
      <c r="E405" s="241" t="s">
        <v>3854</v>
      </c>
      <c r="F405" s="242" t="s">
        <v>3482</v>
      </c>
      <c r="G405" s="243" t="s">
        <v>2864</v>
      </c>
      <c r="H405" s="244">
        <v>13</v>
      </c>
      <c r="I405" s="245"/>
      <c r="J405" s="246">
        <f t="shared" si="90"/>
        <v>0</v>
      </c>
      <c r="K405" s="242" t="s">
        <v>34</v>
      </c>
      <c r="L405" s="247"/>
      <c r="M405" s="248" t="s">
        <v>34</v>
      </c>
      <c r="N405" s="249" t="s">
        <v>49</v>
      </c>
      <c r="O405" s="43"/>
      <c r="P405" s="202">
        <f t="shared" si="91"/>
        <v>0</v>
      </c>
      <c r="Q405" s="202">
        <v>0</v>
      </c>
      <c r="R405" s="202">
        <f t="shared" si="92"/>
        <v>0</v>
      </c>
      <c r="S405" s="202">
        <v>0</v>
      </c>
      <c r="T405" s="203">
        <f t="shared" si="93"/>
        <v>0</v>
      </c>
      <c r="AR405" s="24" t="s">
        <v>225</v>
      </c>
      <c r="AT405" s="24" t="s">
        <v>222</v>
      </c>
      <c r="AU405" s="24" t="s">
        <v>88</v>
      </c>
      <c r="AY405" s="24" t="s">
        <v>179</v>
      </c>
      <c r="BE405" s="204">
        <f t="shared" si="94"/>
        <v>0</v>
      </c>
      <c r="BF405" s="204">
        <f t="shared" si="95"/>
        <v>0</v>
      </c>
      <c r="BG405" s="204">
        <f t="shared" si="96"/>
        <v>0</v>
      </c>
      <c r="BH405" s="204">
        <f t="shared" si="97"/>
        <v>0</v>
      </c>
      <c r="BI405" s="204">
        <f t="shared" si="98"/>
        <v>0</v>
      </c>
      <c r="BJ405" s="24" t="s">
        <v>86</v>
      </c>
      <c r="BK405" s="204">
        <f t="shared" si="99"/>
        <v>0</v>
      </c>
      <c r="BL405" s="24" t="s">
        <v>187</v>
      </c>
      <c r="BM405" s="24" t="s">
        <v>3855</v>
      </c>
    </row>
    <row r="406" spans="2:65" s="1" customFormat="1" ht="22.9" customHeight="1">
      <c r="B406" s="42"/>
      <c r="C406" s="240" t="s">
        <v>2137</v>
      </c>
      <c r="D406" s="240" t="s">
        <v>222</v>
      </c>
      <c r="E406" s="241" t="s">
        <v>3856</v>
      </c>
      <c r="F406" s="242" t="s">
        <v>3857</v>
      </c>
      <c r="G406" s="243" t="s">
        <v>2864</v>
      </c>
      <c r="H406" s="244">
        <v>1</v>
      </c>
      <c r="I406" s="245"/>
      <c r="J406" s="246">
        <f t="shared" si="90"/>
        <v>0</v>
      </c>
      <c r="K406" s="242" t="s">
        <v>34</v>
      </c>
      <c r="L406" s="247"/>
      <c r="M406" s="248" t="s">
        <v>34</v>
      </c>
      <c r="N406" s="249" t="s">
        <v>49</v>
      </c>
      <c r="O406" s="43"/>
      <c r="P406" s="202">
        <f t="shared" si="91"/>
        <v>0</v>
      </c>
      <c r="Q406" s="202">
        <v>0</v>
      </c>
      <c r="R406" s="202">
        <f t="shared" si="92"/>
        <v>0</v>
      </c>
      <c r="S406" s="202">
        <v>0</v>
      </c>
      <c r="T406" s="203">
        <f t="shared" si="93"/>
        <v>0</v>
      </c>
      <c r="AR406" s="24" t="s">
        <v>225</v>
      </c>
      <c r="AT406" s="24" t="s">
        <v>222</v>
      </c>
      <c r="AU406" s="24" t="s">
        <v>88</v>
      </c>
      <c r="AY406" s="24" t="s">
        <v>179</v>
      </c>
      <c r="BE406" s="204">
        <f t="shared" si="94"/>
        <v>0</v>
      </c>
      <c r="BF406" s="204">
        <f t="shared" si="95"/>
        <v>0</v>
      </c>
      <c r="BG406" s="204">
        <f t="shared" si="96"/>
        <v>0</v>
      </c>
      <c r="BH406" s="204">
        <f t="shared" si="97"/>
        <v>0</v>
      </c>
      <c r="BI406" s="204">
        <f t="shared" si="98"/>
        <v>0</v>
      </c>
      <c r="BJ406" s="24" t="s">
        <v>86</v>
      </c>
      <c r="BK406" s="204">
        <f t="shared" si="99"/>
        <v>0</v>
      </c>
      <c r="BL406" s="24" t="s">
        <v>187</v>
      </c>
      <c r="BM406" s="24" t="s">
        <v>3858</v>
      </c>
    </row>
    <row r="407" spans="2:65" s="1" customFormat="1" ht="22.9" customHeight="1">
      <c r="B407" s="42"/>
      <c r="C407" s="240" t="s">
        <v>2142</v>
      </c>
      <c r="D407" s="240" t="s">
        <v>222</v>
      </c>
      <c r="E407" s="241" t="s">
        <v>3859</v>
      </c>
      <c r="F407" s="242" t="s">
        <v>3860</v>
      </c>
      <c r="G407" s="243" t="s">
        <v>2864</v>
      </c>
      <c r="H407" s="244">
        <v>3</v>
      </c>
      <c r="I407" s="245"/>
      <c r="J407" s="246">
        <f t="shared" si="90"/>
        <v>0</v>
      </c>
      <c r="K407" s="242" t="s">
        <v>34</v>
      </c>
      <c r="L407" s="247"/>
      <c r="M407" s="248" t="s">
        <v>34</v>
      </c>
      <c r="N407" s="249" t="s">
        <v>49</v>
      </c>
      <c r="O407" s="43"/>
      <c r="P407" s="202">
        <f t="shared" si="91"/>
        <v>0</v>
      </c>
      <c r="Q407" s="202">
        <v>0</v>
      </c>
      <c r="R407" s="202">
        <f t="shared" si="92"/>
        <v>0</v>
      </c>
      <c r="S407" s="202">
        <v>0</v>
      </c>
      <c r="T407" s="203">
        <f t="shared" si="93"/>
        <v>0</v>
      </c>
      <c r="AR407" s="24" t="s">
        <v>225</v>
      </c>
      <c r="AT407" s="24" t="s">
        <v>222</v>
      </c>
      <c r="AU407" s="24" t="s">
        <v>88</v>
      </c>
      <c r="AY407" s="24" t="s">
        <v>179</v>
      </c>
      <c r="BE407" s="204">
        <f t="shared" si="94"/>
        <v>0</v>
      </c>
      <c r="BF407" s="204">
        <f t="shared" si="95"/>
        <v>0</v>
      </c>
      <c r="BG407" s="204">
        <f t="shared" si="96"/>
        <v>0</v>
      </c>
      <c r="BH407" s="204">
        <f t="shared" si="97"/>
        <v>0</v>
      </c>
      <c r="BI407" s="204">
        <f t="shared" si="98"/>
        <v>0</v>
      </c>
      <c r="BJ407" s="24" t="s">
        <v>86</v>
      </c>
      <c r="BK407" s="204">
        <f t="shared" si="99"/>
        <v>0</v>
      </c>
      <c r="BL407" s="24" t="s">
        <v>187</v>
      </c>
      <c r="BM407" s="24" t="s">
        <v>3861</v>
      </c>
    </row>
    <row r="408" spans="2:65" s="1" customFormat="1" ht="22.9" customHeight="1">
      <c r="B408" s="42"/>
      <c r="C408" s="240" t="s">
        <v>2146</v>
      </c>
      <c r="D408" s="240" t="s">
        <v>222</v>
      </c>
      <c r="E408" s="241" t="s">
        <v>3862</v>
      </c>
      <c r="F408" s="242" t="s">
        <v>3863</v>
      </c>
      <c r="G408" s="243" t="s">
        <v>2864</v>
      </c>
      <c r="H408" s="244">
        <v>6</v>
      </c>
      <c r="I408" s="245"/>
      <c r="J408" s="246">
        <f t="shared" si="90"/>
        <v>0</v>
      </c>
      <c r="K408" s="242" t="s">
        <v>34</v>
      </c>
      <c r="L408" s="247"/>
      <c r="M408" s="248" t="s">
        <v>34</v>
      </c>
      <c r="N408" s="249" t="s">
        <v>49</v>
      </c>
      <c r="O408" s="43"/>
      <c r="P408" s="202">
        <f t="shared" si="91"/>
        <v>0</v>
      </c>
      <c r="Q408" s="202">
        <v>0</v>
      </c>
      <c r="R408" s="202">
        <f t="shared" si="92"/>
        <v>0</v>
      </c>
      <c r="S408" s="202">
        <v>0</v>
      </c>
      <c r="T408" s="203">
        <f t="shared" si="93"/>
        <v>0</v>
      </c>
      <c r="AR408" s="24" t="s">
        <v>225</v>
      </c>
      <c r="AT408" s="24" t="s">
        <v>222</v>
      </c>
      <c r="AU408" s="24" t="s">
        <v>88</v>
      </c>
      <c r="AY408" s="24" t="s">
        <v>179</v>
      </c>
      <c r="BE408" s="204">
        <f t="shared" si="94"/>
        <v>0</v>
      </c>
      <c r="BF408" s="204">
        <f t="shared" si="95"/>
        <v>0</v>
      </c>
      <c r="BG408" s="204">
        <f t="shared" si="96"/>
        <v>0</v>
      </c>
      <c r="BH408" s="204">
        <f t="shared" si="97"/>
        <v>0</v>
      </c>
      <c r="BI408" s="204">
        <f t="shared" si="98"/>
        <v>0</v>
      </c>
      <c r="BJ408" s="24" t="s">
        <v>86</v>
      </c>
      <c r="BK408" s="204">
        <f t="shared" si="99"/>
        <v>0</v>
      </c>
      <c r="BL408" s="24" t="s">
        <v>187</v>
      </c>
      <c r="BM408" s="24" t="s">
        <v>3864</v>
      </c>
    </row>
    <row r="409" spans="2:65" s="1" customFormat="1" ht="22.9" customHeight="1">
      <c r="B409" s="42"/>
      <c r="C409" s="240" t="s">
        <v>2150</v>
      </c>
      <c r="D409" s="240" t="s">
        <v>222</v>
      </c>
      <c r="E409" s="241" t="s">
        <v>3865</v>
      </c>
      <c r="F409" s="242" t="s">
        <v>3866</v>
      </c>
      <c r="G409" s="243" t="s">
        <v>2864</v>
      </c>
      <c r="H409" s="244">
        <v>1</v>
      </c>
      <c r="I409" s="245"/>
      <c r="J409" s="246">
        <f t="shared" si="90"/>
        <v>0</v>
      </c>
      <c r="K409" s="242" t="s">
        <v>34</v>
      </c>
      <c r="L409" s="247"/>
      <c r="M409" s="248" t="s">
        <v>34</v>
      </c>
      <c r="N409" s="249" t="s">
        <v>49</v>
      </c>
      <c r="O409" s="43"/>
      <c r="P409" s="202">
        <f t="shared" si="91"/>
        <v>0</v>
      </c>
      <c r="Q409" s="202">
        <v>0</v>
      </c>
      <c r="R409" s="202">
        <f t="shared" si="92"/>
        <v>0</v>
      </c>
      <c r="S409" s="202">
        <v>0</v>
      </c>
      <c r="T409" s="203">
        <f t="shared" si="93"/>
        <v>0</v>
      </c>
      <c r="AR409" s="24" t="s">
        <v>225</v>
      </c>
      <c r="AT409" s="24" t="s">
        <v>222</v>
      </c>
      <c r="AU409" s="24" t="s">
        <v>88</v>
      </c>
      <c r="AY409" s="24" t="s">
        <v>179</v>
      </c>
      <c r="BE409" s="204">
        <f t="shared" si="94"/>
        <v>0</v>
      </c>
      <c r="BF409" s="204">
        <f t="shared" si="95"/>
        <v>0</v>
      </c>
      <c r="BG409" s="204">
        <f t="shared" si="96"/>
        <v>0</v>
      </c>
      <c r="BH409" s="204">
        <f t="shared" si="97"/>
        <v>0</v>
      </c>
      <c r="BI409" s="204">
        <f t="shared" si="98"/>
        <v>0</v>
      </c>
      <c r="BJ409" s="24" t="s">
        <v>86</v>
      </c>
      <c r="BK409" s="204">
        <f t="shared" si="99"/>
        <v>0</v>
      </c>
      <c r="BL409" s="24" t="s">
        <v>187</v>
      </c>
      <c r="BM409" s="24" t="s">
        <v>3867</v>
      </c>
    </row>
    <row r="410" spans="2:65" s="1" customFormat="1" ht="22.9" customHeight="1">
      <c r="B410" s="42"/>
      <c r="C410" s="240" t="s">
        <v>2154</v>
      </c>
      <c r="D410" s="240" t="s">
        <v>222</v>
      </c>
      <c r="E410" s="241" t="s">
        <v>3868</v>
      </c>
      <c r="F410" s="242" t="s">
        <v>3869</v>
      </c>
      <c r="G410" s="243" t="s">
        <v>2864</v>
      </c>
      <c r="H410" s="244">
        <v>2</v>
      </c>
      <c r="I410" s="245"/>
      <c r="J410" s="246">
        <f t="shared" si="90"/>
        <v>0</v>
      </c>
      <c r="K410" s="242" t="s">
        <v>34</v>
      </c>
      <c r="L410" s="247"/>
      <c r="M410" s="248" t="s">
        <v>34</v>
      </c>
      <c r="N410" s="249" t="s">
        <v>49</v>
      </c>
      <c r="O410" s="43"/>
      <c r="P410" s="202">
        <f t="shared" si="91"/>
        <v>0</v>
      </c>
      <c r="Q410" s="202">
        <v>0</v>
      </c>
      <c r="R410" s="202">
        <f t="shared" si="92"/>
        <v>0</v>
      </c>
      <c r="S410" s="202">
        <v>0</v>
      </c>
      <c r="T410" s="203">
        <f t="shared" si="93"/>
        <v>0</v>
      </c>
      <c r="AR410" s="24" t="s">
        <v>225</v>
      </c>
      <c r="AT410" s="24" t="s">
        <v>222</v>
      </c>
      <c r="AU410" s="24" t="s">
        <v>88</v>
      </c>
      <c r="AY410" s="24" t="s">
        <v>179</v>
      </c>
      <c r="BE410" s="204">
        <f t="shared" si="94"/>
        <v>0</v>
      </c>
      <c r="BF410" s="204">
        <f t="shared" si="95"/>
        <v>0</v>
      </c>
      <c r="BG410" s="204">
        <f t="shared" si="96"/>
        <v>0</v>
      </c>
      <c r="BH410" s="204">
        <f t="shared" si="97"/>
        <v>0</v>
      </c>
      <c r="BI410" s="204">
        <f t="shared" si="98"/>
        <v>0</v>
      </c>
      <c r="BJ410" s="24" t="s">
        <v>86</v>
      </c>
      <c r="BK410" s="204">
        <f t="shared" si="99"/>
        <v>0</v>
      </c>
      <c r="BL410" s="24" t="s">
        <v>187</v>
      </c>
      <c r="BM410" s="24" t="s">
        <v>3870</v>
      </c>
    </row>
    <row r="411" spans="2:65" s="1" customFormat="1" ht="14.45" customHeight="1">
      <c r="B411" s="42"/>
      <c r="C411" s="240" t="s">
        <v>2161</v>
      </c>
      <c r="D411" s="240" t="s">
        <v>222</v>
      </c>
      <c r="E411" s="241" t="s">
        <v>3871</v>
      </c>
      <c r="F411" s="242" t="s">
        <v>3490</v>
      </c>
      <c r="G411" s="243" t="s">
        <v>2864</v>
      </c>
      <c r="H411" s="244">
        <v>3</v>
      </c>
      <c r="I411" s="245"/>
      <c r="J411" s="246">
        <f t="shared" si="90"/>
        <v>0</v>
      </c>
      <c r="K411" s="242" t="s">
        <v>34</v>
      </c>
      <c r="L411" s="247"/>
      <c r="M411" s="248" t="s">
        <v>34</v>
      </c>
      <c r="N411" s="249" t="s">
        <v>49</v>
      </c>
      <c r="O411" s="43"/>
      <c r="P411" s="202">
        <f t="shared" si="91"/>
        <v>0</v>
      </c>
      <c r="Q411" s="202">
        <v>0</v>
      </c>
      <c r="R411" s="202">
        <f t="shared" si="92"/>
        <v>0</v>
      </c>
      <c r="S411" s="202">
        <v>0</v>
      </c>
      <c r="T411" s="203">
        <f t="shared" si="93"/>
        <v>0</v>
      </c>
      <c r="AR411" s="24" t="s">
        <v>225</v>
      </c>
      <c r="AT411" s="24" t="s">
        <v>222</v>
      </c>
      <c r="AU411" s="24" t="s">
        <v>88</v>
      </c>
      <c r="AY411" s="24" t="s">
        <v>179</v>
      </c>
      <c r="BE411" s="204">
        <f t="shared" si="94"/>
        <v>0</v>
      </c>
      <c r="BF411" s="204">
        <f t="shared" si="95"/>
        <v>0</v>
      </c>
      <c r="BG411" s="204">
        <f t="shared" si="96"/>
        <v>0</v>
      </c>
      <c r="BH411" s="204">
        <f t="shared" si="97"/>
        <v>0</v>
      </c>
      <c r="BI411" s="204">
        <f t="shared" si="98"/>
        <v>0</v>
      </c>
      <c r="BJ411" s="24" t="s">
        <v>86</v>
      </c>
      <c r="BK411" s="204">
        <f t="shared" si="99"/>
        <v>0</v>
      </c>
      <c r="BL411" s="24" t="s">
        <v>187</v>
      </c>
      <c r="BM411" s="24" t="s">
        <v>3872</v>
      </c>
    </row>
    <row r="412" spans="2:65" s="1" customFormat="1" ht="14.45" customHeight="1">
      <c r="B412" s="42"/>
      <c r="C412" s="240" t="s">
        <v>2168</v>
      </c>
      <c r="D412" s="240" t="s">
        <v>222</v>
      </c>
      <c r="E412" s="241" t="s">
        <v>3873</v>
      </c>
      <c r="F412" s="242" t="s">
        <v>3353</v>
      </c>
      <c r="G412" s="243" t="s">
        <v>250</v>
      </c>
      <c r="H412" s="244">
        <v>29</v>
      </c>
      <c r="I412" s="245"/>
      <c r="J412" s="246">
        <f t="shared" si="90"/>
        <v>0</v>
      </c>
      <c r="K412" s="242" t="s">
        <v>34</v>
      </c>
      <c r="L412" s="247"/>
      <c r="M412" s="248" t="s">
        <v>34</v>
      </c>
      <c r="N412" s="249" t="s">
        <v>49</v>
      </c>
      <c r="O412" s="43"/>
      <c r="P412" s="202">
        <f t="shared" si="91"/>
        <v>0</v>
      </c>
      <c r="Q412" s="202">
        <v>0</v>
      </c>
      <c r="R412" s="202">
        <f t="shared" si="92"/>
        <v>0</v>
      </c>
      <c r="S412" s="202">
        <v>0</v>
      </c>
      <c r="T412" s="203">
        <f t="shared" si="93"/>
        <v>0</v>
      </c>
      <c r="AR412" s="24" t="s">
        <v>225</v>
      </c>
      <c r="AT412" s="24" t="s">
        <v>222</v>
      </c>
      <c r="AU412" s="24" t="s">
        <v>88</v>
      </c>
      <c r="AY412" s="24" t="s">
        <v>179</v>
      </c>
      <c r="BE412" s="204">
        <f t="shared" si="94"/>
        <v>0</v>
      </c>
      <c r="BF412" s="204">
        <f t="shared" si="95"/>
        <v>0</v>
      </c>
      <c r="BG412" s="204">
        <f t="shared" si="96"/>
        <v>0</v>
      </c>
      <c r="BH412" s="204">
        <f t="shared" si="97"/>
        <v>0</v>
      </c>
      <c r="BI412" s="204">
        <f t="shared" si="98"/>
        <v>0</v>
      </c>
      <c r="BJ412" s="24" t="s">
        <v>86</v>
      </c>
      <c r="BK412" s="204">
        <f t="shared" si="99"/>
        <v>0</v>
      </c>
      <c r="BL412" s="24" t="s">
        <v>187</v>
      </c>
      <c r="BM412" s="24" t="s">
        <v>3874</v>
      </c>
    </row>
    <row r="413" spans="2:65" s="1" customFormat="1" ht="14.45" customHeight="1">
      <c r="B413" s="42"/>
      <c r="C413" s="240" t="s">
        <v>2172</v>
      </c>
      <c r="D413" s="240" t="s">
        <v>222</v>
      </c>
      <c r="E413" s="241" t="s">
        <v>3875</v>
      </c>
      <c r="F413" s="242" t="s">
        <v>3351</v>
      </c>
      <c r="G413" s="243" t="s">
        <v>2864</v>
      </c>
      <c r="H413" s="244">
        <v>14</v>
      </c>
      <c r="I413" s="245"/>
      <c r="J413" s="246">
        <f t="shared" si="90"/>
        <v>0</v>
      </c>
      <c r="K413" s="242" t="s">
        <v>34</v>
      </c>
      <c r="L413" s="247"/>
      <c r="M413" s="248" t="s">
        <v>34</v>
      </c>
      <c r="N413" s="249" t="s">
        <v>49</v>
      </c>
      <c r="O413" s="43"/>
      <c r="P413" s="202">
        <f t="shared" si="91"/>
        <v>0</v>
      </c>
      <c r="Q413" s="202">
        <v>0</v>
      </c>
      <c r="R413" s="202">
        <f t="shared" si="92"/>
        <v>0</v>
      </c>
      <c r="S413" s="202">
        <v>0</v>
      </c>
      <c r="T413" s="203">
        <f t="shared" si="93"/>
        <v>0</v>
      </c>
      <c r="AR413" s="24" t="s">
        <v>225</v>
      </c>
      <c r="AT413" s="24" t="s">
        <v>222</v>
      </c>
      <c r="AU413" s="24" t="s">
        <v>88</v>
      </c>
      <c r="AY413" s="24" t="s">
        <v>179</v>
      </c>
      <c r="BE413" s="204">
        <f t="shared" si="94"/>
        <v>0</v>
      </c>
      <c r="BF413" s="204">
        <f t="shared" si="95"/>
        <v>0</v>
      </c>
      <c r="BG413" s="204">
        <f t="shared" si="96"/>
        <v>0</v>
      </c>
      <c r="BH413" s="204">
        <f t="shared" si="97"/>
        <v>0</v>
      </c>
      <c r="BI413" s="204">
        <f t="shared" si="98"/>
        <v>0</v>
      </c>
      <c r="BJ413" s="24" t="s">
        <v>86</v>
      </c>
      <c r="BK413" s="204">
        <f t="shared" si="99"/>
        <v>0</v>
      </c>
      <c r="BL413" s="24" t="s">
        <v>187</v>
      </c>
      <c r="BM413" s="24" t="s">
        <v>3876</v>
      </c>
    </row>
    <row r="414" spans="2:65" s="1" customFormat="1" ht="14.45" customHeight="1">
      <c r="B414" s="42"/>
      <c r="C414" s="240" t="s">
        <v>2176</v>
      </c>
      <c r="D414" s="240" t="s">
        <v>222</v>
      </c>
      <c r="E414" s="241" t="s">
        <v>3877</v>
      </c>
      <c r="F414" s="242" t="s">
        <v>3355</v>
      </c>
      <c r="G414" s="243" t="s">
        <v>250</v>
      </c>
      <c r="H414" s="244">
        <v>19</v>
      </c>
      <c r="I414" s="245"/>
      <c r="J414" s="246">
        <f t="shared" si="90"/>
        <v>0</v>
      </c>
      <c r="K414" s="242" t="s">
        <v>34</v>
      </c>
      <c r="L414" s="247"/>
      <c r="M414" s="248" t="s">
        <v>34</v>
      </c>
      <c r="N414" s="249" t="s">
        <v>49</v>
      </c>
      <c r="O414" s="43"/>
      <c r="P414" s="202">
        <f t="shared" si="91"/>
        <v>0</v>
      </c>
      <c r="Q414" s="202">
        <v>0</v>
      </c>
      <c r="R414" s="202">
        <f t="shared" si="92"/>
        <v>0</v>
      </c>
      <c r="S414" s="202">
        <v>0</v>
      </c>
      <c r="T414" s="203">
        <f t="shared" si="93"/>
        <v>0</v>
      </c>
      <c r="AR414" s="24" t="s">
        <v>225</v>
      </c>
      <c r="AT414" s="24" t="s">
        <v>222</v>
      </c>
      <c r="AU414" s="24" t="s">
        <v>88</v>
      </c>
      <c r="AY414" s="24" t="s">
        <v>179</v>
      </c>
      <c r="BE414" s="204">
        <f t="shared" si="94"/>
        <v>0</v>
      </c>
      <c r="BF414" s="204">
        <f t="shared" si="95"/>
        <v>0</v>
      </c>
      <c r="BG414" s="204">
        <f t="shared" si="96"/>
        <v>0</v>
      </c>
      <c r="BH414" s="204">
        <f t="shared" si="97"/>
        <v>0</v>
      </c>
      <c r="BI414" s="204">
        <f t="shared" si="98"/>
        <v>0</v>
      </c>
      <c r="BJ414" s="24" t="s">
        <v>86</v>
      </c>
      <c r="BK414" s="204">
        <f t="shared" si="99"/>
        <v>0</v>
      </c>
      <c r="BL414" s="24" t="s">
        <v>187</v>
      </c>
      <c r="BM414" s="24" t="s">
        <v>3878</v>
      </c>
    </row>
    <row r="415" spans="2:65" s="1" customFormat="1" ht="14.45" customHeight="1">
      <c r="B415" s="42"/>
      <c r="C415" s="240" t="s">
        <v>2180</v>
      </c>
      <c r="D415" s="240" t="s">
        <v>222</v>
      </c>
      <c r="E415" s="241" t="s">
        <v>3879</v>
      </c>
      <c r="F415" s="242" t="s">
        <v>3357</v>
      </c>
      <c r="G415" s="243" t="s">
        <v>2864</v>
      </c>
      <c r="H415" s="244">
        <v>12</v>
      </c>
      <c r="I415" s="245"/>
      <c r="J415" s="246">
        <f t="shared" si="90"/>
        <v>0</v>
      </c>
      <c r="K415" s="242" t="s">
        <v>34</v>
      </c>
      <c r="L415" s="247"/>
      <c r="M415" s="248" t="s">
        <v>34</v>
      </c>
      <c r="N415" s="249" t="s">
        <v>49</v>
      </c>
      <c r="O415" s="43"/>
      <c r="P415" s="202">
        <f t="shared" si="91"/>
        <v>0</v>
      </c>
      <c r="Q415" s="202">
        <v>0</v>
      </c>
      <c r="R415" s="202">
        <f t="shared" si="92"/>
        <v>0</v>
      </c>
      <c r="S415" s="202">
        <v>0</v>
      </c>
      <c r="T415" s="203">
        <f t="shared" si="93"/>
        <v>0</v>
      </c>
      <c r="AR415" s="24" t="s">
        <v>225</v>
      </c>
      <c r="AT415" s="24" t="s">
        <v>222</v>
      </c>
      <c r="AU415" s="24" t="s">
        <v>88</v>
      </c>
      <c r="AY415" s="24" t="s">
        <v>179</v>
      </c>
      <c r="BE415" s="204">
        <f t="shared" si="94"/>
        <v>0</v>
      </c>
      <c r="BF415" s="204">
        <f t="shared" si="95"/>
        <v>0</v>
      </c>
      <c r="BG415" s="204">
        <f t="shared" si="96"/>
        <v>0</v>
      </c>
      <c r="BH415" s="204">
        <f t="shared" si="97"/>
        <v>0</v>
      </c>
      <c r="BI415" s="204">
        <f t="shared" si="98"/>
        <v>0</v>
      </c>
      <c r="BJ415" s="24" t="s">
        <v>86</v>
      </c>
      <c r="BK415" s="204">
        <f t="shared" si="99"/>
        <v>0</v>
      </c>
      <c r="BL415" s="24" t="s">
        <v>187</v>
      </c>
      <c r="BM415" s="24" t="s">
        <v>3880</v>
      </c>
    </row>
    <row r="416" spans="2:65" s="1" customFormat="1" ht="14.45" customHeight="1">
      <c r="B416" s="42"/>
      <c r="C416" s="240" t="s">
        <v>2187</v>
      </c>
      <c r="D416" s="240" t="s">
        <v>222</v>
      </c>
      <c r="E416" s="241" t="s">
        <v>3881</v>
      </c>
      <c r="F416" s="242" t="s">
        <v>3359</v>
      </c>
      <c r="G416" s="243" t="s">
        <v>250</v>
      </c>
      <c r="H416" s="244">
        <v>15</v>
      </c>
      <c r="I416" s="245"/>
      <c r="J416" s="246">
        <f t="shared" si="90"/>
        <v>0</v>
      </c>
      <c r="K416" s="242" t="s">
        <v>34</v>
      </c>
      <c r="L416" s="247"/>
      <c r="M416" s="248" t="s">
        <v>34</v>
      </c>
      <c r="N416" s="249" t="s">
        <v>49</v>
      </c>
      <c r="O416" s="43"/>
      <c r="P416" s="202">
        <f t="shared" si="91"/>
        <v>0</v>
      </c>
      <c r="Q416" s="202">
        <v>0</v>
      </c>
      <c r="R416" s="202">
        <f t="shared" si="92"/>
        <v>0</v>
      </c>
      <c r="S416" s="202">
        <v>0</v>
      </c>
      <c r="T416" s="203">
        <f t="shared" si="93"/>
        <v>0</v>
      </c>
      <c r="AR416" s="24" t="s">
        <v>225</v>
      </c>
      <c r="AT416" s="24" t="s">
        <v>222</v>
      </c>
      <c r="AU416" s="24" t="s">
        <v>88</v>
      </c>
      <c r="AY416" s="24" t="s">
        <v>179</v>
      </c>
      <c r="BE416" s="204">
        <f t="shared" si="94"/>
        <v>0</v>
      </c>
      <c r="BF416" s="204">
        <f t="shared" si="95"/>
        <v>0</v>
      </c>
      <c r="BG416" s="204">
        <f t="shared" si="96"/>
        <v>0</v>
      </c>
      <c r="BH416" s="204">
        <f t="shared" si="97"/>
        <v>0</v>
      </c>
      <c r="BI416" s="204">
        <f t="shared" si="98"/>
        <v>0</v>
      </c>
      <c r="BJ416" s="24" t="s">
        <v>86</v>
      </c>
      <c r="BK416" s="204">
        <f t="shared" si="99"/>
        <v>0</v>
      </c>
      <c r="BL416" s="24" t="s">
        <v>187</v>
      </c>
      <c r="BM416" s="24" t="s">
        <v>3882</v>
      </c>
    </row>
    <row r="417" spans="2:65" s="1" customFormat="1" ht="14.45" customHeight="1">
      <c r="B417" s="42"/>
      <c r="C417" s="240" t="s">
        <v>2191</v>
      </c>
      <c r="D417" s="240" t="s">
        <v>222</v>
      </c>
      <c r="E417" s="241" t="s">
        <v>3883</v>
      </c>
      <c r="F417" s="242" t="s">
        <v>3361</v>
      </c>
      <c r="G417" s="243" t="s">
        <v>2864</v>
      </c>
      <c r="H417" s="244">
        <v>6</v>
      </c>
      <c r="I417" s="245"/>
      <c r="J417" s="246">
        <f t="shared" si="90"/>
        <v>0</v>
      </c>
      <c r="K417" s="242" t="s">
        <v>34</v>
      </c>
      <c r="L417" s="247"/>
      <c r="M417" s="248" t="s">
        <v>34</v>
      </c>
      <c r="N417" s="249" t="s">
        <v>49</v>
      </c>
      <c r="O417" s="43"/>
      <c r="P417" s="202">
        <f t="shared" si="91"/>
        <v>0</v>
      </c>
      <c r="Q417" s="202">
        <v>0</v>
      </c>
      <c r="R417" s="202">
        <f t="shared" si="92"/>
        <v>0</v>
      </c>
      <c r="S417" s="202">
        <v>0</v>
      </c>
      <c r="T417" s="203">
        <f t="shared" si="93"/>
        <v>0</v>
      </c>
      <c r="AR417" s="24" t="s">
        <v>225</v>
      </c>
      <c r="AT417" s="24" t="s">
        <v>222</v>
      </c>
      <c r="AU417" s="24" t="s">
        <v>88</v>
      </c>
      <c r="AY417" s="24" t="s">
        <v>179</v>
      </c>
      <c r="BE417" s="204">
        <f t="shared" si="94"/>
        <v>0</v>
      </c>
      <c r="BF417" s="204">
        <f t="shared" si="95"/>
        <v>0</v>
      </c>
      <c r="BG417" s="204">
        <f t="shared" si="96"/>
        <v>0</v>
      </c>
      <c r="BH417" s="204">
        <f t="shared" si="97"/>
        <v>0</v>
      </c>
      <c r="BI417" s="204">
        <f t="shared" si="98"/>
        <v>0</v>
      </c>
      <c r="BJ417" s="24" t="s">
        <v>86</v>
      </c>
      <c r="BK417" s="204">
        <f t="shared" si="99"/>
        <v>0</v>
      </c>
      <c r="BL417" s="24" t="s">
        <v>187</v>
      </c>
      <c r="BM417" s="24" t="s">
        <v>3884</v>
      </c>
    </row>
    <row r="418" spans="2:65" s="1" customFormat="1" ht="14.45" customHeight="1">
      <c r="B418" s="42"/>
      <c r="C418" s="240" t="s">
        <v>2197</v>
      </c>
      <c r="D418" s="240" t="s">
        <v>222</v>
      </c>
      <c r="E418" s="241" t="s">
        <v>3885</v>
      </c>
      <c r="F418" s="242" t="s">
        <v>3886</v>
      </c>
      <c r="G418" s="243" t="s">
        <v>2864</v>
      </c>
      <c r="H418" s="244">
        <v>6</v>
      </c>
      <c r="I418" s="245"/>
      <c r="J418" s="246">
        <f t="shared" si="90"/>
        <v>0</v>
      </c>
      <c r="K418" s="242" t="s">
        <v>34</v>
      </c>
      <c r="L418" s="247"/>
      <c r="M418" s="248" t="s">
        <v>34</v>
      </c>
      <c r="N418" s="249" t="s">
        <v>49</v>
      </c>
      <c r="O418" s="43"/>
      <c r="P418" s="202">
        <f t="shared" si="91"/>
        <v>0</v>
      </c>
      <c r="Q418" s="202">
        <v>0</v>
      </c>
      <c r="R418" s="202">
        <f t="shared" si="92"/>
        <v>0</v>
      </c>
      <c r="S418" s="202">
        <v>0</v>
      </c>
      <c r="T418" s="203">
        <f t="shared" si="93"/>
        <v>0</v>
      </c>
      <c r="AR418" s="24" t="s">
        <v>225</v>
      </c>
      <c r="AT418" s="24" t="s">
        <v>222</v>
      </c>
      <c r="AU418" s="24" t="s">
        <v>88</v>
      </c>
      <c r="AY418" s="24" t="s">
        <v>179</v>
      </c>
      <c r="BE418" s="204">
        <f t="shared" si="94"/>
        <v>0</v>
      </c>
      <c r="BF418" s="204">
        <f t="shared" si="95"/>
        <v>0</v>
      </c>
      <c r="BG418" s="204">
        <f t="shared" si="96"/>
        <v>0</v>
      </c>
      <c r="BH418" s="204">
        <f t="shared" si="97"/>
        <v>0</v>
      </c>
      <c r="BI418" s="204">
        <f t="shared" si="98"/>
        <v>0</v>
      </c>
      <c r="BJ418" s="24" t="s">
        <v>86</v>
      </c>
      <c r="BK418" s="204">
        <f t="shared" si="99"/>
        <v>0</v>
      </c>
      <c r="BL418" s="24" t="s">
        <v>187</v>
      </c>
      <c r="BM418" s="24" t="s">
        <v>3887</v>
      </c>
    </row>
    <row r="419" spans="2:65" s="1" customFormat="1" ht="14.45" customHeight="1">
      <c r="B419" s="42"/>
      <c r="C419" s="240" t="s">
        <v>2201</v>
      </c>
      <c r="D419" s="240" t="s">
        <v>222</v>
      </c>
      <c r="E419" s="241" t="s">
        <v>3888</v>
      </c>
      <c r="F419" s="242" t="s">
        <v>3505</v>
      </c>
      <c r="G419" s="243" t="s">
        <v>250</v>
      </c>
      <c r="H419" s="244">
        <v>5</v>
      </c>
      <c r="I419" s="245"/>
      <c r="J419" s="246">
        <f t="shared" si="90"/>
        <v>0</v>
      </c>
      <c r="K419" s="242" t="s">
        <v>34</v>
      </c>
      <c r="L419" s="247"/>
      <c r="M419" s="248" t="s">
        <v>34</v>
      </c>
      <c r="N419" s="249" t="s">
        <v>49</v>
      </c>
      <c r="O419" s="43"/>
      <c r="P419" s="202">
        <f t="shared" si="91"/>
        <v>0</v>
      </c>
      <c r="Q419" s="202">
        <v>0</v>
      </c>
      <c r="R419" s="202">
        <f t="shared" si="92"/>
        <v>0</v>
      </c>
      <c r="S419" s="202">
        <v>0</v>
      </c>
      <c r="T419" s="203">
        <f t="shared" si="93"/>
        <v>0</v>
      </c>
      <c r="AR419" s="24" t="s">
        <v>225</v>
      </c>
      <c r="AT419" s="24" t="s">
        <v>222</v>
      </c>
      <c r="AU419" s="24" t="s">
        <v>88</v>
      </c>
      <c r="AY419" s="24" t="s">
        <v>179</v>
      </c>
      <c r="BE419" s="204">
        <f t="shared" si="94"/>
        <v>0</v>
      </c>
      <c r="BF419" s="204">
        <f t="shared" si="95"/>
        <v>0</v>
      </c>
      <c r="BG419" s="204">
        <f t="shared" si="96"/>
        <v>0</v>
      </c>
      <c r="BH419" s="204">
        <f t="shared" si="97"/>
        <v>0</v>
      </c>
      <c r="BI419" s="204">
        <f t="shared" si="98"/>
        <v>0</v>
      </c>
      <c r="BJ419" s="24" t="s">
        <v>86</v>
      </c>
      <c r="BK419" s="204">
        <f t="shared" si="99"/>
        <v>0</v>
      </c>
      <c r="BL419" s="24" t="s">
        <v>187</v>
      </c>
      <c r="BM419" s="24" t="s">
        <v>3889</v>
      </c>
    </row>
    <row r="420" spans="2:65" s="1" customFormat="1" ht="14.45" customHeight="1">
      <c r="B420" s="42"/>
      <c r="C420" s="240" t="s">
        <v>2213</v>
      </c>
      <c r="D420" s="240" t="s">
        <v>222</v>
      </c>
      <c r="E420" s="241" t="s">
        <v>3890</v>
      </c>
      <c r="F420" s="242" t="s">
        <v>3507</v>
      </c>
      <c r="G420" s="243" t="s">
        <v>2864</v>
      </c>
      <c r="H420" s="244">
        <v>4</v>
      </c>
      <c r="I420" s="245"/>
      <c r="J420" s="246">
        <f t="shared" si="90"/>
        <v>0</v>
      </c>
      <c r="K420" s="242" t="s">
        <v>34</v>
      </c>
      <c r="L420" s="247"/>
      <c r="M420" s="248" t="s">
        <v>34</v>
      </c>
      <c r="N420" s="249" t="s">
        <v>49</v>
      </c>
      <c r="O420" s="43"/>
      <c r="P420" s="202">
        <f t="shared" si="91"/>
        <v>0</v>
      </c>
      <c r="Q420" s="202">
        <v>0</v>
      </c>
      <c r="R420" s="202">
        <f t="shared" si="92"/>
        <v>0</v>
      </c>
      <c r="S420" s="202">
        <v>0</v>
      </c>
      <c r="T420" s="203">
        <f t="shared" si="93"/>
        <v>0</v>
      </c>
      <c r="AR420" s="24" t="s">
        <v>225</v>
      </c>
      <c r="AT420" s="24" t="s">
        <v>222</v>
      </c>
      <c r="AU420" s="24" t="s">
        <v>88</v>
      </c>
      <c r="AY420" s="24" t="s">
        <v>179</v>
      </c>
      <c r="BE420" s="204">
        <f t="shared" si="94"/>
        <v>0</v>
      </c>
      <c r="BF420" s="204">
        <f t="shared" si="95"/>
        <v>0</v>
      </c>
      <c r="BG420" s="204">
        <f t="shared" si="96"/>
        <v>0</v>
      </c>
      <c r="BH420" s="204">
        <f t="shared" si="97"/>
        <v>0</v>
      </c>
      <c r="BI420" s="204">
        <f t="shared" si="98"/>
        <v>0</v>
      </c>
      <c r="BJ420" s="24" t="s">
        <v>86</v>
      </c>
      <c r="BK420" s="204">
        <f t="shared" si="99"/>
        <v>0</v>
      </c>
      <c r="BL420" s="24" t="s">
        <v>187</v>
      </c>
      <c r="BM420" s="24" t="s">
        <v>3891</v>
      </c>
    </row>
    <row r="421" spans="2:65" s="1" customFormat="1" ht="14.45" customHeight="1">
      <c r="B421" s="42"/>
      <c r="C421" s="240" t="s">
        <v>2217</v>
      </c>
      <c r="D421" s="240" t="s">
        <v>222</v>
      </c>
      <c r="E421" s="241" t="s">
        <v>3892</v>
      </c>
      <c r="F421" s="242" t="s">
        <v>3509</v>
      </c>
      <c r="G421" s="243" t="s">
        <v>250</v>
      </c>
      <c r="H421" s="244">
        <v>4</v>
      </c>
      <c r="I421" s="245"/>
      <c r="J421" s="246">
        <f t="shared" si="90"/>
        <v>0</v>
      </c>
      <c r="K421" s="242" t="s">
        <v>34</v>
      </c>
      <c r="L421" s="247"/>
      <c r="M421" s="248" t="s">
        <v>34</v>
      </c>
      <c r="N421" s="249" t="s">
        <v>49</v>
      </c>
      <c r="O421" s="43"/>
      <c r="P421" s="202">
        <f t="shared" si="91"/>
        <v>0</v>
      </c>
      <c r="Q421" s="202">
        <v>0</v>
      </c>
      <c r="R421" s="202">
        <f t="shared" si="92"/>
        <v>0</v>
      </c>
      <c r="S421" s="202">
        <v>0</v>
      </c>
      <c r="T421" s="203">
        <f t="shared" si="93"/>
        <v>0</v>
      </c>
      <c r="AR421" s="24" t="s">
        <v>225</v>
      </c>
      <c r="AT421" s="24" t="s">
        <v>222</v>
      </c>
      <c r="AU421" s="24" t="s">
        <v>88</v>
      </c>
      <c r="AY421" s="24" t="s">
        <v>179</v>
      </c>
      <c r="BE421" s="204">
        <f t="shared" si="94"/>
        <v>0</v>
      </c>
      <c r="BF421" s="204">
        <f t="shared" si="95"/>
        <v>0</v>
      </c>
      <c r="BG421" s="204">
        <f t="shared" si="96"/>
        <v>0</v>
      </c>
      <c r="BH421" s="204">
        <f t="shared" si="97"/>
        <v>0</v>
      </c>
      <c r="BI421" s="204">
        <f t="shared" si="98"/>
        <v>0</v>
      </c>
      <c r="BJ421" s="24" t="s">
        <v>86</v>
      </c>
      <c r="BK421" s="204">
        <f t="shared" si="99"/>
        <v>0</v>
      </c>
      <c r="BL421" s="24" t="s">
        <v>187</v>
      </c>
      <c r="BM421" s="24" t="s">
        <v>3893</v>
      </c>
    </row>
    <row r="422" spans="2:65" s="1" customFormat="1" ht="14.45" customHeight="1">
      <c r="B422" s="42"/>
      <c r="C422" s="240" t="s">
        <v>2221</v>
      </c>
      <c r="D422" s="240" t="s">
        <v>222</v>
      </c>
      <c r="E422" s="241" t="s">
        <v>3894</v>
      </c>
      <c r="F422" s="242" t="s">
        <v>3511</v>
      </c>
      <c r="G422" s="243" t="s">
        <v>2864</v>
      </c>
      <c r="H422" s="244">
        <v>8</v>
      </c>
      <c r="I422" s="245"/>
      <c r="J422" s="246">
        <f t="shared" si="90"/>
        <v>0</v>
      </c>
      <c r="K422" s="242" t="s">
        <v>34</v>
      </c>
      <c r="L422" s="247"/>
      <c r="M422" s="248" t="s">
        <v>34</v>
      </c>
      <c r="N422" s="249" t="s">
        <v>49</v>
      </c>
      <c r="O422" s="43"/>
      <c r="P422" s="202">
        <f t="shared" si="91"/>
        <v>0</v>
      </c>
      <c r="Q422" s="202">
        <v>0</v>
      </c>
      <c r="R422" s="202">
        <f t="shared" si="92"/>
        <v>0</v>
      </c>
      <c r="S422" s="202">
        <v>0</v>
      </c>
      <c r="T422" s="203">
        <f t="shared" si="93"/>
        <v>0</v>
      </c>
      <c r="AR422" s="24" t="s">
        <v>225</v>
      </c>
      <c r="AT422" s="24" t="s">
        <v>222</v>
      </c>
      <c r="AU422" s="24" t="s">
        <v>88</v>
      </c>
      <c r="AY422" s="24" t="s">
        <v>179</v>
      </c>
      <c r="BE422" s="204">
        <f t="shared" si="94"/>
        <v>0</v>
      </c>
      <c r="BF422" s="204">
        <f t="shared" si="95"/>
        <v>0</v>
      </c>
      <c r="BG422" s="204">
        <f t="shared" si="96"/>
        <v>0</v>
      </c>
      <c r="BH422" s="204">
        <f t="shared" si="97"/>
        <v>0</v>
      </c>
      <c r="BI422" s="204">
        <f t="shared" si="98"/>
        <v>0</v>
      </c>
      <c r="BJ422" s="24" t="s">
        <v>86</v>
      </c>
      <c r="BK422" s="204">
        <f t="shared" si="99"/>
        <v>0</v>
      </c>
      <c r="BL422" s="24" t="s">
        <v>187</v>
      </c>
      <c r="BM422" s="24" t="s">
        <v>3895</v>
      </c>
    </row>
    <row r="423" spans="2:65" s="1" customFormat="1" ht="14.45" customHeight="1">
      <c r="B423" s="42"/>
      <c r="C423" s="240" t="s">
        <v>2225</v>
      </c>
      <c r="D423" s="240" t="s">
        <v>222</v>
      </c>
      <c r="E423" s="241" t="s">
        <v>3896</v>
      </c>
      <c r="F423" s="242" t="s">
        <v>3427</v>
      </c>
      <c r="G423" s="243" t="s">
        <v>250</v>
      </c>
      <c r="H423" s="244">
        <v>30</v>
      </c>
      <c r="I423" s="245"/>
      <c r="J423" s="246">
        <f t="shared" si="90"/>
        <v>0</v>
      </c>
      <c r="K423" s="242" t="s">
        <v>34</v>
      </c>
      <c r="L423" s="247"/>
      <c r="M423" s="248" t="s">
        <v>34</v>
      </c>
      <c r="N423" s="249" t="s">
        <v>49</v>
      </c>
      <c r="O423" s="43"/>
      <c r="P423" s="202">
        <f t="shared" si="91"/>
        <v>0</v>
      </c>
      <c r="Q423" s="202">
        <v>0</v>
      </c>
      <c r="R423" s="202">
        <f t="shared" si="92"/>
        <v>0</v>
      </c>
      <c r="S423" s="202">
        <v>0</v>
      </c>
      <c r="T423" s="203">
        <f t="shared" si="93"/>
        <v>0</v>
      </c>
      <c r="AR423" s="24" t="s">
        <v>225</v>
      </c>
      <c r="AT423" s="24" t="s">
        <v>222</v>
      </c>
      <c r="AU423" s="24" t="s">
        <v>88</v>
      </c>
      <c r="AY423" s="24" t="s">
        <v>179</v>
      </c>
      <c r="BE423" s="204">
        <f t="shared" si="94"/>
        <v>0</v>
      </c>
      <c r="BF423" s="204">
        <f t="shared" si="95"/>
        <v>0</v>
      </c>
      <c r="BG423" s="204">
        <f t="shared" si="96"/>
        <v>0</v>
      </c>
      <c r="BH423" s="204">
        <f t="shared" si="97"/>
        <v>0</v>
      </c>
      <c r="BI423" s="204">
        <f t="shared" si="98"/>
        <v>0</v>
      </c>
      <c r="BJ423" s="24" t="s">
        <v>86</v>
      </c>
      <c r="BK423" s="204">
        <f t="shared" si="99"/>
        <v>0</v>
      </c>
      <c r="BL423" s="24" t="s">
        <v>187</v>
      </c>
      <c r="BM423" s="24" t="s">
        <v>3897</v>
      </c>
    </row>
    <row r="424" spans="2:65" s="1" customFormat="1" ht="14.45" customHeight="1">
      <c r="B424" s="42"/>
      <c r="C424" s="240" t="s">
        <v>2229</v>
      </c>
      <c r="D424" s="240" t="s">
        <v>222</v>
      </c>
      <c r="E424" s="241" t="s">
        <v>3898</v>
      </c>
      <c r="F424" s="242" t="s">
        <v>3429</v>
      </c>
      <c r="G424" s="243" t="s">
        <v>2864</v>
      </c>
      <c r="H424" s="244">
        <v>32</v>
      </c>
      <c r="I424" s="245"/>
      <c r="J424" s="246">
        <f t="shared" si="90"/>
        <v>0</v>
      </c>
      <c r="K424" s="242" t="s">
        <v>34</v>
      </c>
      <c r="L424" s="247"/>
      <c r="M424" s="248" t="s">
        <v>34</v>
      </c>
      <c r="N424" s="249" t="s">
        <v>49</v>
      </c>
      <c r="O424" s="43"/>
      <c r="P424" s="202">
        <f t="shared" si="91"/>
        <v>0</v>
      </c>
      <c r="Q424" s="202">
        <v>0</v>
      </c>
      <c r="R424" s="202">
        <f t="shared" si="92"/>
        <v>0</v>
      </c>
      <c r="S424" s="202">
        <v>0</v>
      </c>
      <c r="T424" s="203">
        <f t="shared" si="93"/>
        <v>0</v>
      </c>
      <c r="AR424" s="24" t="s">
        <v>225</v>
      </c>
      <c r="AT424" s="24" t="s">
        <v>222</v>
      </c>
      <c r="AU424" s="24" t="s">
        <v>88</v>
      </c>
      <c r="AY424" s="24" t="s">
        <v>179</v>
      </c>
      <c r="BE424" s="204">
        <f t="shared" si="94"/>
        <v>0</v>
      </c>
      <c r="BF424" s="204">
        <f t="shared" si="95"/>
        <v>0</v>
      </c>
      <c r="BG424" s="204">
        <f t="shared" si="96"/>
        <v>0</v>
      </c>
      <c r="BH424" s="204">
        <f t="shared" si="97"/>
        <v>0</v>
      </c>
      <c r="BI424" s="204">
        <f t="shared" si="98"/>
        <v>0</v>
      </c>
      <c r="BJ424" s="24" t="s">
        <v>86</v>
      </c>
      <c r="BK424" s="204">
        <f t="shared" si="99"/>
        <v>0</v>
      </c>
      <c r="BL424" s="24" t="s">
        <v>187</v>
      </c>
      <c r="BM424" s="24" t="s">
        <v>3899</v>
      </c>
    </row>
    <row r="425" spans="2:65" s="1" customFormat="1" ht="14.45" customHeight="1">
      <c r="B425" s="42"/>
      <c r="C425" s="240" t="s">
        <v>2233</v>
      </c>
      <c r="D425" s="240" t="s">
        <v>222</v>
      </c>
      <c r="E425" s="241" t="s">
        <v>3900</v>
      </c>
      <c r="F425" s="242" t="s">
        <v>3379</v>
      </c>
      <c r="G425" s="243" t="s">
        <v>250</v>
      </c>
      <c r="H425" s="244">
        <v>1</v>
      </c>
      <c r="I425" s="245"/>
      <c r="J425" s="246">
        <f t="shared" si="90"/>
        <v>0</v>
      </c>
      <c r="K425" s="242" t="s">
        <v>34</v>
      </c>
      <c r="L425" s="247"/>
      <c r="M425" s="248" t="s">
        <v>34</v>
      </c>
      <c r="N425" s="249" t="s">
        <v>49</v>
      </c>
      <c r="O425" s="43"/>
      <c r="P425" s="202">
        <f t="shared" si="91"/>
        <v>0</v>
      </c>
      <c r="Q425" s="202">
        <v>0</v>
      </c>
      <c r="R425" s="202">
        <f t="shared" si="92"/>
        <v>0</v>
      </c>
      <c r="S425" s="202">
        <v>0</v>
      </c>
      <c r="T425" s="203">
        <f t="shared" si="93"/>
        <v>0</v>
      </c>
      <c r="AR425" s="24" t="s">
        <v>225</v>
      </c>
      <c r="AT425" s="24" t="s">
        <v>222</v>
      </c>
      <c r="AU425" s="24" t="s">
        <v>88</v>
      </c>
      <c r="AY425" s="24" t="s">
        <v>179</v>
      </c>
      <c r="BE425" s="204">
        <f t="shared" si="94"/>
        <v>0</v>
      </c>
      <c r="BF425" s="204">
        <f t="shared" si="95"/>
        <v>0</v>
      </c>
      <c r="BG425" s="204">
        <f t="shared" si="96"/>
        <v>0</v>
      </c>
      <c r="BH425" s="204">
        <f t="shared" si="97"/>
        <v>0</v>
      </c>
      <c r="BI425" s="204">
        <f t="shared" si="98"/>
        <v>0</v>
      </c>
      <c r="BJ425" s="24" t="s">
        <v>86</v>
      </c>
      <c r="BK425" s="204">
        <f t="shared" si="99"/>
        <v>0</v>
      </c>
      <c r="BL425" s="24" t="s">
        <v>187</v>
      </c>
      <c r="BM425" s="24" t="s">
        <v>3901</v>
      </c>
    </row>
    <row r="426" spans="2:65" s="1" customFormat="1" ht="14.45" customHeight="1">
      <c r="B426" s="42"/>
      <c r="C426" s="240" t="s">
        <v>2237</v>
      </c>
      <c r="D426" s="240" t="s">
        <v>222</v>
      </c>
      <c r="E426" s="241" t="s">
        <v>3902</v>
      </c>
      <c r="F426" s="242" t="s">
        <v>3381</v>
      </c>
      <c r="G426" s="243" t="s">
        <v>2864</v>
      </c>
      <c r="H426" s="244">
        <v>3</v>
      </c>
      <c r="I426" s="245"/>
      <c r="J426" s="246">
        <f t="shared" si="90"/>
        <v>0</v>
      </c>
      <c r="K426" s="242" t="s">
        <v>34</v>
      </c>
      <c r="L426" s="247"/>
      <c r="M426" s="248" t="s">
        <v>34</v>
      </c>
      <c r="N426" s="249" t="s">
        <v>49</v>
      </c>
      <c r="O426" s="43"/>
      <c r="P426" s="202">
        <f t="shared" si="91"/>
        <v>0</v>
      </c>
      <c r="Q426" s="202">
        <v>0</v>
      </c>
      <c r="R426" s="202">
        <f t="shared" si="92"/>
        <v>0</v>
      </c>
      <c r="S426" s="202">
        <v>0</v>
      </c>
      <c r="T426" s="203">
        <f t="shared" si="93"/>
        <v>0</v>
      </c>
      <c r="AR426" s="24" t="s">
        <v>225</v>
      </c>
      <c r="AT426" s="24" t="s">
        <v>222</v>
      </c>
      <c r="AU426" s="24" t="s">
        <v>88</v>
      </c>
      <c r="AY426" s="24" t="s">
        <v>179</v>
      </c>
      <c r="BE426" s="204">
        <f t="shared" si="94"/>
        <v>0</v>
      </c>
      <c r="BF426" s="204">
        <f t="shared" si="95"/>
        <v>0</v>
      </c>
      <c r="BG426" s="204">
        <f t="shared" si="96"/>
        <v>0</v>
      </c>
      <c r="BH426" s="204">
        <f t="shared" si="97"/>
        <v>0</v>
      </c>
      <c r="BI426" s="204">
        <f t="shared" si="98"/>
        <v>0</v>
      </c>
      <c r="BJ426" s="24" t="s">
        <v>86</v>
      </c>
      <c r="BK426" s="204">
        <f t="shared" si="99"/>
        <v>0</v>
      </c>
      <c r="BL426" s="24" t="s">
        <v>187</v>
      </c>
      <c r="BM426" s="24" t="s">
        <v>3903</v>
      </c>
    </row>
    <row r="427" spans="2:65" s="1" customFormat="1" ht="14.45" customHeight="1">
      <c r="B427" s="42"/>
      <c r="C427" s="240" t="s">
        <v>2240</v>
      </c>
      <c r="D427" s="240" t="s">
        <v>222</v>
      </c>
      <c r="E427" s="241" t="s">
        <v>3904</v>
      </c>
      <c r="F427" s="242" t="s">
        <v>3517</v>
      </c>
      <c r="G427" s="243" t="s">
        <v>250</v>
      </c>
      <c r="H427" s="244">
        <v>5</v>
      </c>
      <c r="I427" s="245"/>
      <c r="J427" s="246">
        <f t="shared" si="90"/>
        <v>0</v>
      </c>
      <c r="K427" s="242" t="s">
        <v>34</v>
      </c>
      <c r="L427" s="247"/>
      <c r="M427" s="248" t="s">
        <v>34</v>
      </c>
      <c r="N427" s="249" t="s">
        <v>49</v>
      </c>
      <c r="O427" s="43"/>
      <c r="P427" s="202">
        <f t="shared" si="91"/>
        <v>0</v>
      </c>
      <c r="Q427" s="202">
        <v>0</v>
      </c>
      <c r="R427" s="202">
        <f t="shared" si="92"/>
        <v>0</v>
      </c>
      <c r="S427" s="202">
        <v>0</v>
      </c>
      <c r="T427" s="203">
        <f t="shared" si="93"/>
        <v>0</v>
      </c>
      <c r="AR427" s="24" t="s">
        <v>225</v>
      </c>
      <c r="AT427" s="24" t="s">
        <v>222</v>
      </c>
      <c r="AU427" s="24" t="s">
        <v>88</v>
      </c>
      <c r="AY427" s="24" t="s">
        <v>179</v>
      </c>
      <c r="BE427" s="204">
        <f t="shared" si="94"/>
        <v>0</v>
      </c>
      <c r="BF427" s="204">
        <f t="shared" si="95"/>
        <v>0</v>
      </c>
      <c r="BG427" s="204">
        <f t="shared" si="96"/>
        <v>0</v>
      </c>
      <c r="BH427" s="204">
        <f t="shared" si="97"/>
        <v>0</v>
      </c>
      <c r="BI427" s="204">
        <f t="shared" si="98"/>
        <v>0</v>
      </c>
      <c r="BJ427" s="24" t="s">
        <v>86</v>
      </c>
      <c r="BK427" s="204">
        <f t="shared" si="99"/>
        <v>0</v>
      </c>
      <c r="BL427" s="24" t="s">
        <v>187</v>
      </c>
      <c r="BM427" s="24" t="s">
        <v>3905</v>
      </c>
    </row>
    <row r="428" spans="2:65" s="1" customFormat="1" ht="14.45" customHeight="1">
      <c r="B428" s="42"/>
      <c r="C428" s="240" t="s">
        <v>2249</v>
      </c>
      <c r="D428" s="240" t="s">
        <v>222</v>
      </c>
      <c r="E428" s="241" t="s">
        <v>3906</v>
      </c>
      <c r="F428" s="242" t="s">
        <v>3519</v>
      </c>
      <c r="G428" s="243" t="s">
        <v>250</v>
      </c>
      <c r="H428" s="244">
        <v>2</v>
      </c>
      <c r="I428" s="245"/>
      <c r="J428" s="246">
        <f t="shared" si="90"/>
        <v>0</v>
      </c>
      <c r="K428" s="242" t="s">
        <v>34</v>
      </c>
      <c r="L428" s="247"/>
      <c r="M428" s="248" t="s">
        <v>34</v>
      </c>
      <c r="N428" s="249" t="s">
        <v>49</v>
      </c>
      <c r="O428" s="43"/>
      <c r="P428" s="202">
        <f t="shared" si="91"/>
        <v>0</v>
      </c>
      <c r="Q428" s="202">
        <v>0</v>
      </c>
      <c r="R428" s="202">
        <f t="shared" si="92"/>
        <v>0</v>
      </c>
      <c r="S428" s="202">
        <v>0</v>
      </c>
      <c r="T428" s="203">
        <f t="shared" si="93"/>
        <v>0</v>
      </c>
      <c r="AR428" s="24" t="s">
        <v>225</v>
      </c>
      <c r="AT428" s="24" t="s">
        <v>222</v>
      </c>
      <c r="AU428" s="24" t="s">
        <v>88</v>
      </c>
      <c r="AY428" s="24" t="s">
        <v>179</v>
      </c>
      <c r="BE428" s="204">
        <f t="shared" si="94"/>
        <v>0</v>
      </c>
      <c r="BF428" s="204">
        <f t="shared" si="95"/>
        <v>0</v>
      </c>
      <c r="BG428" s="204">
        <f t="shared" si="96"/>
        <v>0</v>
      </c>
      <c r="BH428" s="204">
        <f t="shared" si="97"/>
        <v>0</v>
      </c>
      <c r="BI428" s="204">
        <f t="shared" si="98"/>
        <v>0</v>
      </c>
      <c r="BJ428" s="24" t="s">
        <v>86</v>
      </c>
      <c r="BK428" s="204">
        <f t="shared" si="99"/>
        <v>0</v>
      </c>
      <c r="BL428" s="24" t="s">
        <v>187</v>
      </c>
      <c r="BM428" s="24" t="s">
        <v>3907</v>
      </c>
    </row>
    <row r="429" spans="2:65" s="1" customFormat="1" ht="14.45" customHeight="1">
      <c r="B429" s="42"/>
      <c r="C429" s="240" t="s">
        <v>2258</v>
      </c>
      <c r="D429" s="240" t="s">
        <v>222</v>
      </c>
      <c r="E429" s="241" t="s">
        <v>3908</v>
      </c>
      <c r="F429" s="242" t="s">
        <v>3435</v>
      </c>
      <c r="G429" s="243" t="s">
        <v>250</v>
      </c>
      <c r="H429" s="244">
        <v>20</v>
      </c>
      <c r="I429" s="245"/>
      <c r="J429" s="246">
        <f t="shared" si="90"/>
        <v>0</v>
      </c>
      <c r="K429" s="242" t="s">
        <v>34</v>
      </c>
      <c r="L429" s="247"/>
      <c r="M429" s="248" t="s">
        <v>34</v>
      </c>
      <c r="N429" s="249" t="s">
        <v>49</v>
      </c>
      <c r="O429" s="43"/>
      <c r="P429" s="202">
        <f t="shared" si="91"/>
        <v>0</v>
      </c>
      <c r="Q429" s="202">
        <v>0</v>
      </c>
      <c r="R429" s="202">
        <f t="shared" si="92"/>
        <v>0</v>
      </c>
      <c r="S429" s="202">
        <v>0</v>
      </c>
      <c r="T429" s="203">
        <f t="shared" si="93"/>
        <v>0</v>
      </c>
      <c r="AR429" s="24" t="s">
        <v>225</v>
      </c>
      <c r="AT429" s="24" t="s">
        <v>222</v>
      </c>
      <c r="AU429" s="24" t="s">
        <v>88</v>
      </c>
      <c r="AY429" s="24" t="s">
        <v>179</v>
      </c>
      <c r="BE429" s="204">
        <f t="shared" si="94"/>
        <v>0</v>
      </c>
      <c r="BF429" s="204">
        <f t="shared" si="95"/>
        <v>0</v>
      </c>
      <c r="BG429" s="204">
        <f t="shared" si="96"/>
        <v>0</v>
      </c>
      <c r="BH429" s="204">
        <f t="shared" si="97"/>
        <v>0</v>
      </c>
      <c r="BI429" s="204">
        <f t="shared" si="98"/>
        <v>0</v>
      </c>
      <c r="BJ429" s="24" t="s">
        <v>86</v>
      </c>
      <c r="BK429" s="204">
        <f t="shared" si="99"/>
        <v>0</v>
      </c>
      <c r="BL429" s="24" t="s">
        <v>187</v>
      </c>
      <c r="BM429" s="24" t="s">
        <v>3909</v>
      </c>
    </row>
    <row r="430" spans="2:65" s="1" customFormat="1" ht="14.45" customHeight="1">
      <c r="B430" s="42"/>
      <c r="C430" s="240" t="s">
        <v>2262</v>
      </c>
      <c r="D430" s="240" t="s">
        <v>222</v>
      </c>
      <c r="E430" s="241" t="s">
        <v>3910</v>
      </c>
      <c r="F430" s="242" t="s">
        <v>3383</v>
      </c>
      <c r="G430" s="243" t="s">
        <v>250</v>
      </c>
      <c r="H430" s="244">
        <v>2</v>
      </c>
      <c r="I430" s="245"/>
      <c r="J430" s="246">
        <f t="shared" si="90"/>
        <v>0</v>
      </c>
      <c r="K430" s="242" t="s">
        <v>34</v>
      </c>
      <c r="L430" s="247"/>
      <c r="M430" s="248" t="s">
        <v>34</v>
      </c>
      <c r="N430" s="249" t="s">
        <v>49</v>
      </c>
      <c r="O430" s="43"/>
      <c r="P430" s="202">
        <f t="shared" si="91"/>
        <v>0</v>
      </c>
      <c r="Q430" s="202">
        <v>0</v>
      </c>
      <c r="R430" s="202">
        <f t="shared" si="92"/>
        <v>0</v>
      </c>
      <c r="S430" s="202">
        <v>0</v>
      </c>
      <c r="T430" s="203">
        <f t="shared" si="93"/>
        <v>0</v>
      </c>
      <c r="AR430" s="24" t="s">
        <v>225</v>
      </c>
      <c r="AT430" s="24" t="s">
        <v>222</v>
      </c>
      <c r="AU430" s="24" t="s">
        <v>88</v>
      </c>
      <c r="AY430" s="24" t="s">
        <v>179</v>
      </c>
      <c r="BE430" s="204">
        <f t="shared" si="94"/>
        <v>0</v>
      </c>
      <c r="BF430" s="204">
        <f t="shared" si="95"/>
        <v>0</v>
      </c>
      <c r="BG430" s="204">
        <f t="shared" si="96"/>
        <v>0</v>
      </c>
      <c r="BH430" s="204">
        <f t="shared" si="97"/>
        <v>0</v>
      </c>
      <c r="BI430" s="204">
        <f t="shared" si="98"/>
        <v>0</v>
      </c>
      <c r="BJ430" s="24" t="s">
        <v>86</v>
      </c>
      <c r="BK430" s="204">
        <f t="shared" si="99"/>
        <v>0</v>
      </c>
      <c r="BL430" s="24" t="s">
        <v>187</v>
      </c>
      <c r="BM430" s="24" t="s">
        <v>3911</v>
      </c>
    </row>
    <row r="431" spans="2:65" s="1" customFormat="1" ht="14.45" customHeight="1">
      <c r="B431" s="42"/>
      <c r="C431" s="240" t="s">
        <v>2266</v>
      </c>
      <c r="D431" s="240" t="s">
        <v>222</v>
      </c>
      <c r="E431" s="241" t="s">
        <v>3912</v>
      </c>
      <c r="F431" s="242" t="s">
        <v>3387</v>
      </c>
      <c r="G431" s="243" t="s">
        <v>185</v>
      </c>
      <c r="H431" s="244">
        <v>50</v>
      </c>
      <c r="I431" s="245"/>
      <c r="J431" s="246">
        <f t="shared" si="90"/>
        <v>0</v>
      </c>
      <c r="K431" s="242" t="s">
        <v>34</v>
      </c>
      <c r="L431" s="247"/>
      <c r="M431" s="248" t="s">
        <v>34</v>
      </c>
      <c r="N431" s="249" t="s">
        <v>49</v>
      </c>
      <c r="O431" s="43"/>
      <c r="P431" s="202">
        <f t="shared" si="91"/>
        <v>0</v>
      </c>
      <c r="Q431" s="202">
        <v>0</v>
      </c>
      <c r="R431" s="202">
        <f t="shared" si="92"/>
        <v>0</v>
      </c>
      <c r="S431" s="202">
        <v>0</v>
      </c>
      <c r="T431" s="203">
        <f t="shared" si="93"/>
        <v>0</v>
      </c>
      <c r="AR431" s="24" t="s">
        <v>225</v>
      </c>
      <c r="AT431" s="24" t="s">
        <v>222</v>
      </c>
      <c r="AU431" s="24" t="s">
        <v>88</v>
      </c>
      <c r="AY431" s="24" t="s">
        <v>179</v>
      </c>
      <c r="BE431" s="204">
        <f t="shared" si="94"/>
        <v>0</v>
      </c>
      <c r="BF431" s="204">
        <f t="shared" si="95"/>
        <v>0</v>
      </c>
      <c r="BG431" s="204">
        <f t="shared" si="96"/>
        <v>0</v>
      </c>
      <c r="BH431" s="204">
        <f t="shared" si="97"/>
        <v>0</v>
      </c>
      <c r="BI431" s="204">
        <f t="shared" si="98"/>
        <v>0</v>
      </c>
      <c r="BJ431" s="24" t="s">
        <v>86</v>
      </c>
      <c r="BK431" s="204">
        <f t="shared" si="99"/>
        <v>0</v>
      </c>
      <c r="BL431" s="24" t="s">
        <v>187</v>
      </c>
      <c r="BM431" s="24" t="s">
        <v>3913</v>
      </c>
    </row>
    <row r="432" spans="2:65" s="1" customFormat="1" ht="14.45" customHeight="1">
      <c r="B432" s="42"/>
      <c r="C432" s="240" t="s">
        <v>2270</v>
      </c>
      <c r="D432" s="240" t="s">
        <v>222</v>
      </c>
      <c r="E432" s="241" t="s">
        <v>3914</v>
      </c>
      <c r="F432" s="242" t="s">
        <v>3389</v>
      </c>
      <c r="G432" s="243" t="s">
        <v>185</v>
      </c>
      <c r="H432" s="244">
        <v>140</v>
      </c>
      <c r="I432" s="245"/>
      <c r="J432" s="246">
        <f t="shared" si="90"/>
        <v>0</v>
      </c>
      <c r="K432" s="242" t="s">
        <v>34</v>
      </c>
      <c r="L432" s="247"/>
      <c r="M432" s="248" t="s">
        <v>34</v>
      </c>
      <c r="N432" s="249" t="s">
        <v>49</v>
      </c>
      <c r="O432" s="43"/>
      <c r="P432" s="202">
        <f t="shared" si="91"/>
        <v>0</v>
      </c>
      <c r="Q432" s="202">
        <v>0</v>
      </c>
      <c r="R432" s="202">
        <f t="shared" si="92"/>
        <v>0</v>
      </c>
      <c r="S432" s="202">
        <v>0</v>
      </c>
      <c r="T432" s="203">
        <f t="shared" si="93"/>
        <v>0</v>
      </c>
      <c r="AR432" s="24" t="s">
        <v>225</v>
      </c>
      <c r="AT432" s="24" t="s">
        <v>222</v>
      </c>
      <c r="AU432" s="24" t="s">
        <v>88</v>
      </c>
      <c r="AY432" s="24" t="s">
        <v>179</v>
      </c>
      <c r="BE432" s="204">
        <f t="shared" si="94"/>
        <v>0</v>
      </c>
      <c r="BF432" s="204">
        <f t="shared" si="95"/>
        <v>0</v>
      </c>
      <c r="BG432" s="204">
        <f t="shared" si="96"/>
        <v>0</v>
      </c>
      <c r="BH432" s="204">
        <f t="shared" si="97"/>
        <v>0</v>
      </c>
      <c r="BI432" s="204">
        <f t="shared" si="98"/>
        <v>0</v>
      </c>
      <c r="BJ432" s="24" t="s">
        <v>86</v>
      </c>
      <c r="BK432" s="204">
        <f t="shared" si="99"/>
        <v>0</v>
      </c>
      <c r="BL432" s="24" t="s">
        <v>187</v>
      </c>
      <c r="BM432" s="24" t="s">
        <v>3915</v>
      </c>
    </row>
    <row r="433" spans="2:65" s="10" customFormat="1" ht="29.85" customHeight="1">
      <c r="B433" s="177"/>
      <c r="C433" s="178"/>
      <c r="D433" s="179" t="s">
        <v>77</v>
      </c>
      <c r="E433" s="191" t="s">
        <v>3916</v>
      </c>
      <c r="F433" s="191" t="s">
        <v>3917</v>
      </c>
      <c r="G433" s="178"/>
      <c r="H433" s="178"/>
      <c r="I433" s="181"/>
      <c r="J433" s="192">
        <f>BK433</f>
        <v>0</v>
      </c>
      <c r="K433" s="178"/>
      <c r="L433" s="183"/>
      <c r="M433" s="184"/>
      <c r="N433" s="185"/>
      <c r="O433" s="185"/>
      <c r="P433" s="186">
        <f>SUM(P434:P446)</f>
        <v>0</v>
      </c>
      <c r="Q433" s="185"/>
      <c r="R433" s="186">
        <f>SUM(R434:R446)</f>
        <v>0</v>
      </c>
      <c r="S433" s="185"/>
      <c r="T433" s="187">
        <f>SUM(T434:T446)</f>
        <v>0</v>
      </c>
      <c r="AR433" s="188" t="s">
        <v>86</v>
      </c>
      <c r="AT433" s="189" t="s">
        <v>77</v>
      </c>
      <c r="AU433" s="189" t="s">
        <v>86</v>
      </c>
      <c r="AY433" s="188" t="s">
        <v>179</v>
      </c>
      <c r="BK433" s="190">
        <f>SUM(BK434:BK446)</f>
        <v>0</v>
      </c>
    </row>
    <row r="434" spans="2:65" s="1" customFormat="1" ht="22.9" customHeight="1">
      <c r="B434" s="42"/>
      <c r="C434" s="240" t="s">
        <v>2276</v>
      </c>
      <c r="D434" s="240" t="s">
        <v>222</v>
      </c>
      <c r="E434" s="241" t="s">
        <v>3918</v>
      </c>
      <c r="F434" s="242" t="s">
        <v>3919</v>
      </c>
      <c r="G434" s="243" t="s">
        <v>2864</v>
      </c>
      <c r="H434" s="244">
        <v>1</v>
      </c>
      <c r="I434" s="245"/>
      <c r="J434" s="246">
        <f t="shared" ref="J434:J446" si="100">ROUND(I434*H434,2)</f>
        <v>0</v>
      </c>
      <c r="K434" s="242" t="s">
        <v>34</v>
      </c>
      <c r="L434" s="247"/>
      <c r="M434" s="248" t="s">
        <v>34</v>
      </c>
      <c r="N434" s="249" t="s">
        <v>49</v>
      </c>
      <c r="O434" s="43"/>
      <c r="P434" s="202">
        <f t="shared" ref="P434:P446" si="101">O434*H434</f>
        <v>0</v>
      </c>
      <c r="Q434" s="202">
        <v>0</v>
      </c>
      <c r="R434" s="202">
        <f t="shared" ref="R434:R446" si="102">Q434*H434</f>
        <v>0</v>
      </c>
      <c r="S434" s="202">
        <v>0</v>
      </c>
      <c r="T434" s="203">
        <f t="shared" ref="T434:T446" si="103">S434*H434</f>
        <v>0</v>
      </c>
      <c r="AR434" s="24" t="s">
        <v>225</v>
      </c>
      <c r="AT434" s="24" t="s">
        <v>222</v>
      </c>
      <c r="AU434" s="24" t="s">
        <v>88</v>
      </c>
      <c r="AY434" s="24" t="s">
        <v>179</v>
      </c>
      <c r="BE434" s="204">
        <f t="shared" ref="BE434:BE446" si="104">IF(N434="základní",J434,0)</f>
        <v>0</v>
      </c>
      <c r="BF434" s="204">
        <f t="shared" ref="BF434:BF446" si="105">IF(N434="snížená",J434,0)</f>
        <v>0</v>
      </c>
      <c r="BG434" s="204">
        <f t="shared" ref="BG434:BG446" si="106">IF(N434="zákl. přenesená",J434,0)</f>
        <v>0</v>
      </c>
      <c r="BH434" s="204">
        <f t="shared" ref="BH434:BH446" si="107">IF(N434="sníž. přenesená",J434,0)</f>
        <v>0</v>
      </c>
      <c r="BI434" s="204">
        <f t="shared" ref="BI434:BI446" si="108">IF(N434="nulová",J434,0)</f>
        <v>0</v>
      </c>
      <c r="BJ434" s="24" t="s">
        <v>86</v>
      </c>
      <c r="BK434" s="204">
        <f t="shared" ref="BK434:BK446" si="109">ROUND(I434*H434,2)</f>
        <v>0</v>
      </c>
      <c r="BL434" s="24" t="s">
        <v>187</v>
      </c>
      <c r="BM434" s="24" t="s">
        <v>3920</v>
      </c>
    </row>
    <row r="435" spans="2:65" s="1" customFormat="1" ht="14.45" customHeight="1">
      <c r="B435" s="42"/>
      <c r="C435" s="240" t="s">
        <v>2280</v>
      </c>
      <c r="D435" s="240" t="s">
        <v>222</v>
      </c>
      <c r="E435" s="241" t="s">
        <v>3921</v>
      </c>
      <c r="F435" s="242" t="s">
        <v>3922</v>
      </c>
      <c r="G435" s="243" t="s">
        <v>2864</v>
      </c>
      <c r="H435" s="244">
        <v>1</v>
      </c>
      <c r="I435" s="245"/>
      <c r="J435" s="246">
        <f t="shared" si="100"/>
        <v>0</v>
      </c>
      <c r="K435" s="242" t="s">
        <v>34</v>
      </c>
      <c r="L435" s="247"/>
      <c r="M435" s="248" t="s">
        <v>34</v>
      </c>
      <c r="N435" s="249" t="s">
        <v>49</v>
      </c>
      <c r="O435" s="43"/>
      <c r="P435" s="202">
        <f t="shared" si="101"/>
        <v>0</v>
      </c>
      <c r="Q435" s="202">
        <v>0</v>
      </c>
      <c r="R435" s="202">
        <f t="shared" si="102"/>
        <v>0</v>
      </c>
      <c r="S435" s="202">
        <v>0</v>
      </c>
      <c r="T435" s="203">
        <f t="shared" si="103"/>
        <v>0</v>
      </c>
      <c r="AR435" s="24" t="s">
        <v>225</v>
      </c>
      <c r="AT435" s="24" t="s">
        <v>222</v>
      </c>
      <c r="AU435" s="24" t="s">
        <v>88</v>
      </c>
      <c r="AY435" s="24" t="s">
        <v>179</v>
      </c>
      <c r="BE435" s="204">
        <f t="shared" si="104"/>
        <v>0</v>
      </c>
      <c r="BF435" s="204">
        <f t="shared" si="105"/>
        <v>0</v>
      </c>
      <c r="BG435" s="204">
        <f t="shared" si="106"/>
        <v>0</v>
      </c>
      <c r="BH435" s="204">
        <f t="shared" si="107"/>
        <v>0</v>
      </c>
      <c r="BI435" s="204">
        <f t="shared" si="108"/>
        <v>0</v>
      </c>
      <c r="BJ435" s="24" t="s">
        <v>86</v>
      </c>
      <c r="BK435" s="204">
        <f t="shared" si="109"/>
        <v>0</v>
      </c>
      <c r="BL435" s="24" t="s">
        <v>187</v>
      </c>
      <c r="BM435" s="24" t="s">
        <v>3923</v>
      </c>
    </row>
    <row r="436" spans="2:65" s="1" customFormat="1" ht="14.45" customHeight="1">
      <c r="B436" s="42"/>
      <c r="C436" s="240" t="s">
        <v>2286</v>
      </c>
      <c r="D436" s="240" t="s">
        <v>222</v>
      </c>
      <c r="E436" s="241" t="s">
        <v>3924</v>
      </c>
      <c r="F436" s="242" t="s">
        <v>3925</v>
      </c>
      <c r="G436" s="243" t="s">
        <v>2864</v>
      </c>
      <c r="H436" s="244">
        <v>15</v>
      </c>
      <c r="I436" s="245"/>
      <c r="J436" s="246">
        <f t="shared" si="100"/>
        <v>0</v>
      </c>
      <c r="K436" s="242" t="s">
        <v>34</v>
      </c>
      <c r="L436" s="247"/>
      <c r="M436" s="248" t="s">
        <v>34</v>
      </c>
      <c r="N436" s="249" t="s">
        <v>49</v>
      </c>
      <c r="O436" s="43"/>
      <c r="P436" s="202">
        <f t="shared" si="101"/>
        <v>0</v>
      </c>
      <c r="Q436" s="202">
        <v>0</v>
      </c>
      <c r="R436" s="202">
        <f t="shared" si="102"/>
        <v>0</v>
      </c>
      <c r="S436" s="202">
        <v>0</v>
      </c>
      <c r="T436" s="203">
        <f t="shared" si="103"/>
        <v>0</v>
      </c>
      <c r="AR436" s="24" t="s">
        <v>225</v>
      </c>
      <c r="AT436" s="24" t="s">
        <v>222</v>
      </c>
      <c r="AU436" s="24" t="s">
        <v>88</v>
      </c>
      <c r="AY436" s="24" t="s">
        <v>179</v>
      </c>
      <c r="BE436" s="204">
        <f t="shared" si="104"/>
        <v>0</v>
      </c>
      <c r="BF436" s="204">
        <f t="shared" si="105"/>
        <v>0</v>
      </c>
      <c r="BG436" s="204">
        <f t="shared" si="106"/>
        <v>0</v>
      </c>
      <c r="BH436" s="204">
        <f t="shared" si="107"/>
        <v>0</v>
      </c>
      <c r="BI436" s="204">
        <f t="shared" si="108"/>
        <v>0</v>
      </c>
      <c r="BJ436" s="24" t="s">
        <v>86</v>
      </c>
      <c r="BK436" s="204">
        <f t="shared" si="109"/>
        <v>0</v>
      </c>
      <c r="BL436" s="24" t="s">
        <v>187</v>
      </c>
      <c r="BM436" s="24" t="s">
        <v>3926</v>
      </c>
    </row>
    <row r="437" spans="2:65" s="1" customFormat="1" ht="14.45" customHeight="1">
      <c r="B437" s="42"/>
      <c r="C437" s="240" t="s">
        <v>2290</v>
      </c>
      <c r="D437" s="240" t="s">
        <v>222</v>
      </c>
      <c r="E437" s="241" t="s">
        <v>3927</v>
      </c>
      <c r="F437" s="242" t="s">
        <v>3928</v>
      </c>
      <c r="G437" s="243" t="s">
        <v>2864</v>
      </c>
      <c r="H437" s="244">
        <v>2</v>
      </c>
      <c r="I437" s="245"/>
      <c r="J437" s="246">
        <f t="shared" si="100"/>
        <v>0</v>
      </c>
      <c r="K437" s="242" t="s">
        <v>34</v>
      </c>
      <c r="L437" s="247"/>
      <c r="M437" s="248" t="s">
        <v>34</v>
      </c>
      <c r="N437" s="249" t="s">
        <v>49</v>
      </c>
      <c r="O437" s="43"/>
      <c r="P437" s="202">
        <f t="shared" si="101"/>
        <v>0</v>
      </c>
      <c r="Q437" s="202">
        <v>0</v>
      </c>
      <c r="R437" s="202">
        <f t="shared" si="102"/>
        <v>0</v>
      </c>
      <c r="S437" s="202">
        <v>0</v>
      </c>
      <c r="T437" s="203">
        <f t="shared" si="103"/>
        <v>0</v>
      </c>
      <c r="AR437" s="24" t="s">
        <v>225</v>
      </c>
      <c r="AT437" s="24" t="s">
        <v>222</v>
      </c>
      <c r="AU437" s="24" t="s">
        <v>88</v>
      </c>
      <c r="AY437" s="24" t="s">
        <v>179</v>
      </c>
      <c r="BE437" s="204">
        <f t="shared" si="104"/>
        <v>0</v>
      </c>
      <c r="BF437" s="204">
        <f t="shared" si="105"/>
        <v>0</v>
      </c>
      <c r="BG437" s="204">
        <f t="shared" si="106"/>
        <v>0</v>
      </c>
      <c r="BH437" s="204">
        <f t="shared" si="107"/>
        <v>0</v>
      </c>
      <c r="BI437" s="204">
        <f t="shared" si="108"/>
        <v>0</v>
      </c>
      <c r="BJ437" s="24" t="s">
        <v>86</v>
      </c>
      <c r="BK437" s="204">
        <f t="shared" si="109"/>
        <v>0</v>
      </c>
      <c r="BL437" s="24" t="s">
        <v>187</v>
      </c>
      <c r="BM437" s="24" t="s">
        <v>3929</v>
      </c>
    </row>
    <row r="438" spans="2:65" s="1" customFormat="1" ht="14.45" customHeight="1">
      <c r="B438" s="42"/>
      <c r="C438" s="240" t="s">
        <v>2295</v>
      </c>
      <c r="D438" s="240" t="s">
        <v>222</v>
      </c>
      <c r="E438" s="241" t="s">
        <v>3930</v>
      </c>
      <c r="F438" s="242" t="s">
        <v>3931</v>
      </c>
      <c r="G438" s="243" t="s">
        <v>2864</v>
      </c>
      <c r="H438" s="244">
        <v>2</v>
      </c>
      <c r="I438" s="245"/>
      <c r="J438" s="246">
        <f t="shared" si="100"/>
        <v>0</v>
      </c>
      <c r="K438" s="242" t="s">
        <v>34</v>
      </c>
      <c r="L438" s="247"/>
      <c r="M438" s="248" t="s">
        <v>34</v>
      </c>
      <c r="N438" s="249" t="s">
        <v>49</v>
      </c>
      <c r="O438" s="43"/>
      <c r="P438" s="202">
        <f t="shared" si="101"/>
        <v>0</v>
      </c>
      <c r="Q438" s="202">
        <v>0</v>
      </c>
      <c r="R438" s="202">
        <f t="shared" si="102"/>
        <v>0</v>
      </c>
      <c r="S438" s="202">
        <v>0</v>
      </c>
      <c r="T438" s="203">
        <f t="shared" si="103"/>
        <v>0</v>
      </c>
      <c r="AR438" s="24" t="s">
        <v>225</v>
      </c>
      <c r="AT438" s="24" t="s">
        <v>222</v>
      </c>
      <c r="AU438" s="24" t="s">
        <v>88</v>
      </c>
      <c r="AY438" s="24" t="s">
        <v>179</v>
      </c>
      <c r="BE438" s="204">
        <f t="shared" si="104"/>
        <v>0</v>
      </c>
      <c r="BF438" s="204">
        <f t="shared" si="105"/>
        <v>0</v>
      </c>
      <c r="BG438" s="204">
        <f t="shared" si="106"/>
        <v>0</v>
      </c>
      <c r="BH438" s="204">
        <f t="shared" si="107"/>
        <v>0</v>
      </c>
      <c r="BI438" s="204">
        <f t="shared" si="108"/>
        <v>0</v>
      </c>
      <c r="BJ438" s="24" t="s">
        <v>86</v>
      </c>
      <c r="BK438" s="204">
        <f t="shared" si="109"/>
        <v>0</v>
      </c>
      <c r="BL438" s="24" t="s">
        <v>187</v>
      </c>
      <c r="BM438" s="24" t="s">
        <v>3932</v>
      </c>
    </row>
    <row r="439" spans="2:65" s="1" customFormat="1" ht="14.45" customHeight="1">
      <c r="B439" s="42"/>
      <c r="C439" s="240" t="s">
        <v>2299</v>
      </c>
      <c r="D439" s="240" t="s">
        <v>222</v>
      </c>
      <c r="E439" s="241" t="s">
        <v>3933</v>
      </c>
      <c r="F439" s="242" t="s">
        <v>3934</v>
      </c>
      <c r="G439" s="243" t="s">
        <v>454</v>
      </c>
      <c r="H439" s="244">
        <v>2</v>
      </c>
      <c r="I439" s="245"/>
      <c r="J439" s="246">
        <f t="shared" si="100"/>
        <v>0</v>
      </c>
      <c r="K439" s="242" t="s">
        <v>34</v>
      </c>
      <c r="L439" s="247"/>
      <c r="M439" s="248" t="s">
        <v>34</v>
      </c>
      <c r="N439" s="249" t="s">
        <v>49</v>
      </c>
      <c r="O439" s="43"/>
      <c r="P439" s="202">
        <f t="shared" si="101"/>
        <v>0</v>
      </c>
      <c r="Q439" s="202">
        <v>0</v>
      </c>
      <c r="R439" s="202">
        <f t="shared" si="102"/>
        <v>0</v>
      </c>
      <c r="S439" s="202">
        <v>0</v>
      </c>
      <c r="T439" s="203">
        <f t="shared" si="103"/>
        <v>0</v>
      </c>
      <c r="AR439" s="24" t="s">
        <v>225</v>
      </c>
      <c r="AT439" s="24" t="s">
        <v>222</v>
      </c>
      <c r="AU439" s="24" t="s">
        <v>88</v>
      </c>
      <c r="AY439" s="24" t="s">
        <v>179</v>
      </c>
      <c r="BE439" s="204">
        <f t="shared" si="104"/>
        <v>0</v>
      </c>
      <c r="BF439" s="204">
        <f t="shared" si="105"/>
        <v>0</v>
      </c>
      <c r="BG439" s="204">
        <f t="shared" si="106"/>
        <v>0</v>
      </c>
      <c r="BH439" s="204">
        <f t="shared" si="107"/>
        <v>0</v>
      </c>
      <c r="BI439" s="204">
        <f t="shared" si="108"/>
        <v>0</v>
      </c>
      <c r="BJ439" s="24" t="s">
        <v>86</v>
      </c>
      <c r="BK439" s="204">
        <f t="shared" si="109"/>
        <v>0</v>
      </c>
      <c r="BL439" s="24" t="s">
        <v>187</v>
      </c>
      <c r="BM439" s="24" t="s">
        <v>3935</v>
      </c>
    </row>
    <row r="440" spans="2:65" s="1" customFormat="1" ht="14.45" customHeight="1">
      <c r="B440" s="42"/>
      <c r="C440" s="240" t="s">
        <v>2307</v>
      </c>
      <c r="D440" s="240" t="s">
        <v>222</v>
      </c>
      <c r="E440" s="241" t="s">
        <v>3936</v>
      </c>
      <c r="F440" s="242" t="s">
        <v>3333</v>
      </c>
      <c r="G440" s="243" t="s">
        <v>2864</v>
      </c>
      <c r="H440" s="244">
        <v>1</v>
      </c>
      <c r="I440" s="245"/>
      <c r="J440" s="246">
        <f t="shared" si="100"/>
        <v>0</v>
      </c>
      <c r="K440" s="242" t="s">
        <v>34</v>
      </c>
      <c r="L440" s="247"/>
      <c r="M440" s="248" t="s">
        <v>34</v>
      </c>
      <c r="N440" s="249" t="s">
        <v>49</v>
      </c>
      <c r="O440" s="43"/>
      <c r="P440" s="202">
        <f t="shared" si="101"/>
        <v>0</v>
      </c>
      <c r="Q440" s="202">
        <v>0</v>
      </c>
      <c r="R440" s="202">
        <f t="shared" si="102"/>
        <v>0</v>
      </c>
      <c r="S440" s="202">
        <v>0</v>
      </c>
      <c r="T440" s="203">
        <f t="shared" si="103"/>
        <v>0</v>
      </c>
      <c r="AR440" s="24" t="s">
        <v>225</v>
      </c>
      <c r="AT440" s="24" t="s">
        <v>222</v>
      </c>
      <c r="AU440" s="24" t="s">
        <v>88</v>
      </c>
      <c r="AY440" s="24" t="s">
        <v>179</v>
      </c>
      <c r="BE440" s="204">
        <f t="shared" si="104"/>
        <v>0</v>
      </c>
      <c r="BF440" s="204">
        <f t="shared" si="105"/>
        <v>0</v>
      </c>
      <c r="BG440" s="204">
        <f t="shared" si="106"/>
        <v>0</v>
      </c>
      <c r="BH440" s="204">
        <f t="shared" si="107"/>
        <v>0</v>
      </c>
      <c r="BI440" s="204">
        <f t="shared" si="108"/>
        <v>0</v>
      </c>
      <c r="BJ440" s="24" t="s">
        <v>86</v>
      </c>
      <c r="BK440" s="204">
        <f t="shared" si="109"/>
        <v>0</v>
      </c>
      <c r="BL440" s="24" t="s">
        <v>187</v>
      </c>
      <c r="BM440" s="24" t="s">
        <v>3937</v>
      </c>
    </row>
    <row r="441" spans="2:65" s="1" customFormat="1" ht="22.9" customHeight="1">
      <c r="B441" s="42"/>
      <c r="C441" s="240" t="s">
        <v>2314</v>
      </c>
      <c r="D441" s="240" t="s">
        <v>222</v>
      </c>
      <c r="E441" s="241" t="s">
        <v>3938</v>
      </c>
      <c r="F441" s="242" t="s">
        <v>3939</v>
      </c>
      <c r="G441" s="243" t="s">
        <v>2864</v>
      </c>
      <c r="H441" s="244">
        <v>1</v>
      </c>
      <c r="I441" s="245"/>
      <c r="J441" s="246">
        <f t="shared" si="100"/>
        <v>0</v>
      </c>
      <c r="K441" s="242" t="s">
        <v>34</v>
      </c>
      <c r="L441" s="247"/>
      <c r="M441" s="248" t="s">
        <v>34</v>
      </c>
      <c r="N441" s="249" t="s">
        <v>49</v>
      </c>
      <c r="O441" s="43"/>
      <c r="P441" s="202">
        <f t="shared" si="101"/>
        <v>0</v>
      </c>
      <c r="Q441" s="202">
        <v>0</v>
      </c>
      <c r="R441" s="202">
        <f t="shared" si="102"/>
        <v>0</v>
      </c>
      <c r="S441" s="202">
        <v>0</v>
      </c>
      <c r="T441" s="203">
        <f t="shared" si="103"/>
        <v>0</v>
      </c>
      <c r="AR441" s="24" t="s">
        <v>225</v>
      </c>
      <c r="AT441" s="24" t="s">
        <v>222</v>
      </c>
      <c r="AU441" s="24" t="s">
        <v>88</v>
      </c>
      <c r="AY441" s="24" t="s">
        <v>179</v>
      </c>
      <c r="BE441" s="204">
        <f t="shared" si="104"/>
        <v>0</v>
      </c>
      <c r="BF441" s="204">
        <f t="shared" si="105"/>
        <v>0</v>
      </c>
      <c r="BG441" s="204">
        <f t="shared" si="106"/>
        <v>0</v>
      </c>
      <c r="BH441" s="204">
        <f t="shared" si="107"/>
        <v>0</v>
      </c>
      <c r="BI441" s="204">
        <f t="shared" si="108"/>
        <v>0</v>
      </c>
      <c r="BJ441" s="24" t="s">
        <v>86</v>
      </c>
      <c r="BK441" s="204">
        <f t="shared" si="109"/>
        <v>0</v>
      </c>
      <c r="BL441" s="24" t="s">
        <v>187</v>
      </c>
      <c r="BM441" s="24" t="s">
        <v>3940</v>
      </c>
    </row>
    <row r="442" spans="2:65" s="1" customFormat="1" ht="14.45" customHeight="1">
      <c r="B442" s="42"/>
      <c r="C442" s="240" t="s">
        <v>2326</v>
      </c>
      <c r="D442" s="240" t="s">
        <v>222</v>
      </c>
      <c r="E442" s="241" t="s">
        <v>3941</v>
      </c>
      <c r="F442" s="242" t="s">
        <v>3359</v>
      </c>
      <c r="G442" s="243" t="s">
        <v>250</v>
      </c>
      <c r="H442" s="244">
        <v>1</v>
      </c>
      <c r="I442" s="245"/>
      <c r="J442" s="246">
        <f t="shared" si="100"/>
        <v>0</v>
      </c>
      <c r="K442" s="242" t="s">
        <v>34</v>
      </c>
      <c r="L442" s="247"/>
      <c r="M442" s="248" t="s">
        <v>34</v>
      </c>
      <c r="N442" s="249" t="s">
        <v>49</v>
      </c>
      <c r="O442" s="43"/>
      <c r="P442" s="202">
        <f t="shared" si="101"/>
        <v>0</v>
      </c>
      <c r="Q442" s="202">
        <v>0</v>
      </c>
      <c r="R442" s="202">
        <f t="shared" si="102"/>
        <v>0</v>
      </c>
      <c r="S442" s="202">
        <v>0</v>
      </c>
      <c r="T442" s="203">
        <f t="shared" si="103"/>
        <v>0</v>
      </c>
      <c r="AR442" s="24" t="s">
        <v>225</v>
      </c>
      <c r="AT442" s="24" t="s">
        <v>222</v>
      </c>
      <c r="AU442" s="24" t="s">
        <v>88</v>
      </c>
      <c r="AY442" s="24" t="s">
        <v>179</v>
      </c>
      <c r="BE442" s="204">
        <f t="shared" si="104"/>
        <v>0</v>
      </c>
      <c r="BF442" s="204">
        <f t="shared" si="105"/>
        <v>0</v>
      </c>
      <c r="BG442" s="204">
        <f t="shared" si="106"/>
        <v>0</v>
      </c>
      <c r="BH442" s="204">
        <f t="shared" si="107"/>
        <v>0</v>
      </c>
      <c r="BI442" s="204">
        <f t="shared" si="108"/>
        <v>0</v>
      </c>
      <c r="BJ442" s="24" t="s">
        <v>86</v>
      </c>
      <c r="BK442" s="204">
        <f t="shared" si="109"/>
        <v>0</v>
      </c>
      <c r="BL442" s="24" t="s">
        <v>187</v>
      </c>
      <c r="BM442" s="24" t="s">
        <v>3942</v>
      </c>
    </row>
    <row r="443" spans="2:65" s="1" customFormat="1" ht="22.9" customHeight="1">
      <c r="B443" s="42"/>
      <c r="C443" s="240" t="s">
        <v>2333</v>
      </c>
      <c r="D443" s="240" t="s">
        <v>222</v>
      </c>
      <c r="E443" s="241" t="s">
        <v>3943</v>
      </c>
      <c r="F443" s="242" t="s">
        <v>3944</v>
      </c>
      <c r="G443" s="243" t="s">
        <v>2864</v>
      </c>
      <c r="H443" s="244">
        <v>1</v>
      </c>
      <c r="I443" s="245"/>
      <c r="J443" s="246">
        <f t="shared" si="100"/>
        <v>0</v>
      </c>
      <c r="K443" s="242" t="s">
        <v>34</v>
      </c>
      <c r="L443" s="247"/>
      <c r="M443" s="248" t="s">
        <v>34</v>
      </c>
      <c r="N443" s="249" t="s">
        <v>49</v>
      </c>
      <c r="O443" s="43"/>
      <c r="P443" s="202">
        <f t="shared" si="101"/>
        <v>0</v>
      </c>
      <c r="Q443" s="202">
        <v>0</v>
      </c>
      <c r="R443" s="202">
        <f t="shared" si="102"/>
        <v>0</v>
      </c>
      <c r="S443" s="202">
        <v>0</v>
      </c>
      <c r="T443" s="203">
        <f t="shared" si="103"/>
        <v>0</v>
      </c>
      <c r="AR443" s="24" t="s">
        <v>225</v>
      </c>
      <c r="AT443" s="24" t="s">
        <v>222</v>
      </c>
      <c r="AU443" s="24" t="s">
        <v>88</v>
      </c>
      <c r="AY443" s="24" t="s">
        <v>179</v>
      </c>
      <c r="BE443" s="204">
        <f t="shared" si="104"/>
        <v>0</v>
      </c>
      <c r="BF443" s="204">
        <f t="shared" si="105"/>
        <v>0</v>
      </c>
      <c r="BG443" s="204">
        <f t="shared" si="106"/>
        <v>0</v>
      </c>
      <c r="BH443" s="204">
        <f t="shared" si="107"/>
        <v>0</v>
      </c>
      <c r="BI443" s="204">
        <f t="shared" si="108"/>
        <v>0</v>
      </c>
      <c r="BJ443" s="24" t="s">
        <v>86</v>
      </c>
      <c r="BK443" s="204">
        <f t="shared" si="109"/>
        <v>0</v>
      </c>
      <c r="BL443" s="24" t="s">
        <v>187</v>
      </c>
      <c r="BM443" s="24" t="s">
        <v>3945</v>
      </c>
    </row>
    <row r="444" spans="2:65" s="1" customFormat="1" ht="14.45" customHeight="1">
      <c r="B444" s="42"/>
      <c r="C444" s="240" t="s">
        <v>2338</v>
      </c>
      <c r="D444" s="240" t="s">
        <v>222</v>
      </c>
      <c r="E444" s="241" t="s">
        <v>3946</v>
      </c>
      <c r="F444" s="242" t="s">
        <v>3365</v>
      </c>
      <c r="G444" s="243" t="s">
        <v>250</v>
      </c>
      <c r="H444" s="244">
        <v>5</v>
      </c>
      <c r="I444" s="245"/>
      <c r="J444" s="246">
        <f t="shared" si="100"/>
        <v>0</v>
      </c>
      <c r="K444" s="242" t="s">
        <v>34</v>
      </c>
      <c r="L444" s="247"/>
      <c r="M444" s="248" t="s">
        <v>34</v>
      </c>
      <c r="N444" s="249" t="s">
        <v>49</v>
      </c>
      <c r="O444" s="43"/>
      <c r="P444" s="202">
        <f t="shared" si="101"/>
        <v>0</v>
      </c>
      <c r="Q444" s="202">
        <v>0</v>
      </c>
      <c r="R444" s="202">
        <f t="shared" si="102"/>
        <v>0</v>
      </c>
      <c r="S444" s="202">
        <v>0</v>
      </c>
      <c r="T444" s="203">
        <f t="shared" si="103"/>
        <v>0</v>
      </c>
      <c r="AR444" s="24" t="s">
        <v>225</v>
      </c>
      <c r="AT444" s="24" t="s">
        <v>222</v>
      </c>
      <c r="AU444" s="24" t="s">
        <v>88</v>
      </c>
      <c r="AY444" s="24" t="s">
        <v>179</v>
      </c>
      <c r="BE444" s="204">
        <f t="shared" si="104"/>
        <v>0</v>
      </c>
      <c r="BF444" s="204">
        <f t="shared" si="105"/>
        <v>0</v>
      </c>
      <c r="BG444" s="204">
        <f t="shared" si="106"/>
        <v>0</v>
      </c>
      <c r="BH444" s="204">
        <f t="shared" si="107"/>
        <v>0</v>
      </c>
      <c r="BI444" s="204">
        <f t="shared" si="108"/>
        <v>0</v>
      </c>
      <c r="BJ444" s="24" t="s">
        <v>86</v>
      </c>
      <c r="BK444" s="204">
        <f t="shared" si="109"/>
        <v>0</v>
      </c>
      <c r="BL444" s="24" t="s">
        <v>187</v>
      </c>
      <c r="BM444" s="24" t="s">
        <v>3947</v>
      </c>
    </row>
    <row r="445" spans="2:65" s="1" customFormat="1" ht="22.9" customHeight="1">
      <c r="B445" s="42"/>
      <c r="C445" s="240" t="s">
        <v>2343</v>
      </c>
      <c r="D445" s="240" t="s">
        <v>222</v>
      </c>
      <c r="E445" s="241" t="s">
        <v>3948</v>
      </c>
      <c r="F445" s="242" t="s">
        <v>3949</v>
      </c>
      <c r="G445" s="243" t="s">
        <v>2864</v>
      </c>
      <c r="H445" s="244">
        <v>1</v>
      </c>
      <c r="I445" s="245"/>
      <c r="J445" s="246">
        <f t="shared" si="100"/>
        <v>0</v>
      </c>
      <c r="K445" s="242" t="s">
        <v>34</v>
      </c>
      <c r="L445" s="247"/>
      <c r="M445" s="248" t="s">
        <v>34</v>
      </c>
      <c r="N445" s="249" t="s">
        <v>49</v>
      </c>
      <c r="O445" s="43"/>
      <c r="P445" s="202">
        <f t="shared" si="101"/>
        <v>0</v>
      </c>
      <c r="Q445" s="202">
        <v>0</v>
      </c>
      <c r="R445" s="202">
        <f t="shared" si="102"/>
        <v>0</v>
      </c>
      <c r="S445" s="202">
        <v>0</v>
      </c>
      <c r="T445" s="203">
        <f t="shared" si="103"/>
        <v>0</v>
      </c>
      <c r="AR445" s="24" t="s">
        <v>225</v>
      </c>
      <c r="AT445" s="24" t="s">
        <v>222</v>
      </c>
      <c r="AU445" s="24" t="s">
        <v>88</v>
      </c>
      <c r="AY445" s="24" t="s">
        <v>179</v>
      </c>
      <c r="BE445" s="204">
        <f t="shared" si="104"/>
        <v>0</v>
      </c>
      <c r="BF445" s="204">
        <f t="shared" si="105"/>
        <v>0</v>
      </c>
      <c r="BG445" s="204">
        <f t="shared" si="106"/>
        <v>0</v>
      </c>
      <c r="BH445" s="204">
        <f t="shared" si="107"/>
        <v>0</v>
      </c>
      <c r="BI445" s="204">
        <f t="shared" si="108"/>
        <v>0</v>
      </c>
      <c r="BJ445" s="24" t="s">
        <v>86</v>
      </c>
      <c r="BK445" s="204">
        <f t="shared" si="109"/>
        <v>0</v>
      </c>
      <c r="BL445" s="24" t="s">
        <v>187</v>
      </c>
      <c r="BM445" s="24" t="s">
        <v>3950</v>
      </c>
    </row>
    <row r="446" spans="2:65" s="1" customFormat="1" ht="14.45" customHeight="1">
      <c r="B446" s="42"/>
      <c r="C446" s="240" t="s">
        <v>2347</v>
      </c>
      <c r="D446" s="240" t="s">
        <v>222</v>
      </c>
      <c r="E446" s="241" t="s">
        <v>3951</v>
      </c>
      <c r="F446" s="242" t="s">
        <v>3389</v>
      </c>
      <c r="G446" s="243" t="s">
        <v>185</v>
      </c>
      <c r="H446" s="244">
        <v>20</v>
      </c>
      <c r="I446" s="245"/>
      <c r="J446" s="246">
        <f t="shared" si="100"/>
        <v>0</v>
      </c>
      <c r="K446" s="242" t="s">
        <v>34</v>
      </c>
      <c r="L446" s="247"/>
      <c r="M446" s="248" t="s">
        <v>34</v>
      </c>
      <c r="N446" s="249" t="s">
        <v>49</v>
      </c>
      <c r="O446" s="43"/>
      <c r="P446" s="202">
        <f t="shared" si="101"/>
        <v>0</v>
      </c>
      <c r="Q446" s="202">
        <v>0</v>
      </c>
      <c r="R446" s="202">
        <f t="shared" si="102"/>
        <v>0</v>
      </c>
      <c r="S446" s="202">
        <v>0</v>
      </c>
      <c r="T446" s="203">
        <f t="shared" si="103"/>
        <v>0</v>
      </c>
      <c r="AR446" s="24" t="s">
        <v>225</v>
      </c>
      <c r="AT446" s="24" t="s">
        <v>222</v>
      </c>
      <c r="AU446" s="24" t="s">
        <v>88</v>
      </c>
      <c r="AY446" s="24" t="s">
        <v>179</v>
      </c>
      <c r="BE446" s="204">
        <f t="shared" si="104"/>
        <v>0</v>
      </c>
      <c r="BF446" s="204">
        <f t="shared" si="105"/>
        <v>0</v>
      </c>
      <c r="BG446" s="204">
        <f t="shared" si="106"/>
        <v>0</v>
      </c>
      <c r="BH446" s="204">
        <f t="shared" si="107"/>
        <v>0</v>
      </c>
      <c r="BI446" s="204">
        <f t="shared" si="108"/>
        <v>0</v>
      </c>
      <c r="BJ446" s="24" t="s">
        <v>86</v>
      </c>
      <c r="BK446" s="204">
        <f t="shared" si="109"/>
        <v>0</v>
      </c>
      <c r="BL446" s="24" t="s">
        <v>187</v>
      </c>
      <c r="BM446" s="24" t="s">
        <v>3952</v>
      </c>
    </row>
    <row r="447" spans="2:65" s="10" customFormat="1" ht="29.85" customHeight="1">
      <c r="B447" s="177"/>
      <c r="C447" s="178"/>
      <c r="D447" s="179" t="s">
        <v>77</v>
      </c>
      <c r="E447" s="191" t="s">
        <v>3953</v>
      </c>
      <c r="F447" s="191" t="s">
        <v>3954</v>
      </c>
      <c r="G447" s="178"/>
      <c r="H447" s="178"/>
      <c r="I447" s="181"/>
      <c r="J447" s="192">
        <f>BK447</f>
        <v>0</v>
      </c>
      <c r="K447" s="178"/>
      <c r="L447" s="183"/>
      <c r="M447" s="184"/>
      <c r="N447" s="185"/>
      <c r="O447" s="185"/>
      <c r="P447" s="186">
        <f>SUM(P448:P484)</f>
        <v>0</v>
      </c>
      <c r="Q447" s="185"/>
      <c r="R447" s="186">
        <f>SUM(R448:R484)</f>
        <v>0</v>
      </c>
      <c r="S447" s="185"/>
      <c r="T447" s="187">
        <f>SUM(T448:T484)</f>
        <v>0</v>
      </c>
      <c r="AR447" s="188" t="s">
        <v>86</v>
      </c>
      <c r="AT447" s="189" t="s">
        <v>77</v>
      </c>
      <c r="AU447" s="189" t="s">
        <v>86</v>
      </c>
      <c r="AY447" s="188" t="s">
        <v>179</v>
      </c>
      <c r="BK447" s="190">
        <f>SUM(BK448:BK484)</f>
        <v>0</v>
      </c>
    </row>
    <row r="448" spans="2:65" s="1" customFormat="1" ht="22.9" customHeight="1">
      <c r="B448" s="42"/>
      <c r="C448" s="240" t="s">
        <v>2351</v>
      </c>
      <c r="D448" s="240" t="s">
        <v>222</v>
      </c>
      <c r="E448" s="241" t="s">
        <v>3955</v>
      </c>
      <c r="F448" s="242" t="s">
        <v>3956</v>
      </c>
      <c r="G448" s="243" t="s">
        <v>2864</v>
      </c>
      <c r="H448" s="244">
        <v>2</v>
      </c>
      <c r="I448" s="245"/>
      <c r="J448" s="246">
        <f t="shared" ref="J448:J484" si="110">ROUND(I448*H448,2)</f>
        <v>0</v>
      </c>
      <c r="K448" s="242" t="s">
        <v>34</v>
      </c>
      <c r="L448" s="247"/>
      <c r="M448" s="248" t="s">
        <v>34</v>
      </c>
      <c r="N448" s="249" t="s">
        <v>49</v>
      </c>
      <c r="O448" s="43"/>
      <c r="P448" s="202">
        <f t="shared" ref="P448:P484" si="111">O448*H448</f>
        <v>0</v>
      </c>
      <c r="Q448" s="202">
        <v>0</v>
      </c>
      <c r="R448" s="202">
        <f t="shared" ref="R448:R484" si="112">Q448*H448</f>
        <v>0</v>
      </c>
      <c r="S448" s="202">
        <v>0</v>
      </c>
      <c r="T448" s="203">
        <f t="shared" ref="T448:T484" si="113">S448*H448</f>
        <v>0</v>
      </c>
      <c r="AR448" s="24" t="s">
        <v>225</v>
      </c>
      <c r="AT448" s="24" t="s">
        <v>222</v>
      </c>
      <c r="AU448" s="24" t="s">
        <v>88</v>
      </c>
      <c r="AY448" s="24" t="s">
        <v>179</v>
      </c>
      <c r="BE448" s="204">
        <f t="shared" ref="BE448:BE484" si="114">IF(N448="základní",J448,0)</f>
        <v>0</v>
      </c>
      <c r="BF448" s="204">
        <f t="shared" ref="BF448:BF484" si="115">IF(N448="snížená",J448,0)</f>
        <v>0</v>
      </c>
      <c r="BG448" s="204">
        <f t="shared" ref="BG448:BG484" si="116">IF(N448="zákl. přenesená",J448,0)</f>
        <v>0</v>
      </c>
      <c r="BH448" s="204">
        <f t="shared" ref="BH448:BH484" si="117">IF(N448="sníž. přenesená",J448,0)</f>
        <v>0</v>
      </c>
      <c r="BI448" s="204">
        <f t="shared" ref="BI448:BI484" si="118">IF(N448="nulová",J448,0)</f>
        <v>0</v>
      </c>
      <c r="BJ448" s="24" t="s">
        <v>86</v>
      </c>
      <c r="BK448" s="204">
        <f t="shared" ref="BK448:BK484" si="119">ROUND(I448*H448,2)</f>
        <v>0</v>
      </c>
      <c r="BL448" s="24" t="s">
        <v>187</v>
      </c>
      <c r="BM448" s="24" t="s">
        <v>3957</v>
      </c>
    </row>
    <row r="449" spans="2:65" s="1" customFormat="1" ht="14.45" customHeight="1">
      <c r="B449" s="42"/>
      <c r="C449" s="240" t="s">
        <v>2355</v>
      </c>
      <c r="D449" s="240" t="s">
        <v>222</v>
      </c>
      <c r="E449" s="241" t="s">
        <v>3958</v>
      </c>
      <c r="F449" s="242" t="s">
        <v>3959</v>
      </c>
      <c r="G449" s="243" t="s">
        <v>2864</v>
      </c>
      <c r="H449" s="244">
        <v>4</v>
      </c>
      <c r="I449" s="245"/>
      <c r="J449" s="246">
        <f t="shared" si="110"/>
        <v>0</v>
      </c>
      <c r="K449" s="242" t="s">
        <v>34</v>
      </c>
      <c r="L449" s="247"/>
      <c r="M449" s="248" t="s">
        <v>34</v>
      </c>
      <c r="N449" s="249" t="s">
        <v>49</v>
      </c>
      <c r="O449" s="43"/>
      <c r="P449" s="202">
        <f t="shared" si="111"/>
        <v>0</v>
      </c>
      <c r="Q449" s="202">
        <v>0</v>
      </c>
      <c r="R449" s="202">
        <f t="shared" si="112"/>
        <v>0</v>
      </c>
      <c r="S449" s="202">
        <v>0</v>
      </c>
      <c r="T449" s="203">
        <f t="shared" si="113"/>
        <v>0</v>
      </c>
      <c r="AR449" s="24" t="s">
        <v>225</v>
      </c>
      <c r="AT449" s="24" t="s">
        <v>222</v>
      </c>
      <c r="AU449" s="24" t="s">
        <v>88</v>
      </c>
      <c r="AY449" s="24" t="s">
        <v>179</v>
      </c>
      <c r="BE449" s="204">
        <f t="shared" si="114"/>
        <v>0</v>
      </c>
      <c r="BF449" s="204">
        <f t="shared" si="115"/>
        <v>0</v>
      </c>
      <c r="BG449" s="204">
        <f t="shared" si="116"/>
        <v>0</v>
      </c>
      <c r="BH449" s="204">
        <f t="shared" si="117"/>
        <v>0</v>
      </c>
      <c r="BI449" s="204">
        <f t="shared" si="118"/>
        <v>0</v>
      </c>
      <c r="BJ449" s="24" t="s">
        <v>86</v>
      </c>
      <c r="BK449" s="204">
        <f t="shared" si="119"/>
        <v>0</v>
      </c>
      <c r="BL449" s="24" t="s">
        <v>187</v>
      </c>
      <c r="BM449" s="24" t="s">
        <v>3960</v>
      </c>
    </row>
    <row r="450" spans="2:65" s="1" customFormat="1" ht="22.9" customHeight="1">
      <c r="B450" s="42"/>
      <c r="C450" s="240" t="s">
        <v>2362</v>
      </c>
      <c r="D450" s="240" t="s">
        <v>222</v>
      </c>
      <c r="E450" s="241" t="s">
        <v>3961</v>
      </c>
      <c r="F450" s="242" t="s">
        <v>3962</v>
      </c>
      <c r="G450" s="243" t="s">
        <v>2864</v>
      </c>
      <c r="H450" s="244">
        <v>2</v>
      </c>
      <c r="I450" s="245"/>
      <c r="J450" s="246">
        <f t="shared" si="110"/>
        <v>0</v>
      </c>
      <c r="K450" s="242" t="s">
        <v>34</v>
      </c>
      <c r="L450" s="247"/>
      <c r="M450" s="248" t="s">
        <v>34</v>
      </c>
      <c r="N450" s="249" t="s">
        <v>49</v>
      </c>
      <c r="O450" s="43"/>
      <c r="P450" s="202">
        <f t="shared" si="111"/>
        <v>0</v>
      </c>
      <c r="Q450" s="202">
        <v>0</v>
      </c>
      <c r="R450" s="202">
        <f t="shared" si="112"/>
        <v>0</v>
      </c>
      <c r="S450" s="202">
        <v>0</v>
      </c>
      <c r="T450" s="203">
        <f t="shared" si="113"/>
        <v>0</v>
      </c>
      <c r="AR450" s="24" t="s">
        <v>225</v>
      </c>
      <c r="AT450" s="24" t="s">
        <v>222</v>
      </c>
      <c r="AU450" s="24" t="s">
        <v>88</v>
      </c>
      <c r="AY450" s="24" t="s">
        <v>179</v>
      </c>
      <c r="BE450" s="204">
        <f t="shared" si="114"/>
        <v>0</v>
      </c>
      <c r="BF450" s="204">
        <f t="shared" si="115"/>
        <v>0</v>
      </c>
      <c r="BG450" s="204">
        <f t="shared" si="116"/>
        <v>0</v>
      </c>
      <c r="BH450" s="204">
        <f t="shared" si="117"/>
        <v>0</v>
      </c>
      <c r="BI450" s="204">
        <f t="shared" si="118"/>
        <v>0</v>
      </c>
      <c r="BJ450" s="24" t="s">
        <v>86</v>
      </c>
      <c r="BK450" s="204">
        <f t="shared" si="119"/>
        <v>0</v>
      </c>
      <c r="BL450" s="24" t="s">
        <v>187</v>
      </c>
      <c r="BM450" s="24" t="s">
        <v>3963</v>
      </c>
    </row>
    <row r="451" spans="2:65" s="1" customFormat="1" ht="22.9" customHeight="1">
      <c r="B451" s="42"/>
      <c r="C451" s="240" t="s">
        <v>2370</v>
      </c>
      <c r="D451" s="240" t="s">
        <v>222</v>
      </c>
      <c r="E451" s="241" t="s">
        <v>3964</v>
      </c>
      <c r="F451" s="242" t="s">
        <v>3965</v>
      </c>
      <c r="G451" s="243" t="s">
        <v>454</v>
      </c>
      <c r="H451" s="244">
        <v>2</v>
      </c>
      <c r="I451" s="245"/>
      <c r="J451" s="246">
        <f t="shared" si="110"/>
        <v>0</v>
      </c>
      <c r="K451" s="242" t="s">
        <v>34</v>
      </c>
      <c r="L451" s="247"/>
      <c r="M451" s="248" t="s">
        <v>34</v>
      </c>
      <c r="N451" s="249" t="s">
        <v>49</v>
      </c>
      <c r="O451" s="43"/>
      <c r="P451" s="202">
        <f t="shared" si="111"/>
        <v>0</v>
      </c>
      <c r="Q451" s="202">
        <v>0</v>
      </c>
      <c r="R451" s="202">
        <f t="shared" si="112"/>
        <v>0</v>
      </c>
      <c r="S451" s="202">
        <v>0</v>
      </c>
      <c r="T451" s="203">
        <f t="shared" si="113"/>
        <v>0</v>
      </c>
      <c r="AR451" s="24" t="s">
        <v>225</v>
      </c>
      <c r="AT451" s="24" t="s">
        <v>222</v>
      </c>
      <c r="AU451" s="24" t="s">
        <v>88</v>
      </c>
      <c r="AY451" s="24" t="s">
        <v>179</v>
      </c>
      <c r="BE451" s="204">
        <f t="shared" si="114"/>
        <v>0</v>
      </c>
      <c r="BF451" s="204">
        <f t="shared" si="115"/>
        <v>0</v>
      </c>
      <c r="BG451" s="204">
        <f t="shared" si="116"/>
        <v>0</v>
      </c>
      <c r="BH451" s="204">
        <f t="shared" si="117"/>
        <v>0</v>
      </c>
      <c r="BI451" s="204">
        <f t="shared" si="118"/>
        <v>0</v>
      </c>
      <c r="BJ451" s="24" t="s">
        <v>86</v>
      </c>
      <c r="BK451" s="204">
        <f t="shared" si="119"/>
        <v>0</v>
      </c>
      <c r="BL451" s="24" t="s">
        <v>187</v>
      </c>
      <c r="BM451" s="24" t="s">
        <v>1206</v>
      </c>
    </row>
    <row r="452" spans="2:65" s="1" customFormat="1" ht="14.45" customHeight="1">
      <c r="B452" s="42"/>
      <c r="C452" s="240" t="s">
        <v>2377</v>
      </c>
      <c r="D452" s="240" t="s">
        <v>222</v>
      </c>
      <c r="E452" s="241" t="s">
        <v>3966</v>
      </c>
      <c r="F452" s="242" t="s">
        <v>3967</v>
      </c>
      <c r="G452" s="243" t="s">
        <v>2864</v>
      </c>
      <c r="H452" s="244">
        <v>2</v>
      </c>
      <c r="I452" s="245"/>
      <c r="J452" s="246">
        <f t="shared" si="110"/>
        <v>0</v>
      </c>
      <c r="K452" s="242" t="s">
        <v>34</v>
      </c>
      <c r="L452" s="247"/>
      <c r="M452" s="248" t="s">
        <v>34</v>
      </c>
      <c r="N452" s="249" t="s">
        <v>49</v>
      </c>
      <c r="O452" s="43"/>
      <c r="P452" s="202">
        <f t="shared" si="111"/>
        <v>0</v>
      </c>
      <c r="Q452" s="202">
        <v>0</v>
      </c>
      <c r="R452" s="202">
        <f t="shared" si="112"/>
        <v>0</v>
      </c>
      <c r="S452" s="202">
        <v>0</v>
      </c>
      <c r="T452" s="203">
        <f t="shared" si="113"/>
        <v>0</v>
      </c>
      <c r="AR452" s="24" t="s">
        <v>225</v>
      </c>
      <c r="AT452" s="24" t="s">
        <v>222</v>
      </c>
      <c r="AU452" s="24" t="s">
        <v>88</v>
      </c>
      <c r="AY452" s="24" t="s">
        <v>179</v>
      </c>
      <c r="BE452" s="204">
        <f t="shared" si="114"/>
        <v>0</v>
      </c>
      <c r="BF452" s="204">
        <f t="shared" si="115"/>
        <v>0</v>
      </c>
      <c r="BG452" s="204">
        <f t="shared" si="116"/>
        <v>0</v>
      </c>
      <c r="BH452" s="204">
        <f t="shared" si="117"/>
        <v>0</v>
      </c>
      <c r="BI452" s="204">
        <f t="shared" si="118"/>
        <v>0</v>
      </c>
      <c r="BJ452" s="24" t="s">
        <v>86</v>
      </c>
      <c r="BK452" s="204">
        <f t="shared" si="119"/>
        <v>0</v>
      </c>
      <c r="BL452" s="24" t="s">
        <v>187</v>
      </c>
      <c r="BM452" s="24" t="s">
        <v>3968</v>
      </c>
    </row>
    <row r="453" spans="2:65" s="1" customFormat="1" ht="14.45" customHeight="1">
      <c r="B453" s="42"/>
      <c r="C453" s="240" t="s">
        <v>2383</v>
      </c>
      <c r="D453" s="240" t="s">
        <v>222</v>
      </c>
      <c r="E453" s="241" t="s">
        <v>3969</v>
      </c>
      <c r="F453" s="242" t="s">
        <v>3970</v>
      </c>
      <c r="G453" s="243" t="s">
        <v>2864</v>
      </c>
      <c r="H453" s="244">
        <v>4</v>
      </c>
      <c r="I453" s="245"/>
      <c r="J453" s="246">
        <f t="shared" si="110"/>
        <v>0</v>
      </c>
      <c r="K453" s="242" t="s">
        <v>34</v>
      </c>
      <c r="L453" s="247"/>
      <c r="M453" s="248" t="s">
        <v>34</v>
      </c>
      <c r="N453" s="249" t="s">
        <v>49</v>
      </c>
      <c r="O453" s="43"/>
      <c r="P453" s="202">
        <f t="shared" si="111"/>
        <v>0</v>
      </c>
      <c r="Q453" s="202">
        <v>0</v>
      </c>
      <c r="R453" s="202">
        <f t="shared" si="112"/>
        <v>0</v>
      </c>
      <c r="S453" s="202">
        <v>0</v>
      </c>
      <c r="T453" s="203">
        <f t="shared" si="113"/>
        <v>0</v>
      </c>
      <c r="AR453" s="24" t="s">
        <v>225</v>
      </c>
      <c r="AT453" s="24" t="s">
        <v>222</v>
      </c>
      <c r="AU453" s="24" t="s">
        <v>88</v>
      </c>
      <c r="AY453" s="24" t="s">
        <v>179</v>
      </c>
      <c r="BE453" s="204">
        <f t="shared" si="114"/>
        <v>0</v>
      </c>
      <c r="BF453" s="204">
        <f t="shared" si="115"/>
        <v>0</v>
      </c>
      <c r="BG453" s="204">
        <f t="shared" si="116"/>
        <v>0</v>
      </c>
      <c r="BH453" s="204">
        <f t="shared" si="117"/>
        <v>0</v>
      </c>
      <c r="BI453" s="204">
        <f t="shared" si="118"/>
        <v>0</v>
      </c>
      <c r="BJ453" s="24" t="s">
        <v>86</v>
      </c>
      <c r="BK453" s="204">
        <f t="shared" si="119"/>
        <v>0</v>
      </c>
      <c r="BL453" s="24" t="s">
        <v>187</v>
      </c>
      <c r="BM453" s="24" t="s">
        <v>3971</v>
      </c>
    </row>
    <row r="454" spans="2:65" s="1" customFormat="1" ht="14.45" customHeight="1">
      <c r="B454" s="42"/>
      <c r="C454" s="240" t="s">
        <v>2395</v>
      </c>
      <c r="D454" s="240" t="s">
        <v>222</v>
      </c>
      <c r="E454" s="241" t="s">
        <v>3972</v>
      </c>
      <c r="F454" s="242" t="s">
        <v>3973</v>
      </c>
      <c r="G454" s="243" t="s">
        <v>2864</v>
      </c>
      <c r="H454" s="244">
        <v>1</v>
      </c>
      <c r="I454" s="245"/>
      <c r="J454" s="246">
        <f t="shared" si="110"/>
        <v>0</v>
      </c>
      <c r="K454" s="242" t="s">
        <v>34</v>
      </c>
      <c r="L454" s="247"/>
      <c r="M454" s="248" t="s">
        <v>34</v>
      </c>
      <c r="N454" s="249" t="s">
        <v>49</v>
      </c>
      <c r="O454" s="43"/>
      <c r="P454" s="202">
        <f t="shared" si="111"/>
        <v>0</v>
      </c>
      <c r="Q454" s="202">
        <v>0</v>
      </c>
      <c r="R454" s="202">
        <f t="shared" si="112"/>
        <v>0</v>
      </c>
      <c r="S454" s="202">
        <v>0</v>
      </c>
      <c r="T454" s="203">
        <f t="shared" si="113"/>
        <v>0</v>
      </c>
      <c r="AR454" s="24" t="s">
        <v>225</v>
      </c>
      <c r="AT454" s="24" t="s">
        <v>222</v>
      </c>
      <c r="AU454" s="24" t="s">
        <v>88</v>
      </c>
      <c r="AY454" s="24" t="s">
        <v>179</v>
      </c>
      <c r="BE454" s="204">
        <f t="shared" si="114"/>
        <v>0</v>
      </c>
      <c r="BF454" s="204">
        <f t="shared" si="115"/>
        <v>0</v>
      </c>
      <c r="BG454" s="204">
        <f t="shared" si="116"/>
        <v>0</v>
      </c>
      <c r="BH454" s="204">
        <f t="shared" si="117"/>
        <v>0</v>
      </c>
      <c r="BI454" s="204">
        <f t="shared" si="118"/>
        <v>0</v>
      </c>
      <c r="BJ454" s="24" t="s">
        <v>86</v>
      </c>
      <c r="BK454" s="204">
        <f t="shared" si="119"/>
        <v>0</v>
      </c>
      <c r="BL454" s="24" t="s">
        <v>187</v>
      </c>
      <c r="BM454" s="24" t="s">
        <v>3974</v>
      </c>
    </row>
    <row r="455" spans="2:65" s="1" customFormat="1" ht="14.45" customHeight="1">
      <c r="B455" s="42"/>
      <c r="C455" s="240" t="s">
        <v>2401</v>
      </c>
      <c r="D455" s="240" t="s">
        <v>222</v>
      </c>
      <c r="E455" s="241" t="s">
        <v>3975</v>
      </c>
      <c r="F455" s="242" t="s">
        <v>3976</v>
      </c>
      <c r="G455" s="243" t="s">
        <v>2864</v>
      </c>
      <c r="H455" s="244">
        <v>2</v>
      </c>
      <c r="I455" s="245"/>
      <c r="J455" s="246">
        <f t="shared" si="110"/>
        <v>0</v>
      </c>
      <c r="K455" s="242" t="s">
        <v>34</v>
      </c>
      <c r="L455" s="247"/>
      <c r="M455" s="248" t="s">
        <v>34</v>
      </c>
      <c r="N455" s="249" t="s">
        <v>49</v>
      </c>
      <c r="O455" s="43"/>
      <c r="P455" s="202">
        <f t="shared" si="111"/>
        <v>0</v>
      </c>
      <c r="Q455" s="202">
        <v>0</v>
      </c>
      <c r="R455" s="202">
        <f t="shared" si="112"/>
        <v>0</v>
      </c>
      <c r="S455" s="202">
        <v>0</v>
      </c>
      <c r="T455" s="203">
        <f t="shared" si="113"/>
        <v>0</v>
      </c>
      <c r="AR455" s="24" t="s">
        <v>225</v>
      </c>
      <c r="AT455" s="24" t="s">
        <v>222</v>
      </c>
      <c r="AU455" s="24" t="s">
        <v>88</v>
      </c>
      <c r="AY455" s="24" t="s">
        <v>179</v>
      </c>
      <c r="BE455" s="204">
        <f t="shared" si="114"/>
        <v>0</v>
      </c>
      <c r="BF455" s="204">
        <f t="shared" si="115"/>
        <v>0</v>
      </c>
      <c r="BG455" s="204">
        <f t="shared" si="116"/>
        <v>0</v>
      </c>
      <c r="BH455" s="204">
        <f t="shared" si="117"/>
        <v>0</v>
      </c>
      <c r="BI455" s="204">
        <f t="shared" si="118"/>
        <v>0</v>
      </c>
      <c r="BJ455" s="24" t="s">
        <v>86</v>
      </c>
      <c r="BK455" s="204">
        <f t="shared" si="119"/>
        <v>0</v>
      </c>
      <c r="BL455" s="24" t="s">
        <v>187</v>
      </c>
      <c r="BM455" s="24" t="s">
        <v>3977</v>
      </c>
    </row>
    <row r="456" spans="2:65" s="1" customFormat="1" ht="14.45" customHeight="1">
      <c r="B456" s="42"/>
      <c r="C456" s="240" t="s">
        <v>2406</v>
      </c>
      <c r="D456" s="240" t="s">
        <v>222</v>
      </c>
      <c r="E456" s="241" t="s">
        <v>3978</v>
      </c>
      <c r="F456" s="242" t="s">
        <v>3931</v>
      </c>
      <c r="G456" s="243" t="s">
        <v>2864</v>
      </c>
      <c r="H456" s="244">
        <v>9</v>
      </c>
      <c r="I456" s="245"/>
      <c r="J456" s="246">
        <f t="shared" si="110"/>
        <v>0</v>
      </c>
      <c r="K456" s="242" t="s">
        <v>34</v>
      </c>
      <c r="L456" s="247"/>
      <c r="M456" s="248" t="s">
        <v>34</v>
      </c>
      <c r="N456" s="249" t="s">
        <v>49</v>
      </c>
      <c r="O456" s="43"/>
      <c r="P456" s="202">
        <f t="shared" si="111"/>
        <v>0</v>
      </c>
      <c r="Q456" s="202">
        <v>0</v>
      </c>
      <c r="R456" s="202">
        <f t="shared" si="112"/>
        <v>0</v>
      </c>
      <c r="S456" s="202">
        <v>0</v>
      </c>
      <c r="T456" s="203">
        <f t="shared" si="113"/>
        <v>0</v>
      </c>
      <c r="AR456" s="24" t="s">
        <v>225</v>
      </c>
      <c r="AT456" s="24" t="s">
        <v>222</v>
      </c>
      <c r="AU456" s="24" t="s">
        <v>88</v>
      </c>
      <c r="AY456" s="24" t="s">
        <v>179</v>
      </c>
      <c r="BE456" s="204">
        <f t="shared" si="114"/>
        <v>0</v>
      </c>
      <c r="BF456" s="204">
        <f t="shared" si="115"/>
        <v>0</v>
      </c>
      <c r="BG456" s="204">
        <f t="shared" si="116"/>
        <v>0</v>
      </c>
      <c r="BH456" s="204">
        <f t="shared" si="117"/>
        <v>0</v>
      </c>
      <c r="BI456" s="204">
        <f t="shared" si="118"/>
        <v>0</v>
      </c>
      <c r="BJ456" s="24" t="s">
        <v>86</v>
      </c>
      <c r="BK456" s="204">
        <f t="shared" si="119"/>
        <v>0</v>
      </c>
      <c r="BL456" s="24" t="s">
        <v>187</v>
      </c>
      <c r="BM456" s="24" t="s">
        <v>3084</v>
      </c>
    </row>
    <row r="457" spans="2:65" s="1" customFormat="1" ht="14.45" customHeight="1">
      <c r="B457" s="42"/>
      <c r="C457" s="240" t="s">
        <v>2412</v>
      </c>
      <c r="D457" s="240" t="s">
        <v>222</v>
      </c>
      <c r="E457" s="241" t="s">
        <v>3979</v>
      </c>
      <c r="F457" s="242" t="s">
        <v>3980</v>
      </c>
      <c r="G457" s="243" t="s">
        <v>2864</v>
      </c>
      <c r="H457" s="244">
        <v>2</v>
      </c>
      <c r="I457" s="245"/>
      <c r="J457" s="246">
        <f t="shared" si="110"/>
        <v>0</v>
      </c>
      <c r="K457" s="242" t="s">
        <v>34</v>
      </c>
      <c r="L457" s="247"/>
      <c r="M457" s="248" t="s">
        <v>34</v>
      </c>
      <c r="N457" s="249" t="s">
        <v>49</v>
      </c>
      <c r="O457" s="43"/>
      <c r="P457" s="202">
        <f t="shared" si="111"/>
        <v>0</v>
      </c>
      <c r="Q457" s="202">
        <v>0</v>
      </c>
      <c r="R457" s="202">
        <f t="shared" si="112"/>
        <v>0</v>
      </c>
      <c r="S457" s="202">
        <v>0</v>
      </c>
      <c r="T457" s="203">
        <f t="shared" si="113"/>
        <v>0</v>
      </c>
      <c r="AR457" s="24" t="s">
        <v>225</v>
      </c>
      <c r="AT457" s="24" t="s">
        <v>222</v>
      </c>
      <c r="AU457" s="24" t="s">
        <v>88</v>
      </c>
      <c r="AY457" s="24" t="s">
        <v>179</v>
      </c>
      <c r="BE457" s="204">
        <f t="shared" si="114"/>
        <v>0</v>
      </c>
      <c r="BF457" s="204">
        <f t="shared" si="115"/>
        <v>0</v>
      </c>
      <c r="BG457" s="204">
        <f t="shared" si="116"/>
        <v>0</v>
      </c>
      <c r="BH457" s="204">
        <f t="shared" si="117"/>
        <v>0</v>
      </c>
      <c r="BI457" s="204">
        <f t="shared" si="118"/>
        <v>0</v>
      </c>
      <c r="BJ457" s="24" t="s">
        <v>86</v>
      </c>
      <c r="BK457" s="204">
        <f t="shared" si="119"/>
        <v>0</v>
      </c>
      <c r="BL457" s="24" t="s">
        <v>187</v>
      </c>
      <c r="BM457" s="24" t="s">
        <v>3981</v>
      </c>
    </row>
    <row r="458" spans="2:65" s="1" customFormat="1" ht="14.45" customHeight="1">
      <c r="B458" s="42"/>
      <c r="C458" s="240" t="s">
        <v>2416</v>
      </c>
      <c r="D458" s="240" t="s">
        <v>222</v>
      </c>
      <c r="E458" s="241" t="s">
        <v>3982</v>
      </c>
      <c r="F458" s="242" t="s">
        <v>3983</v>
      </c>
      <c r="G458" s="243" t="s">
        <v>2864</v>
      </c>
      <c r="H458" s="244">
        <v>4</v>
      </c>
      <c r="I458" s="245"/>
      <c r="J458" s="246">
        <f t="shared" si="110"/>
        <v>0</v>
      </c>
      <c r="K458" s="242" t="s">
        <v>34</v>
      </c>
      <c r="L458" s="247"/>
      <c r="M458" s="248" t="s">
        <v>34</v>
      </c>
      <c r="N458" s="249" t="s">
        <v>49</v>
      </c>
      <c r="O458" s="43"/>
      <c r="P458" s="202">
        <f t="shared" si="111"/>
        <v>0</v>
      </c>
      <c r="Q458" s="202">
        <v>0</v>
      </c>
      <c r="R458" s="202">
        <f t="shared" si="112"/>
        <v>0</v>
      </c>
      <c r="S458" s="202">
        <v>0</v>
      </c>
      <c r="T458" s="203">
        <f t="shared" si="113"/>
        <v>0</v>
      </c>
      <c r="AR458" s="24" t="s">
        <v>225</v>
      </c>
      <c r="AT458" s="24" t="s">
        <v>222</v>
      </c>
      <c r="AU458" s="24" t="s">
        <v>88</v>
      </c>
      <c r="AY458" s="24" t="s">
        <v>179</v>
      </c>
      <c r="BE458" s="204">
        <f t="shared" si="114"/>
        <v>0</v>
      </c>
      <c r="BF458" s="204">
        <f t="shared" si="115"/>
        <v>0</v>
      </c>
      <c r="BG458" s="204">
        <f t="shared" si="116"/>
        <v>0</v>
      </c>
      <c r="BH458" s="204">
        <f t="shared" si="117"/>
        <v>0</v>
      </c>
      <c r="BI458" s="204">
        <f t="shared" si="118"/>
        <v>0</v>
      </c>
      <c r="BJ458" s="24" t="s">
        <v>86</v>
      </c>
      <c r="BK458" s="204">
        <f t="shared" si="119"/>
        <v>0</v>
      </c>
      <c r="BL458" s="24" t="s">
        <v>187</v>
      </c>
      <c r="BM458" s="24" t="s">
        <v>3289</v>
      </c>
    </row>
    <row r="459" spans="2:65" s="1" customFormat="1" ht="14.45" customHeight="1">
      <c r="B459" s="42"/>
      <c r="C459" s="240" t="s">
        <v>2445</v>
      </c>
      <c r="D459" s="240" t="s">
        <v>222</v>
      </c>
      <c r="E459" s="241" t="s">
        <v>3984</v>
      </c>
      <c r="F459" s="242" t="s">
        <v>3985</v>
      </c>
      <c r="G459" s="243" t="s">
        <v>2864</v>
      </c>
      <c r="H459" s="244">
        <v>1</v>
      </c>
      <c r="I459" s="245"/>
      <c r="J459" s="246">
        <f t="shared" si="110"/>
        <v>0</v>
      </c>
      <c r="K459" s="242" t="s">
        <v>34</v>
      </c>
      <c r="L459" s="247"/>
      <c r="M459" s="248" t="s">
        <v>34</v>
      </c>
      <c r="N459" s="249" t="s">
        <v>49</v>
      </c>
      <c r="O459" s="43"/>
      <c r="P459" s="202">
        <f t="shared" si="111"/>
        <v>0</v>
      </c>
      <c r="Q459" s="202">
        <v>0</v>
      </c>
      <c r="R459" s="202">
        <f t="shared" si="112"/>
        <v>0</v>
      </c>
      <c r="S459" s="202">
        <v>0</v>
      </c>
      <c r="T459" s="203">
        <f t="shared" si="113"/>
        <v>0</v>
      </c>
      <c r="AR459" s="24" t="s">
        <v>225</v>
      </c>
      <c r="AT459" s="24" t="s">
        <v>222</v>
      </c>
      <c r="AU459" s="24" t="s">
        <v>88</v>
      </c>
      <c r="AY459" s="24" t="s">
        <v>179</v>
      </c>
      <c r="BE459" s="204">
        <f t="shared" si="114"/>
        <v>0</v>
      </c>
      <c r="BF459" s="204">
        <f t="shared" si="115"/>
        <v>0</v>
      </c>
      <c r="BG459" s="204">
        <f t="shared" si="116"/>
        <v>0</v>
      </c>
      <c r="BH459" s="204">
        <f t="shared" si="117"/>
        <v>0</v>
      </c>
      <c r="BI459" s="204">
        <f t="shared" si="118"/>
        <v>0</v>
      </c>
      <c r="BJ459" s="24" t="s">
        <v>86</v>
      </c>
      <c r="BK459" s="204">
        <f t="shared" si="119"/>
        <v>0</v>
      </c>
      <c r="BL459" s="24" t="s">
        <v>187</v>
      </c>
      <c r="BM459" s="24" t="s">
        <v>3986</v>
      </c>
    </row>
    <row r="460" spans="2:65" s="1" customFormat="1" ht="14.45" customHeight="1">
      <c r="B460" s="42"/>
      <c r="C460" s="240" t="s">
        <v>2450</v>
      </c>
      <c r="D460" s="240" t="s">
        <v>222</v>
      </c>
      <c r="E460" s="241" t="s">
        <v>3987</v>
      </c>
      <c r="F460" s="242" t="s">
        <v>3988</v>
      </c>
      <c r="G460" s="243" t="s">
        <v>2864</v>
      </c>
      <c r="H460" s="244">
        <v>2</v>
      </c>
      <c r="I460" s="245"/>
      <c r="J460" s="246">
        <f t="shared" si="110"/>
        <v>0</v>
      </c>
      <c r="K460" s="242" t="s">
        <v>34</v>
      </c>
      <c r="L460" s="247"/>
      <c r="M460" s="248" t="s">
        <v>34</v>
      </c>
      <c r="N460" s="249" t="s">
        <v>49</v>
      </c>
      <c r="O460" s="43"/>
      <c r="P460" s="202">
        <f t="shared" si="111"/>
        <v>0</v>
      </c>
      <c r="Q460" s="202">
        <v>0</v>
      </c>
      <c r="R460" s="202">
        <f t="shared" si="112"/>
        <v>0</v>
      </c>
      <c r="S460" s="202">
        <v>0</v>
      </c>
      <c r="T460" s="203">
        <f t="shared" si="113"/>
        <v>0</v>
      </c>
      <c r="AR460" s="24" t="s">
        <v>225</v>
      </c>
      <c r="AT460" s="24" t="s">
        <v>222</v>
      </c>
      <c r="AU460" s="24" t="s">
        <v>88</v>
      </c>
      <c r="AY460" s="24" t="s">
        <v>179</v>
      </c>
      <c r="BE460" s="204">
        <f t="shared" si="114"/>
        <v>0</v>
      </c>
      <c r="BF460" s="204">
        <f t="shared" si="115"/>
        <v>0</v>
      </c>
      <c r="BG460" s="204">
        <f t="shared" si="116"/>
        <v>0</v>
      </c>
      <c r="BH460" s="204">
        <f t="shared" si="117"/>
        <v>0</v>
      </c>
      <c r="BI460" s="204">
        <f t="shared" si="118"/>
        <v>0</v>
      </c>
      <c r="BJ460" s="24" t="s">
        <v>86</v>
      </c>
      <c r="BK460" s="204">
        <f t="shared" si="119"/>
        <v>0</v>
      </c>
      <c r="BL460" s="24" t="s">
        <v>187</v>
      </c>
      <c r="BM460" s="24" t="s">
        <v>3989</v>
      </c>
    </row>
    <row r="461" spans="2:65" s="1" customFormat="1" ht="14.45" customHeight="1">
      <c r="B461" s="42"/>
      <c r="C461" s="240" t="s">
        <v>2454</v>
      </c>
      <c r="D461" s="240" t="s">
        <v>222</v>
      </c>
      <c r="E461" s="241" t="s">
        <v>3990</v>
      </c>
      <c r="F461" s="242" t="s">
        <v>3991</v>
      </c>
      <c r="G461" s="243" t="s">
        <v>2864</v>
      </c>
      <c r="H461" s="244">
        <v>2</v>
      </c>
      <c r="I461" s="245"/>
      <c r="J461" s="246">
        <f t="shared" si="110"/>
        <v>0</v>
      </c>
      <c r="K461" s="242" t="s">
        <v>34</v>
      </c>
      <c r="L461" s="247"/>
      <c r="M461" s="248" t="s">
        <v>34</v>
      </c>
      <c r="N461" s="249" t="s">
        <v>49</v>
      </c>
      <c r="O461" s="43"/>
      <c r="P461" s="202">
        <f t="shared" si="111"/>
        <v>0</v>
      </c>
      <c r="Q461" s="202">
        <v>0</v>
      </c>
      <c r="R461" s="202">
        <f t="shared" si="112"/>
        <v>0</v>
      </c>
      <c r="S461" s="202">
        <v>0</v>
      </c>
      <c r="T461" s="203">
        <f t="shared" si="113"/>
        <v>0</v>
      </c>
      <c r="AR461" s="24" t="s">
        <v>225</v>
      </c>
      <c r="AT461" s="24" t="s">
        <v>222</v>
      </c>
      <c r="AU461" s="24" t="s">
        <v>88</v>
      </c>
      <c r="AY461" s="24" t="s">
        <v>179</v>
      </c>
      <c r="BE461" s="204">
        <f t="shared" si="114"/>
        <v>0</v>
      </c>
      <c r="BF461" s="204">
        <f t="shared" si="115"/>
        <v>0</v>
      </c>
      <c r="BG461" s="204">
        <f t="shared" si="116"/>
        <v>0</v>
      </c>
      <c r="BH461" s="204">
        <f t="shared" si="117"/>
        <v>0</v>
      </c>
      <c r="BI461" s="204">
        <f t="shared" si="118"/>
        <v>0</v>
      </c>
      <c r="BJ461" s="24" t="s">
        <v>86</v>
      </c>
      <c r="BK461" s="204">
        <f t="shared" si="119"/>
        <v>0</v>
      </c>
      <c r="BL461" s="24" t="s">
        <v>187</v>
      </c>
      <c r="BM461" s="24" t="s">
        <v>3992</v>
      </c>
    </row>
    <row r="462" spans="2:65" s="1" customFormat="1" ht="14.45" customHeight="1">
      <c r="B462" s="42"/>
      <c r="C462" s="240" t="s">
        <v>2460</v>
      </c>
      <c r="D462" s="240" t="s">
        <v>222</v>
      </c>
      <c r="E462" s="241" t="s">
        <v>3993</v>
      </c>
      <c r="F462" s="242" t="s">
        <v>3994</v>
      </c>
      <c r="G462" s="243" t="s">
        <v>2864</v>
      </c>
      <c r="H462" s="244">
        <v>2</v>
      </c>
      <c r="I462" s="245"/>
      <c r="J462" s="246">
        <f t="shared" si="110"/>
        <v>0</v>
      </c>
      <c r="K462" s="242" t="s">
        <v>34</v>
      </c>
      <c r="L462" s="247"/>
      <c r="M462" s="248" t="s">
        <v>34</v>
      </c>
      <c r="N462" s="249" t="s">
        <v>49</v>
      </c>
      <c r="O462" s="43"/>
      <c r="P462" s="202">
        <f t="shared" si="111"/>
        <v>0</v>
      </c>
      <c r="Q462" s="202">
        <v>0</v>
      </c>
      <c r="R462" s="202">
        <f t="shared" si="112"/>
        <v>0</v>
      </c>
      <c r="S462" s="202">
        <v>0</v>
      </c>
      <c r="T462" s="203">
        <f t="shared" si="113"/>
        <v>0</v>
      </c>
      <c r="AR462" s="24" t="s">
        <v>225</v>
      </c>
      <c r="AT462" s="24" t="s">
        <v>222</v>
      </c>
      <c r="AU462" s="24" t="s">
        <v>88</v>
      </c>
      <c r="AY462" s="24" t="s">
        <v>179</v>
      </c>
      <c r="BE462" s="204">
        <f t="shared" si="114"/>
        <v>0</v>
      </c>
      <c r="BF462" s="204">
        <f t="shared" si="115"/>
        <v>0</v>
      </c>
      <c r="BG462" s="204">
        <f t="shared" si="116"/>
        <v>0</v>
      </c>
      <c r="BH462" s="204">
        <f t="shared" si="117"/>
        <v>0</v>
      </c>
      <c r="BI462" s="204">
        <f t="shared" si="118"/>
        <v>0</v>
      </c>
      <c r="BJ462" s="24" t="s">
        <v>86</v>
      </c>
      <c r="BK462" s="204">
        <f t="shared" si="119"/>
        <v>0</v>
      </c>
      <c r="BL462" s="24" t="s">
        <v>187</v>
      </c>
      <c r="BM462" s="24" t="s">
        <v>3995</v>
      </c>
    </row>
    <row r="463" spans="2:65" s="1" customFormat="1" ht="14.45" customHeight="1">
      <c r="B463" s="42"/>
      <c r="C463" s="240" t="s">
        <v>2464</v>
      </c>
      <c r="D463" s="240" t="s">
        <v>222</v>
      </c>
      <c r="E463" s="241" t="s">
        <v>3996</v>
      </c>
      <c r="F463" s="242" t="s">
        <v>3997</v>
      </c>
      <c r="G463" s="243" t="s">
        <v>2864</v>
      </c>
      <c r="H463" s="244">
        <v>2</v>
      </c>
      <c r="I463" s="245"/>
      <c r="J463" s="246">
        <f t="shared" si="110"/>
        <v>0</v>
      </c>
      <c r="K463" s="242" t="s">
        <v>34</v>
      </c>
      <c r="L463" s="247"/>
      <c r="M463" s="248" t="s">
        <v>34</v>
      </c>
      <c r="N463" s="249" t="s">
        <v>49</v>
      </c>
      <c r="O463" s="43"/>
      <c r="P463" s="202">
        <f t="shared" si="111"/>
        <v>0</v>
      </c>
      <c r="Q463" s="202">
        <v>0</v>
      </c>
      <c r="R463" s="202">
        <f t="shared" si="112"/>
        <v>0</v>
      </c>
      <c r="S463" s="202">
        <v>0</v>
      </c>
      <c r="T463" s="203">
        <f t="shared" si="113"/>
        <v>0</v>
      </c>
      <c r="AR463" s="24" t="s">
        <v>225</v>
      </c>
      <c r="AT463" s="24" t="s">
        <v>222</v>
      </c>
      <c r="AU463" s="24" t="s">
        <v>88</v>
      </c>
      <c r="AY463" s="24" t="s">
        <v>179</v>
      </c>
      <c r="BE463" s="204">
        <f t="shared" si="114"/>
        <v>0</v>
      </c>
      <c r="BF463" s="204">
        <f t="shared" si="115"/>
        <v>0</v>
      </c>
      <c r="BG463" s="204">
        <f t="shared" si="116"/>
        <v>0</v>
      </c>
      <c r="BH463" s="204">
        <f t="shared" si="117"/>
        <v>0</v>
      </c>
      <c r="BI463" s="204">
        <f t="shared" si="118"/>
        <v>0</v>
      </c>
      <c r="BJ463" s="24" t="s">
        <v>86</v>
      </c>
      <c r="BK463" s="204">
        <f t="shared" si="119"/>
        <v>0</v>
      </c>
      <c r="BL463" s="24" t="s">
        <v>187</v>
      </c>
      <c r="BM463" s="24" t="s">
        <v>3998</v>
      </c>
    </row>
    <row r="464" spans="2:65" s="1" customFormat="1" ht="14.45" customHeight="1">
      <c r="B464" s="42"/>
      <c r="C464" s="240" t="s">
        <v>2469</v>
      </c>
      <c r="D464" s="240" t="s">
        <v>222</v>
      </c>
      <c r="E464" s="241" t="s">
        <v>3999</v>
      </c>
      <c r="F464" s="242" t="s">
        <v>4000</v>
      </c>
      <c r="G464" s="243" t="s">
        <v>2864</v>
      </c>
      <c r="H464" s="244">
        <v>3</v>
      </c>
      <c r="I464" s="245"/>
      <c r="J464" s="246">
        <f t="shared" si="110"/>
        <v>0</v>
      </c>
      <c r="K464" s="242" t="s">
        <v>34</v>
      </c>
      <c r="L464" s="247"/>
      <c r="M464" s="248" t="s">
        <v>34</v>
      </c>
      <c r="N464" s="249" t="s">
        <v>49</v>
      </c>
      <c r="O464" s="43"/>
      <c r="P464" s="202">
        <f t="shared" si="111"/>
        <v>0</v>
      </c>
      <c r="Q464" s="202">
        <v>0</v>
      </c>
      <c r="R464" s="202">
        <f t="shared" si="112"/>
        <v>0</v>
      </c>
      <c r="S464" s="202">
        <v>0</v>
      </c>
      <c r="T464" s="203">
        <f t="shared" si="113"/>
        <v>0</v>
      </c>
      <c r="AR464" s="24" t="s">
        <v>225</v>
      </c>
      <c r="AT464" s="24" t="s">
        <v>222</v>
      </c>
      <c r="AU464" s="24" t="s">
        <v>88</v>
      </c>
      <c r="AY464" s="24" t="s">
        <v>179</v>
      </c>
      <c r="BE464" s="204">
        <f t="shared" si="114"/>
        <v>0</v>
      </c>
      <c r="BF464" s="204">
        <f t="shared" si="115"/>
        <v>0</v>
      </c>
      <c r="BG464" s="204">
        <f t="shared" si="116"/>
        <v>0</v>
      </c>
      <c r="BH464" s="204">
        <f t="shared" si="117"/>
        <v>0</v>
      </c>
      <c r="BI464" s="204">
        <f t="shared" si="118"/>
        <v>0</v>
      </c>
      <c r="BJ464" s="24" t="s">
        <v>86</v>
      </c>
      <c r="BK464" s="204">
        <f t="shared" si="119"/>
        <v>0</v>
      </c>
      <c r="BL464" s="24" t="s">
        <v>187</v>
      </c>
      <c r="BM464" s="24" t="s">
        <v>4001</v>
      </c>
    </row>
    <row r="465" spans="2:65" s="1" customFormat="1" ht="14.45" customHeight="1">
      <c r="B465" s="42"/>
      <c r="C465" s="240" t="s">
        <v>2473</v>
      </c>
      <c r="D465" s="240" t="s">
        <v>222</v>
      </c>
      <c r="E465" s="241" t="s">
        <v>4002</v>
      </c>
      <c r="F465" s="242" t="s">
        <v>4003</v>
      </c>
      <c r="G465" s="243" t="s">
        <v>2864</v>
      </c>
      <c r="H465" s="244">
        <v>3</v>
      </c>
      <c r="I465" s="245"/>
      <c r="J465" s="246">
        <f t="shared" si="110"/>
        <v>0</v>
      </c>
      <c r="K465" s="242" t="s">
        <v>34</v>
      </c>
      <c r="L465" s="247"/>
      <c r="M465" s="248" t="s">
        <v>34</v>
      </c>
      <c r="N465" s="249" t="s">
        <v>49</v>
      </c>
      <c r="O465" s="43"/>
      <c r="P465" s="202">
        <f t="shared" si="111"/>
        <v>0</v>
      </c>
      <c r="Q465" s="202">
        <v>0</v>
      </c>
      <c r="R465" s="202">
        <f t="shared" si="112"/>
        <v>0</v>
      </c>
      <c r="S465" s="202">
        <v>0</v>
      </c>
      <c r="T465" s="203">
        <f t="shared" si="113"/>
        <v>0</v>
      </c>
      <c r="AR465" s="24" t="s">
        <v>225</v>
      </c>
      <c r="AT465" s="24" t="s">
        <v>222</v>
      </c>
      <c r="AU465" s="24" t="s">
        <v>88</v>
      </c>
      <c r="AY465" s="24" t="s">
        <v>179</v>
      </c>
      <c r="BE465" s="204">
        <f t="shared" si="114"/>
        <v>0</v>
      </c>
      <c r="BF465" s="204">
        <f t="shared" si="115"/>
        <v>0</v>
      </c>
      <c r="BG465" s="204">
        <f t="shared" si="116"/>
        <v>0</v>
      </c>
      <c r="BH465" s="204">
        <f t="shared" si="117"/>
        <v>0</v>
      </c>
      <c r="BI465" s="204">
        <f t="shared" si="118"/>
        <v>0</v>
      </c>
      <c r="BJ465" s="24" t="s">
        <v>86</v>
      </c>
      <c r="BK465" s="204">
        <f t="shared" si="119"/>
        <v>0</v>
      </c>
      <c r="BL465" s="24" t="s">
        <v>187</v>
      </c>
      <c r="BM465" s="24" t="s">
        <v>4004</v>
      </c>
    </row>
    <row r="466" spans="2:65" s="1" customFormat="1" ht="14.45" customHeight="1">
      <c r="B466" s="42"/>
      <c r="C466" s="240" t="s">
        <v>2477</v>
      </c>
      <c r="D466" s="240" t="s">
        <v>222</v>
      </c>
      <c r="E466" s="241" t="s">
        <v>4005</v>
      </c>
      <c r="F466" s="242" t="s">
        <v>4006</v>
      </c>
      <c r="G466" s="243" t="s">
        <v>2864</v>
      </c>
      <c r="H466" s="244">
        <v>4</v>
      </c>
      <c r="I466" s="245"/>
      <c r="J466" s="246">
        <f t="shared" si="110"/>
        <v>0</v>
      </c>
      <c r="K466" s="242" t="s">
        <v>34</v>
      </c>
      <c r="L466" s="247"/>
      <c r="M466" s="248" t="s">
        <v>34</v>
      </c>
      <c r="N466" s="249" t="s">
        <v>49</v>
      </c>
      <c r="O466" s="43"/>
      <c r="P466" s="202">
        <f t="shared" si="111"/>
        <v>0</v>
      </c>
      <c r="Q466" s="202">
        <v>0</v>
      </c>
      <c r="R466" s="202">
        <f t="shared" si="112"/>
        <v>0</v>
      </c>
      <c r="S466" s="202">
        <v>0</v>
      </c>
      <c r="T466" s="203">
        <f t="shared" si="113"/>
        <v>0</v>
      </c>
      <c r="AR466" s="24" t="s">
        <v>225</v>
      </c>
      <c r="AT466" s="24" t="s">
        <v>222</v>
      </c>
      <c r="AU466" s="24" t="s">
        <v>88</v>
      </c>
      <c r="AY466" s="24" t="s">
        <v>179</v>
      </c>
      <c r="BE466" s="204">
        <f t="shared" si="114"/>
        <v>0</v>
      </c>
      <c r="BF466" s="204">
        <f t="shared" si="115"/>
        <v>0</v>
      </c>
      <c r="BG466" s="204">
        <f t="shared" si="116"/>
        <v>0</v>
      </c>
      <c r="BH466" s="204">
        <f t="shared" si="117"/>
        <v>0</v>
      </c>
      <c r="BI466" s="204">
        <f t="shared" si="118"/>
        <v>0</v>
      </c>
      <c r="BJ466" s="24" t="s">
        <v>86</v>
      </c>
      <c r="BK466" s="204">
        <f t="shared" si="119"/>
        <v>0</v>
      </c>
      <c r="BL466" s="24" t="s">
        <v>187</v>
      </c>
      <c r="BM466" s="24" t="s">
        <v>4007</v>
      </c>
    </row>
    <row r="467" spans="2:65" s="1" customFormat="1" ht="14.45" customHeight="1">
      <c r="B467" s="42"/>
      <c r="C467" s="240" t="s">
        <v>2482</v>
      </c>
      <c r="D467" s="240" t="s">
        <v>222</v>
      </c>
      <c r="E467" s="241" t="s">
        <v>4008</v>
      </c>
      <c r="F467" s="242" t="s">
        <v>4009</v>
      </c>
      <c r="G467" s="243" t="s">
        <v>454</v>
      </c>
      <c r="H467" s="244">
        <v>18</v>
      </c>
      <c r="I467" s="245"/>
      <c r="J467" s="246">
        <f t="shared" si="110"/>
        <v>0</v>
      </c>
      <c r="K467" s="242" t="s">
        <v>34</v>
      </c>
      <c r="L467" s="247"/>
      <c r="M467" s="248" t="s">
        <v>34</v>
      </c>
      <c r="N467" s="249" t="s">
        <v>49</v>
      </c>
      <c r="O467" s="43"/>
      <c r="P467" s="202">
        <f t="shared" si="111"/>
        <v>0</v>
      </c>
      <c r="Q467" s="202">
        <v>0</v>
      </c>
      <c r="R467" s="202">
        <f t="shared" si="112"/>
        <v>0</v>
      </c>
      <c r="S467" s="202">
        <v>0</v>
      </c>
      <c r="T467" s="203">
        <f t="shared" si="113"/>
        <v>0</v>
      </c>
      <c r="AR467" s="24" t="s">
        <v>225</v>
      </c>
      <c r="AT467" s="24" t="s">
        <v>222</v>
      </c>
      <c r="AU467" s="24" t="s">
        <v>88</v>
      </c>
      <c r="AY467" s="24" t="s">
        <v>179</v>
      </c>
      <c r="BE467" s="204">
        <f t="shared" si="114"/>
        <v>0</v>
      </c>
      <c r="BF467" s="204">
        <f t="shared" si="115"/>
        <v>0</v>
      </c>
      <c r="BG467" s="204">
        <f t="shared" si="116"/>
        <v>0</v>
      </c>
      <c r="BH467" s="204">
        <f t="shared" si="117"/>
        <v>0</v>
      </c>
      <c r="BI467" s="204">
        <f t="shared" si="118"/>
        <v>0</v>
      </c>
      <c r="BJ467" s="24" t="s">
        <v>86</v>
      </c>
      <c r="BK467" s="204">
        <f t="shared" si="119"/>
        <v>0</v>
      </c>
      <c r="BL467" s="24" t="s">
        <v>187</v>
      </c>
      <c r="BM467" s="24" t="s">
        <v>4010</v>
      </c>
    </row>
    <row r="468" spans="2:65" s="1" customFormat="1" ht="14.45" customHeight="1">
      <c r="B468" s="42"/>
      <c r="C468" s="240" t="s">
        <v>2488</v>
      </c>
      <c r="D468" s="240" t="s">
        <v>222</v>
      </c>
      <c r="E468" s="241" t="s">
        <v>4011</v>
      </c>
      <c r="F468" s="242" t="s">
        <v>3509</v>
      </c>
      <c r="G468" s="243" t="s">
        <v>250</v>
      </c>
      <c r="H468" s="244">
        <v>4</v>
      </c>
      <c r="I468" s="245"/>
      <c r="J468" s="246">
        <f t="shared" si="110"/>
        <v>0</v>
      </c>
      <c r="K468" s="242" t="s">
        <v>34</v>
      </c>
      <c r="L468" s="247"/>
      <c r="M468" s="248" t="s">
        <v>34</v>
      </c>
      <c r="N468" s="249" t="s">
        <v>49</v>
      </c>
      <c r="O468" s="43"/>
      <c r="P468" s="202">
        <f t="shared" si="111"/>
        <v>0</v>
      </c>
      <c r="Q468" s="202">
        <v>0</v>
      </c>
      <c r="R468" s="202">
        <f t="shared" si="112"/>
        <v>0</v>
      </c>
      <c r="S468" s="202">
        <v>0</v>
      </c>
      <c r="T468" s="203">
        <f t="shared" si="113"/>
        <v>0</v>
      </c>
      <c r="AR468" s="24" t="s">
        <v>225</v>
      </c>
      <c r="AT468" s="24" t="s">
        <v>222</v>
      </c>
      <c r="AU468" s="24" t="s">
        <v>88</v>
      </c>
      <c r="AY468" s="24" t="s">
        <v>179</v>
      </c>
      <c r="BE468" s="204">
        <f t="shared" si="114"/>
        <v>0</v>
      </c>
      <c r="BF468" s="204">
        <f t="shared" si="115"/>
        <v>0</v>
      </c>
      <c r="BG468" s="204">
        <f t="shared" si="116"/>
        <v>0</v>
      </c>
      <c r="BH468" s="204">
        <f t="shared" si="117"/>
        <v>0</v>
      </c>
      <c r="BI468" s="204">
        <f t="shared" si="118"/>
        <v>0</v>
      </c>
      <c r="BJ468" s="24" t="s">
        <v>86</v>
      </c>
      <c r="BK468" s="204">
        <f t="shared" si="119"/>
        <v>0</v>
      </c>
      <c r="BL468" s="24" t="s">
        <v>187</v>
      </c>
      <c r="BM468" s="24" t="s">
        <v>4012</v>
      </c>
    </row>
    <row r="469" spans="2:65" s="1" customFormat="1" ht="14.45" customHeight="1">
      <c r="B469" s="42"/>
      <c r="C469" s="240" t="s">
        <v>2547</v>
      </c>
      <c r="D469" s="240" t="s">
        <v>222</v>
      </c>
      <c r="E469" s="241" t="s">
        <v>4013</v>
      </c>
      <c r="F469" s="242" t="s">
        <v>3511</v>
      </c>
      <c r="G469" s="243" t="s">
        <v>2864</v>
      </c>
      <c r="H469" s="244">
        <v>2</v>
      </c>
      <c r="I469" s="245"/>
      <c r="J469" s="246">
        <f t="shared" si="110"/>
        <v>0</v>
      </c>
      <c r="K469" s="242" t="s">
        <v>34</v>
      </c>
      <c r="L469" s="247"/>
      <c r="M469" s="248" t="s">
        <v>34</v>
      </c>
      <c r="N469" s="249" t="s">
        <v>49</v>
      </c>
      <c r="O469" s="43"/>
      <c r="P469" s="202">
        <f t="shared" si="111"/>
        <v>0</v>
      </c>
      <c r="Q469" s="202">
        <v>0</v>
      </c>
      <c r="R469" s="202">
        <f t="shared" si="112"/>
        <v>0</v>
      </c>
      <c r="S469" s="202">
        <v>0</v>
      </c>
      <c r="T469" s="203">
        <f t="shared" si="113"/>
        <v>0</v>
      </c>
      <c r="AR469" s="24" t="s">
        <v>225</v>
      </c>
      <c r="AT469" s="24" t="s">
        <v>222</v>
      </c>
      <c r="AU469" s="24" t="s">
        <v>88</v>
      </c>
      <c r="AY469" s="24" t="s">
        <v>179</v>
      </c>
      <c r="BE469" s="204">
        <f t="shared" si="114"/>
        <v>0</v>
      </c>
      <c r="BF469" s="204">
        <f t="shared" si="115"/>
        <v>0</v>
      </c>
      <c r="BG469" s="204">
        <f t="shared" si="116"/>
        <v>0</v>
      </c>
      <c r="BH469" s="204">
        <f t="shared" si="117"/>
        <v>0</v>
      </c>
      <c r="BI469" s="204">
        <f t="shared" si="118"/>
        <v>0</v>
      </c>
      <c r="BJ469" s="24" t="s">
        <v>86</v>
      </c>
      <c r="BK469" s="204">
        <f t="shared" si="119"/>
        <v>0</v>
      </c>
      <c r="BL469" s="24" t="s">
        <v>187</v>
      </c>
      <c r="BM469" s="24" t="s">
        <v>4014</v>
      </c>
    </row>
    <row r="470" spans="2:65" s="1" customFormat="1" ht="14.45" customHeight="1">
      <c r="B470" s="42"/>
      <c r="C470" s="240" t="s">
        <v>2552</v>
      </c>
      <c r="D470" s="240" t="s">
        <v>222</v>
      </c>
      <c r="E470" s="241" t="s">
        <v>4015</v>
      </c>
      <c r="F470" s="242" t="s">
        <v>3427</v>
      </c>
      <c r="G470" s="243" t="s">
        <v>250</v>
      </c>
      <c r="H470" s="244">
        <v>12</v>
      </c>
      <c r="I470" s="245"/>
      <c r="J470" s="246">
        <f t="shared" si="110"/>
        <v>0</v>
      </c>
      <c r="K470" s="242" t="s">
        <v>34</v>
      </c>
      <c r="L470" s="247"/>
      <c r="M470" s="248" t="s">
        <v>34</v>
      </c>
      <c r="N470" s="249" t="s">
        <v>49</v>
      </c>
      <c r="O470" s="43"/>
      <c r="P470" s="202">
        <f t="shared" si="111"/>
        <v>0</v>
      </c>
      <c r="Q470" s="202">
        <v>0</v>
      </c>
      <c r="R470" s="202">
        <f t="shared" si="112"/>
        <v>0</v>
      </c>
      <c r="S470" s="202">
        <v>0</v>
      </c>
      <c r="T470" s="203">
        <f t="shared" si="113"/>
        <v>0</v>
      </c>
      <c r="AR470" s="24" t="s">
        <v>225</v>
      </c>
      <c r="AT470" s="24" t="s">
        <v>222</v>
      </c>
      <c r="AU470" s="24" t="s">
        <v>88</v>
      </c>
      <c r="AY470" s="24" t="s">
        <v>179</v>
      </c>
      <c r="BE470" s="204">
        <f t="shared" si="114"/>
        <v>0</v>
      </c>
      <c r="BF470" s="204">
        <f t="shared" si="115"/>
        <v>0</v>
      </c>
      <c r="BG470" s="204">
        <f t="shared" si="116"/>
        <v>0</v>
      </c>
      <c r="BH470" s="204">
        <f t="shared" si="117"/>
        <v>0</v>
      </c>
      <c r="BI470" s="204">
        <f t="shared" si="118"/>
        <v>0</v>
      </c>
      <c r="BJ470" s="24" t="s">
        <v>86</v>
      </c>
      <c r="BK470" s="204">
        <f t="shared" si="119"/>
        <v>0</v>
      </c>
      <c r="BL470" s="24" t="s">
        <v>187</v>
      </c>
      <c r="BM470" s="24" t="s">
        <v>4016</v>
      </c>
    </row>
    <row r="471" spans="2:65" s="1" customFormat="1" ht="14.45" customHeight="1">
      <c r="B471" s="42"/>
      <c r="C471" s="240" t="s">
        <v>2556</v>
      </c>
      <c r="D471" s="240" t="s">
        <v>222</v>
      </c>
      <c r="E471" s="241" t="s">
        <v>4017</v>
      </c>
      <c r="F471" s="242" t="s">
        <v>3429</v>
      </c>
      <c r="G471" s="243" t="s">
        <v>2864</v>
      </c>
      <c r="H471" s="244">
        <v>4</v>
      </c>
      <c r="I471" s="245"/>
      <c r="J471" s="246">
        <f t="shared" si="110"/>
        <v>0</v>
      </c>
      <c r="K471" s="242" t="s">
        <v>34</v>
      </c>
      <c r="L471" s="247"/>
      <c r="M471" s="248" t="s">
        <v>34</v>
      </c>
      <c r="N471" s="249" t="s">
        <v>49</v>
      </c>
      <c r="O471" s="43"/>
      <c r="P471" s="202">
        <f t="shared" si="111"/>
        <v>0</v>
      </c>
      <c r="Q471" s="202">
        <v>0</v>
      </c>
      <c r="R471" s="202">
        <f t="shared" si="112"/>
        <v>0</v>
      </c>
      <c r="S471" s="202">
        <v>0</v>
      </c>
      <c r="T471" s="203">
        <f t="shared" si="113"/>
        <v>0</v>
      </c>
      <c r="AR471" s="24" t="s">
        <v>225</v>
      </c>
      <c r="AT471" s="24" t="s">
        <v>222</v>
      </c>
      <c r="AU471" s="24" t="s">
        <v>88</v>
      </c>
      <c r="AY471" s="24" t="s">
        <v>179</v>
      </c>
      <c r="BE471" s="204">
        <f t="shared" si="114"/>
        <v>0</v>
      </c>
      <c r="BF471" s="204">
        <f t="shared" si="115"/>
        <v>0</v>
      </c>
      <c r="BG471" s="204">
        <f t="shared" si="116"/>
        <v>0</v>
      </c>
      <c r="BH471" s="204">
        <f t="shared" si="117"/>
        <v>0</v>
      </c>
      <c r="BI471" s="204">
        <f t="shared" si="118"/>
        <v>0</v>
      </c>
      <c r="BJ471" s="24" t="s">
        <v>86</v>
      </c>
      <c r="BK471" s="204">
        <f t="shared" si="119"/>
        <v>0</v>
      </c>
      <c r="BL471" s="24" t="s">
        <v>187</v>
      </c>
      <c r="BM471" s="24" t="s">
        <v>4018</v>
      </c>
    </row>
    <row r="472" spans="2:65" s="1" customFormat="1" ht="14.45" customHeight="1">
      <c r="B472" s="42"/>
      <c r="C472" s="240" t="s">
        <v>2560</v>
      </c>
      <c r="D472" s="240" t="s">
        <v>222</v>
      </c>
      <c r="E472" s="241" t="s">
        <v>4019</v>
      </c>
      <c r="F472" s="242" t="s">
        <v>4020</v>
      </c>
      <c r="G472" s="243" t="s">
        <v>250</v>
      </c>
      <c r="H472" s="244">
        <v>4</v>
      </c>
      <c r="I472" s="245"/>
      <c r="J472" s="246">
        <f t="shared" si="110"/>
        <v>0</v>
      </c>
      <c r="K472" s="242" t="s">
        <v>34</v>
      </c>
      <c r="L472" s="247"/>
      <c r="M472" s="248" t="s">
        <v>34</v>
      </c>
      <c r="N472" s="249" t="s">
        <v>49</v>
      </c>
      <c r="O472" s="43"/>
      <c r="P472" s="202">
        <f t="shared" si="111"/>
        <v>0</v>
      </c>
      <c r="Q472" s="202">
        <v>0</v>
      </c>
      <c r="R472" s="202">
        <f t="shared" si="112"/>
        <v>0</v>
      </c>
      <c r="S472" s="202">
        <v>0</v>
      </c>
      <c r="T472" s="203">
        <f t="shared" si="113"/>
        <v>0</v>
      </c>
      <c r="AR472" s="24" t="s">
        <v>225</v>
      </c>
      <c r="AT472" s="24" t="s">
        <v>222</v>
      </c>
      <c r="AU472" s="24" t="s">
        <v>88</v>
      </c>
      <c r="AY472" s="24" t="s">
        <v>179</v>
      </c>
      <c r="BE472" s="204">
        <f t="shared" si="114"/>
        <v>0</v>
      </c>
      <c r="BF472" s="204">
        <f t="shared" si="115"/>
        <v>0</v>
      </c>
      <c r="BG472" s="204">
        <f t="shared" si="116"/>
        <v>0</v>
      </c>
      <c r="BH472" s="204">
        <f t="shared" si="117"/>
        <v>0</v>
      </c>
      <c r="BI472" s="204">
        <f t="shared" si="118"/>
        <v>0</v>
      </c>
      <c r="BJ472" s="24" t="s">
        <v>86</v>
      </c>
      <c r="BK472" s="204">
        <f t="shared" si="119"/>
        <v>0</v>
      </c>
      <c r="BL472" s="24" t="s">
        <v>187</v>
      </c>
      <c r="BM472" s="24" t="s">
        <v>4021</v>
      </c>
    </row>
    <row r="473" spans="2:65" s="1" customFormat="1" ht="14.45" customHeight="1">
      <c r="B473" s="42"/>
      <c r="C473" s="240" t="s">
        <v>2564</v>
      </c>
      <c r="D473" s="240" t="s">
        <v>222</v>
      </c>
      <c r="E473" s="241" t="s">
        <v>4022</v>
      </c>
      <c r="F473" s="242" t="s">
        <v>4023</v>
      </c>
      <c r="G473" s="243" t="s">
        <v>2864</v>
      </c>
      <c r="H473" s="244">
        <v>2</v>
      </c>
      <c r="I473" s="245"/>
      <c r="J473" s="246">
        <f t="shared" si="110"/>
        <v>0</v>
      </c>
      <c r="K473" s="242" t="s">
        <v>34</v>
      </c>
      <c r="L473" s="247"/>
      <c r="M473" s="248" t="s">
        <v>34</v>
      </c>
      <c r="N473" s="249" t="s">
        <v>49</v>
      </c>
      <c r="O473" s="43"/>
      <c r="P473" s="202">
        <f t="shared" si="111"/>
        <v>0</v>
      </c>
      <c r="Q473" s="202">
        <v>0</v>
      </c>
      <c r="R473" s="202">
        <f t="shared" si="112"/>
        <v>0</v>
      </c>
      <c r="S473" s="202">
        <v>0</v>
      </c>
      <c r="T473" s="203">
        <f t="shared" si="113"/>
        <v>0</v>
      </c>
      <c r="AR473" s="24" t="s">
        <v>225</v>
      </c>
      <c r="AT473" s="24" t="s">
        <v>222</v>
      </c>
      <c r="AU473" s="24" t="s">
        <v>88</v>
      </c>
      <c r="AY473" s="24" t="s">
        <v>179</v>
      </c>
      <c r="BE473" s="204">
        <f t="shared" si="114"/>
        <v>0</v>
      </c>
      <c r="BF473" s="204">
        <f t="shared" si="115"/>
        <v>0</v>
      </c>
      <c r="BG473" s="204">
        <f t="shared" si="116"/>
        <v>0</v>
      </c>
      <c r="BH473" s="204">
        <f t="shared" si="117"/>
        <v>0</v>
      </c>
      <c r="BI473" s="204">
        <f t="shared" si="118"/>
        <v>0</v>
      </c>
      <c r="BJ473" s="24" t="s">
        <v>86</v>
      </c>
      <c r="BK473" s="204">
        <f t="shared" si="119"/>
        <v>0</v>
      </c>
      <c r="BL473" s="24" t="s">
        <v>187</v>
      </c>
      <c r="BM473" s="24" t="s">
        <v>4024</v>
      </c>
    </row>
    <row r="474" spans="2:65" s="1" customFormat="1" ht="14.45" customHeight="1">
      <c r="B474" s="42"/>
      <c r="C474" s="240" t="s">
        <v>2569</v>
      </c>
      <c r="D474" s="240" t="s">
        <v>222</v>
      </c>
      <c r="E474" s="241" t="s">
        <v>4025</v>
      </c>
      <c r="F474" s="242" t="s">
        <v>4026</v>
      </c>
      <c r="G474" s="243" t="s">
        <v>250</v>
      </c>
      <c r="H474" s="244">
        <v>84</v>
      </c>
      <c r="I474" s="245"/>
      <c r="J474" s="246">
        <f t="shared" si="110"/>
        <v>0</v>
      </c>
      <c r="K474" s="242" t="s">
        <v>34</v>
      </c>
      <c r="L474" s="247"/>
      <c r="M474" s="248" t="s">
        <v>34</v>
      </c>
      <c r="N474" s="249" t="s">
        <v>49</v>
      </c>
      <c r="O474" s="43"/>
      <c r="P474" s="202">
        <f t="shared" si="111"/>
        <v>0</v>
      </c>
      <c r="Q474" s="202">
        <v>0</v>
      </c>
      <c r="R474" s="202">
        <f t="shared" si="112"/>
        <v>0</v>
      </c>
      <c r="S474" s="202">
        <v>0</v>
      </c>
      <c r="T474" s="203">
        <f t="shared" si="113"/>
        <v>0</v>
      </c>
      <c r="AR474" s="24" t="s">
        <v>225</v>
      </c>
      <c r="AT474" s="24" t="s">
        <v>222</v>
      </c>
      <c r="AU474" s="24" t="s">
        <v>88</v>
      </c>
      <c r="AY474" s="24" t="s">
        <v>179</v>
      </c>
      <c r="BE474" s="204">
        <f t="shared" si="114"/>
        <v>0</v>
      </c>
      <c r="BF474" s="204">
        <f t="shared" si="115"/>
        <v>0</v>
      </c>
      <c r="BG474" s="204">
        <f t="shared" si="116"/>
        <v>0</v>
      </c>
      <c r="BH474" s="204">
        <f t="shared" si="117"/>
        <v>0</v>
      </c>
      <c r="BI474" s="204">
        <f t="shared" si="118"/>
        <v>0</v>
      </c>
      <c r="BJ474" s="24" t="s">
        <v>86</v>
      </c>
      <c r="BK474" s="204">
        <f t="shared" si="119"/>
        <v>0</v>
      </c>
      <c r="BL474" s="24" t="s">
        <v>187</v>
      </c>
      <c r="BM474" s="24" t="s">
        <v>4027</v>
      </c>
    </row>
    <row r="475" spans="2:65" s="1" customFormat="1" ht="14.45" customHeight="1">
      <c r="B475" s="42"/>
      <c r="C475" s="240" t="s">
        <v>2625</v>
      </c>
      <c r="D475" s="240" t="s">
        <v>222</v>
      </c>
      <c r="E475" s="241" t="s">
        <v>4028</v>
      </c>
      <c r="F475" s="242" t="s">
        <v>3490</v>
      </c>
      <c r="G475" s="243" t="s">
        <v>2864</v>
      </c>
      <c r="H475" s="244">
        <v>31</v>
      </c>
      <c r="I475" s="245"/>
      <c r="J475" s="246">
        <f t="shared" si="110"/>
        <v>0</v>
      </c>
      <c r="K475" s="242" t="s">
        <v>34</v>
      </c>
      <c r="L475" s="247"/>
      <c r="M475" s="248" t="s">
        <v>34</v>
      </c>
      <c r="N475" s="249" t="s">
        <v>49</v>
      </c>
      <c r="O475" s="43"/>
      <c r="P475" s="202">
        <f t="shared" si="111"/>
        <v>0</v>
      </c>
      <c r="Q475" s="202">
        <v>0</v>
      </c>
      <c r="R475" s="202">
        <f t="shared" si="112"/>
        <v>0</v>
      </c>
      <c r="S475" s="202">
        <v>0</v>
      </c>
      <c r="T475" s="203">
        <f t="shared" si="113"/>
        <v>0</v>
      </c>
      <c r="AR475" s="24" t="s">
        <v>225</v>
      </c>
      <c r="AT475" s="24" t="s">
        <v>222</v>
      </c>
      <c r="AU475" s="24" t="s">
        <v>88</v>
      </c>
      <c r="AY475" s="24" t="s">
        <v>179</v>
      </c>
      <c r="BE475" s="204">
        <f t="shared" si="114"/>
        <v>0</v>
      </c>
      <c r="BF475" s="204">
        <f t="shared" si="115"/>
        <v>0</v>
      </c>
      <c r="BG475" s="204">
        <f t="shared" si="116"/>
        <v>0</v>
      </c>
      <c r="BH475" s="204">
        <f t="shared" si="117"/>
        <v>0</v>
      </c>
      <c r="BI475" s="204">
        <f t="shared" si="118"/>
        <v>0</v>
      </c>
      <c r="BJ475" s="24" t="s">
        <v>86</v>
      </c>
      <c r="BK475" s="204">
        <f t="shared" si="119"/>
        <v>0</v>
      </c>
      <c r="BL475" s="24" t="s">
        <v>187</v>
      </c>
      <c r="BM475" s="24" t="s">
        <v>4029</v>
      </c>
    </row>
    <row r="476" spans="2:65" s="1" customFormat="1" ht="14.45" customHeight="1">
      <c r="B476" s="42"/>
      <c r="C476" s="240" t="s">
        <v>2680</v>
      </c>
      <c r="D476" s="240" t="s">
        <v>222</v>
      </c>
      <c r="E476" s="241" t="s">
        <v>4030</v>
      </c>
      <c r="F476" s="242" t="s">
        <v>3353</v>
      </c>
      <c r="G476" s="243" t="s">
        <v>250</v>
      </c>
      <c r="H476" s="244">
        <v>36</v>
      </c>
      <c r="I476" s="245"/>
      <c r="J476" s="246">
        <f t="shared" si="110"/>
        <v>0</v>
      </c>
      <c r="K476" s="242" t="s">
        <v>34</v>
      </c>
      <c r="L476" s="247"/>
      <c r="M476" s="248" t="s">
        <v>34</v>
      </c>
      <c r="N476" s="249" t="s">
        <v>49</v>
      </c>
      <c r="O476" s="43"/>
      <c r="P476" s="202">
        <f t="shared" si="111"/>
        <v>0</v>
      </c>
      <c r="Q476" s="202">
        <v>0</v>
      </c>
      <c r="R476" s="202">
        <f t="shared" si="112"/>
        <v>0</v>
      </c>
      <c r="S476" s="202">
        <v>0</v>
      </c>
      <c r="T476" s="203">
        <f t="shared" si="113"/>
        <v>0</v>
      </c>
      <c r="AR476" s="24" t="s">
        <v>225</v>
      </c>
      <c r="AT476" s="24" t="s">
        <v>222</v>
      </c>
      <c r="AU476" s="24" t="s">
        <v>88</v>
      </c>
      <c r="AY476" s="24" t="s">
        <v>179</v>
      </c>
      <c r="BE476" s="204">
        <f t="shared" si="114"/>
        <v>0</v>
      </c>
      <c r="BF476" s="204">
        <f t="shared" si="115"/>
        <v>0</v>
      </c>
      <c r="BG476" s="204">
        <f t="shared" si="116"/>
        <v>0</v>
      </c>
      <c r="BH476" s="204">
        <f t="shared" si="117"/>
        <v>0</v>
      </c>
      <c r="BI476" s="204">
        <f t="shared" si="118"/>
        <v>0</v>
      </c>
      <c r="BJ476" s="24" t="s">
        <v>86</v>
      </c>
      <c r="BK476" s="204">
        <f t="shared" si="119"/>
        <v>0</v>
      </c>
      <c r="BL476" s="24" t="s">
        <v>187</v>
      </c>
      <c r="BM476" s="24" t="s">
        <v>1482</v>
      </c>
    </row>
    <row r="477" spans="2:65" s="1" customFormat="1" ht="14.45" customHeight="1">
      <c r="B477" s="42"/>
      <c r="C477" s="240" t="s">
        <v>2737</v>
      </c>
      <c r="D477" s="240" t="s">
        <v>222</v>
      </c>
      <c r="E477" s="241" t="s">
        <v>4031</v>
      </c>
      <c r="F477" s="242" t="s">
        <v>3351</v>
      </c>
      <c r="G477" s="243" t="s">
        <v>2864</v>
      </c>
      <c r="H477" s="244">
        <v>17</v>
      </c>
      <c r="I477" s="245"/>
      <c r="J477" s="246">
        <f t="shared" si="110"/>
        <v>0</v>
      </c>
      <c r="K477" s="242" t="s">
        <v>34</v>
      </c>
      <c r="L477" s="247"/>
      <c r="M477" s="248" t="s">
        <v>34</v>
      </c>
      <c r="N477" s="249" t="s">
        <v>49</v>
      </c>
      <c r="O477" s="43"/>
      <c r="P477" s="202">
        <f t="shared" si="111"/>
        <v>0</v>
      </c>
      <c r="Q477" s="202">
        <v>0</v>
      </c>
      <c r="R477" s="202">
        <f t="shared" si="112"/>
        <v>0</v>
      </c>
      <c r="S477" s="202">
        <v>0</v>
      </c>
      <c r="T477" s="203">
        <f t="shared" si="113"/>
        <v>0</v>
      </c>
      <c r="AR477" s="24" t="s">
        <v>225</v>
      </c>
      <c r="AT477" s="24" t="s">
        <v>222</v>
      </c>
      <c r="AU477" s="24" t="s">
        <v>88</v>
      </c>
      <c r="AY477" s="24" t="s">
        <v>179</v>
      </c>
      <c r="BE477" s="204">
        <f t="shared" si="114"/>
        <v>0</v>
      </c>
      <c r="BF477" s="204">
        <f t="shared" si="115"/>
        <v>0</v>
      </c>
      <c r="BG477" s="204">
        <f t="shared" si="116"/>
        <v>0</v>
      </c>
      <c r="BH477" s="204">
        <f t="shared" si="117"/>
        <v>0</v>
      </c>
      <c r="BI477" s="204">
        <f t="shared" si="118"/>
        <v>0</v>
      </c>
      <c r="BJ477" s="24" t="s">
        <v>86</v>
      </c>
      <c r="BK477" s="204">
        <f t="shared" si="119"/>
        <v>0</v>
      </c>
      <c r="BL477" s="24" t="s">
        <v>187</v>
      </c>
      <c r="BM477" s="24" t="s">
        <v>1790</v>
      </c>
    </row>
    <row r="478" spans="2:65" s="1" customFormat="1" ht="14.45" customHeight="1">
      <c r="B478" s="42"/>
      <c r="C478" s="240" t="s">
        <v>2741</v>
      </c>
      <c r="D478" s="240" t="s">
        <v>222</v>
      </c>
      <c r="E478" s="241" t="s">
        <v>4032</v>
      </c>
      <c r="F478" s="242" t="s">
        <v>3355</v>
      </c>
      <c r="G478" s="243" t="s">
        <v>250</v>
      </c>
      <c r="H478" s="244">
        <v>9</v>
      </c>
      <c r="I478" s="245"/>
      <c r="J478" s="246">
        <f t="shared" si="110"/>
        <v>0</v>
      </c>
      <c r="K478" s="242" t="s">
        <v>34</v>
      </c>
      <c r="L478" s="247"/>
      <c r="M478" s="248" t="s">
        <v>34</v>
      </c>
      <c r="N478" s="249" t="s">
        <v>49</v>
      </c>
      <c r="O478" s="43"/>
      <c r="P478" s="202">
        <f t="shared" si="111"/>
        <v>0</v>
      </c>
      <c r="Q478" s="202">
        <v>0</v>
      </c>
      <c r="R478" s="202">
        <f t="shared" si="112"/>
        <v>0</v>
      </c>
      <c r="S478" s="202">
        <v>0</v>
      </c>
      <c r="T478" s="203">
        <f t="shared" si="113"/>
        <v>0</v>
      </c>
      <c r="AR478" s="24" t="s">
        <v>225</v>
      </c>
      <c r="AT478" s="24" t="s">
        <v>222</v>
      </c>
      <c r="AU478" s="24" t="s">
        <v>88</v>
      </c>
      <c r="AY478" s="24" t="s">
        <v>179</v>
      </c>
      <c r="BE478" s="204">
        <f t="shared" si="114"/>
        <v>0</v>
      </c>
      <c r="BF478" s="204">
        <f t="shared" si="115"/>
        <v>0</v>
      </c>
      <c r="BG478" s="204">
        <f t="shared" si="116"/>
        <v>0</v>
      </c>
      <c r="BH478" s="204">
        <f t="shared" si="117"/>
        <v>0</v>
      </c>
      <c r="BI478" s="204">
        <f t="shared" si="118"/>
        <v>0</v>
      </c>
      <c r="BJ478" s="24" t="s">
        <v>86</v>
      </c>
      <c r="BK478" s="204">
        <f t="shared" si="119"/>
        <v>0</v>
      </c>
      <c r="BL478" s="24" t="s">
        <v>187</v>
      </c>
      <c r="BM478" s="24" t="s">
        <v>1883</v>
      </c>
    </row>
    <row r="479" spans="2:65" s="1" customFormat="1" ht="14.45" customHeight="1">
      <c r="B479" s="42"/>
      <c r="C479" s="240" t="s">
        <v>2748</v>
      </c>
      <c r="D479" s="240" t="s">
        <v>222</v>
      </c>
      <c r="E479" s="241" t="s">
        <v>4033</v>
      </c>
      <c r="F479" s="242" t="s">
        <v>3357</v>
      </c>
      <c r="G479" s="243" t="s">
        <v>2864</v>
      </c>
      <c r="H479" s="244">
        <v>7</v>
      </c>
      <c r="I479" s="245"/>
      <c r="J479" s="246">
        <f t="shared" si="110"/>
        <v>0</v>
      </c>
      <c r="K479" s="242" t="s">
        <v>34</v>
      </c>
      <c r="L479" s="247"/>
      <c r="M479" s="248" t="s">
        <v>34</v>
      </c>
      <c r="N479" s="249" t="s">
        <v>49</v>
      </c>
      <c r="O479" s="43"/>
      <c r="P479" s="202">
        <f t="shared" si="111"/>
        <v>0</v>
      </c>
      <c r="Q479" s="202">
        <v>0</v>
      </c>
      <c r="R479" s="202">
        <f t="shared" si="112"/>
        <v>0</v>
      </c>
      <c r="S479" s="202">
        <v>0</v>
      </c>
      <c r="T479" s="203">
        <f t="shared" si="113"/>
        <v>0</v>
      </c>
      <c r="AR479" s="24" t="s">
        <v>225</v>
      </c>
      <c r="AT479" s="24" t="s">
        <v>222</v>
      </c>
      <c r="AU479" s="24" t="s">
        <v>88</v>
      </c>
      <c r="AY479" s="24" t="s">
        <v>179</v>
      </c>
      <c r="BE479" s="204">
        <f t="shared" si="114"/>
        <v>0</v>
      </c>
      <c r="BF479" s="204">
        <f t="shared" si="115"/>
        <v>0</v>
      </c>
      <c r="BG479" s="204">
        <f t="shared" si="116"/>
        <v>0</v>
      </c>
      <c r="BH479" s="204">
        <f t="shared" si="117"/>
        <v>0</v>
      </c>
      <c r="BI479" s="204">
        <f t="shared" si="118"/>
        <v>0</v>
      </c>
      <c r="BJ479" s="24" t="s">
        <v>86</v>
      </c>
      <c r="BK479" s="204">
        <f t="shared" si="119"/>
        <v>0</v>
      </c>
      <c r="BL479" s="24" t="s">
        <v>187</v>
      </c>
      <c r="BM479" s="24" t="s">
        <v>4034</v>
      </c>
    </row>
    <row r="480" spans="2:65" s="1" customFormat="1" ht="14.45" customHeight="1">
      <c r="B480" s="42"/>
      <c r="C480" s="240" t="s">
        <v>2759</v>
      </c>
      <c r="D480" s="240" t="s">
        <v>222</v>
      </c>
      <c r="E480" s="241" t="s">
        <v>4035</v>
      </c>
      <c r="F480" s="242" t="s">
        <v>3359</v>
      </c>
      <c r="G480" s="243" t="s">
        <v>250</v>
      </c>
      <c r="H480" s="244">
        <v>3</v>
      </c>
      <c r="I480" s="245"/>
      <c r="J480" s="246">
        <f t="shared" si="110"/>
        <v>0</v>
      </c>
      <c r="K480" s="242" t="s">
        <v>34</v>
      </c>
      <c r="L480" s="247"/>
      <c r="M480" s="248" t="s">
        <v>34</v>
      </c>
      <c r="N480" s="249" t="s">
        <v>49</v>
      </c>
      <c r="O480" s="43"/>
      <c r="P480" s="202">
        <f t="shared" si="111"/>
        <v>0</v>
      </c>
      <c r="Q480" s="202">
        <v>0</v>
      </c>
      <c r="R480" s="202">
        <f t="shared" si="112"/>
        <v>0</v>
      </c>
      <c r="S480" s="202">
        <v>0</v>
      </c>
      <c r="T480" s="203">
        <f t="shared" si="113"/>
        <v>0</v>
      </c>
      <c r="AR480" s="24" t="s">
        <v>225</v>
      </c>
      <c r="AT480" s="24" t="s">
        <v>222</v>
      </c>
      <c r="AU480" s="24" t="s">
        <v>88</v>
      </c>
      <c r="AY480" s="24" t="s">
        <v>179</v>
      </c>
      <c r="BE480" s="204">
        <f t="shared" si="114"/>
        <v>0</v>
      </c>
      <c r="BF480" s="204">
        <f t="shared" si="115"/>
        <v>0</v>
      </c>
      <c r="BG480" s="204">
        <f t="shared" si="116"/>
        <v>0</v>
      </c>
      <c r="BH480" s="204">
        <f t="shared" si="117"/>
        <v>0</v>
      </c>
      <c r="BI480" s="204">
        <f t="shared" si="118"/>
        <v>0</v>
      </c>
      <c r="BJ480" s="24" t="s">
        <v>86</v>
      </c>
      <c r="BK480" s="204">
        <f t="shared" si="119"/>
        <v>0</v>
      </c>
      <c r="BL480" s="24" t="s">
        <v>187</v>
      </c>
      <c r="BM480" s="24" t="s">
        <v>4036</v>
      </c>
    </row>
    <row r="481" spans="2:65" s="1" customFormat="1" ht="14.45" customHeight="1">
      <c r="B481" s="42"/>
      <c r="C481" s="240" t="s">
        <v>2763</v>
      </c>
      <c r="D481" s="240" t="s">
        <v>222</v>
      </c>
      <c r="E481" s="241" t="s">
        <v>4037</v>
      </c>
      <c r="F481" s="242" t="s">
        <v>3361</v>
      </c>
      <c r="G481" s="243" t="s">
        <v>2864</v>
      </c>
      <c r="H481" s="244">
        <v>2</v>
      </c>
      <c r="I481" s="245"/>
      <c r="J481" s="246">
        <f t="shared" si="110"/>
        <v>0</v>
      </c>
      <c r="K481" s="242" t="s">
        <v>34</v>
      </c>
      <c r="L481" s="247"/>
      <c r="M481" s="248" t="s">
        <v>34</v>
      </c>
      <c r="N481" s="249" t="s">
        <v>49</v>
      </c>
      <c r="O481" s="43"/>
      <c r="P481" s="202">
        <f t="shared" si="111"/>
        <v>0</v>
      </c>
      <c r="Q481" s="202">
        <v>0</v>
      </c>
      <c r="R481" s="202">
        <f t="shared" si="112"/>
        <v>0</v>
      </c>
      <c r="S481" s="202">
        <v>0</v>
      </c>
      <c r="T481" s="203">
        <f t="shared" si="113"/>
        <v>0</v>
      </c>
      <c r="AR481" s="24" t="s">
        <v>225</v>
      </c>
      <c r="AT481" s="24" t="s">
        <v>222</v>
      </c>
      <c r="AU481" s="24" t="s">
        <v>88</v>
      </c>
      <c r="AY481" s="24" t="s">
        <v>179</v>
      </c>
      <c r="BE481" s="204">
        <f t="shared" si="114"/>
        <v>0</v>
      </c>
      <c r="BF481" s="204">
        <f t="shared" si="115"/>
        <v>0</v>
      </c>
      <c r="BG481" s="204">
        <f t="shared" si="116"/>
        <v>0</v>
      </c>
      <c r="BH481" s="204">
        <f t="shared" si="117"/>
        <v>0</v>
      </c>
      <c r="BI481" s="204">
        <f t="shared" si="118"/>
        <v>0</v>
      </c>
      <c r="BJ481" s="24" t="s">
        <v>86</v>
      </c>
      <c r="BK481" s="204">
        <f t="shared" si="119"/>
        <v>0</v>
      </c>
      <c r="BL481" s="24" t="s">
        <v>187</v>
      </c>
      <c r="BM481" s="24" t="s">
        <v>4038</v>
      </c>
    </row>
    <row r="482" spans="2:65" s="1" customFormat="1" ht="14.45" customHeight="1">
      <c r="B482" s="42"/>
      <c r="C482" s="240" t="s">
        <v>2770</v>
      </c>
      <c r="D482" s="240" t="s">
        <v>222</v>
      </c>
      <c r="E482" s="241" t="s">
        <v>4039</v>
      </c>
      <c r="F482" s="242" t="s">
        <v>4040</v>
      </c>
      <c r="G482" s="243" t="s">
        <v>454</v>
      </c>
      <c r="H482" s="244">
        <v>6</v>
      </c>
      <c r="I482" s="245"/>
      <c r="J482" s="246">
        <f t="shared" si="110"/>
        <v>0</v>
      </c>
      <c r="K482" s="242" t="s">
        <v>34</v>
      </c>
      <c r="L482" s="247"/>
      <c r="M482" s="248" t="s">
        <v>34</v>
      </c>
      <c r="N482" s="249" t="s">
        <v>49</v>
      </c>
      <c r="O482" s="43"/>
      <c r="P482" s="202">
        <f t="shared" si="111"/>
        <v>0</v>
      </c>
      <c r="Q482" s="202">
        <v>0</v>
      </c>
      <c r="R482" s="202">
        <f t="shared" si="112"/>
        <v>0</v>
      </c>
      <c r="S482" s="202">
        <v>0</v>
      </c>
      <c r="T482" s="203">
        <f t="shared" si="113"/>
        <v>0</v>
      </c>
      <c r="AR482" s="24" t="s">
        <v>225</v>
      </c>
      <c r="AT482" s="24" t="s">
        <v>222</v>
      </c>
      <c r="AU482" s="24" t="s">
        <v>88</v>
      </c>
      <c r="AY482" s="24" t="s">
        <v>179</v>
      </c>
      <c r="BE482" s="204">
        <f t="shared" si="114"/>
        <v>0</v>
      </c>
      <c r="BF482" s="204">
        <f t="shared" si="115"/>
        <v>0</v>
      </c>
      <c r="BG482" s="204">
        <f t="shared" si="116"/>
        <v>0</v>
      </c>
      <c r="BH482" s="204">
        <f t="shared" si="117"/>
        <v>0</v>
      </c>
      <c r="BI482" s="204">
        <f t="shared" si="118"/>
        <v>0</v>
      </c>
      <c r="BJ482" s="24" t="s">
        <v>86</v>
      </c>
      <c r="BK482" s="204">
        <f t="shared" si="119"/>
        <v>0</v>
      </c>
      <c r="BL482" s="24" t="s">
        <v>187</v>
      </c>
      <c r="BM482" s="24" t="s">
        <v>4041</v>
      </c>
    </row>
    <row r="483" spans="2:65" s="1" customFormat="1" ht="14.45" customHeight="1">
      <c r="B483" s="42"/>
      <c r="C483" s="240" t="s">
        <v>2774</v>
      </c>
      <c r="D483" s="240" t="s">
        <v>222</v>
      </c>
      <c r="E483" s="241" t="s">
        <v>4042</v>
      </c>
      <c r="F483" s="242" t="s">
        <v>4043</v>
      </c>
      <c r="G483" s="243" t="s">
        <v>454</v>
      </c>
      <c r="H483" s="244">
        <v>1</v>
      </c>
      <c r="I483" s="245"/>
      <c r="J483" s="246">
        <f t="shared" si="110"/>
        <v>0</v>
      </c>
      <c r="K483" s="242" t="s">
        <v>34</v>
      </c>
      <c r="L483" s="247"/>
      <c r="M483" s="248" t="s">
        <v>34</v>
      </c>
      <c r="N483" s="249" t="s">
        <v>49</v>
      </c>
      <c r="O483" s="43"/>
      <c r="P483" s="202">
        <f t="shared" si="111"/>
        <v>0</v>
      </c>
      <c r="Q483" s="202">
        <v>0</v>
      </c>
      <c r="R483" s="202">
        <f t="shared" si="112"/>
        <v>0</v>
      </c>
      <c r="S483" s="202">
        <v>0</v>
      </c>
      <c r="T483" s="203">
        <f t="shared" si="113"/>
        <v>0</v>
      </c>
      <c r="AR483" s="24" t="s">
        <v>225</v>
      </c>
      <c r="AT483" s="24" t="s">
        <v>222</v>
      </c>
      <c r="AU483" s="24" t="s">
        <v>88</v>
      </c>
      <c r="AY483" s="24" t="s">
        <v>179</v>
      </c>
      <c r="BE483" s="204">
        <f t="shared" si="114"/>
        <v>0</v>
      </c>
      <c r="BF483" s="204">
        <f t="shared" si="115"/>
        <v>0</v>
      </c>
      <c r="BG483" s="204">
        <f t="shared" si="116"/>
        <v>0</v>
      </c>
      <c r="BH483" s="204">
        <f t="shared" si="117"/>
        <v>0</v>
      </c>
      <c r="BI483" s="204">
        <f t="shared" si="118"/>
        <v>0</v>
      </c>
      <c r="BJ483" s="24" t="s">
        <v>86</v>
      </c>
      <c r="BK483" s="204">
        <f t="shared" si="119"/>
        <v>0</v>
      </c>
      <c r="BL483" s="24" t="s">
        <v>187</v>
      </c>
      <c r="BM483" s="24" t="s">
        <v>2312</v>
      </c>
    </row>
    <row r="484" spans="2:65" s="1" customFormat="1" ht="14.45" customHeight="1">
      <c r="B484" s="42"/>
      <c r="C484" s="240" t="s">
        <v>2780</v>
      </c>
      <c r="D484" s="240" t="s">
        <v>222</v>
      </c>
      <c r="E484" s="241" t="s">
        <v>4044</v>
      </c>
      <c r="F484" s="242" t="s">
        <v>4045</v>
      </c>
      <c r="G484" s="243" t="s">
        <v>185</v>
      </c>
      <c r="H484" s="244">
        <v>210</v>
      </c>
      <c r="I484" s="245"/>
      <c r="J484" s="246">
        <f t="shared" si="110"/>
        <v>0</v>
      </c>
      <c r="K484" s="242" t="s">
        <v>34</v>
      </c>
      <c r="L484" s="247"/>
      <c r="M484" s="248" t="s">
        <v>34</v>
      </c>
      <c r="N484" s="249" t="s">
        <v>49</v>
      </c>
      <c r="O484" s="43"/>
      <c r="P484" s="202">
        <f t="shared" si="111"/>
        <v>0</v>
      </c>
      <c r="Q484" s="202">
        <v>0</v>
      </c>
      <c r="R484" s="202">
        <f t="shared" si="112"/>
        <v>0</v>
      </c>
      <c r="S484" s="202">
        <v>0</v>
      </c>
      <c r="T484" s="203">
        <f t="shared" si="113"/>
        <v>0</v>
      </c>
      <c r="AR484" s="24" t="s">
        <v>225</v>
      </c>
      <c r="AT484" s="24" t="s">
        <v>222</v>
      </c>
      <c r="AU484" s="24" t="s">
        <v>88</v>
      </c>
      <c r="AY484" s="24" t="s">
        <v>179</v>
      </c>
      <c r="BE484" s="204">
        <f t="shared" si="114"/>
        <v>0</v>
      </c>
      <c r="BF484" s="204">
        <f t="shared" si="115"/>
        <v>0</v>
      </c>
      <c r="BG484" s="204">
        <f t="shared" si="116"/>
        <v>0</v>
      </c>
      <c r="BH484" s="204">
        <f t="shared" si="117"/>
        <v>0</v>
      </c>
      <c r="BI484" s="204">
        <f t="shared" si="118"/>
        <v>0</v>
      </c>
      <c r="BJ484" s="24" t="s">
        <v>86</v>
      </c>
      <c r="BK484" s="204">
        <f t="shared" si="119"/>
        <v>0</v>
      </c>
      <c r="BL484" s="24" t="s">
        <v>187</v>
      </c>
      <c r="BM484" s="24" t="s">
        <v>4046</v>
      </c>
    </row>
    <row r="485" spans="2:65" s="10" customFormat="1" ht="29.85" customHeight="1">
      <c r="B485" s="177"/>
      <c r="C485" s="178"/>
      <c r="D485" s="179" t="s">
        <v>77</v>
      </c>
      <c r="E485" s="191" t="s">
        <v>4047</v>
      </c>
      <c r="F485" s="191" t="s">
        <v>4048</v>
      </c>
      <c r="G485" s="178"/>
      <c r="H485" s="178"/>
      <c r="I485" s="181"/>
      <c r="J485" s="192">
        <f>BK485</f>
        <v>0</v>
      </c>
      <c r="K485" s="178"/>
      <c r="L485" s="183"/>
      <c r="M485" s="184"/>
      <c r="N485" s="185"/>
      <c r="O485" s="185"/>
      <c r="P485" s="186">
        <f>SUM(P486:P501)</f>
        <v>0</v>
      </c>
      <c r="Q485" s="185"/>
      <c r="R485" s="186">
        <f>SUM(R486:R501)</f>
        <v>0</v>
      </c>
      <c r="S485" s="185"/>
      <c r="T485" s="187">
        <f>SUM(T486:T501)</f>
        <v>0</v>
      </c>
      <c r="AR485" s="188" t="s">
        <v>86</v>
      </c>
      <c r="AT485" s="189" t="s">
        <v>77</v>
      </c>
      <c r="AU485" s="189" t="s">
        <v>86</v>
      </c>
      <c r="AY485" s="188" t="s">
        <v>179</v>
      </c>
      <c r="BK485" s="190">
        <f>SUM(BK486:BK501)</f>
        <v>0</v>
      </c>
    </row>
    <row r="486" spans="2:65" s="1" customFormat="1" ht="34.15" customHeight="1">
      <c r="B486" s="42"/>
      <c r="C486" s="240" t="s">
        <v>2786</v>
      </c>
      <c r="D486" s="240" t="s">
        <v>222</v>
      </c>
      <c r="E486" s="241" t="s">
        <v>4049</v>
      </c>
      <c r="F486" s="242" t="s">
        <v>4050</v>
      </c>
      <c r="G486" s="243" t="s">
        <v>2864</v>
      </c>
      <c r="H486" s="244">
        <v>6</v>
      </c>
      <c r="I486" s="245"/>
      <c r="J486" s="246">
        <f t="shared" ref="J486:J501" si="120">ROUND(I486*H486,2)</f>
        <v>0</v>
      </c>
      <c r="K486" s="242" t="s">
        <v>34</v>
      </c>
      <c r="L486" s="247"/>
      <c r="M486" s="248" t="s">
        <v>34</v>
      </c>
      <c r="N486" s="249" t="s">
        <v>49</v>
      </c>
      <c r="O486" s="43"/>
      <c r="P486" s="202">
        <f t="shared" ref="P486:P501" si="121">O486*H486</f>
        <v>0</v>
      </c>
      <c r="Q486" s="202">
        <v>0</v>
      </c>
      <c r="R486" s="202">
        <f t="shared" ref="R486:R501" si="122">Q486*H486</f>
        <v>0</v>
      </c>
      <c r="S486" s="202">
        <v>0</v>
      </c>
      <c r="T486" s="203">
        <f t="shared" ref="T486:T501" si="123">S486*H486</f>
        <v>0</v>
      </c>
      <c r="AR486" s="24" t="s">
        <v>225</v>
      </c>
      <c r="AT486" s="24" t="s">
        <v>222</v>
      </c>
      <c r="AU486" s="24" t="s">
        <v>88</v>
      </c>
      <c r="AY486" s="24" t="s">
        <v>179</v>
      </c>
      <c r="BE486" s="204">
        <f t="shared" ref="BE486:BE501" si="124">IF(N486="základní",J486,0)</f>
        <v>0</v>
      </c>
      <c r="BF486" s="204">
        <f t="shared" ref="BF486:BF501" si="125">IF(N486="snížená",J486,0)</f>
        <v>0</v>
      </c>
      <c r="BG486" s="204">
        <f t="shared" ref="BG486:BG501" si="126">IF(N486="zákl. přenesená",J486,0)</f>
        <v>0</v>
      </c>
      <c r="BH486" s="204">
        <f t="shared" ref="BH486:BH501" si="127">IF(N486="sníž. přenesená",J486,0)</f>
        <v>0</v>
      </c>
      <c r="BI486" s="204">
        <f t="shared" ref="BI486:BI501" si="128">IF(N486="nulová",J486,0)</f>
        <v>0</v>
      </c>
      <c r="BJ486" s="24" t="s">
        <v>86</v>
      </c>
      <c r="BK486" s="204">
        <f t="shared" ref="BK486:BK501" si="129">ROUND(I486*H486,2)</f>
        <v>0</v>
      </c>
      <c r="BL486" s="24" t="s">
        <v>187</v>
      </c>
      <c r="BM486" s="24" t="s">
        <v>4051</v>
      </c>
    </row>
    <row r="487" spans="2:65" s="1" customFormat="1" ht="14.45" customHeight="1">
      <c r="B487" s="42"/>
      <c r="C487" s="240" t="s">
        <v>2792</v>
      </c>
      <c r="D487" s="240" t="s">
        <v>222</v>
      </c>
      <c r="E487" s="241" t="s">
        <v>4052</v>
      </c>
      <c r="F487" s="242" t="s">
        <v>4053</v>
      </c>
      <c r="G487" s="243" t="s">
        <v>2864</v>
      </c>
      <c r="H487" s="244">
        <v>6</v>
      </c>
      <c r="I487" s="245"/>
      <c r="J487" s="246">
        <f t="shared" si="120"/>
        <v>0</v>
      </c>
      <c r="K487" s="242" t="s">
        <v>34</v>
      </c>
      <c r="L487" s="247"/>
      <c r="M487" s="248" t="s">
        <v>34</v>
      </c>
      <c r="N487" s="249" t="s">
        <v>49</v>
      </c>
      <c r="O487" s="43"/>
      <c r="P487" s="202">
        <f t="shared" si="121"/>
        <v>0</v>
      </c>
      <c r="Q487" s="202">
        <v>0</v>
      </c>
      <c r="R487" s="202">
        <f t="shared" si="122"/>
        <v>0</v>
      </c>
      <c r="S487" s="202">
        <v>0</v>
      </c>
      <c r="T487" s="203">
        <f t="shared" si="123"/>
        <v>0</v>
      </c>
      <c r="AR487" s="24" t="s">
        <v>225</v>
      </c>
      <c r="AT487" s="24" t="s">
        <v>222</v>
      </c>
      <c r="AU487" s="24" t="s">
        <v>88</v>
      </c>
      <c r="AY487" s="24" t="s">
        <v>179</v>
      </c>
      <c r="BE487" s="204">
        <f t="shared" si="124"/>
        <v>0</v>
      </c>
      <c r="BF487" s="204">
        <f t="shared" si="125"/>
        <v>0</v>
      </c>
      <c r="BG487" s="204">
        <f t="shared" si="126"/>
        <v>0</v>
      </c>
      <c r="BH487" s="204">
        <f t="shared" si="127"/>
        <v>0</v>
      </c>
      <c r="BI487" s="204">
        <f t="shared" si="128"/>
        <v>0</v>
      </c>
      <c r="BJ487" s="24" t="s">
        <v>86</v>
      </c>
      <c r="BK487" s="204">
        <f t="shared" si="129"/>
        <v>0</v>
      </c>
      <c r="BL487" s="24" t="s">
        <v>187</v>
      </c>
      <c r="BM487" s="24" t="s">
        <v>2778</v>
      </c>
    </row>
    <row r="488" spans="2:65" s="1" customFormat="1" ht="14.45" customHeight="1">
      <c r="B488" s="42"/>
      <c r="C488" s="240" t="s">
        <v>2797</v>
      </c>
      <c r="D488" s="240" t="s">
        <v>222</v>
      </c>
      <c r="E488" s="241" t="s">
        <v>4054</v>
      </c>
      <c r="F488" s="242" t="s">
        <v>4055</v>
      </c>
      <c r="G488" s="243" t="s">
        <v>2864</v>
      </c>
      <c r="H488" s="244">
        <v>12</v>
      </c>
      <c r="I488" s="245"/>
      <c r="J488" s="246">
        <f t="shared" si="120"/>
        <v>0</v>
      </c>
      <c r="K488" s="242" t="s">
        <v>34</v>
      </c>
      <c r="L488" s="247"/>
      <c r="M488" s="248" t="s">
        <v>34</v>
      </c>
      <c r="N488" s="249" t="s">
        <v>49</v>
      </c>
      <c r="O488" s="43"/>
      <c r="P488" s="202">
        <f t="shared" si="121"/>
        <v>0</v>
      </c>
      <c r="Q488" s="202">
        <v>0</v>
      </c>
      <c r="R488" s="202">
        <f t="shared" si="122"/>
        <v>0</v>
      </c>
      <c r="S488" s="202">
        <v>0</v>
      </c>
      <c r="T488" s="203">
        <f t="shared" si="123"/>
        <v>0</v>
      </c>
      <c r="AR488" s="24" t="s">
        <v>225</v>
      </c>
      <c r="AT488" s="24" t="s">
        <v>222</v>
      </c>
      <c r="AU488" s="24" t="s">
        <v>88</v>
      </c>
      <c r="AY488" s="24" t="s">
        <v>179</v>
      </c>
      <c r="BE488" s="204">
        <f t="shared" si="124"/>
        <v>0</v>
      </c>
      <c r="BF488" s="204">
        <f t="shared" si="125"/>
        <v>0</v>
      </c>
      <c r="BG488" s="204">
        <f t="shared" si="126"/>
        <v>0</v>
      </c>
      <c r="BH488" s="204">
        <f t="shared" si="127"/>
        <v>0</v>
      </c>
      <c r="BI488" s="204">
        <f t="shared" si="128"/>
        <v>0</v>
      </c>
      <c r="BJ488" s="24" t="s">
        <v>86</v>
      </c>
      <c r="BK488" s="204">
        <f t="shared" si="129"/>
        <v>0</v>
      </c>
      <c r="BL488" s="24" t="s">
        <v>187</v>
      </c>
      <c r="BM488" s="24" t="s">
        <v>4056</v>
      </c>
    </row>
    <row r="489" spans="2:65" s="1" customFormat="1" ht="14.45" customHeight="1">
      <c r="B489" s="42"/>
      <c r="C489" s="240" t="s">
        <v>2816</v>
      </c>
      <c r="D489" s="240" t="s">
        <v>222</v>
      </c>
      <c r="E489" s="241" t="s">
        <v>4057</v>
      </c>
      <c r="F489" s="242" t="s">
        <v>4058</v>
      </c>
      <c r="G489" s="243" t="s">
        <v>2864</v>
      </c>
      <c r="H489" s="244">
        <v>2</v>
      </c>
      <c r="I489" s="245"/>
      <c r="J489" s="246">
        <f t="shared" si="120"/>
        <v>0</v>
      </c>
      <c r="K489" s="242" t="s">
        <v>34</v>
      </c>
      <c r="L489" s="247"/>
      <c r="M489" s="248" t="s">
        <v>34</v>
      </c>
      <c r="N489" s="249" t="s">
        <v>49</v>
      </c>
      <c r="O489" s="43"/>
      <c r="P489" s="202">
        <f t="shared" si="121"/>
        <v>0</v>
      </c>
      <c r="Q489" s="202">
        <v>0</v>
      </c>
      <c r="R489" s="202">
        <f t="shared" si="122"/>
        <v>0</v>
      </c>
      <c r="S489" s="202">
        <v>0</v>
      </c>
      <c r="T489" s="203">
        <f t="shared" si="123"/>
        <v>0</v>
      </c>
      <c r="AR489" s="24" t="s">
        <v>225</v>
      </c>
      <c r="AT489" s="24" t="s">
        <v>222</v>
      </c>
      <c r="AU489" s="24" t="s">
        <v>88</v>
      </c>
      <c r="AY489" s="24" t="s">
        <v>179</v>
      </c>
      <c r="BE489" s="204">
        <f t="shared" si="124"/>
        <v>0</v>
      </c>
      <c r="BF489" s="204">
        <f t="shared" si="125"/>
        <v>0</v>
      </c>
      <c r="BG489" s="204">
        <f t="shared" si="126"/>
        <v>0</v>
      </c>
      <c r="BH489" s="204">
        <f t="shared" si="127"/>
        <v>0</v>
      </c>
      <c r="BI489" s="204">
        <f t="shared" si="128"/>
        <v>0</v>
      </c>
      <c r="BJ489" s="24" t="s">
        <v>86</v>
      </c>
      <c r="BK489" s="204">
        <f t="shared" si="129"/>
        <v>0</v>
      </c>
      <c r="BL489" s="24" t="s">
        <v>187</v>
      </c>
      <c r="BM489" s="24" t="s">
        <v>4059</v>
      </c>
    </row>
    <row r="490" spans="2:65" s="1" customFormat="1" ht="14.45" customHeight="1">
      <c r="B490" s="42"/>
      <c r="C490" s="240" t="s">
        <v>2820</v>
      </c>
      <c r="D490" s="240" t="s">
        <v>222</v>
      </c>
      <c r="E490" s="241" t="s">
        <v>4060</v>
      </c>
      <c r="F490" s="242" t="s">
        <v>3505</v>
      </c>
      <c r="G490" s="243" t="s">
        <v>250</v>
      </c>
      <c r="H490" s="244">
        <v>26</v>
      </c>
      <c r="I490" s="245"/>
      <c r="J490" s="246">
        <f t="shared" si="120"/>
        <v>0</v>
      </c>
      <c r="K490" s="242" t="s">
        <v>34</v>
      </c>
      <c r="L490" s="247"/>
      <c r="M490" s="248" t="s">
        <v>34</v>
      </c>
      <c r="N490" s="249" t="s">
        <v>49</v>
      </c>
      <c r="O490" s="43"/>
      <c r="P490" s="202">
        <f t="shared" si="121"/>
        <v>0</v>
      </c>
      <c r="Q490" s="202">
        <v>0</v>
      </c>
      <c r="R490" s="202">
        <f t="shared" si="122"/>
        <v>0</v>
      </c>
      <c r="S490" s="202">
        <v>0</v>
      </c>
      <c r="T490" s="203">
        <f t="shared" si="123"/>
        <v>0</v>
      </c>
      <c r="AR490" s="24" t="s">
        <v>225</v>
      </c>
      <c r="AT490" s="24" t="s">
        <v>222</v>
      </c>
      <c r="AU490" s="24" t="s">
        <v>88</v>
      </c>
      <c r="AY490" s="24" t="s">
        <v>179</v>
      </c>
      <c r="BE490" s="204">
        <f t="shared" si="124"/>
        <v>0</v>
      </c>
      <c r="BF490" s="204">
        <f t="shared" si="125"/>
        <v>0</v>
      </c>
      <c r="BG490" s="204">
        <f t="shared" si="126"/>
        <v>0</v>
      </c>
      <c r="BH490" s="204">
        <f t="shared" si="127"/>
        <v>0</v>
      </c>
      <c r="BI490" s="204">
        <f t="shared" si="128"/>
        <v>0</v>
      </c>
      <c r="BJ490" s="24" t="s">
        <v>86</v>
      </c>
      <c r="BK490" s="204">
        <f t="shared" si="129"/>
        <v>0</v>
      </c>
      <c r="BL490" s="24" t="s">
        <v>187</v>
      </c>
      <c r="BM490" s="24" t="s">
        <v>4061</v>
      </c>
    </row>
    <row r="491" spans="2:65" s="1" customFormat="1" ht="14.45" customHeight="1">
      <c r="B491" s="42"/>
      <c r="C491" s="240" t="s">
        <v>2824</v>
      </c>
      <c r="D491" s="240" t="s">
        <v>222</v>
      </c>
      <c r="E491" s="241" t="s">
        <v>4062</v>
      </c>
      <c r="F491" s="242" t="s">
        <v>3507</v>
      </c>
      <c r="G491" s="243" t="s">
        <v>2864</v>
      </c>
      <c r="H491" s="244">
        <v>10</v>
      </c>
      <c r="I491" s="245"/>
      <c r="J491" s="246">
        <f t="shared" si="120"/>
        <v>0</v>
      </c>
      <c r="K491" s="242" t="s">
        <v>34</v>
      </c>
      <c r="L491" s="247"/>
      <c r="M491" s="248" t="s">
        <v>34</v>
      </c>
      <c r="N491" s="249" t="s">
        <v>49</v>
      </c>
      <c r="O491" s="43"/>
      <c r="P491" s="202">
        <f t="shared" si="121"/>
        <v>0</v>
      </c>
      <c r="Q491" s="202">
        <v>0</v>
      </c>
      <c r="R491" s="202">
        <f t="shared" si="122"/>
        <v>0</v>
      </c>
      <c r="S491" s="202">
        <v>0</v>
      </c>
      <c r="T491" s="203">
        <f t="shared" si="123"/>
        <v>0</v>
      </c>
      <c r="AR491" s="24" t="s">
        <v>225</v>
      </c>
      <c r="AT491" s="24" t="s">
        <v>222</v>
      </c>
      <c r="AU491" s="24" t="s">
        <v>88</v>
      </c>
      <c r="AY491" s="24" t="s">
        <v>179</v>
      </c>
      <c r="BE491" s="204">
        <f t="shared" si="124"/>
        <v>0</v>
      </c>
      <c r="BF491" s="204">
        <f t="shared" si="125"/>
        <v>0</v>
      </c>
      <c r="BG491" s="204">
        <f t="shared" si="126"/>
        <v>0</v>
      </c>
      <c r="BH491" s="204">
        <f t="shared" si="127"/>
        <v>0</v>
      </c>
      <c r="BI491" s="204">
        <f t="shared" si="128"/>
        <v>0</v>
      </c>
      <c r="BJ491" s="24" t="s">
        <v>86</v>
      </c>
      <c r="BK491" s="204">
        <f t="shared" si="129"/>
        <v>0</v>
      </c>
      <c r="BL491" s="24" t="s">
        <v>187</v>
      </c>
      <c r="BM491" s="24" t="s">
        <v>4063</v>
      </c>
    </row>
    <row r="492" spans="2:65" s="1" customFormat="1" ht="14.45" customHeight="1">
      <c r="B492" s="42"/>
      <c r="C492" s="240" t="s">
        <v>2830</v>
      </c>
      <c r="D492" s="240" t="s">
        <v>222</v>
      </c>
      <c r="E492" s="241" t="s">
        <v>4064</v>
      </c>
      <c r="F492" s="242" t="s">
        <v>3511</v>
      </c>
      <c r="G492" s="243" t="s">
        <v>2864</v>
      </c>
      <c r="H492" s="244">
        <v>2</v>
      </c>
      <c r="I492" s="245"/>
      <c r="J492" s="246">
        <f t="shared" si="120"/>
        <v>0</v>
      </c>
      <c r="K492" s="242" t="s">
        <v>34</v>
      </c>
      <c r="L492" s="247"/>
      <c r="M492" s="248" t="s">
        <v>34</v>
      </c>
      <c r="N492" s="249" t="s">
        <v>49</v>
      </c>
      <c r="O492" s="43"/>
      <c r="P492" s="202">
        <f t="shared" si="121"/>
        <v>0</v>
      </c>
      <c r="Q492" s="202">
        <v>0</v>
      </c>
      <c r="R492" s="202">
        <f t="shared" si="122"/>
        <v>0</v>
      </c>
      <c r="S492" s="202">
        <v>0</v>
      </c>
      <c r="T492" s="203">
        <f t="shared" si="123"/>
        <v>0</v>
      </c>
      <c r="AR492" s="24" t="s">
        <v>225</v>
      </c>
      <c r="AT492" s="24" t="s">
        <v>222</v>
      </c>
      <c r="AU492" s="24" t="s">
        <v>88</v>
      </c>
      <c r="AY492" s="24" t="s">
        <v>179</v>
      </c>
      <c r="BE492" s="204">
        <f t="shared" si="124"/>
        <v>0</v>
      </c>
      <c r="BF492" s="204">
        <f t="shared" si="125"/>
        <v>0</v>
      </c>
      <c r="BG492" s="204">
        <f t="shared" si="126"/>
        <v>0</v>
      </c>
      <c r="BH492" s="204">
        <f t="shared" si="127"/>
        <v>0</v>
      </c>
      <c r="BI492" s="204">
        <f t="shared" si="128"/>
        <v>0</v>
      </c>
      <c r="BJ492" s="24" t="s">
        <v>86</v>
      </c>
      <c r="BK492" s="204">
        <f t="shared" si="129"/>
        <v>0</v>
      </c>
      <c r="BL492" s="24" t="s">
        <v>187</v>
      </c>
      <c r="BM492" s="24" t="s">
        <v>4065</v>
      </c>
    </row>
    <row r="493" spans="2:65" s="1" customFormat="1" ht="14.45" customHeight="1">
      <c r="B493" s="42"/>
      <c r="C493" s="240" t="s">
        <v>2835</v>
      </c>
      <c r="D493" s="240" t="s">
        <v>222</v>
      </c>
      <c r="E493" s="241" t="s">
        <v>4066</v>
      </c>
      <c r="F493" s="242" t="s">
        <v>3379</v>
      </c>
      <c r="G493" s="243" t="s">
        <v>250</v>
      </c>
      <c r="H493" s="244">
        <v>3</v>
      </c>
      <c r="I493" s="245"/>
      <c r="J493" s="246">
        <f t="shared" si="120"/>
        <v>0</v>
      </c>
      <c r="K493" s="242" t="s">
        <v>34</v>
      </c>
      <c r="L493" s="247"/>
      <c r="M493" s="248" t="s">
        <v>34</v>
      </c>
      <c r="N493" s="249" t="s">
        <v>49</v>
      </c>
      <c r="O493" s="43"/>
      <c r="P493" s="202">
        <f t="shared" si="121"/>
        <v>0</v>
      </c>
      <c r="Q493" s="202">
        <v>0</v>
      </c>
      <c r="R493" s="202">
        <f t="shared" si="122"/>
        <v>0</v>
      </c>
      <c r="S493" s="202">
        <v>0</v>
      </c>
      <c r="T493" s="203">
        <f t="shared" si="123"/>
        <v>0</v>
      </c>
      <c r="AR493" s="24" t="s">
        <v>225</v>
      </c>
      <c r="AT493" s="24" t="s">
        <v>222</v>
      </c>
      <c r="AU493" s="24" t="s">
        <v>88</v>
      </c>
      <c r="AY493" s="24" t="s">
        <v>179</v>
      </c>
      <c r="BE493" s="204">
        <f t="shared" si="124"/>
        <v>0</v>
      </c>
      <c r="BF493" s="204">
        <f t="shared" si="125"/>
        <v>0</v>
      </c>
      <c r="BG493" s="204">
        <f t="shared" si="126"/>
        <v>0</v>
      </c>
      <c r="BH493" s="204">
        <f t="shared" si="127"/>
        <v>0</v>
      </c>
      <c r="BI493" s="204">
        <f t="shared" si="128"/>
        <v>0</v>
      </c>
      <c r="BJ493" s="24" t="s">
        <v>86</v>
      </c>
      <c r="BK493" s="204">
        <f t="shared" si="129"/>
        <v>0</v>
      </c>
      <c r="BL493" s="24" t="s">
        <v>187</v>
      </c>
      <c r="BM493" s="24" t="s">
        <v>4067</v>
      </c>
    </row>
    <row r="494" spans="2:65" s="1" customFormat="1" ht="14.45" customHeight="1">
      <c r="B494" s="42"/>
      <c r="C494" s="240" t="s">
        <v>2839</v>
      </c>
      <c r="D494" s="240" t="s">
        <v>222</v>
      </c>
      <c r="E494" s="241" t="s">
        <v>4068</v>
      </c>
      <c r="F494" s="242" t="s">
        <v>4069</v>
      </c>
      <c r="G494" s="243" t="s">
        <v>2864</v>
      </c>
      <c r="H494" s="244">
        <v>4</v>
      </c>
      <c r="I494" s="245"/>
      <c r="J494" s="246">
        <f t="shared" si="120"/>
        <v>0</v>
      </c>
      <c r="K494" s="242" t="s">
        <v>34</v>
      </c>
      <c r="L494" s="247"/>
      <c r="M494" s="248" t="s">
        <v>34</v>
      </c>
      <c r="N494" s="249" t="s">
        <v>49</v>
      </c>
      <c r="O494" s="43"/>
      <c r="P494" s="202">
        <f t="shared" si="121"/>
        <v>0</v>
      </c>
      <c r="Q494" s="202">
        <v>0</v>
      </c>
      <c r="R494" s="202">
        <f t="shared" si="122"/>
        <v>0</v>
      </c>
      <c r="S494" s="202">
        <v>0</v>
      </c>
      <c r="T494" s="203">
        <f t="shared" si="123"/>
        <v>0</v>
      </c>
      <c r="AR494" s="24" t="s">
        <v>225</v>
      </c>
      <c r="AT494" s="24" t="s">
        <v>222</v>
      </c>
      <c r="AU494" s="24" t="s">
        <v>88</v>
      </c>
      <c r="AY494" s="24" t="s">
        <v>179</v>
      </c>
      <c r="BE494" s="204">
        <f t="shared" si="124"/>
        <v>0</v>
      </c>
      <c r="BF494" s="204">
        <f t="shared" si="125"/>
        <v>0</v>
      </c>
      <c r="BG494" s="204">
        <f t="shared" si="126"/>
        <v>0</v>
      </c>
      <c r="BH494" s="204">
        <f t="shared" si="127"/>
        <v>0</v>
      </c>
      <c r="BI494" s="204">
        <f t="shared" si="128"/>
        <v>0</v>
      </c>
      <c r="BJ494" s="24" t="s">
        <v>86</v>
      </c>
      <c r="BK494" s="204">
        <f t="shared" si="129"/>
        <v>0</v>
      </c>
      <c r="BL494" s="24" t="s">
        <v>187</v>
      </c>
      <c r="BM494" s="24" t="s">
        <v>4070</v>
      </c>
    </row>
    <row r="495" spans="2:65" s="1" customFormat="1" ht="14.45" customHeight="1">
      <c r="B495" s="42"/>
      <c r="C495" s="240" t="s">
        <v>2843</v>
      </c>
      <c r="D495" s="240" t="s">
        <v>222</v>
      </c>
      <c r="E495" s="241" t="s">
        <v>4071</v>
      </c>
      <c r="F495" s="242" t="s">
        <v>4072</v>
      </c>
      <c r="G495" s="243" t="s">
        <v>454</v>
      </c>
      <c r="H495" s="244">
        <v>2</v>
      </c>
      <c r="I495" s="245"/>
      <c r="J495" s="246">
        <f t="shared" si="120"/>
        <v>0</v>
      </c>
      <c r="K495" s="242" t="s">
        <v>34</v>
      </c>
      <c r="L495" s="247"/>
      <c r="M495" s="248" t="s">
        <v>34</v>
      </c>
      <c r="N495" s="249" t="s">
        <v>49</v>
      </c>
      <c r="O495" s="43"/>
      <c r="P495" s="202">
        <f t="shared" si="121"/>
        <v>0</v>
      </c>
      <c r="Q495" s="202">
        <v>0</v>
      </c>
      <c r="R495" s="202">
        <f t="shared" si="122"/>
        <v>0</v>
      </c>
      <c r="S495" s="202">
        <v>0</v>
      </c>
      <c r="T495" s="203">
        <f t="shared" si="123"/>
        <v>0</v>
      </c>
      <c r="AR495" s="24" t="s">
        <v>225</v>
      </c>
      <c r="AT495" s="24" t="s">
        <v>222</v>
      </c>
      <c r="AU495" s="24" t="s">
        <v>88</v>
      </c>
      <c r="AY495" s="24" t="s">
        <v>179</v>
      </c>
      <c r="BE495" s="204">
        <f t="shared" si="124"/>
        <v>0</v>
      </c>
      <c r="BF495" s="204">
        <f t="shared" si="125"/>
        <v>0</v>
      </c>
      <c r="BG495" s="204">
        <f t="shared" si="126"/>
        <v>0</v>
      </c>
      <c r="BH495" s="204">
        <f t="shared" si="127"/>
        <v>0</v>
      </c>
      <c r="BI495" s="204">
        <f t="shared" si="128"/>
        <v>0</v>
      </c>
      <c r="BJ495" s="24" t="s">
        <v>86</v>
      </c>
      <c r="BK495" s="204">
        <f t="shared" si="129"/>
        <v>0</v>
      </c>
      <c r="BL495" s="24" t="s">
        <v>187</v>
      </c>
      <c r="BM495" s="24" t="s">
        <v>4073</v>
      </c>
    </row>
    <row r="496" spans="2:65" s="1" customFormat="1" ht="22.9" customHeight="1">
      <c r="B496" s="42"/>
      <c r="C496" s="240" t="s">
        <v>3596</v>
      </c>
      <c r="D496" s="240" t="s">
        <v>222</v>
      </c>
      <c r="E496" s="241" t="s">
        <v>4074</v>
      </c>
      <c r="F496" s="242" t="s">
        <v>4075</v>
      </c>
      <c r="G496" s="243" t="s">
        <v>2864</v>
      </c>
      <c r="H496" s="244">
        <v>2</v>
      </c>
      <c r="I496" s="245"/>
      <c r="J496" s="246">
        <f t="shared" si="120"/>
        <v>0</v>
      </c>
      <c r="K496" s="242" t="s">
        <v>34</v>
      </c>
      <c r="L496" s="247"/>
      <c r="M496" s="248" t="s">
        <v>34</v>
      </c>
      <c r="N496" s="249" t="s">
        <v>49</v>
      </c>
      <c r="O496" s="43"/>
      <c r="P496" s="202">
        <f t="shared" si="121"/>
        <v>0</v>
      </c>
      <c r="Q496" s="202">
        <v>0</v>
      </c>
      <c r="R496" s="202">
        <f t="shared" si="122"/>
        <v>0</v>
      </c>
      <c r="S496" s="202">
        <v>0</v>
      </c>
      <c r="T496" s="203">
        <f t="shared" si="123"/>
        <v>0</v>
      </c>
      <c r="AR496" s="24" t="s">
        <v>225</v>
      </c>
      <c r="AT496" s="24" t="s">
        <v>222</v>
      </c>
      <c r="AU496" s="24" t="s">
        <v>88</v>
      </c>
      <c r="AY496" s="24" t="s">
        <v>179</v>
      </c>
      <c r="BE496" s="204">
        <f t="shared" si="124"/>
        <v>0</v>
      </c>
      <c r="BF496" s="204">
        <f t="shared" si="125"/>
        <v>0</v>
      </c>
      <c r="BG496" s="204">
        <f t="shared" si="126"/>
        <v>0</v>
      </c>
      <c r="BH496" s="204">
        <f t="shared" si="127"/>
        <v>0</v>
      </c>
      <c r="BI496" s="204">
        <f t="shared" si="128"/>
        <v>0</v>
      </c>
      <c r="BJ496" s="24" t="s">
        <v>86</v>
      </c>
      <c r="BK496" s="204">
        <f t="shared" si="129"/>
        <v>0</v>
      </c>
      <c r="BL496" s="24" t="s">
        <v>187</v>
      </c>
      <c r="BM496" s="24" t="s">
        <v>4076</v>
      </c>
    </row>
    <row r="497" spans="2:65" s="1" customFormat="1" ht="22.9" customHeight="1">
      <c r="B497" s="42"/>
      <c r="C497" s="240" t="s">
        <v>4077</v>
      </c>
      <c r="D497" s="240" t="s">
        <v>222</v>
      </c>
      <c r="E497" s="241" t="s">
        <v>4078</v>
      </c>
      <c r="F497" s="242" t="s">
        <v>3480</v>
      </c>
      <c r="G497" s="243" t="s">
        <v>2864</v>
      </c>
      <c r="H497" s="244">
        <v>6</v>
      </c>
      <c r="I497" s="245"/>
      <c r="J497" s="246">
        <f t="shared" si="120"/>
        <v>0</v>
      </c>
      <c r="K497" s="242" t="s">
        <v>34</v>
      </c>
      <c r="L497" s="247"/>
      <c r="M497" s="248" t="s">
        <v>34</v>
      </c>
      <c r="N497" s="249" t="s">
        <v>49</v>
      </c>
      <c r="O497" s="43"/>
      <c r="P497" s="202">
        <f t="shared" si="121"/>
        <v>0</v>
      </c>
      <c r="Q497" s="202">
        <v>0</v>
      </c>
      <c r="R497" s="202">
        <f t="shared" si="122"/>
        <v>0</v>
      </c>
      <c r="S497" s="202">
        <v>0</v>
      </c>
      <c r="T497" s="203">
        <f t="shared" si="123"/>
        <v>0</v>
      </c>
      <c r="AR497" s="24" t="s">
        <v>225</v>
      </c>
      <c r="AT497" s="24" t="s">
        <v>222</v>
      </c>
      <c r="AU497" s="24" t="s">
        <v>88</v>
      </c>
      <c r="AY497" s="24" t="s">
        <v>179</v>
      </c>
      <c r="BE497" s="204">
        <f t="shared" si="124"/>
        <v>0</v>
      </c>
      <c r="BF497" s="204">
        <f t="shared" si="125"/>
        <v>0</v>
      </c>
      <c r="BG497" s="204">
        <f t="shared" si="126"/>
        <v>0</v>
      </c>
      <c r="BH497" s="204">
        <f t="shared" si="127"/>
        <v>0</v>
      </c>
      <c r="BI497" s="204">
        <f t="shared" si="128"/>
        <v>0</v>
      </c>
      <c r="BJ497" s="24" t="s">
        <v>86</v>
      </c>
      <c r="BK497" s="204">
        <f t="shared" si="129"/>
        <v>0</v>
      </c>
      <c r="BL497" s="24" t="s">
        <v>187</v>
      </c>
      <c r="BM497" s="24" t="s">
        <v>4079</v>
      </c>
    </row>
    <row r="498" spans="2:65" s="1" customFormat="1" ht="22.9" customHeight="1">
      <c r="B498" s="42"/>
      <c r="C498" s="240" t="s">
        <v>3598</v>
      </c>
      <c r="D498" s="240" t="s">
        <v>222</v>
      </c>
      <c r="E498" s="241" t="s">
        <v>4080</v>
      </c>
      <c r="F498" s="242" t="s">
        <v>3765</v>
      </c>
      <c r="G498" s="243" t="s">
        <v>2864</v>
      </c>
      <c r="H498" s="244">
        <v>2</v>
      </c>
      <c r="I498" s="245"/>
      <c r="J498" s="246">
        <f t="shared" si="120"/>
        <v>0</v>
      </c>
      <c r="K498" s="242" t="s">
        <v>34</v>
      </c>
      <c r="L498" s="247"/>
      <c r="M498" s="248" t="s">
        <v>34</v>
      </c>
      <c r="N498" s="249" t="s">
        <v>49</v>
      </c>
      <c r="O498" s="43"/>
      <c r="P498" s="202">
        <f t="shared" si="121"/>
        <v>0</v>
      </c>
      <c r="Q498" s="202">
        <v>0</v>
      </c>
      <c r="R498" s="202">
        <f t="shared" si="122"/>
        <v>0</v>
      </c>
      <c r="S498" s="202">
        <v>0</v>
      </c>
      <c r="T498" s="203">
        <f t="shared" si="123"/>
        <v>0</v>
      </c>
      <c r="AR498" s="24" t="s">
        <v>225</v>
      </c>
      <c r="AT498" s="24" t="s">
        <v>222</v>
      </c>
      <c r="AU498" s="24" t="s">
        <v>88</v>
      </c>
      <c r="AY498" s="24" t="s">
        <v>179</v>
      </c>
      <c r="BE498" s="204">
        <f t="shared" si="124"/>
        <v>0</v>
      </c>
      <c r="BF498" s="204">
        <f t="shared" si="125"/>
        <v>0</v>
      </c>
      <c r="BG498" s="204">
        <f t="shared" si="126"/>
        <v>0</v>
      </c>
      <c r="BH498" s="204">
        <f t="shared" si="127"/>
        <v>0</v>
      </c>
      <c r="BI498" s="204">
        <f t="shared" si="128"/>
        <v>0</v>
      </c>
      <c r="BJ498" s="24" t="s">
        <v>86</v>
      </c>
      <c r="BK498" s="204">
        <f t="shared" si="129"/>
        <v>0</v>
      </c>
      <c r="BL498" s="24" t="s">
        <v>187</v>
      </c>
      <c r="BM498" s="24" t="s">
        <v>4081</v>
      </c>
    </row>
    <row r="499" spans="2:65" s="1" customFormat="1" ht="14.45" customHeight="1">
      <c r="B499" s="42"/>
      <c r="C499" s="240" t="s">
        <v>4082</v>
      </c>
      <c r="D499" s="240" t="s">
        <v>222</v>
      </c>
      <c r="E499" s="241" t="s">
        <v>4083</v>
      </c>
      <c r="F499" s="242" t="s">
        <v>4084</v>
      </c>
      <c r="G499" s="243" t="s">
        <v>250</v>
      </c>
      <c r="H499" s="244">
        <v>2</v>
      </c>
      <c r="I499" s="245"/>
      <c r="J499" s="246">
        <f t="shared" si="120"/>
        <v>0</v>
      </c>
      <c r="K499" s="242" t="s">
        <v>34</v>
      </c>
      <c r="L499" s="247"/>
      <c r="M499" s="248" t="s">
        <v>34</v>
      </c>
      <c r="N499" s="249" t="s">
        <v>49</v>
      </c>
      <c r="O499" s="43"/>
      <c r="P499" s="202">
        <f t="shared" si="121"/>
        <v>0</v>
      </c>
      <c r="Q499" s="202">
        <v>0</v>
      </c>
      <c r="R499" s="202">
        <f t="shared" si="122"/>
        <v>0</v>
      </c>
      <c r="S499" s="202">
        <v>0</v>
      </c>
      <c r="T499" s="203">
        <f t="shared" si="123"/>
        <v>0</v>
      </c>
      <c r="AR499" s="24" t="s">
        <v>225</v>
      </c>
      <c r="AT499" s="24" t="s">
        <v>222</v>
      </c>
      <c r="AU499" s="24" t="s">
        <v>88</v>
      </c>
      <c r="AY499" s="24" t="s">
        <v>179</v>
      </c>
      <c r="BE499" s="204">
        <f t="shared" si="124"/>
        <v>0</v>
      </c>
      <c r="BF499" s="204">
        <f t="shared" si="125"/>
        <v>0</v>
      </c>
      <c r="BG499" s="204">
        <f t="shared" si="126"/>
        <v>0</v>
      </c>
      <c r="BH499" s="204">
        <f t="shared" si="127"/>
        <v>0</v>
      </c>
      <c r="BI499" s="204">
        <f t="shared" si="128"/>
        <v>0</v>
      </c>
      <c r="BJ499" s="24" t="s">
        <v>86</v>
      </c>
      <c r="BK499" s="204">
        <f t="shared" si="129"/>
        <v>0</v>
      </c>
      <c r="BL499" s="24" t="s">
        <v>187</v>
      </c>
      <c r="BM499" s="24" t="s">
        <v>4085</v>
      </c>
    </row>
    <row r="500" spans="2:65" s="1" customFormat="1" ht="14.45" customHeight="1">
      <c r="B500" s="42"/>
      <c r="C500" s="240" t="s">
        <v>3600</v>
      </c>
      <c r="D500" s="240" t="s">
        <v>222</v>
      </c>
      <c r="E500" s="241" t="s">
        <v>4086</v>
      </c>
      <c r="F500" s="242" t="s">
        <v>3517</v>
      </c>
      <c r="G500" s="243" t="s">
        <v>250</v>
      </c>
      <c r="H500" s="244">
        <v>10</v>
      </c>
      <c r="I500" s="245"/>
      <c r="J500" s="246">
        <f t="shared" si="120"/>
        <v>0</v>
      </c>
      <c r="K500" s="242" t="s">
        <v>34</v>
      </c>
      <c r="L500" s="247"/>
      <c r="M500" s="248" t="s">
        <v>34</v>
      </c>
      <c r="N500" s="249" t="s">
        <v>49</v>
      </c>
      <c r="O500" s="43"/>
      <c r="P500" s="202">
        <f t="shared" si="121"/>
        <v>0</v>
      </c>
      <c r="Q500" s="202">
        <v>0</v>
      </c>
      <c r="R500" s="202">
        <f t="shared" si="122"/>
        <v>0</v>
      </c>
      <c r="S500" s="202">
        <v>0</v>
      </c>
      <c r="T500" s="203">
        <f t="shared" si="123"/>
        <v>0</v>
      </c>
      <c r="AR500" s="24" t="s">
        <v>225</v>
      </c>
      <c r="AT500" s="24" t="s">
        <v>222</v>
      </c>
      <c r="AU500" s="24" t="s">
        <v>88</v>
      </c>
      <c r="AY500" s="24" t="s">
        <v>179</v>
      </c>
      <c r="BE500" s="204">
        <f t="shared" si="124"/>
        <v>0</v>
      </c>
      <c r="BF500" s="204">
        <f t="shared" si="125"/>
        <v>0</v>
      </c>
      <c r="BG500" s="204">
        <f t="shared" si="126"/>
        <v>0</v>
      </c>
      <c r="BH500" s="204">
        <f t="shared" si="127"/>
        <v>0</v>
      </c>
      <c r="BI500" s="204">
        <f t="shared" si="128"/>
        <v>0</v>
      </c>
      <c r="BJ500" s="24" t="s">
        <v>86</v>
      </c>
      <c r="BK500" s="204">
        <f t="shared" si="129"/>
        <v>0</v>
      </c>
      <c r="BL500" s="24" t="s">
        <v>187</v>
      </c>
      <c r="BM500" s="24" t="s">
        <v>4087</v>
      </c>
    </row>
    <row r="501" spans="2:65" s="1" customFormat="1" ht="14.45" customHeight="1">
      <c r="B501" s="42"/>
      <c r="C501" s="240" t="s">
        <v>4088</v>
      </c>
      <c r="D501" s="240" t="s">
        <v>222</v>
      </c>
      <c r="E501" s="241" t="s">
        <v>4089</v>
      </c>
      <c r="F501" s="242" t="s">
        <v>3519</v>
      </c>
      <c r="G501" s="243" t="s">
        <v>250</v>
      </c>
      <c r="H501" s="244">
        <v>3</v>
      </c>
      <c r="I501" s="245"/>
      <c r="J501" s="246">
        <f t="shared" si="120"/>
        <v>0</v>
      </c>
      <c r="K501" s="242" t="s">
        <v>34</v>
      </c>
      <c r="L501" s="247"/>
      <c r="M501" s="248" t="s">
        <v>34</v>
      </c>
      <c r="N501" s="249" t="s">
        <v>49</v>
      </c>
      <c r="O501" s="43"/>
      <c r="P501" s="202">
        <f t="shared" si="121"/>
        <v>0</v>
      </c>
      <c r="Q501" s="202">
        <v>0</v>
      </c>
      <c r="R501" s="202">
        <f t="shared" si="122"/>
        <v>0</v>
      </c>
      <c r="S501" s="202">
        <v>0</v>
      </c>
      <c r="T501" s="203">
        <f t="shared" si="123"/>
        <v>0</v>
      </c>
      <c r="AR501" s="24" t="s">
        <v>225</v>
      </c>
      <c r="AT501" s="24" t="s">
        <v>222</v>
      </c>
      <c r="AU501" s="24" t="s">
        <v>88</v>
      </c>
      <c r="AY501" s="24" t="s">
        <v>179</v>
      </c>
      <c r="BE501" s="204">
        <f t="shared" si="124"/>
        <v>0</v>
      </c>
      <c r="BF501" s="204">
        <f t="shared" si="125"/>
        <v>0</v>
      </c>
      <c r="BG501" s="204">
        <f t="shared" si="126"/>
        <v>0</v>
      </c>
      <c r="BH501" s="204">
        <f t="shared" si="127"/>
        <v>0</v>
      </c>
      <c r="BI501" s="204">
        <f t="shared" si="128"/>
        <v>0</v>
      </c>
      <c r="BJ501" s="24" t="s">
        <v>86</v>
      </c>
      <c r="BK501" s="204">
        <f t="shared" si="129"/>
        <v>0</v>
      </c>
      <c r="BL501" s="24" t="s">
        <v>187</v>
      </c>
      <c r="BM501" s="24" t="s">
        <v>4090</v>
      </c>
    </row>
    <row r="502" spans="2:65" s="10" customFormat="1" ht="29.85" customHeight="1">
      <c r="B502" s="177"/>
      <c r="C502" s="178"/>
      <c r="D502" s="179" t="s">
        <v>77</v>
      </c>
      <c r="E502" s="191" t="s">
        <v>4091</v>
      </c>
      <c r="F502" s="191" t="s">
        <v>4092</v>
      </c>
      <c r="G502" s="178"/>
      <c r="H502" s="178"/>
      <c r="I502" s="181"/>
      <c r="J502" s="192">
        <f>BK502</f>
        <v>0</v>
      </c>
      <c r="K502" s="178"/>
      <c r="L502" s="183"/>
      <c r="M502" s="184"/>
      <c r="N502" s="185"/>
      <c r="O502" s="185"/>
      <c r="P502" s="186">
        <f>SUM(P503:P513)</f>
        <v>0</v>
      </c>
      <c r="Q502" s="185"/>
      <c r="R502" s="186">
        <f>SUM(R503:R513)</f>
        <v>0</v>
      </c>
      <c r="S502" s="185"/>
      <c r="T502" s="187">
        <f>SUM(T503:T513)</f>
        <v>0</v>
      </c>
      <c r="AR502" s="188" t="s">
        <v>86</v>
      </c>
      <c r="AT502" s="189" t="s">
        <v>77</v>
      </c>
      <c r="AU502" s="189" t="s">
        <v>86</v>
      </c>
      <c r="AY502" s="188" t="s">
        <v>179</v>
      </c>
      <c r="BK502" s="190">
        <f>SUM(BK503:BK513)</f>
        <v>0</v>
      </c>
    </row>
    <row r="503" spans="2:65" s="1" customFormat="1" ht="34.15" customHeight="1">
      <c r="B503" s="42"/>
      <c r="C503" s="240" t="s">
        <v>3602</v>
      </c>
      <c r="D503" s="240" t="s">
        <v>222</v>
      </c>
      <c r="E503" s="241" t="s">
        <v>4093</v>
      </c>
      <c r="F503" s="242" t="s">
        <v>4094</v>
      </c>
      <c r="G503" s="243" t="s">
        <v>2864</v>
      </c>
      <c r="H503" s="244">
        <v>2</v>
      </c>
      <c r="I503" s="245"/>
      <c r="J503" s="246">
        <f t="shared" ref="J503:J513" si="130">ROUND(I503*H503,2)</f>
        <v>0</v>
      </c>
      <c r="K503" s="242" t="s">
        <v>34</v>
      </c>
      <c r="L503" s="247"/>
      <c r="M503" s="248" t="s">
        <v>34</v>
      </c>
      <c r="N503" s="249" t="s">
        <v>49</v>
      </c>
      <c r="O503" s="43"/>
      <c r="P503" s="202">
        <f t="shared" ref="P503:P513" si="131">O503*H503</f>
        <v>0</v>
      </c>
      <c r="Q503" s="202">
        <v>0</v>
      </c>
      <c r="R503" s="202">
        <f t="shared" ref="R503:R513" si="132">Q503*H503</f>
        <v>0</v>
      </c>
      <c r="S503" s="202">
        <v>0</v>
      </c>
      <c r="T503" s="203">
        <f t="shared" ref="T503:T513" si="133">S503*H503</f>
        <v>0</v>
      </c>
      <c r="AR503" s="24" t="s">
        <v>225</v>
      </c>
      <c r="AT503" s="24" t="s">
        <v>222</v>
      </c>
      <c r="AU503" s="24" t="s">
        <v>88</v>
      </c>
      <c r="AY503" s="24" t="s">
        <v>179</v>
      </c>
      <c r="BE503" s="204">
        <f t="shared" ref="BE503:BE513" si="134">IF(N503="základní",J503,0)</f>
        <v>0</v>
      </c>
      <c r="BF503" s="204">
        <f t="shared" ref="BF503:BF513" si="135">IF(N503="snížená",J503,0)</f>
        <v>0</v>
      </c>
      <c r="BG503" s="204">
        <f t="shared" ref="BG503:BG513" si="136">IF(N503="zákl. přenesená",J503,0)</f>
        <v>0</v>
      </c>
      <c r="BH503" s="204">
        <f t="shared" ref="BH503:BH513" si="137">IF(N503="sníž. přenesená",J503,0)</f>
        <v>0</v>
      </c>
      <c r="BI503" s="204">
        <f t="shared" ref="BI503:BI513" si="138">IF(N503="nulová",J503,0)</f>
        <v>0</v>
      </c>
      <c r="BJ503" s="24" t="s">
        <v>86</v>
      </c>
      <c r="BK503" s="204">
        <f t="shared" ref="BK503:BK513" si="139">ROUND(I503*H503,2)</f>
        <v>0</v>
      </c>
      <c r="BL503" s="24" t="s">
        <v>187</v>
      </c>
      <c r="BM503" s="24" t="s">
        <v>4095</v>
      </c>
    </row>
    <row r="504" spans="2:65" s="1" customFormat="1" ht="14.45" customHeight="1">
      <c r="B504" s="42"/>
      <c r="C504" s="240" t="s">
        <v>4096</v>
      </c>
      <c r="D504" s="240" t="s">
        <v>222</v>
      </c>
      <c r="E504" s="241" t="s">
        <v>4097</v>
      </c>
      <c r="F504" s="242" t="s">
        <v>4098</v>
      </c>
      <c r="G504" s="243" t="s">
        <v>2864</v>
      </c>
      <c r="H504" s="244">
        <v>2</v>
      </c>
      <c r="I504" s="245"/>
      <c r="J504" s="246">
        <f t="shared" si="130"/>
        <v>0</v>
      </c>
      <c r="K504" s="242" t="s">
        <v>34</v>
      </c>
      <c r="L504" s="247"/>
      <c r="M504" s="248" t="s">
        <v>34</v>
      </c>
      <c r="N504" s="249" t="s">
        <v>49</v>
      </c>
      <c r="O504" s="43"/>
      <c r="P504" s="202">
        <f t="shared" si="131"/>
        <v>0</v>
      </c>
      <c r="Q504" s="202">
        <v>0</v>
      </c>
      <c r="R504" s="202">
        <f t="shared" si="132"/>
        <v>0</v>
      </c>
      <c r="S504" s="202">
        <v>0</v>
      </c>
      <c r="T504" s="203">
        <f t="shared" si="133"/>
        <v>0</v>
      </c>
      <c r="AR504" s="24" t="s">
        <v>225</v>
      </c>
      <c r="AT504" s="24" t="s">
        <v>222</v>
      </c>
      <c r="AU504" s="24" t="s">
        <v>88</v>
      </c>
      <c r="AY504" s="24" t="s">
        <v>179</v>
      </c>
      <c r="BE504" s="204">
        <f t="shared" si="134"/>
        <v>0</v>
      </c>
      <c r="BF504" s="204">
        <f t="shared" si="135"/>
        <v>0</v>
      </c>
      <c r="BG504" s="204">
        <f t="shared" si="136"/>
        <v>0</v>
      </c>
      <c r="BH504" s="204">
        <f t="shared" si="137"/>
        <v>0</v>
      </c>
      <c r="BI504" s="204">
        <f t="shared" si="138"/>
        <v>0</v>
      </c>
      <c r="BJ504" s="24" t="s">
        <v>86</v>
      </c>
      <c r="BK504" s="204">
        <f t="shared" si="139"/>
        <v>0</v>
      </c>
      <c r="BL504" s="24" t="s">
        <v>187</v>
      </c>
      <c r="BM504" s="24" t="s">
        <v>4099</v>
      </c>
    </row>
    <row r="505" spans="2:65" s="1" customFormat="1" ht="14.45" customHeight="1">
      <c r="B505" s="42"/>
      <c r="C505" s="240" t="s">
        <v>3604</v>
      </c>
      <c r="D505" s="240" t="s">
        <v>222</v>
      </c>
      <c r="E505" s="241" t="s">
        <v>4100</v>
      </c>
      <c r="F505" s="242" t="s">
        <v>4101</v>
      </c>
      <c r="G505" s="243" t="s">
        <v>2864</v>
      </c>
      <c r="H505" s="244">
        <v>4</v>
      </c>
      <c r="I505" s="245"/>
      <c r="J505" s="246">
        <f t="shared" si="130"/>
        <v>0</v>
      </c>
      <c r="K505" s="242" t="s">
        <v>34</v>
      </c>
      <c r="L505" s="247"/>
      <c r="M505" s="248" t="s">
        <v>34</v>
      </c>
      <c r="N505" s="249" t="s">
        <v>49</v>
      </c>
      <c r="O505" s="43"/>
      <c r="P505" s="202">
        <f t="shared" si="131"/>
        <v>0</v>
      </c>
      <c r="Q505" s="202">
        <v>0</v>
      </c>
      <c r="R505" s="202">
        <f t="shared" si="132"/>
        <v>0</v>
      </c>
      <c r="S505" s="202">
        <v>0</v>
      </c>
      <c r="T505" s="203">
        <f t="shared" si="133"/>
        <v>0</v>
      </c>
      <c r="AR505" s="24" t="s">
        <v>225</v>
      </c>
      <c r="AT505" s="24" t="s">
        <v>222</v>
      </c>
      <c r="AU505" s="24" t="s">
        <v>88</v>
      </c>
      <c r="AY505" s="24" t="s">
        <v>179</v>
      </c>
      <c r="BE505" s="204">
        <f t="shared" si="134"/>
        <v>0</v>
      </c>
      <c r="BF505" s="204">
        <f t="shared" si="135"/>
        <v>0</v>
      </c>
      <c r="BG505" s="204">
        <f t="shared" si="136"/>
        <v>0</v>
      </c>
      <c r="BH505" s="204">
        <f t="shared" si="137"/>
        <v>0</v>
      </c>
      <c r="BI505" s="204">
        <f t="shared" si="138"/>
        <v>0</v>
      </c>
      <c r="BJ505" s="24" t="s">
        <v>86</v>
      </c>
      <c r="BK505" s="204">
        <f t="shared" si="139"/>
        <v>0</v>
      </c>
      <c r="BL505" s="24" t="s">
        <v>187</v>
      </c>
      <c r="BM505" s="24" t="s">
        <v>4102</v>
      </c>
    </row>
    <row r="506" spans="2:65" s="1" customFormat="1" ht="14.45" customHeight="1">
      <c r="B506" s="42"/>
      <c r="C506" s="240" t="s">
        <v>4103</v>
      </c>
      <c r="D506" s="240" t="s">
        <v>222</v>
      </c>
      <c r="E506" s="241" t="s">
        <v>4104</v>
      </c>
      <c r="F506" s="242" t="s">
        <v>4105</v>
      </c>
      <c r="G506" s="243" t="s">
        <v>2864</v>
      </c>
      <c r="H506" s="244">
        <v>2</v>
      </c>
      <c r="I506" s="245"/>
      <c r="J506" s="246">
        <f t="shared" si="130"/>
        <v>0</v>
      </c>
      <c r="K506" s="242" t="s">
        <v>34</v>
      </c>
      <c r="L506" s="247"/>
      <c r="M506" s="248" t="s">
        <v>34</v>
      </c>
      <c r="N506" s="249" t="s">
        <v>49</v>
      </c>
      <c r="O506" s="43"/>
      <c r="P506" s="202">
        <f t="shared" si="131"/>
        <v>0</v>
      </c>
      <c r="Q506" s="202">
        <v>0</v>
      </c>
      <c r="R506" s="202">
        <f t="shared" si="132"/>
        <v>0</v>
      </c>
      <c r="S506" s="202">
        <v>0</v>
      </c>
      <c r="T506" s="203">
        <f t="shared" si="133"/>
        <v>0</v>
      </c>
      <c r="AR506" s="24" t="s">
        <v>225</v>
      </c>
      <c r="AT506" s="24" t="s">
        <v>222</v>
      </c>
      <c r="AU506" s="24" t="s">
        <v>88</v>
      </c>
      <c r="AY506" s="24" t="s">
        <v>179</v>
      </c>
      <c r="BE506" s="204">
        <f t="shared" si="134"/>
        <v>0</v>
      </c>
      <c r="BF506" s="204">
        <f t="shared" si="135"/>
        <v>0</v>
      </c>
      <c r="BG506" s="204">
        <f t="shared" si="136"/>
        <v>0</v>
      </c>
      <c r="BH506" s="204">
        <f t="shared" si="137"/>
        <v>0</v>
      </c>
      <c r="BI506" s="204">
        <f t="shared" si="138"/>
        <v>0</v>
      </c>
      <c r="BJ506" s="24" t="s">
        <v>86</v>
      </c>
      <c r="BK506" s="204">
        <f t="shared" si="139"/>
        <v>0</v>
      </c>
      <c r="BL506" s="24" t="s">
        <v>187</v>
      </c>
      <c r="BM506" s="24" t="s">
        <v>4106</v>
      </c>
    </row>
    <row r="507" spans="2:65" s="1" customFormat="1" ht="14.45" customHeight="1">
      <c r="B507" s="42"/>
      <c r="C507" s="240" t="s">
        <v>3606</v>
      </c>
      <c r="D507" s="240" t="s">
        <v>222</v>
      </c>
      <c r="E507" s="241" t="s">
        <v>4107</v>
      </c>
      <c r="F507" s="242" t="s">
        <v>3421</v>
      </c>
      <c r="G507" s="243" t="s">
        <v>250</v>
      </c>
      <c r="H507" s="244">
        <v>4</v>
      </c>
      <c r="I507" s="245"/>
      <c r="J507" s="246">
        <f t="shared" si="130"/>
        <v>0</v>
      </c>
      <c r="K507" s="242" t="s">
        <v>34</v>
      </c>
      <c r="L507" s="247"/>
      <c r="M507" s="248" t="s">
        <v>34</v>
      </c>
      <c r="N507" s="249" t="s">
        <v>49</v>
      </c>
      <c r="O507" s="43"/>
      <c r="P507" s="202">
        <f t="shared" si="131"/>
        <v>0</v>
      </c>
      <c r="Q507" s="202">
        <v>0</v>
      </c>
      <c r="R507" s="202">
        <f t="shared" si="132"/>
        <v>0</v>
      </c>
      <c r="S507" s="202">
        <v>0</v>
      </c>
      <c r="T507" s="203">
        <f t="shared" si="133"/>
        <v>0</v>
      </c>
      <c r="AR507" s="24" t="s">
        <v>225</v>
      </c>
      <c r="AT507" s="24" t="s">
        <v>222</v>
      </c>
      <c r="AU507" s="24" t="s">
        <v>88</v>
      </c>
      <c r="AY507" s="24" t="s">
        <v>179</v>
      </c>
      <c r="BE507" s="204">
        <f t="shared" si="134"/>
        <v>0</v>
      </c>
      <c r="BF507" s="204">
        <f t="shared" si="135"/>
        <v>0</v>
      </c>
      <c r="BG507" s="204">
        <f t="shared" si="136"/>
        <v>0</v>
      </c>
      <c r="BH507" s="204">
        <f t="shared" si="137"/>
        <v>0</v>
      </c>
      <c r="BI507" s="204">
        <f t="shared" si="138"/>
        <v>0</v>
      </c>
      <c r="BJ507" s="24" t="s">
        <v>86</v>
      </c>
      <c r="BK507" s="204">
        <f t="shared" si="139"/>
        <v>0</v>
      </c>
      <c r="BL507" s="24" t="s">
        <v>187</v>
      </c>
      <c r="BM507" s="24" t="s">
        <v>4108</v>
      </c>
    </row>
    <row r="508" spans="2:65" s="1" customFormat="1" ht="14.45" customHeight="1">
      <c r="B508" s="42"/>
      <c r="C508" s="240" t="s">
        <v>4109</v>
      </c>
      <c r="D508" s="240" t="s">
        <v>222</v>
      </c>
      <c r="E508" s="241" t="s">
        <v>4110</v>
      </c>
      <c r="F508" s="242" t="s">
        <v>3423</v>
      </c>
      <c r="G508" s="243" t="s">
        <v>2864</v>
      </c>
      <c r="H508" s="244">
        <v>3</v>
      </c>
      <c r="I508" s="245"/>
      <c r="J508" s="246">
        <f t="shared" si="130"/>
        <v>0</v>
      </c>
      <c r="K508" s="242" t="s">
        <v>34</v>
      </c>
      <c r="L508" s="247"/>
      <c r="M508" s="248" t="s">
        <v>34</v>
      </c>
      <c r="N508" s="249" t="s">
        <v>49</v>
      </c>
      <c r="O508" s="43"/>
      <c r="P508" s="202">
        <f t="shared" si="131"/>
        <v>0</v>
      </c>
      <c r="Q508" s="202">
        <v>0</v>
      </c>
      <c r="R508" s="202">
        <f t="shared" si="132"/>
        <v>0</v>
      </c>
      <c r="S508" s="202">
        <v>0</v>
      </c>
      <c r="T508" s="203">
        <f t="shared" si="133"/>
        <v>0</v>
      </c>
      <c r="AR508" s="24" t="s">
        <v>225</v>
      </c>
      <c r="AT508" s="24" t="s">
        <v>222</v>
      </c>
      <c r="AU508" s="24" t="s">
        <v>88</v>
      </c>
      <c r="AY508" s="24" t="s">
        <v>179</v>
      </c>
      <c r="BE508" s="204">
        <f t="shared" si="134"/>
        <v>0</v>
      </c>
      <c r="BF508" s="204">
        <f t="shared" si="135"/>
        <v>0</v>
      </c>
      <c r="BG508" s="204">
        <f t="shared" si="136"/>
        <v>0</v>
      </c>
      <c r="BH508" s="204">
        <f t="shared" si="137"/>
        <v>0</v>
      </c>
      <c r="BI508" s="204">
        <f t="shared" si="138"/>
        <v>0</v>
      </c>
      <c r="BJ508" s="24" t="s">
        <v>86</v>
      </c>
      <c r="BK508" s="204">
        <f t="shared" si="139"/>
        <v>0</v>
      </c>
      <c r="BL508" s="24" t="s">
        <v>187</v>
      </c>
      <c r="BM508" s="24" t="s">
        <v>4111</v>
      </c>
    </row>
    <row r="509" spans="2:65" s="1" customFormat="1" ht="14.45" customHeight="1">
      <c r="B509" s="42"/>
      <c r="C509" s="240" t="s">
        <v>3608</v>
      </c>
      <c r="D509" s="240" t="s">
        <v>222</v>
      </c>
      <c r="E509" s="241" t="s">
        <v>4112</v>
      </c>
      <c r="F509" s="242" t="s">
        <v>3507</v>
      </c>
      <c r="G509" s="243" t="s">
        <v>2864</v>
      </c>
      <c r="H509" s="244">
        <v>2</v>
      </c>
      <c r="I509" s="245"/>
      <c r="J509" s="246">
        <f t="shared" si="130"/>
        <v>0</v>
      </c>
      <c r="K509" s="242" t="s">
        <v>34</v>
      </c>
      <c r="L509" s="247"/>
      <c r="M509" s="248" t="s">
        <v>34</v>
      </c>
      <c r="N509" s="249" t="s">
        <v>49</v>
      </c>
      <c r="O509" s="43"/>
      <c r="P509" s="202">
        <f t="shared" si="131"/>
        <v>0</v>
      </c>
      <c r="Q509" s="202">
        <v>0</v>
      </c>
      <c r="R509" s="202">
        <f t="shared" si="132"/>
        <v>0</v>
      </c>
      <c r="S509" s="202">
        <v>0</v>
      </c>
      <c r="T509" s="203">
        <f t="shared" si="133"/>
        <v>0</v>
      </c>
      <c r="AR509" s="24" t="s">
        <v>225</v>
      </c>
      <c r="AT509" s="24" t="s">
        <v>222</v>
      </c>
      <c r="AU509" s="24" t="s">
        <v>88</v>
      </c>
      <c r="AY509" s="24" t="s">
        <v>179</v>
      </c>
      <c r="BE509" s="204">
        <f t="shared" si="134"/>
        <v>0</v>
      </c>
      <c r="BF509" s="204">
        <f t="shared" si="135"/>
        <v>0</v>
      </c>
      <c r="BG509" s="204">
        <f t="shared" si="136"/>
        <v>0</v>
      </c>
      <c r="BH509" s="204">
        <f t="shared" si="137"/>
        <v>0</v>
      </c>
      <c r="BI509" s="204">
        <f t="shared" si="138"/>
        <v>0</v>
      </c>
      <c r="BJ509" s="24" t="s">
        <v>86</v>
      </c>
      <c r="BK509" s="204">
        <f t="shared" si="139"/>
        <v>0</v>
      </c>
      <c r="BL509" s="24" t="s">
        <v>187</v>
      </c>
      <c r="BM509" s="24" t="s">
        <v>4113</v>
      </c>
    </row>
    <row r="510" spans="2:65" s="1" customFormat="1" ht="22.9" customHeight="1">
      <c r="B510" s="42"/>
      <c r="C510" s="240" t="s">
        <v>4114</v>
      </c>
      <c r="D510" s="240" t="s">
        <v>222</v>
      </c>
      <c r="E510" s="241" t="s">
        <v>4115</v>
      </c>
      <c r="F510" s="242" t="s">
        <v>3480</v>
      </c>
      <c r="G510" s="243" t="s">
        <v>2864</v>
      </c>
      <c r="H510" s="244">
        <v>2</v>
      </c>
      <c r="I510" s="245"/>
      <c r="J510" s="246">
        <f t="shared" si="130"/>
        <v>0</v>
      </c>
      <c r="K510" s="242" t="s">
        <v>34</v>
      </c>
      <c r="L510" s="247"/>
      <c r="M510" s="248" t="s">
        <v>34</v>
      </c>
      <c r="N510" s="249" t="s">
        <v>49</v>
      </c>
      <c r="O510" s="43"/>
      <c r="P510" s="202">
        <f t="shared" si="131"/>
        <v>0</v>
      </c>
      <c r="Q510" s="202">
        <v>0</v>
      </c>
      <c r="R510" s="202">
        <f t="shared" si="132"/>
        <v>0</v>
      </c>
      <c r="S510" s="202">
        <v>0</v>
      </c>
      <c r="T510" s="203">
        <f t="shared" si="133"/>
        <v>0</v>
      </c>
      <c r="AR510" s="24" t="s">
        <v>225</v>
      </c>
      <c r="AT510" s="24" t="s">
        <v>222</v>
      </c>
      <c r="AU510" s="24" t="s">
        <v>88</v>
      </c>
      <c r="AY510" s="24" t="s">
        <v>179</v>
      </c>
      <c r="BE510" s="204">
        <f t="shared" si="134"/>
        <v>0</v>
      </c>
      <c r="BF510" s="204">
        <f t="shared" si="135"/>
        <v>0</v>
      </c>
      <c r="BG510" s="204">
        <f t="shared" si="136"/>
        <v>0</v>
      </c>
      <c r="BH510" s="204">
        <f t="shared" si="137"/>
        <v>0</v>
      </c>
      <c r="BI510" s="204">
        <f t="shared" si="138"/>
        <v>0</v>
      </c>
      <c r="BJ510" s="24" t="s">
        <v>86</v>
      </c>
      <c r="BK510" s="204">
        <f t="shared" si="139"/>
        <v>0</v>
      </c>
      <c r="BL510" s="24" t="s">
        <v>187</v>
      </c>
      <c r="BM510" s="24" t="s">
        <v>4116</v>
      </c>
    </row>
    <row r="511" spans="2:65" s="1" customFormat="1" ht="14.45" customHeight="1">
      <c r="B511" s="42"/>
      <c r="C511" s="240" t="s">
        <v>3610</v>
      </c>
      <c r="D511" s="240" t="s">
        <v>222</v>
      </c>
      <c r="E511" s="241" t="s">
        <v>4117</v>
      </c>
      <c r="F511" s="242" t="s">
        <v>4118</v>
      </c>
      <c r="G511" s="243" t="s">
        <v>250</v>
      </c>
      <c r="H511" s="244">
        <v>4</v>
      </c>
      <c r="I511" s="245"/>
      <c r="J511" s="246">
        <f t="shared" si="130"/>
        <v>0</v>
      </c>
      <c r="K511" s="242" t="s">
        <v>34</v>
      </c>
      <c r="L511" s="247"/>
      <c r="M511" s="248" t="s">
        <v>34</v>
      </c>
      <c r="N511" s="249" t="s">
        <v>49</v>
      </c>
      <c r="O511" s="43"/>
      <c r="P511" s="202">
        <f t="shared" si="131"/>
        <v>0</v>
      </c>
      <c r="Q511" s="202">
        <v>0</v>
      </c>
      <c r="R511" s="202">
        <f t="shared" si="132"/>
        <v>0</v>
      </c>
      <c r="S511" s="202">
        <v>0</v>
      </c>
      <c r="T511" s="203">
        <f t="shared" si="133"/>
        <v>0</v>
      </c>
      <c r="AR511" s="24" t="s">
        <v>225</v>
      </c>
      <c r="AT511" s="24" t="s">
        <v>222</v>
      </c>
      <c r="AU511" s="24" t="s">
        <v>88</v>
      </c>
      <c r="AY511" s="24" t="s">
        <v>179</v>
      </c>
      <c r="BE511" s="204">
        <f t="shared" si="134"/>
        <v>0</v>
      </c>
      <c r="BF511" s="204">
        <f t="shared" si="135"/>
        <v>0</v>
      </c>
      <c r="BG511" s="204">
        <f t="shared" si="136"/>
        <v>0</v>
      </c>
      <c r="BH511" s="204">
        <f t="shared" si="137"/>
        <v>0</v>
      </c>
      <c r="BI511" s="204">
        <f t="shared" si="138"/>
        <v>0</v>
      </c>
      <c r="BJ511" s="24" t="s">
        <v>86</v>
      </c>
      <c r="BK511" s="204">
        <f t="shared" si="139"/>
        <v>0</v>
      </c>
      <c r="BL511" s="24" t="s">
        <v>187</v>
      </c>
      <c r="BM511" s="24" t="s">
        <v>4119</v>
      </c>
    </row>
    <row r="512" spans="2:65" s="1" customFormat="1" ht="14.45" customHeight="1">
      <c r="B512" s="42"/>
      <c r="C512" s="240" t="s">
        <v>4120</v>
      </c>
      <c r="D512" s="240" t="s">
        <v>222</v>
      </c>
      <c r="E512" s="241" t="s">
        <v>4121</v>
      </c>
      <c r="F512" s="242" t="s">
        <v>4122</v>
      </c>
      <c r="G512" s="243" t="s">
        <v>454</v>
      </c>
      <c r="H512" s="244">
        <v>2</v>
      </c>
      <c r="I512" s="245"/>
      <c r="J512" s="246">
        <f t="shared" si="130"/>
        <v>0</v>
      </c>
      <c r="K512" s="242" t="s">
        <v>34</v>
      </c>
      <c r="L512" s="247"/>
      <c r="M512" s="248" t="s">
        <v>34</v>
      </c>
      <c r="N512" s="249" t="s">
        <v>49</v>
      </c>
      <c r="O512" s="43"/>
      <c r="P512" s="202">
        <f t="shared" si="131"/>
        <v>0</v>
      </c>
      <c r="Q512" s="202">
        <v>0</v>
      </c>
      <c r="R512" s="202">
        <f t="shared" si="132"/>
        <v>0</v>
      </c>
      <c r="S512" s="202">
        <v>0</v>
      </c>
      <c r="T512" s="203">
        <f t="shared" si="133"/>
        <v>0</v>
      </c>
      <c r="AR512" s="24" t="s">
        <v>225</v>
      </c>
      <c r="AT512" s="24" t="s">
        <v>222</v>
      </c>
      <c r="AU512" s="24" t="s">
        <v>88</v>
      </c>
      <c r="AY512" s="24" t="s">
        <v>179</v>
      </c>
      <c r="BE512" s="204">
        <f t="shared" si="134"/>
        <v>0</v>
      </c>
      <c r="BF512" s="204">
        <f t="shared" si="135"/>
        <v>0</v>
      </c>
      <c r="BG512" s="204">
        <f t="shared" si="136"/>
        <v>0</v>
      </c>
      <c r="BH512" s="204">
        <f t="shared" si="137"/>
        <v>0</v>
      </c>
      <c r="BI512" s="204">
        <f t="shared" si="138"/>
        <v>0</v>
      </c>
      <c r="BJ512" s="24" t="s">
        <v>86</v>
      </c>
      <c r="BK512" s="204">
        <f t="shared" si="139"/>
        <v>0</v>
      </c>
      <c r="BL512" s="24" t="s">
        <v>187</v>
      </c>
      <c r="BM512" s="24" t="s">
        <v>4123</v>
      </c>
    </row>
    <row r="513" spans="2:65" s="1" customFormat="1" ht="14.45" customHeight="1">
      <c r="B513" s="42"/>
      <c r="C513" s="240" t="s">
        <v>3612</v>
      </c>
      <c r="D513" s="240" t="s">
        <v>222</v>
      </c>
      <c r="E513" s="241" t="s">
        <v>4124</v>
      </c>
      <c r="F513" s="242" t="s">
        <v>4045</v>
      </c>
      <c r="G513" s="243" t="s">
        <v>185</v>
      </c>
      <c r="H513" s="244">
        <v>2</v>
      </c>
      <c r="I513" s="245"/>
      <c r="J513" s="246">
        <f t="shared" si="130"/>
        <v>0</v>
      </c>
      <c r="K513" s="242" t="s">
        <v>34</v>
      </c>
      <c r="L513" s="247"/>
      <c r="M513" s="248" t="s">
        <v>34</v>
      </c>
      <c r="N513" s="249" t="s">
        <v>49</v>
      </c>
      <c r="O513" s="43"/>
      <c r="P513" s="202">
        <f t="shared" si="131"/>
        <v>0</v>
      </c>
      <c r="Q513" s="202">
        <v>0</v>
      </c>
      <c r="R513" s="202">
        <f t="shared" si="132"/>
        <v>0</v>
      </c>
      <c r="S513" s="202">
        <v>0</v>
      </c>
      <c r="T513" s="203">
        <f t="shared" si="133"/>
        <v>0</v>
      </c>
      <c r="AR513" s="24" t="s">
        <v>225</v>
      </c>
      <c r="AT513" s="24" t="s">
        <v>222</v>
      </c>
      <c r="AU513" s="24" t="s">
        <v>88</v>
      </c>
      <c r="AY513" s="24" t="s">
        <v>179</v>
      </c>
      <c r="BE513" s="204">
        <f t="shared" si="134"/>
        <v>0</v>
      </c>
      <c r="BF513" s="204">
        <f t="shared" si="135"/>
        <v>0</v>
      </c>
      <c r="BG513" s="204">
        <f t="shared" si="136"/>
        <v>0</v>
      </c>
      <c r="BH513" s="204">
        <f t="shared" si="137"/>
        <v>0</v>
      </c>
      <c r="BI513" s="204">
        <f t="shared" si="138"/>
        <v>0</v>
      </c>
      <c r="BJ513" s="24" t="s">
        <v>86</v>
      </c>
      <c r="BK513" s="204">
        <f t="shared" si="139"/>
        <v>0</v>
      </c>
      <c r="BL513" s="24" t="s">
        <v>187</v>
      </c>
      <c r="BM513" s="24" t="s">
        <v>4125</v>
      </c>
    </row>
    <row r="514" spans="2:65" s="10" customFormat="1" ht="29.85" customHeight="1">
      <c r="B514" s="177"/>
      <c r="C514" s="178"/>
      <c r="D514" s="179" t="s">
        <v>77</v>
      </c>
      <c r="E514" s="191" t="s">
        <v>4126</v>
      </c>
      <c r="F514" s="191" t="s">
        <v>4127</v>
      </c>
      <c r="G514" s="178"/>
      <c r="H514" s="178"/>
      <c r="I514" s="181"/>
      <c r="J514" s="192">
        <f>BK514</f>
        <v>0</v>
      </c>
      <c r="K514" s="178"/>
      <c r="L514" s="183"/>
      <c r="M514" s="184"/>
      <c r="N514" s="185"/>
      <c r="O514" s="185"/>
      <c r="P514" s="186">
        <f>SUM(P515:P520)</f>
        <v>0</v>
      </c>
      <c r="Q514" s="185"/>
      <c r="R514" s="186">
        <f>SUM(R515:R520)</f>
        <v>0</v>
      </c>
      <c r="S514" s="185"/>
      <c r="T514" s="187">
        <f>SUM(T515:T520)</f>
        <v>0</v>
      </c>
      <c r="AR514" s="188" t="s">
        <v>86</v>
      </c>
      <c r="AT514" s="189" t="s">
        <v>77</v>
      </c>
      <c r="AU514" s="189" t="s">
        <v>86</v>
      </c>
      <c r="AY514" s="188" t="s">
        <v>179</v>
      </c>
      <c r="BK514" s="190">
        <f>SUM(BK515:BK520)</f>
        <v>0</v>
      </c>
    </row>
    <row r="515" spans="2:65" s="1" customFormat="1" ht="45.6" customHeight="1">
      <c r="B515" s="42"/>
      <c r="C515" s="240" t="s">
        <v>4128</v>
      </c>
      <c r="D515" s="240" t="s">
        <v>222</v>
      </c>
      <c r="E515" s="241" t="s">
        <v>4129</v>
      </c>
      <c r="F515" s="242" t="s">
        <v>4130</v>
      </c>
      <c r="G515" s="243" t="s">
        <v>2864</v>
      </c>
      <c r="H515" s="244">
        <v>4</v>
      </c>
      <c r="I515" s="245"/>
      <c r="J515" s="246">
        <f t="shared" ref="J515:J520" si="140">ROUND(I515*H515,2)</f>
        <v>0</v>
      </c>
      <c r="K515" s="242" t="s">
        <v>34</v>
      </c>
      <c r="L515" s="247"/>
      <c r="M515" s="248" t="s">
        <v>34</v>
      </c>
      <c r="N515" s="249" t="s">
        <v>49</v>
      </c>
      <c r="O515" s="43"/>
      <c r="P515" s="202">
        <f t="shared" ref="P515:P520" si="141">O515*H515</f>
        <v>0</v>
      </c>
      <c r="Q515" s="202">
        <v>0</v>
      </c>
      <c r="R515" s="202">
        <f t="shared" ref="R515:R520" si="142">Q515*H515</f>
        <v>0</v>
      </c>
      <c r="S515" s="202">
        <v>0</v>
      </c>
      <c r="T515" s="203">
        <f t="shared" ref="T515:T520" si="143">S515*H515</f>
        <v>0</v>
      </c>
      <c r="AR515" s="24" t="s">
        <v>225</v>
      </c>
      <c r="AT515" s="24" t="s">
        <v>222</v>
      </c>
      <c r="AU515" s="24" t="s">
        <v>88</v>
      </c>
      <c r="AY515" s="24" t="s">
        <v>179</v>
      </c>
      <c r="BE515" s="204">
        <f t="shared" ref="BE515:BE520" si="144">IF(N515="základní",J515,0)</f>
        <v>0</v>
      </c>
      <c r="BF515" s="204">
        <f t="shared" ref="BF515:BF520" si="145">IF(N515="snížená",J515,0)</f>
        <v>0</v>
      </c>
      <c r="BG515" s="204">
        <f t="shared" ref="BG515:BG520" si="146">IF(N515="zákl. přenesená",J515,0)</f>
        <v>0</v>
      </c>
      <c r="BH515" s="204">
        <f t="shared" ref="BH515:BH520" si="147">IF(N515="sníž. přenesená",J515,0)</f>
        <v>0</v>
      </c>
      <c r="BI515" s="204">
        <f t="shared" ref="BI515:BI520" si="148">IF(N515="nulová",J515,0)</f>
        <v>0</v>
      </c>
      <c r="BJ515" s="24" t="s">
        <v>86</v>
      </c>
      <c r="BK515" s="204">
        <f t="shared" ref="BK515:BK520" si="149">ROUND(I515*H515,2)</f>
        <v>0</v>
      </c>
      <c r="BL515" s="24" t="s">
        <v>187</v>
      </c>
      <c r="BM515" s="24" t="s">
        <v>4131</v>
      </c>
    </row>
    <row r="516" spans="2:65" s="1" customFormat="1" ht="14.45" customHeight="1">
      <c r="B516" s="42"/>
      <c r="C516" s="240" t="s">
        <v>4132</v>
      </c>
      <c r="D516" s="240" t="s">
        <v>222</v>
      </c>
      <c r="E516" s="241" t="s">
        <v>4133</v>
      </c>
      <c r="F516" s="242" t="s">
        <v>3448</v>
      </c>
      <c r="G516" s="243" t="s">
        <v>454</v>
      </c>
      <c r="H516" s="244">
        <v>4</v>
      </c>
      <c r="I516" s="245"/>
      <c r="J516" s="246">
        <f t="shared" si="140"/>
        <v>0</v>
      </c>
      <c r="K516" s="242" t="s">
        <v>34</v>
      </c>
      <c r="L516" s="247"/>
      <c r="M516" s="248" t="s">
        <v>34</v>
      </c>
      <c r="N516" s="249" t="s">
        <v>49</v>
      </c>
      <c r="O516" s="43"/>
      <c r="P516" s="202">
        <f t="shared" si="141"/>
        <v>0</v>
      </c>
      <c r="Q516" s="202">
        <v>0</v>
      </c>
      <c r="R516" s="202">
        <f t="shared" si="142"/>
        <v>0</v>
      </c>
      <c r="S516" s="202">
        <v>0</v>
      </c>
      <c r="T516" s="203">
        <f t="shared" si="143"/>
        <v>0</v>
      </c>
      <c r="AR516" s="24" t="s">
        <v>225</v>
      </c>
      <c r="AT516" s="24" t="s">
        <v>222</v>
      </c>
      <c r="AU516" s="24" t="s">
        <v>88</v>
      </c>
      <c r="AY516" s="24" t="s">
        <v>179</v>
      </c>
      <c r="BE516" s="204">
        <f t="shared" si="144"/>
        <v>0</v>
      </c>
      <c r="BF516" s="204">
        <f t="shared" si="145"/>
        <v>0</v>
      </c>
      <c r="BG516" s="204">
        <f t="shared" si="146"/>
        <v>0</v>
      </c>
      <c r="BH516" s="204">
        <f t="shared" si="147"/>
        <v>0</v>
      </c>
      <c r="BI516" s="204">
        <f t="shared" si="148"/>
        <v>0</v>
      </c>
      <c r="BJ516" s="24" t="s">
        <v>86</v>
      </c>
      <c r="BK516" s="204">
        <f t="shared" si="149"/>
        <v>0</v>
      </c>
      <c r="BL516" s="24" t="s">
        <v>187</v>
      </c>
      <c r="BM516" s="24" t="s">
        <v>4134</v>
      </c>
    </row>
    <row r="517" spans="2:65" s="1" customFormat="1" ht="22.9" customHeight="1">
      <c r="B517" s="42"/>
      <c r="C517" s="240" t="s">
        <v>4135</v>
      </c>
      <c r="D517" s="240" t="s">
        <v>222</v>
      </c>
      <c r="E517" s="241" t="s">
        <v>4136</v>
      </c>
      <c r="F517" s="242" t="s">
        <v>4137</v>
      </c>
      <c r="G517" s="243" t="s">
        <v>250</v>
      </c>
      <c r="H517" s="244">
        <v>32</v>
      </c>
      <c r="I517" s="245"/>
      <c r="J517" s="246">
        <f t="shared" si="140"/>
        <v>0</v>
      </c>
      <c r="K517" s="242" t="s">
        <v>34</v>
      </c>
      <c r="L517" s="247"/>
      <c r="M517" s="248" t="s">
        <v>34</v>
      </c>
      <c r="N517" s="249" t="s">
        <v>49</v>
      </c>
      <c r="O517" s="43"/>
      <c r="P517" s="202">
        <f t="shared" si="141"/>
        <v>0</v>
      </c>
      <c r="Q517" s="202">
        <v>0</v>
      </c>
      <c r="R517" s="202">
        <f t="shared" si="142"/>
        <v>0</v>
      </c>
      <c r="S517" s="202">
        <v>0</v>
      </c>
      <c r="T517" s="203">
        <f t="shared" si="143"/>
        <v>0</v>
      </c>
      <c r="AR517" s="24" t="s">
        <v>225</v>
      </c>
      <c r="AT517" s="24" t="s">
        <v>222</v>
      </c>
      <c r="AU517" s="24" t="s">
        <v>88</v>
      </c>
      <c r="AY517" s="24" t="s">
        <v>179</v>
      </c>
      <c r="BE517" s="204">
        <f t="shared" si="144"/>
        <v>0</v>
      </c>
      <c r="BF517" s="204">
        <f t="shared" si="145"/>
        <v>0</v>
      </c>
      <c r="BG517" s="204">
        <f t="shared" si="146"/>
        <v>0</v>
      </c>
      <c r="BH517" s="204">
        <f t="shared" si="147"/>
        <v>0</v>
      </c>
      <c r="BI517" s="204">
        <f t="shared" si="148"/>
        <v>0</v>
      </c>
      <c r="BJ517" s="24" t="s">
        <v>86</v>
      </c>
      <c r="BK517" s="204">
        <f t="shared" si="149"/>
        <v>0</v>
      </c>
      <c r="BL517" s="24" t="s">
        <v>187</v>
      </c>
      <c r="BM517" s="24" t="s">
        <v>4138</v>
      </c>
    </row>
    <row r="518" spans="2:65" s="1" customFormat="1" ht="22.9" customHeight="1">
      <c r="B518" s="42"/>
      <c r="C518" s="240" t="s">
        <v>3617</v>
      </c>
      <c r="D518" s="240" t="s">
        <v>222</v>
      </c>
      <c r="E518" s="241" t="s">
        <v>4139</v>
      </c>
      <c r="F518" s="242" t="s">
        <v>3452</v>
      </c>
      <c r="G518" s="243" t="s">
        <v>250</v>
      </c>
      <c r="H518" s="244">
        <v>32</v>
      </c>
      <c r="I518" s="245"/>
      <c r="J518" s="246">
        <f t="shared" si="140"/>
        <v>0</v>
      </c>
      <c r="K518" s="242" t="s">
        <v>34</v>
      </c>
      <c r="L518" s="247"/>
      <c r="M518" s="248" t="s">
        <v>34</v>
      </c>
      <c r="N518" s="249" t="s">
        <v>49</v>
      </c>
      <c r="O518" s="43"/>
      <c r="P518" s="202">
        <f t="shared" si="141"/>
        <v>0</v>
      </c>
      <c r="Q518" s="202">
        <v>0</v>
      </c>
      <c r="R518" s="202">
        <f t="shared" si="142"/>
        <v>0</v>
      </c>
      <c r="S518" s="202">
        <v>0</v>
      </c>
      <c r="T518" s="203">
        <f t="shared" si="143"/>
        <v>0</v>
      </c>
      <c r="AR518" s="24" t="s">
        <v>225</v>
      </c>
      <c r="AT518" s="24" t="s">
        <v>222</v>
      </c>
      <c r="AU518" s="24" t="s">
        <v>88</v>
      </c>
      <c r="AY518" s="24" t="s">
        <v>179</v>
      </c>
      <c r="BE518" s="204">
        <f t="shared" si="144"/>
        <v>0</v>
      </c>
      <c r="BF518" s="204">
        <f t="shared" si="145"/>
        <v>0</v>
      </c>
      <c r="BG518" s="204">
        <f t="shared" si="146"/>
        <v>0</v>
      </c>
      <c r="BH518" s="204">
        <f t="shared" si="147"/>
        <v>0</v>
      </c>
      <c r="BI518" s="204">
        <f t="shared" si="148"/>
        <v>0</v>
      </c>
      <c r="BJ518" s="24" t="s">
        <v>86</v>
      </c>
      <c r="BK518" s="204">
        <f t="shared" si="149"/>
        <v>0</v>
      </c>
      <c r="BL518" s="24" t="s">
        <v>187</v>
      </c>
      <c r="BM518" s="24" t="s">
        <v>4140</v>
      </c>
    </row>
    <row r="519" spans="2:65" s="1" customFormat="1" ht="14.45" customHeight="1">
      <c r="B519" s="42"/>
      <c r="C519" s="240" t="s">
        <v>4141</v>
      </c>
      <c r="D519" s="240" t="s">
        <v>222</v>
      </c>
      <c r="E519" s="241" t="s">
        <v>4142</v>
      </c>
      <c r="F519" s="242" t="s">
        <v>3454</v>
      </c>
      <c r="G519" s="243" t="s">
        <v>250</v>
      </c>
      <c r="H519" s="244">
        <v>32</v>
      </c>
      <c r="I519" s="245"/>
      <c r="J519" s="246">
        <f t="shared" si="140"/>
        <v>0</v>
      </c>
      <c r="K519" s="242" t="s">
        <v>34</v>
      </c>
      <c r="L519" s="247"/>
      <c r="M519" s="248" t="s">
        <v>34</v>
      </c>
      <c r="N519" s="249" t="s">
        <v>49</v>
      </c>
      <c r="O519" s="43"/>
      <c r="P519" s="202">
        <f t="shared" si="141"/>
        <v>0</v>
      </c>
      <c r="Q519" s="202">
        <v>0</v>
      </c>
      <c r="R519" s="202">
        <f t="shared" si="142"/>
        <v>0</v>
      </c>
      <c r="S519" s="202">
        <v>0</v>
      </c>
      <c r="T519" s="203">
        <f t="shared" si="143"/>
        <v>0</v>
      </c>
      <c r="AR519" s="24" t="s">
        <v>225</v>
      </c>
      <c r="AT519" s="24" t="s">
        <v>222</v>
      </c>
      <c r="AU519" s="24" t="s">
        <v>88</v>
      </c>
      <c r="AY519" s="24" t="s">
        <v>179</v>
      </c>
      <c r="BE519" s="204">
        <f t="shared" si="144"/>
        <v>0</v>
      </c>
      <c r="BF519" s="204">
        <f t="shared" si="145"/>
        <v>0</v>
      </c>
      <c r="BG519" s="204">
        <f t="shared" si="146"/>
        <v>0</v>
      </c>
      <c r="BH519" s="204">
        <f t="shared" si="147"/>
        <v>0</v>
      </c>
      <c r="BI519" s="204">
        <f t="shared" si="148"/>
        <v>0</v>
      </c>
      <c r="BJ519" s="24" t="s">
        <v>86</v>
      </c>
      <c r="BK519" s="204">
        <f t="shared" si="149"/>
        <v>0</v>
      </c>
      <c r="BL519" s="24" t="s">
        <v>187</v>
      </c>
      <c r="BM519" s="24" t="s">
        <v>4143</v>
      </c>
    </row>
    <row r="520" spans="2:65" s="1" customFormat="1" ht="14.45" customHeight="1">
      <c r="B520" s="42"/>
      <c r="C520" s="240" t="s">
        <v>3619</v>
      </c>
      <c r="D520" s="240" t="s">
        <v>222</v>
      </c>
      <c r="E520" s="241" t="s">
        <v>4144</v>
      </c>
      <c r="F520" s="242" t="s">
        <v>3456</v>
      </c>
      <c r="G520" s="243" t="s">
        <v>250</v>
      </c>
      <c r="H520" s="244">
        <v>32</v>
      </c>
      <c r="I520" s="245"/>
      <c r="J520" s="246">
        <f t="shared" si="140"/>
        <v>0</v>
      </c>
      <c r="K520" s="242" t="s">
        <v>34</v>
      </c>
      <c r="L520" s="247"/>
      <c r="M520" s="248" t="s">
        <v>34</v>
      </c>
      <c r="N520" s="249" t="s">
        <v>49</v>
      </c>
      <c r="O520" s="43"/>
      <c r="P520" s="202">
        <f t="shared" si="141"/>
        <v>0</v>
      </c>
      <c r="Q520" s="202">
        <v>0</v>
      </c>
      <c r="R520" s="202">
        <f t="shared" si="142"/>
        <v>0</v>
      </c>
      <c r="S520" s="202">
        <v>0</v>
      </c>
      <c r="T520" s="203">
        <f t="shared" si="143"/>
        <v>0</v>
      </c>
      <c r="AR520" s="24" t="s">
        <v>225</v>
      </c>
      <c r="AT520" s="24" t="s">
        <v>222</v>
      </c>
      <c r="AU520" s="24" t="s">
        <v>88</v>
      </c>
      <c r="AY520" s="24" t="s">
        <v>179</v>
      </c>
      <c r="BE520" s="204">
        <f t="shared" si="144"/>
        <v>0</v>
      </c>
      <c r="BF520" s="204">
        <f t="shared" si="145"/>
        <v>0</v>
      </c>
      <c r="BG520" s="204">
        <f t="shared" si="146"/>
        <v>0</v>
      </c>
      <c r="BH520" s="204">
        <f t="shared" si="147"/>
        <v>0</v>
      </c>
      <c r="BI520" s="204">
        <f t="shared" si="148"/>
        <v>0</v>
      </c>
      <c r="BJ520" s="24" t="s">
        <v>86</v>
      </c>
      <c r="BK520" s="204">
        <f t="shared" si="149"/>
        <v>0</v>
      </c>
      <c r="BL520" s="24" t="s">
        <v>187</v>
      </c>
      <c r="BM520" s="24" t="s">
        <v>4145</v>
      </c>
    </row>
    <row r="521" spans="2:65" s="10" customFormat="1" ht="29.85" customHeight="1">
      <c r="B521" s="177"/>
      <c r="C521" s="178"/>
      <c r="D521" s="179" t="s">
        <v>77</v>
      </c>
      <c r="E521" s="191" t="s">
        <v>4146</v>
      </c>
      <c r="F521" s="191" t="s">
        <v>4147</v>
      </c>
      <c r="G521" s="178"/>
      <c r="H521" s="178"/>
      <c r="I521" s="181"/>
      <c r="J521" s="192">
        <f>BK521</f>
        <v>0</v>
      </c>
      <c r="K521" s="178"/>
      <c r="L521" s="183"/>
      <c r="M521" s="184"/>
      <c r="N521" s="185"/>
      <c r="O521" s="185"/>
      <c r="P521" s="186">
        <f>SUM(P522:P527)</f>
        <v>0</v>
      </c>
      <c r="Q521" s="185"/>
      <c r="R521" s="186">
        <f>SUM(R522:R527)</f>
        <v>0</v>
      </c>
      <c r="S521" s="185"/>
      <c r="T521" s="187">
        <f>SUM(T522:T527)</f>
        <v>0</v>
      </c>
      <c r="AR521" s="188" t="s">
        <v>86</v>
      </c>
      <c r="AT521" s="189" t="s">
        <v>77</v>
      </c>
      <c r="AU521" s="189" t="s">
        <v>86</v>
      </c>
      <c r="AY521" s="188" t="s">
        <v>179</v>
      </c>
      <c r="BK521" s="190">
        <f>SUM(BK522:BK527)</f>
        <v>0</v>
      </c>
    </row>
    <row r="522" spans="2:65" s="1" customFormat="1" ht="45.6" customHeight="1">
      <c r="B522" s="42"/>
      <c r="C522" s="240" t="s">
        <v>4148</v>
      </c>
      <c r="D522" s="240" t="s">
        <v>222</v>
      </c>
      <c r="E522" s="241" t="s">
        <v>4149</v>
      </c>
      <c r="F522" s="242" t="s">
        <v>4150</v>
      </c>
      <c r="G522" s="243" t="s">
        <v>2864</v>
      </c>
      <c r="H522" s="244">
        <v>2</v>
      </c>
      <c r="I522" s="245"/>
      <c r="J522" s="246">
        <f t="shared" ref="J522:J527" si="150">ROUND(I522*H522,2)</f>
        <v>0</v>
      </c>
      <c r="K522" s="242" t="s">
        <v>34</v>
      </c>
      <c r="L522" s="247"/>
      <c r="M522" s="248" t="s">
        <v>34</v>
      </c>
      <c r="N522" s="249" t="s">
        <v>49</v>
      </c>
      <c r="O522" s="43"/>
      <c r="P522" s="202">
        <f t="shared" ref="P522:P527" si="151">O522*H522</f>
        <v>0</v>
      </c>
      <c r="Q522" s="202">
        <v>0</v>
      </c>
      <c r="R522" s="202">
        <f t="shared" ref="R522:R527" si="152">Q522*H522</f>
        <v>0</v>
      </c>
      <c r="S522" s="202">
        <v>0</v>
      </c>
      <c r="T522" s="203">
        <f t="shared" ref="T522:T527" si="153">S522*H522</f>
        <v>0</v>
      </c>
      <c r="AR522" s="24" t="s">
        <v>225</v>
      </c>
      <c r="AT522" s="24" t="s">
        <v>222</v>
      </c>
      <c r="AU522" s="24" t="s">
        <v>88</v>
      </c>
      <c r="AY522" s="24" t="s">
        <v>179</v>
      </c>
      <c r="BE522" s="204">
        <f t="shared" ref="BE522:BE527" si="154">IF(N522="základní",J522,0)</f>
        <v>0</v>
      </c>
      <c r="BF522" s="204">
        <f t="shared" ref="BF522:BF527" si="155">IF(N522="snížená",J522,0)</f>
        <v>0</v>
      </c>
      <c r="BG522" s="204">
        <f t="shared" ref="BG522:BG527" si="156">IF(N522="zákl. přenesená",J522,0)</f>
        <v>0</v>
      </c>
      <c r="BH522" s="204">
        <f t="shared" ref="BH522:BH527" si="157">IF(N522="sníž. přenesená",J522,0)</f>
        <v>0</v>
      </c>
      <c r="BI522" s="204">
        <f t="shared" ref="BI522:BI527" si="158">IF(N522="nulová",J522,0)</f>
        <v>0</v>
      </c>
      <c r="BJ522" s="24" t="s">
        <v>86</v>
      </c>
      <c r="BK522" s="204">
        <f t="shared" ref="BK522:BK527" si="159">ROUND(I522*H522,2)</f>
        <v>0</v>
      </c>
      <c r="BL522" s="24" t="s">
        <v>187</v>
      </c>
      <c r="BM522" s="24" t="s">
        <v>4151</v>
      </c>
    </row>
    <row r="523" spans="2:65" s="1" customFormat="1" ht="14.45" customHeight="1">
      <c r="B523" s="42"/>
      <c r="C523" s="240" t="s">
        <v>3621</v>
      </c>
      <c r="D523" s="240" t="s">
        <v>222</v>
      </c>
      <c r="E523" s="241" t="s">
        <v>4152</v>
      </c>
      <c r="F523" s="242" t="s">
        <v>4153</v>
      </c>
      <c r="G523" s="243" t="s">
        <v>454</v>
      </c>
      <c r="H523" s="244">
        <v>2</v>
      </c>
      <c r="I523" s="245"/>
      <c r="J523" s="246">
        <f t="shared" si="150"/>
        <v>0</v>
      </c>
      <c r="K523" s="242" t="s">
        <v>34</v>
      </c>
      <c r="L523" s="247"/>
      <c r="M523" s="248" t="s">
        <v>34</v>
      </c>
      <c r="N523" s="249" t="s">
        <v>49</v>
      </c>
      <c r="O523" s="43"/>
      <c r="P523" s="202">
        <f t="shared" si="151"/>
        <v>0</v>
      </c>
      <c r="Q523" s="202">
        <v>0</v>
      </c>
      <c r="R523" s="202">
        <f t="shared" si="152"/>
        <v>0</v>
      </c>
      <c r="S523" s="202">
        <v>0</v>
      </c>
      <c r="T523" s="203">
        <f t="shared" si="153"/>
        <v>0</v>
      </c>
      <c r="AR523" s="24" t="s">
        <v>225</v>
      </c>
      <c r="AT523" s="24" t="s">
        <v>222</v>
      </c>
      <c r="AU523" s="24" t="s">
        <v>88</v>
      </c>
      <c r="AY523" s="24" t="s">
        <v>179</v>
      </c>
      <c r="BE523" s="204">
        <f t="shared" si="154"/>
        <v>0</v>
      </c>
      <c r="BF523" s="204">
        <f t="shared" si="155"/>
        <v>0</v>
      </c>
      <c r="BG523" s="204">
        <f t="shared" si="156"/>
        <v>0</v>
      </c>
      <c r="BH523" s="204">
        <f t="shared" si="157"/>
        <v>0</v>
      </c>
      <c r="BI523" s="204">
        <f t="shared" si="158"/>
        <v>0</v>
      </c>
      <c r="BJ523" s="24" t="s">
        <v>86</v>
      </c>
      <c r="BK523" s="204">
        <f t="shared" si="159"/>
        <v>0</v>
      </c>
      <c r="BL523" s="24" t="s">
        <v>187</v>
      </c>
      <c r="BM523" s="24" t="s">
        <v>4154</v>
      </c>
    </row>
    <row r="524" spans="2:65" s="1" customFormat="1" ht="22.9" customHeight="1">
      <c r="B524" s="42"/>
      <c r="C524" s="240" t="s">
        <v>4155</v>
      </c>
      <c r="D524" s="240" t="s">
        <v>222</v>
      </c>
      <c r="E524" s="241" t="s">
        <v>4156</v>
      </c>
      <c r="F524" s="242" t="s">
        <v>4137</v>
      </c>
      <c r="G524" s="243" t="s">
        <v>250</v>
      </c>
      <c r="H524" s="244">
        <v>38</v>
      </c>
      <c r="I524" s="245"/>
      <c r="J524" s="246">
        <f t="shared" si="150"/>
        <v>0</v>
      </c>
      <c r="K524" s="242" t="s">
        <v>34</v>
      </c>
      <c r="L524" s="247"/>
      <c r="M524" s="248" t="s">
        <v>34</v>
      </c>
      <c r="N524" s="249" t="s">
        <v>49</v>
      </c>
      <c r="O524" s="43"/>
      <c r="P524" s="202">
        <f t="shared" si="151"/>
        <v>0</v>
      </c>
      <c r="Q524" s="202">
        <v>0</v>
      </c>
      <c r="R524" s="202">
        <f t="shared" si="152"/>
        <v>0</v>
      </c>
      <c r="S524" s="202">
        <v>0</v>
      </c>
      <c r="T524" s="203">
        <f t="shared" si="153"/>
        <v>0</v>
      </c>
      <c r="AR524" s="24" t="s">
        <v>225</v>
      </c>
      <c r="AT524" s="24" t="s">
        <v>222</v>
      </c>
      <c r="AU524" s="24" t="s">
        <v>88</v>
      </c>
      <c r="AY524" s="24" t="s">
        <v>179</v>
      </c>
      <c r="BE524" s="204">
        <f t="shared" si="154"/>
        <v>0</v>
      </c>
      <c r="BF524" s="204">
        <f t="shared" si="155"/>
        <v>0</v>
      </c>
      <c r="BG524" s="204">
        <f t="shared" si="156"/>
        <v>0</v>
      </c>
      <c r="BH524" s="204">
        <f t="shared" si="157"/>
        <v>0</v>
      </c>
      <c r="BI524" s="204">
        <f t="shared" si="158"/>
        <v>0</v>
      </c>
      <c r="BJ524" s="24" t="s">
        <v>86</v>
      </c>
      <c r="BK524" s="204">
        <f t="shared" si="159"/>
        <v>0</v>
      </c>
      <c r="BL524" s="24" t="s">
        <v>187</v>
      </c>
      <c r="BM524" s="24" t="s">
        <v>4157</v>
      </c>
    </row>
    <row r="525" spans="2:65" s="1" customFormat="1" ht="22.9" customHeight="1">
      <c r="B525" s="42"/>
      <c r="C525" s="240" t="s">
        <v>3623</v>
      </c>
      <c r="D525" s="240" t="s">
        <v>222</v>
      </c>
      <c r="E525" s="241" t="s">
        <v>4158</v>
      </c>
      <c r="F525" s="242" t="s">
        <v>4159</v>
      </c>
      <c r="G525" s="243" t="s">
        <v>250</v>
      </c>
      <c r="H525" s="244">
        <v>38</v>
      </c>
      <c r="I525" s="245"/>
      <c r="J525" s="246">
        <f t="shared" si="150"/>
        <v>0</v>
      </c>
      <c r="K525" s="242" t="s">
        <v>34</v>
      </c>
      <c r="L525" s="247"/>
      <c r="M525" s="248" t="s">
        <v>34</v>
      </c>
      <c r="N525" s="249" t="s">
        <v>49</v>
      </c>
      <c r="O525" s="43"/>
      <c r="P525" s="202">
        <f t="shared" si="151"/>
        <v>0</v>
      </c>
      <c r="Q525" s="202">
        <v>0</v>
      </c>
      <c r="R525" s="202">
        <f t="shared" si="152"/>
        <v>0</v>
      </c>
      <c r="S525" s="202">
        <v>0</v>
      </c>
      <c r="T525" s="203">
        <f t="shared" si="153"/>
        <v>0</v>
      </c>
      <c r="AR525" s="24" t="s">
        <v>225</v>
      </c>
      <c r="AT525" s="24" t="s">
        <v>222</v>
      </c>
      <c r="AU525" s="24" t="s">
        <v>88</v>
      </c>
      <c r="AY525" s="24" t="s">
        <v>179</v>
      </c>
      <c r="BE525" s="204">
        <f t="shared" si="154"/>
        <v>0</v>
      </c>
      <c r="BF525" s="204">
        <f t="shared" si="155"/>
        <v>0</v>
      </c>
      <c r="BG525" s="204">
        <f t="shared" si="156"/>
        <v>0</v>
      </c>
      <c r="BH525" s="204">
        <f t="shared" si="157"/>
        <v>0</v>
      </c>
      <c r="BI525" s="204">
        <f t="shared" si="158"/>
        <v>0</v>
      </c>
      <c r="BJ525" s="24" t="s">
        <v>86</v>
      </c>
      <c r="BK525" s="204">
        <f t="shared" si="159"/>
        <v>0</v>
      </c>
      <c r="BL525" s="24" t="s">
        <v>187</v>
      </c>
      <c r="BM525" s="24" t="s">
        <v>4160</v>
      </c>
    </row>
    <row r="526" spans="2:65" s="1" customFormat="1" ht="14.45" customHeight="1">
      <c r="B526" s="42"/>
      <c r="C526" s="240" t="s">
        <v>4161</v>
      </c>
      <c r="D526" s="240" t="s">
        <v>222</v>
      </c>
      <c r="E526" s="241" t="s">
        <v>4162</v>
      </c>
      <c r="F526" s="242" t="s">
        <v>3454</v>
      </c>
      <c r="G526" s="243" t="s">
        <v>250</v>
      </c>
      <c r="H526" s="244">
        <v>38</v>
      </c>
      <c r="I526" s="245"/>
      <c r="J526" s="246">
        <f t="shared" si="150"/>
        <v>0</v>
      </c>
      <c r="K526" s="242" t="s">
        <v>34</v>
      </c>
      <c r="L526" s="247"/>
      <c r="M526" s="248" t="s">
        <v>34</v>
      </c>
      <c r="N526" s="249" t="s">
        <v>49</v>
      </c>
      <c r="O526" s="43"/>
      <c r="P526" s="202">
        <f t="shared" si="151"/>
        <v>0</v>
      </c>
      <c r="Q526" s="202">
        <v>0</v>
      </c>
      <c r="R526" s="202">
        <f t="shared" si="152"/>
        <v>0</v>
      </c>
      <c r="S526" s="202">
        <v>0</v>
      </c>
      <c r="T526" s="203">
        <f t="shared" si="153"/>
        <v>0</v>
      </c>
      <c r="AR526" s="24" t="s">
        <v>225</v>
      </c>
      <c r="AT526" s="24" t="s">
        <v>222</v>
      </c>
      <c r="AU526" s="24" t="s">
        <v>88</v>
      </c>
      <c r="AY526" s="24" t="s">
        <v>179</v>
      </c>
      <c r="BE526" s="204">
        <f t="shared" si="154"/>
        <v>0</v>
      </c>
      <c r="BF526" s="204">
        <f t="shared" si="155"/>
        <v>0</v>
      </c>
      <c r="BG526" s="204">
        <f t="shared" si="156"/>
        <v>0</v>
      </c>
      <c r="BH526" s="204">
        <f t="shared" si="157"/>
        <v>0</v>
      </c>
      <c r="BI526" s="204">
        <f t="shared" si="158"/>
        <v>0</v>
      </c>
      <c r="BJ526" s="24" t="s">
        <v>86</v>
      </c>
      <c r="BK526" s="204">
        <f t="shared" si="159"/>
        <v>0</v>
      </c>
      <c r="BL526" s="24" t="s">
        <v>187</v>
      </c>
      <c r="BM526" s="24" t="s">
        <v>4163</v>
      </c>
    </row>
    <row r="527" spans="2:65" s="1" customFormat="1" ht="14.45" customHeight="1">
      <c r="B527" s="42"/>
      <c r="C527" s="240" t="s">
        <v>3625</v>
      </c>
      <c r="D527" s="240" t="s">
        <v>222</v>
      </c>
      <c r="E527" s="241" t="s">
        <v>4164</v>
      </c>
      <c r="F527" s="242" t="s">
        <v>3456</v>
      </c>
      <c r="G527" s="243" t="s">
        <v>250</v>
      </c>
      <c r="H527" s="244">
        <v>38</v>
      </c>
      <c r="I527" s="245"/>
      <c r="J527" s="246">
        <f t="shared" si="150"/>
        <v>0</v>
      </c>
      <c r="K527" s="242" t="s">
        <v>34</v>
      </c>
      <c r="L527" s="247"/>
      <c r="M527" s="248" t="s">
        <v>34</v>
      </c>
      <c r="N527" s="249" t="s">
        <v>49</v>
      </c>
      <c r="O527" s="43"/>
      <c r="P527" s="202">
        <f t="shared" si="151"/>
        <v>0</v>
      </c>
      <c r="Q527" s="202">
        <v>0</v>
      </c>
      <c r="R527" s="202">
        <f t="shared" si="152"/>
        <v>0</v>
      </c>
      <c r="S527" s="202">
        <v>0</v>
      </c>
      <c r="T527" s="203">
        <f t="shared" si="153"/>
        <v>0</v>
      </c>
      <c r="AR527" s="24" t="s">
        <v>225</v>
      </c>
      <c r="AT527" s="24" t="s">
        <v>222</v>
      </c>
      <c r="AU527" s="24" t="s">
        <v>88</v>
      </c>
      <c r="AY527" s="24" t="s">
        <v>179</v>
      </c>
      <c r="BE527" s="204">
        <f t="shared" si="154"/>
        <v>0</v>
      </c>
      <c r="BF527" s="204">
        <f t="shared" si="155"/>
        <v>0</v>
      </c>
      <c r="BG527" s="204">
        <f t="shared" si="156"/>
        <v>0</v>
      </c>
      <c r="BH527" s="204">
        <f t="shared" si="157"/>
        <v>0</v>
      </c>
      <c r="BI527" s="204">
        <f t="shared" si="158"/>
        <v>0</v>
      </c>
      <c r="BJ527" s="24" t="s">
        <v>86</v>
      </c>
      <c r="BK527" s="204">
        <f t="shared" si="159"/>
        <v>0</v>
      </c>
      <c r="BL527" s="24" t="s">
        <v>187</v>
      </c>
      <c r="BM527" s="24" t="s">
        <v>4165</v>
      </c>
    </row>
    <row r="528" spans="2:65" s="10" customFormat="1" ht="29.85" customHeight="1">
      <c r="B528" s="177"/>
      <c r="C528" s="178"/>
      <c r="D528" s="179" t="s">
        <v>77</v>
      </c>
      <c r="E528" s="191" t="s">
        <v>4166</v>
      </c>
      <c r="F528" s="191" t="s">
        <v>4167</v>
      </c>
      <c r="G528" s="178"/>
      <c r="H528" s="178"/>
      <c r="I528" s="181"/>
      <c r="J528" s="192">
        <f>BK528</f>
        <v>0</v>
      </c>
      <c r="K528" s="178"/>
      <c r="L528" s="183"/>
      <c r="M528" s="184"/>
      <c r="N528" s="185"/>
      <c r="O528" s="185"/>
      <c r="P528" s="186">
        <f>SUM(P529:P536)</f>
        <v>0</v>
      </c>
      <c r="Q528" s="185"/>
      <c r="R528" s="186">
        <f>SUM(R529:R536)</f>
        <v>0</v>
      </c>
      <c r="S528" s="185"/>
      <c r="T528" s="187">
        <f>SUM(T529:T536)</f>
        <v>0</v>
      </c>
      <c r="AR528" s="188" t="s">
        <v>86</v>
      </c>
      <c r="AT528" s="189" t="s">
        <v>77</v>
      </c>
      <c r="AU528" s="189" t="s">
        <v>86</v>
      </c>
      <c r="AY528" s="188" t="s">
        <v>179</v>
      </c>
      <c r="BK528" s="190">
        <f>SUM(BK529:BK536)</f>
        <v>0</v>
      </c>
    </row>
    <row r="529" spans="2:65" s="1" customFormat="1" ht="45.6" customHeight="1">
      <c r="B529" s="42"/>
      <c r="C529" s="240" t="s">
        <v>4168</v>
      </c>
      <c r="D529" s="240" t="s">
        <v>222</v>
      </c>
      <c r="E529" s="241" t="s">
        <v>4169</v>
      </c>
      <c r="F529" s="242" t="s">
        <v>4170</v>
      </c>
      <c r="G529" s="243" t="s">
        <v>2864</v>
      </c>
      <c r="H529" s="244">
        <v>1</v>
      </c>
      <c r="I529" s="245"/>
      <c r="J529" s="246">
        <f t="shared" ref="J529:J536" si="160">ROUND(I529*H529,2)</f>
        <v>0</v>
      </c>
      <c r="K529" s="242" t="s">
        <v>34</v>
      </c>
      <c r="L529" s="247"/>
      <c r="M529" s="248" t="s">
        <v>34</v>
      </c>
      <c r="N529" s="249" t="s">
        <v>49</v>
      </c>
      <c r="O529" s="43"/>
      <c r="P529" s="202">
        <f t="shared" ref="P529:P536" si="161">O529*H529</f>
        <v>0</v>
      </c>
      <c r="Q529" s="202">
        <v>0</v>
      </c>
      <c r="R529" s="202">
        <f t="shared" ref="R529:R536" si="162">Q529*H529</f>
        <v>0</v>
      </c>
      <c r="S529" s="202">
        <v>0</v>
      </c>
      <c r="T529" s="203">
        <f t="shared" ref="T529:T536" si="163">S529*H529</f>
        <v>0</v>
      </c>
      <c r="AR529" s="24" t="s">
        <v>225</v>
      </c>
      <c r="AT529" s="24" t="s">
        <v>222</v>
      </c>
      <c r="AU529" s="24" t="s">
        <v>88</v>
      </c>
      <c r="AY529" s="24" t="s">
        <v>179</v>
      </c>
      <c r="BE529" s="204">
        <f t="shared" ref="BE529:BE536" si="164">IF(N529="základní",J529,0)</f>
        <v>0</v>
      </c>
      <c r="BF529" s="204">
        <f t="shared" ref="BF529:BF536" si="165">IF(N529="snížená",J529,0)</f>
        <v>0</v>
      </c>
      <c r="BG529" s="204">
        <f t="shared" ref="BG529:BG536" si="166">IF(N529="zákl. přenesená",J529,0)</f>
        <v>0</v>
      </c>
      <c r="BH529" s="204">
        <f t="shared" ref="BH529:BH536" si="167">IF(N529="sníž. přenesená",J529,0)</f>
        <v>0</v>
      </c>
      <c r="BI529" s="204">
        <f t="shared" ref="BI529:BI536" si="168">IF(N529="nulová",J529,0)</f>
        <v>0</v>
      </c>
      <c r="BJ529" s="24" t="s">
        <v>86</v>
      </c>
      <c r="BK529" s="204">
        <f t="shared" ref="BK529:BK536" si="169">ROUND(I529*H529,2)</f>
        <v>0</v>
      </c>
      <c r="BL529" s="24" t="s">
        <v>187</v>
      </c>
      <c r="BM529" s="24" t="s">
        <v>4171</v>
      </c>
    </row>
    <row r="530" spans="2:65" s="1" customFormat="1" ht="14.45" customHeight="1">
      <c r="B530" s="42"/>
      <c r="C530" s="240" t="s">
        <v>3627</v>
      </c>
      <c r="D530" s="240" t="s">
        <v>222</v>
      </c>
      <c r="E530" s="241" t="s">
        <v>4172</v>
      </c>
      <c r="F530" s="242" t="s">
        <v>4153</v>
      </c>
      <c r="G530" s="243" t="s">
        <v>454</v>
      </c>
      <c r="H530" s="244">
        <v>1</v>
      </c>
      <c r="I530" s="245"/>
      <c r="J530" s="246">
        <f t="shared" si="160"/>
        <v>0</v>
      </c>
      <c r="K530" s="242" t="s">
        <v>34</v>
      </c>
      <c r="L530" s="247"/>
      <c r="M530" s="248" t="s">
        <v>34</v>
      </c>
      <c r="N530" s="249" t="s">
        <v>49</v>
      </c>
      <c r="O530" s="43"/>
      <c r="P530" s="202">
        <f t="shared" si="161"/>
        <v>0</v>
      </c>
      <c r="Q530" s="202">
        <v>0</v>
      </c>
      <c r="R530" s="202">
        <f t="shared" si="162"/>
        <v>0</v>
      </c>
      <c r="S530" s="202">
        <v>0</v>
      </c>
      <c r="T530" s="203">
        <f t="shared" si="163"/>
        <v>0</v>
      </c>
      <c r="AR530" s="24" t="s">
        <v>225</v>
      </c>
      <c r="AT530" s="24" t="s">
        <v>222</v>
      </c>
      <c r="AU530" s="24" t="s">
        <v>88</v>
      </c>
      <c r="AY530" s="24" t="s">
        <v>179</v>
      </c>
      <c r="BE530" s="204">
        <f t="shared" si="164"/>
        <v>0</v>
      </c>
      <c r="BF530" s="204">
        <f t="shared" si="165"/>
        <v>0</v>
      </c>
      <c r="BG530" s="204">
        <f t="shared" si="166"/>
        <v>0</v>
      </c>
      <c r="BH530" s="204">
        <f t="shared" si="167"/>
        <v>0</v>
      </c>
      <c r="BI530" s="204">
        <f t="shared" si="168"/>
        <v>0</v>
      </c>
      <c r="BJ530" s="24" t="s">
        <v>86</v>
      </c>
      <c r="BK530" s="204">
        <f t="shared" si="169"/>
        <v>0</v>
      </c>
      <c r="BL530" s="24" t="s">
        <v>187</v>
      </c>
      <c r="BM530" s="24" t="s">
        <v>4173</v>
      </c>
    </row>
    <row r="531" spans="2:65" s="1" customFormat="1" ht="22.9" customHeight="1">
      <c r="B531" s="42"/>
      <c r="C531" s="240" t="s">
        <v>4174</v>
      </c>
      <c r="D531" s="240" t="s">
        <v>222</v>
      </c>
      <c r="E531" s="241" t="s">
        <v>4175</v>
      </c>
      <c r="F531" s="242" t="s">
        <v>4137</v>
      </c>
      <c r="G531" s="243" t="s">
        <v>250</v>
      </c>
      <c r="H531" s="244">
        <v>8</v>
      </c>
      <c r="I531" s="245"/>
      <c r="J531" s="246">
        <f t="shared" si="160"/>
        <v>0</v>
      </c>
      <c r="K531" s="242" t="s">
        <v>34</v>
      </c>
      <c r="L531" s="247"/>
      <c r="M531" s="248" t="s">
        <v>34</v>
      </c>
      <c r="N531" s="249" t="s">
        <v>49</v>
      </c>
      <c r="O531" s="43"/>
      <c r="P531" s="202">
        <f t="shared" si="161"/>
        <v>0</v>
      </c>
      <c r="Q531" s="202">
        <v>0</v>
      </c>
      <c r="R531" s="202">
        <f t="shared" si="162"/>
        <v>0</v>
      </c>
      <c r="S531" s="202">
        <v>0</v>
      </c>
      <c r="T531" s="203">
        <f t="shared" si="163"/>
        <v>0</v>
      </c>
      <c r="AR531" s="24" t="s">
        <v>225</v>
      </c>
      <c r="AT531" s="24" t="s">
        <v>222</v>
      </c>
      <c r="AU531" s="24" t="s">
        <v>88</v>
      </c>
      <c r="AY531" s="24" t="s">
        <v>179</v>
      </c>
      <c r="BE531" s="204">
        <f t="shared" si="164"/>
        <v>0</v>
      </c>
      <c r="BF531" s="204">
        <f t="shared" si="165"/>
        <v>0</v>
      </c>
      <c r="BG531" s="204">
        <f t="shared" si="166"/>
        <v>0</v>
      </c>
      <c r="BH531" s="204">
        <f t="shared" si="167"/>
        <v>0</v>
      </c>
      <c r="BI531" s="204">
        <f t="shared" si="168"/>
        <v>0</v>
      </c>
      <c r="BJ531" s="24" t="s">
        <v>86</v>
      </c>
      <c r="BK531" s="204">
        <f t="shared" si="169"/>
        <v>0</v>
      </c>
      <c r="BL531" s="24" t="s">
        <v>187</v>
      </c>
      <c r="BM531" s="24" t="s">
        <v>4176</v>
      </c>
    </row>
    <row r="532" spans="2:65" s="1" customFormat="1" ht="22.9" customHeight="1">
      <c r="B532" s="42"/>
      <c r="C532" s="240" t="s">
        <v>3629</v>
      </c>
      <c r="D532" s="240" t="s">
        <v>222</v>
      </c>
      <c r="E532" s="241" t="s">
        <v>4177</v>
      </c>
      <c r="F532" s="242" t="s">
        <v>3450</v>
      </c>
      <c r="G532" s="243" t="s">
        <v>250</v>
      </c>
      <c r="H532" s="244">
        <v>8</v>
      </c>
      <c r="I532" s="245"/>
      <c r="J532" s="246">
        <f t="shared" si="160"/>
        <v>0</v>
      </c>
      <c r="K532" s="242" t="s">
        <v>34</v>
      </c>
      <c r="L532" s="247"/>
      <c r="M532" s="248" t="s">
        <v>34</v>
      </c>
      <c r="N532" s="249" t="s">
        <v>49</v>
      </c>
      <c r="O532" s="43"/>
      <c r="P532" s="202">
        <f t="shared" si="161"/>
        <v>0</v>
      </c>
      <c r="Q532" s="202">
        <v>0</v>
      </c>
      <c r="R532" s="202">
        <f t="shared" si="162"/>
        <v>0</v>
      </c>
      <c r="S532" s="202">
        <v>0</v>
      </c>
      <c r="T532" s="203">
        <f t="shared" si="163"/>
        <v>0</v>
      </c>
      <c r="AR532" s="24" t="s">
        <v>225</v>
      </c>
      <c r="AT532" s="24" t="s">
        <v>222</v>
      </c>
      <c r="AU532" s="24" t="s">
        <v>88</v>
      </c>
      <c r="AY532" s="24" t="s">
        <v>179</v>
      </c>
      <c r="BE532" s="204">
        <f t="shared" si="164"/>
        <v>0</v>
      </c>
      <c r="BF532" s="204">
        <f t="shared" si="165"/>
        <v>0</v>
      </c>
      <c r="BG532" s="204">
        <f t="shared" si="166"/>
        <v>0</v>
      </c>
      <c r="BH532" s="204">
        <f t="shared" si="167"/>
        <v>0</v>
      </c>
      <c r="BI532" s="204">
        <f t="shared" si="168"/>
        <v>0</v>
      </c>
      <c r="BJ532" s="24" t="s">
        <v>86</v>
      </c>
      <c r="BK532" s="204">
        <f t="shared" si="169"/>
        <v>0</v>
      </c>
      <c r="BL532" s="24" t="s">
        <v>187</v>
      </c>
      <c r="BM532" s="24" t="s">
        <v>4178</v>
      </c>
    </row>
    <row r="533" spans="2:65" s="1" customFormat="1" ht="14.45" customHeight="1">
      <c r="B533" s="42"/>
      <c r="C533" s="240" t="s">
        <v>4179</v>
      </c>
      <c r="D533" s="240" t="s">
        <v>222</v>
      </c>
      <c r="E533" s="241" t="s">
        <v>4180</v>
      </c>
      <c r="F533" s="242" t="s">
        <v>3454</v>
      </c>
      <c r="G533" s="243" t="s">
        <v>250</v>
      </c>
      <c r="H533" s="244">
        <v>8</v>
      </c>
      <c r="I533" s="245"/>
      <c r="J533" s="246">
        <f t="shared" si="160"/>
        <v>0</v>
      </c>
      <c r="K533" s="242" t="s">
        <v>34</v>
      </c>
      <c r="L533" s="247"/>
      <c r="M533" s="248" t="s">
        <v>34</v>
      </c>
      <c r="N533" s="249" t="s">
        <v>49</v>
      </c>
      <c r="O533" s="43"/>
      <c r="P533" s="202">
        <f t="shared" si="161"/>
        <v>0</v>
      </c>
      <c r="Q533" s="202">
        <v>0</v>
      </c>
      <c r="R533" s="202">
        <f t="shared" si="162"/>
        <v>0</v>
      </c>
      <c r="S533" s="202">
        <v>0</v>
      </c>
      <c r="T533" s="203">
        <f t="shared" si="163"/>
        <v>0</v>
      </c>
      <c r="AR533" s="24" t="s">
        <v>225</v>
      </c>
      <c r="AT533" s="24" t="s">
        <v>222</v>
      </c>
      <c r="AU533" s="24" t="s">
        <v>88</v>
      </c>
      <c r="AY533" s="24" t="s">
        <v>179</v>
      </c>
      <c r="BE533" s="204">
        <f t="shared" si="164"/>
        <v>0</v>
      </c>
      <c r="BF533" s="204">
        <f t="shared" si="165"/>
        <v>0</v>
      </c>
      <c r="BG533" s="204">
        <f t="shared" si="166"/>
        <v>0</v>
      </c>
      <c r="BH533" s="204">
        <f t="shared" si="167"/>
        <v>0</v>
      </c>
      <c r="BI533" s="204">
        <f t="shared" si="168"/>
        <v>0</v>
      </c>
      <c r="BJ533" s="24" t="s">
        <v>86</v>
      </c>
      <c r="BK533" s="204">
        <f t="shared" si="169"/>
        <v>0</v>
      </c>
      <c r="BL533" s="24" t="s">
        <v>187</v>
      </c>
      <c r="BM533" s="24" t="s">
        <v>4181</v>
      </c>
    </row>
    <row r="534" spans="2:65" s="1" customFormat="1" ht="14.45" customHeight="1">
      <c r="B534" s="42"/>
      <c r="C534" s="240" t="s">
        <v>3631</v>
      </c>
      <c r="D534" s="240" t="s">
        <v>222</v>
      </c>
      <c r="E534" s="241" t="s">
        <v>4182</v>
      </c>
      <c r="F534" s="242" t="s">
        <v>3456</v>
      </c>
      <c r="G534" s="243" t="s">
        <v>250</v>
      </c>
      <c r="H534" s="244">
        <v>8</v>
      </c>
      <c r="I534" s="245"/>
      <c r="J534" s="246">
        <f t="shared" si="160"/>
        <v>0</v>
      </c>
      <c r="K534" s="242" t="s">
        <v>34</v>
      </c>
      <c r="L534" s="247"/>
      <c r="M534" s="248" t="s">
        <v>34</v>
      </c>
      <c r="N534" s="249" t="s">
        <v>49</v>
      </c>
      <c r="O534" s="43"/>
      <c r="P534" s="202">
        <f t="shared" si="161"/>
        <v>0</v>
      </c>
      <c r="Q534" s="202">
        <v>0</v>
      </c>
      <c r="R534" s="202">
        <f t="shared" si="162"/>
        <v>0</v>
      </c>
      <c r="S534" s="202">
        <v>0</v>
      </c>
      <c r="T534" s="203">
        <f t="shared" si="163"/>
        <v>0</v>
      </c>
      <c r="AR534" s="24" t="s">
        <v>225</v>
      </c>
      <c r="AT534" s="24" t="s">
        <v>222</v>
      </c>
      <c r="AU534" s="24" t="s">
        <v>88</v>
      </c>
      <c r="AY534" s="24" t="s">
        <v>179</v>
      </c>
      <c r="BE534" s="204">
        <f t="shared" si="164"/>
        <v>0</v>
      </c>
      <c r="BF534" s="204">
        <f t="shared" si="165"/>
        <v>0</v>
      </c>
      <c r="BG534" s="204">
        <f t="shared" si="166"/>
        <v>0</v>
      </c>
      <c r="BH534" s="204">
        <f t="shared" si="167"/>
        <v>0</v>
      </c>
      <c r="BI534" s="204">
        <f t="shared" si="168"/>
        <v>0</v>
      </c>
      <c r="BJ534" s="24" t="s">
        <v>86</v>
      </c>
      <c r="BK534" s="204">
        <f t="shared" si="169"/>
        <v>0</v>
      </c>
      <c r="BL534" s="24" t="s">
        <v>187</v>
      </c>
      <c r="BM534" s="24" t="s">
        <v>4183</v>
      </c>
    </row>
    <row r="535" spans="2:65" s="1" customFormat="1" ht="14.45" customHeight="1">
      <c r="B535" s="42"/>
      <c r="C535" s="240" t="s">
        <v>4184</v>
      </c>
      <c r="D535" s="240" t="s">
        <v>222</v>
      </c>
      <c r="E535" s="241" t="s">
        <v>4185</v>
      </c>
      <c r="F535" s="242" t="s">
        <v>4186</v>
      </c>
      <c r="G535" s="243" t="s">
        <v>250</v>
      </c>
      <c r="H535" s="244">
        <v>2</v>
      </c>
      <c r="I535" s="245"/>
      <c r="J535" s="246">
        <f t="shared" si="160"/>
        <v>0</v>
      </c>
      <c r="K535" s="242" t="s">
        <v>34</v>
      </c>
      <c r="L535" s="247"/>
      <c r="M535" s="248" t="s">
        <v>34</v>
      </c>
      <c r="N535" s="249" t="s">
        <v>49</v>
      </c>
      <c r="O535" s="43"/>
      <c r="P535" s="202">
        <f t="shared" si="161"/>
        <v>0</v>
      </c>
      <c r="Q535" s="202">
        <v>0</v>
      </c>
      <c r="R535" s="202">
        <f t="shared" si="162"/>
        <v>0</v>
      </c>
      <c r="S535" s="202">
        <v>0</v>
      </c>
      <c r="T535" s="203">
        <f t="shared" si="163"/>
        <v>0</v>
      </c>
      <c r="AR535" s="24" t="s">
        <v>225</v>
      </c>
      <c r="AT535" s="24" t="s">
        <v>222</v>
      </c>
      <c r="AU535" s="24" t="s">
        <v>88</v>
      </c>
      <c r="AY535" s="24" t="s">
        <v>179</v>
      </c>
      <c r="BE535" s="204">
        <f t="shared" si="164"/>
        <v>0</v>
      </c>
      <c r="BF535" s="204">
        <f t="shared" si="165"/>
        <v>0</v>
      </c>
      <c r="BG535" s="204">
        <f t="shared" si="166"/>
        <v>0</v>
      </c>
      <c r="BH535" s="204">
        <f t="shared" si="167"/>
        <v>0</v>
      </c>
      <c r="BI535" s="204">
        <f t="shared" si="168"/>
        <v>0</v>
      </c>
      <c r="BJ535" s="24" t="s">
        <v>86</v>
      </c>
      <c r="BK535" s="204">
        <f t="shared" si="169"/>
        <v>0</v>
      </c>
      <c r="BL535" s="24" t="s">
        <v>187</v>
      </c>
      <c r="BM535" s="24" t="s">
        <v>4187</v>
      </c>
    </row>
    <row r="536" spans="2:65" s="1" customFormat="1" ht="14.45" customHeight="1">
      <c r="B536" s="42"/>
      <c r="C536" s="193" t="s">
        <v>3634</v>
      </c>
      <c r="D536" s="193" t="s">
        <v>182</v>
      </c>
      <c r="E536" s="194" t="s">
        <v>4188</v>
      </c>
      <c r="F536" s="195" t="s">
        <v>4189</v>
      </c>
      <c r="G536" s="196" t="s">
        <v>454</v>
      </c>
      <c r="H536" s="197">
        <v>1</v>
      </c>
      <c r="I536" s="198"/>
      <c r="J536" s="199">
        <f t="shared" si="160"/>
        <v>0</v>
      </c>
      <c r="K536" s="195" t="s">
        <v>34</v>
      </c>
      <c r="L536" s="62"/>
      <c r="M536" s="200" t="s">
        <v>34</v>
      </c>
      <c r="N536" s="201" t="s">
        <v>49</v>
      </c>
      <c r="O536" s="43"/>
      <c r="P536" s="202">
        <f t="shared" si="161"/>
        <v>0</v>
      </c>
      <c r="Q536" s="202">
        <v>0</v>
      </c>
      <c r="R536" s="202">
        <f t="shared" si="162"/>
        <v>0</v>
      </c>
      <c r="S536" s="202">
        <v>0</v>
      </c>
      <c r="T536" s="203">
        <f t="shared" si="163"/>
        <v>0</v>
      </c>
      <c r="AR536" s="24" t="s">
        <v>187</v>
      </c>
      <c r="AT536" s="24" t="s">
        <v>182</v>
      </c>
      <c r="AU536" s="24" t="s">
        <v>88</v>
      </c>
      <c r="AY536" s="24" t="s">
        <v>179</v>
      </c>
      <c r="BE536" s="204">
        <f t="shared" si="164"/>
        <v>0</v>
      </c>
      <c r="BF536" s="204">
        <f t="shared" si="165"/>
        <v>0</v>
      </c>
      <c r="BG536" s="204">
        <f t="shared" si="166"/>
        <v>0</v>
      </c>
      <c r="BH536" s="204">
        <f t="shared" si="167"/>
        <v>0</v>
      </c>
      <c r="BI536" s="204">
        <f t="shared" si="168"/>
        <v>0</v>
      </c>
      <c r="BJ536" s="24" t="s">
        <v>86</v>
      </c>
      <c r="BK536" s="204">
        <f t="shared" si="169"/>
        <v>0</v>
      </c>
      <c r="BL536" s="24" t="s">
        <v>187</v>
      </c>
      <c r="BM536" s="24" t="s">
        <v>4190</v>
      </c>
    </row>
    <row r="537" spans="2:65" s="10" customFormat="1" ht="29.85" customHeight="1">
      <c r="B537" s="177"/>
      <c r="C537" s="178"/>
      <c r="D537" s="179" t="s">
        <v>77</v>
      </c>
      <c r="E537" s="191" t="s">
        <v>4191</v>
      </c>
      <c r="F537" s="191" t="s">
        <v>4192</v>
      </c>
      <c r="G537" s="178"/>
      <c r="H537" s="178"/>
      <c r="I537" s="181"/>
      <c r="J537" s="192">
        <f>BK537</f>
        <v>0</v>
      </c>
      <c r="K537" s="178"/>
      <c r="L537" s="183"/>
      <c r="M537" s="184"/>
      <c r="N537" s="185"/>
      <c r="O537" s="185"/>
      <c r="P537" s="186">
        <f>SUM(P538:P546)</f>
        <v>0</v>
      </c>
      <c r="Q537" s="185"/>
      <c r="R537" s="186">
        <f>SUM(R538:R546)</f>
        <v>0</v>
      </c>
      <c r="S537" s="185"/>
      <c r="T537" s="187">
        <f>SUM(T538:T546)</f>
        <v>0</v>
      </c>
      <c r="AR537" s="188" t="s">
        <v>86</v>
      </c>
      <c r="AT537" s="189" t="s">
        <v>77</v>
      </c>
      <c r="AU537" s="189" t="s">
        <v>86</v>
      </c>
      <c r="AY537" s="188" t="s">
        <v>179</v>
      </c>
      <c r="BK537" s="190">
        <f>SUM(BK538:BK546)</f>
        <v>0</v>
      </c>
    </row>
    <row r="538" spans="2:65" s="1" customFormat="1" ht="34.15" customHeight="1">
      <c r="B538" s="42"/>
      <c r="C538" s="240" t="s">
        <v>4193</v>
      </c>
      <c r="D538" s="240" t="s">
        <v>222</v>
      </c>
      <c r="E538" s="241" t="s">
        <v>4194</v>
      </c>
      <c r="F538" s="242" t="s">
        <v>4195</v>
      </c>
      <c r="G538" s="243" t="s">
        <v>2864</v>
      </c>
      <c r="H538" s="244">
        <v>3</v>
      </c>
      <c r="I538" s="245"/>
      <c r="J538" s="246">
        <f t="shared" ref="J538:J546" si="170">ROUND(I538*H538,2)</f>
        <v>0</v>
      </c>
      <c r="K538" s="242" t="s">
        <v>34</v>
      </c>
      <c r="L538" s="247"/>
      <c r="M538" s="248" t="s">
        <v>34</v>
      </c>
      <c r="N538" s="249" t="s">
        <v>49</v>
      </c>
      <c r="O538" s="43"/>
      <c r="P538" s="202">
        <f t="shared" ref="P538:P546" si="171">O538*H538</f>
        <v>0</v>
      </c>
      <c r="Q538" s="202">
        <v>0</v>
      </c>
      <c r="R538" s="202">
        <f t="shared" ref="R538:R546" si="172">Q538*H538</f>
        <v>0</v>
      </c>
      <c r="S538" s="202">
        <v>0</v>
      </c>
      <c r="T538" s="203">
        <f t="shared" ref="T538:T546" si="173">S538*H538</f>
        <v>0</v>
      </c>
      <c r="AR538" s="24" t="s">
        <v>225</v>
      </c>
      <c r="AT538" s="24" t="s">
        <v>222</v>
      </c>
      <c r="AU538" s="24" t="s">
        <v>88</v>
      </c>
      <c r="AY538" s="24" t="s">
        <v>179</v>
      </c>
      <c r="BE538" s="204">
        <f t="shared" ref="BE538:BE546" si="174">IF(N538="základní",J538,0)</f>
        <v>0</v>
      </c>
      <c r="BF538" s="204">
        <f t="shared" ref="BF538:BF546" si="175">IF(N538="snížená",J538,0)</f>
        <v>0</v>
      </c>
      <c r="BG538" s="204">
        <f t="shared" ref="BG538:BG546" si="176">IF(N538="zákl. přenesená",J538,0)</f>
        <v>0</v>
      </c>
      <c r="BH538" s="204">
        <f t="shared" ref="BH538:BH546" si="177">IF(N538="sníž. přenesená",J538,0)</f>
        <v>0</v>
      </c>
      <c r="BI538" s="204">
        <f t="shared" ref="BI538:BI546" si="178">IF(N538="nulová",J538,0)</f>
        <v>0</v>
      </c>
      <c r="BJ538" s="24" t="s">
        <v>86</v>
      </c>
      <c r="BK538" s="204">
        <f t="shared" ref="BK538:BK546" si="179">ROUND(I538*H538,2)</f>
        <v>0</v>
      </c>
      <c r="BL538" s="24" t="s">
        <v>187</v>
      </c>
      <c r="BM538" s="24" t="s">
        <v>4196</v>
      </c>
    </row>
    <row r="539" spans="2:65" s="1" customFormat="1" ht="14.45" customHeight="1">
      <c r="B539" s="42"/>
      <c r="C539" s="240" t="s">
        <v>3636</v>
      </c>
      <c r="D539" s="240" t="s">
        <v>222</v>
      </c>
      <c r="E539" s="241" t="s">
        <v>4197</v>
      </c>
      <c r="F539" s="242" t="s">
        <v>4198</v>
      </c>
      <c r="G539" s="243" t="s">
        <v>2864</v>
      </c>
      <c r="H539" s="244">
        <v>5</v>
      </c>
      <c r="I539" s="245"/>
      <c r="J539" s="246">
        <f t="shared" si="170"/>
        <v>0</v>
      </c>
      <c r="K539" s="242" t="s">
        <v>34</v>
      </c>
      <c r="L539" s="247"/>
      <c r="M539" s="248" t="s">
        <v>34</v>
      </c>
      <c r="N539" s="249" t="s">
        <v>49</v>
      </c>
      <c r="O539" s="43"/>
      <c r="P539" s="202">
        <f t="shared" si="171"/>
        <v>0</v>
      </c>
      <c r="Q539" s="202">
        <v>0</v>
      </c>
      <c r="R539" s="202">
        <f t="shared" si="172"/>
        <v>0</v>
      </c>
      <c r="S539" s="202">
        <v>0</v>
      </c>
      <c r="T539" s="203">
        <f t="shared" si="173"/>
        <v>0</v>
      </c>
      <c r="AR539" s="24" t="s">
        <v>225</v>
      </c>
      <c r="AT539" s="24" t="s">
        <v>222</v>
      </c>
      <c r="AU539" s="24" t="s">
        <v>88</v>
      </c>
      <c r="AY539" s="24" t="s">
        <v>179</v>
      </c>
      <c r="BE539" s="204">
        <f t="shared" si="174"/>
        <v>0</v>
      </c>
      <c r="BF539" s="204">
        <f t="shared" si="175"/>
        <v>0</v>
      </c>
      <c r="BG539" s="204">
        <f t="shared" si="176"/>
        <v>0</v>
      </c>
      <c r="BH539" s="204">
        <f t="shared" si="177"/>
        <v>0</v>
      </c>
      <c r="BI539" s="204">
        <f t="shared" si="178"/>
        <v>0</v>
      </c>
      <c r="BJ539" s="24" t="s">
        <v>86</v>
      </c>
      <c r="BK539" s="204">
        <f t="shared" si="179"/>
        <v>0</v>
      </c>
      <c r="BL539" s="24" t="s">
        <v>187</v>
      </c>
      <c r="BM539" s="24" t="s">
        <v>4199</v>
      </c>
    </row>
    <row r="540" spans="2:65" s="1" customFormat="1" ht="14.45" customHeight="1">
      <c r="B540" s="42"/>
      <c r="C540" s="240" t="s">
        <v>4200</v>
      </c>
      <c r="D540" s="240" t="s">
        <v>222</v>
      </c>
      <c r="E540" s="241" t="s">
        <v>4201</v>
      </c>
      <c r="F540" s="242" t="s">
        <v>4202</v>
      </c>
      <c r="G540" s="243" t="s">
        <v>2864</v>
      </c>
      <c r="H540" s="244">
        <v>3</v>
      </c>
      <c r="I540" s="245"/>
      <c r="J540" s="246">
        <f t="shared" si="170"/>
        <v>0</v>
      </c>
      <c r="K540" s="242" t="s">
        <v>34</v>
      </c>
      <c r="L540" s="247"/>
      <c r="M540" s="248" t="s">
        <v>34</v>
      </c>
      <c r="N540" s="249" t="s">
        <v>49</v>
      </c>
      <c r="O540" s="43"/>
      <c r="P540" s="202">
        <f t="shared" si="171"/>
        <v>0</v>
      </c>
      <c r="Q540" s="202">
        <v>0</v>
      </c>
      <c r="R540" s="202">
        <f t="shared" si="172"/>
        <v>0</v>
      </c>
      <c r="S540" s="202">
        <v>0</v>
      </c>
      <c r="T540" s="203">
        <f t="shared" si="173"/>
        <v>0</v>
      </c>
      <c r="AR540" s="24" t="s">
        <v>225</v>
      </c>
      <c r="AT540" s="24" t="s">
        <v>222</v>
      </c>
      <c r="AU540" s="24" t="s">
        <v>88</v>
      </c>
      <c r="AY540" s="24" t="s">
        <v>179</v>
      </c>
      <c r="BE540" s="204">
        <f t="shared" si="174"/>
        <v>0</v>
      </c>
      <c r="BF540" s="204">
        <f t="shared" si="175"/>
        <v>0</v>
      </c>
      <c r="BG540" s="204">
        <f t="shared" si="176"/>
        <v>0</v>
      </c>
      <c r="BH540" s="204">
        <f t="shared" si="177"/>
        <v>0</v>
      </c>
      <c r="BI540" s="204">
        <f t="shared" si="178"/>
        <v>0</v>
      </c>
      <c r="BJ540" s="24" t="s">
        <v>86</v>
      </c>
      <c r="BK540" s="204">
        <f t="shared" si="179"/>
        <v>0</v>
      </c>
      <c r="BL540" s="24" t="s">
        <v>187</v>
      </c>
      <c r="BM540" s="24" t="s">
        <v>4203</v>
      </c>
    </row>
    <row r="541" spans="2:65" s="1" customFormat="1" ht="14.45" customHeight="1">
      <c r="B541" s="42"/>
      <c r="C541" s="240" t="s">
        <v>3638</v>
      </c>
      <c r="D541" s="240" t="s">
        <v>222</v>
      </c>
      <c r="E541" s="241" t="s">
        <v>4204</v>
      </c>
      <c r="F541" s="242" t="s">
        <v>4205</v>
      </c>
      <c r="G541" s="243" t="s">
        <v>250</v>
      </c>
      <c r="H541" s="244">
        <v>3</v>
      </c>
      <c r="I541" s="245"/>
      <c r="J541" s="246">
        <f t="shared" si="170"/>
        <v>0</v>
      </c>
      <c r="K541" s="242" t="s">
        <v>34</v>
      </c>
      <c r="L541" s="247"/>
      <c r="M541" s="248" t="s">
        <v>34</v>
      </c>
      <c r="N541" s="249" t="s">
        <v>49</v>
      </c>
      <c r="O541" s="43"/>
      <c r="P541" s="202">
        <f t="shared" si="171"/>
        <v>0</v>
      </c>
      <c r="Q541" s="202">
        <v>0</v>
      </c>
      <c r="R541" s="202">
        <f t="shared" si="172"/>
        <v>0</v>
      </c>
      <c r="S541" s="202">
        <v>0</v>
      </c>
      <c r="T541" s="203">
        <f t="shared" si="173"/>
        <v>0</v>
      </c>
      <c r="AR541" s="24" t="s">
        <v>225</v>
      </c>
      <c r="AT541" s="24" t="s">
        <v>222</v>
      </c>
      <c r="AU541" s="24" t="s">
        <v>88</v>
      </c>
      <c r="AY541" s="24" t="s">
        <v>179</v>
      </c>
      <c r="BE541" s="204">
        <f t="shared" si="174"/>
        <v>0</v>
      </c>
      <c r="BF541" s="204">
        <f t="shared" si="175"/>
        <v>0</v>
      </c>
      <c r="BG541" s="204">
        <f t="shared" si="176"/>
        <v>0</v>
      </c>
      <c r="BH541" s="204">
        <f t="shared" si="177"/>
        <v>0</v>
      </c>
      <c r="BI541" s="204">
        <f t="shared" si="178"/>
        <v>0</v>
      </c>
      <c r="BJ541" s="24" t="s">
        <v>86</v>
      </c>
      <c r="BK541" s="204">
        <f t="shared" si="179"/>
        <v>0</v>
      </c>
      <c r="BL541" s="24" t="s">
        <v>187</v>
      </c>
      <c r="BM541" s="24" t="s">
        <v>4206</v>
      </c>
    </row>
    <row r="542" spans="2:65" s="1" customFormat="1" ht="14.45" customHeight="1">
      <c r="B542" s="42"/>
      <c r="C542" s="240" t="s">
        <v>4207</v>
      </c>
      <c r="D542" s="240" t="s">
        <v>222</v>
      </c>
      <c r="E542" s="241" t="s">
        <v>4208</v>
      </c>
      <c r="F542" s="242" t="s">
        <v>4209</v>
      </c>
      <c r="G542" s="243" t="s">
        <v>2864</v>
      </c>
      <c r="H542" s="244">
        <v>3</v>
      </c>
      <c r="I542" s="245"/>
      <c r="J542" s="246">
        <f t="shared" si="170"/>
        <v>0</v>
      </c>
      <c r="K542" s="242" t="s">
        <v>34</v>
      </c>
      <c r="L542" s="247"/>
      <c r="M542" s="248" t="s">
        <v>34</v>
      </c>
      <c r="N542" s="249" t="s">
        <v>49</v>
      </c>
      <c r="O542" s="43"/>
      <c r="P542" s="202">
        <f t="shared" si="171"/>
        <v>0</v>
      </c>
      <c r="Q542" s="202">
        <v>0</v>
      </c>
      <c r="R542" s="202">
        <f t="shared" si="172"/>
        <v>0</v>
      </c>
      <c r="S542" s="202">
        <v>0</v>
      </c>
      <c r="T542" s="203">
        <f t="shared" si="173"/>
        <v>0</v>
      </c>
      <c r="AR542" s="24" t="s">
        <v>225</v>
      </c>
      <c r="AT542" s="24" t="s">
        <v>222</v>
      </c>
      <c r="AU542" s="24" t="s">
        <v>88</v>
      </c>
      <c r="AY542" s="24" t="s">
        <v>179</v>
      </c>
      <c r="BE542" s="204">
        <f t="shared" si="174"/>
        <v>0</v>
      </c>
      <c r="BF542" s="204">
        <f t="shared" si="175"/>
        <v>0</v>
      </c>
      <c r="BG542" s="204">
        <f t="shared" si="176"/>
        <v>0</v>
      </c>
      <c r="BH542" s="204">
        <f t="shared" si="177"/>
        <v>0</v>
      </c>
      <c r="BI542" s="204">
        <f t="shared" si="178"/>
        <v>0</v>
      </c>
      <c r="BJ542" s="24" t="s">
        <v>86</v>
      </c>
      <c r="BK542" s="204">
        <f t="shared" si="179"/>
        <v>0</v>
      </c>
      <c r="BL542" s="24" t="s">
        <v>187</v>
      </c>
      <c r="BM542" s="24" t="s">
        <v>4210</v>
      </c>
    </row>
    <row r="543" spans="2:65" s="1" customFormat="1" ht="14.45" customHeight="1">
      <c r="B543" s="42"/>
      <c r="C543" s="240" t="s">
        <v>3641</v>
      </c>
      <c r="D543" s="240" t="s">
        <v>222</v>
      </c>
      <c r="E543" s="241" t="s">
        <v>4211</v>
      </c>
      <c r="F543" s="242" t="s">
        <v>4212</v>
      </c>
      <c r="G543" s="243" t="s">
        <v>2864</v>
      </c>
      <c r="H543" s="244">
        <v>3</v>
      </c>
      <c r="I543" s="245"/>
      <c r="J543" s="246">
        <f t="shared" si="170"/>
        <v>0</v>
      </c>
      <c r="K543" s="242" t="s">
        <v>34</v>
      </c>
      <c r="L543" s="247"/>
      <c r="M543" s="248" t="s">
        <v>34</v>
      </c>
      <c r="N543" s="249" t="s">
        <v>49</v>
      </c>
      <c r="O543" s="43"/>
      <c r="P543" s="202">
        <f t="shared" si="171"/>
        <v>0</v>
      </c>
      <c r="Q543" s="202">
        <v>0</v>
      </c>
      <c r="R543" s="202">
        <f t="shared" si="172"/>
        <v>0</v>
      </c>
      <c r="S543" s="202">
        <v>0</v>
      </c>
      <c r="T543" s="203">
        <f t="shared" si="173"/>
        <v>0</v>
      </c>
      <c r="AR543" s="24" t="s">
        <v>225</v>
      </c>
      <c r="AT543" s="24" t="s">
        <v>222</v>
      </c>
      <c r="AU543" s="24" t="s">
        <v>88</v>
      </c>
      <c r="AY543" s="24" t="s">
        <v>179</v>
      </c>
      <c r="BE543" s="204">
        <f t="shared" si="174"/>
        <v>0</v>
      </c>
      <c r="BF543" s="204">
        <f t="shared" si="175"/>
        <v>0</v>
      </c>
      <c r="BG543" s="204">
        <f t="shared" si="176"/>
        <v>0</v>
      </c>
      <c r="BH543" s="204">
        <f t="shared" si="177"/>
        <v>0</v>
      </c>
      <c r="BI543" s="204">
        <f t="shared" si="178"/>
        <v>0</v>
      </c>
      <c r="BJ543" s="24" t="s">
        <v>86</v>
      </c>
      <c r="BK543" s="204">
        <f t="shared" si="179"/>
        <v>0</v>
      </c>
      <c r="BL543" s="24" t="s">
        <v>187</v>
      </c>
      <c r="BM543" s="24" t="s">
        <v>4213</v>
      </c>
    </row>
    <row r="544" spans="2:65" s="1" customFormat="1" ht="14.45" customHeight="1">
      <c r="B544" s="42"/>
      <c r="C544" s="240" t="s">
        <v>4214</v>
      </c>
      <c r="D544" s="240" t="s">
        <v>222</v>
      </c>
      <c r="E544" s="241" t="s">
        <v>4215</v>
      </c>
      <c r="F544" s="242" t="s">
        <v>4216</v>
      </c>
      <c r="G544" s="243" t="s">
        <v>250</v>
      </c>
      <c r="H544" s="244">
        <v>29</v>
      </c>
      <c r="I544" s="245"/>
      <c r="J544" s="246">
        <f t="shared" si="170"/>
        <v>0</v>
      </c>
      <c r="K544" s="242" t="s">
        <v>34</v>
      </c>
      <c r="L544" s="247"/>
      <c r="M544" s="248" t="s">
        <v>34</v>
      </c>
      <c r="N544" s="249" t="s">
        <v>49</v>
      </c>
      <c r="O544" s="43"/>
      <c r="P544" s="202">
        <f t="shared" si="171"/>
        <v>0</v>
      </c>
      <c r="Q544" s="202">
        <v>0</v>
      </c>
      <c r="R544" s="202">
        <f t="shared" si="172"/>
        <v>0</v>
      </c>
      <c r="S544" s="202">
        <v>0</v>
      </c>
      <c r="T544" s="203">
        <f t="shared" si="173"/>
        <v>0</v>
      </c>
      <c r="AR544" s="24" t="s">
        <v>225</v>
      </c>
      <c r="AT544" s="24" t="s">
        <v>222</v>
      </c>
      <c r="AU544" s="24" t="s">
        <v>88</v>
      </c>
      <c r="AY544" s="24" t="s">
        <v>179</v>
      </c>
      <c r="BE544" s="204">
        <f t="shared" si="174"/>
        <v>0</v>
      </c>
      <c r="BF544" s="204">
        <f t="shared" si="175"/>
        <v>0</v>
      </c>
      <c r="BG544" s="204">
        <f t="shared" si="176"/>
        <v>0</v>
      </c>
      <c r="BH544" s="204">
        <f t="shared" si="177"/>
        <v>0</v>
      </c>
      <c r="BI544" s="204">
        <f t="shared" si="178"/>
        <v>0</v>
      </c>
      <c r="BJ544" s="24" t="s">
        <v>86</v>
      </c>
      <c r="BK544" s="204">
        <f t="shared" si="179"/>
        <v>0</v>
      </c>
      <c r="BL544" s="24" t="s">
        <v>187</v>
      </c>
      <c r="BM544" s="24" t="s">
        <v>4217</v>
      </c>
    </row>
    <row r="545" spans="2:65" s="1" customFormat="1" ht="14.45" customHeight="1">
      <c r="B545" s="42"/>
      <c r="C545" s="240" t="s">
        <v>3643</v>
      </c>
      <c r="D545" s="240" t="s">
        <v>222</v>
      </c>
      <c r="E545" s="241" t="s">
        <v>4218</v>
      </c>
      <c r="F545" s="242" t="s">
        <v>4219</v>
      </c>
      <c r="G545" s="243" t="s">
        <v>2864</v>
      </c>
      <c r="H545" s="244">
        <v>13</v>
      </c>
      <c r="I545" s="245"/>
      <c r="J545" s="246">
        <f t="shared" si="170"/>
        <v>0</v>
      </c>
      <c r="K545" s="242" t="s">
        <v>34</v>
      </c>
      <c r="L545" s="247"/>
      <c r="M545" s="248" t="s">
        <v>34</v>
      </c>
      <c r="N545" s="249" t="s">
        <v>49</v>
      </c>
      <c r="O545" s="43"/>
      <c r="P545" s="202">
        <f t="shared" si="171"/>
        <v>0</v>
      </c>
      <c r="Q545" s="202">
        <v>0</v>
      </c>
      <c r="R545" s="202">
        <f t="shared" si="172"/>
        <v>0</v>
      </c>
      <c r="S545" s="202">
        <v>0</v>
      </c>
      <c r="T545" s="203">
        <f t="shared" si="173"/>
        <v>0</v>
      </c>
      <c r="AR545" s="24" t="s">
        <v>225</v>
      </c>
      <c r="AT545" s="24" t="s">
        <v>222</v>
      </c>
      <c r="AU545" s="24" t="s">
        <v>88</v>
      </c>
      <c r="AY545" s="24" t="s">
        <v>179</v>
      </c>
      <c r="BE545" s="204">
        <f t="shared" si="174"/>
        <v>0</v>
      </c>
      <c r="BF545" s="204">
        <f t="shared" si="175"/>
        <v>0</v>
      </c>
      <c r="BG545" s="204">
        <f t="shared" si="176"/>
        <v>0</v>
      </c>
      <c r="BH545" s="204">
        <f t="shared" si="177"/>
        <v>0</v>
      </c>
      <c r="BI545" s="204">
        <f t="shared" si="178"/>
        <v>0</v>
      </c>
      <c r="BJ545" s="24" t="s">
        <v>86</v>
      </c>
      <c r="BK545" s="204">
        <f t="shared" si="179"/>
        <v>0</v>
      </c>
      <c r="BL545" s="24" t="s">
        <v>187</v>
      </c>
      <c r="BM545" s="24" t="s">
        <v>4220</v>
      </c>
    </row>
    <row r="546" spans="2:65" s="1" customFormat="1" ht="14.45" customHeight="1">
      <c r="B546" s="42"/>
      <c r="C546" s="240" t="s">
        <v>4221</v>
      </c>
      <c r="D546" s="240" t="s">
        <v>222</v>
      </c>
      <c r="E546" s="241" t="s">
        <v>4222</v>
      </c>
      <c r="F546" s="242" t="s">
        <v>4045</v>
      </c>
      <c r="G546" s="243" t="s">
        <v>185</v>
      </c>
      <c r="H546" s="244">
        <v>35</v>
      </c>
      <c r="I546" s="245"/>
      <c r="J546" s="246">
        <f t="shared" si="170"/>
        <v>0</v>
      </c>
      <c r="K546" s="242" t="s">
        <v>34</v>
      </c>
      <c r="L546" s="247"/>
      <c r="M546" s="248" t="s">
        <v>34</v>
      </c>
      <c r="N546" s="249" t="s">
        <v>49</v>
      </c>
      <c r="O546" s="43"/>
      <c r="P546" s="202">
        <f t="shared" si="171"/>
        <v>0</v>
      </c>
      <c r="Q546" s="202">
        <v>0</v>
      </c>
      <c r="R546" s="202">
        <f t="shared" si="172"/>
        <v>0</v>
      </c>
      <c r="S546" s="202">
        <v>0</v>
      </c>
      <c r="T546" s="203">
        <f t="shared" si="173"/>
        <v>0</v>
      </c>
      <c r="AR546" s="24" t="s">
        <v>225</v>
      </c>
      <c r="AT546" s="24" t="s">
        <v>222</v>
      </c>
      <c r="AU546" s="24" t="s">
        <v>88</v>
      </c>
      <c r="AY546" s="24" t="s">
        <v>179</v>
      </c>
      <c r="BE546" s="204">
        <f t="shared" si="174"/>
        <v>0</v>
      </c>
      <c r="BF546" s="204">
        <f t="shared" si="175"/>
        <v>0</v>
      </c>
      <c r="BG546" s="204">
        <f t="shared" si="176"/>
        <v>0</v>
      </c>
      <c r="BH546" s="204">
        <f t="shared" si="177"/>
        <v>0</v>
      </c>
      <c r="BI546" s="204">
        <f t="shared" si="178"/>
        <v>0</v>
      </c>
      <c r="BJ546" s="24" t="s">
        <v>86</v>
      </c>
      <c r="BK546" s="204">
        <f t="shared" si="179"/>
        <v>0</v>
      </c>
      <c r="BL546" s="24" t="s">
        <v>187</v>
      </c>
      <c r="BM546" s="24" t="s">
        <v>4223</v>
      </c>
    </row>
    <row r="547" spans="2:65" s="10" customFormat="1" ht="29.85" customHeight="1">
      <c r="B547" s="177"/>
      <c r="C547" s="178"/>
      <c r="D547" s="179" t="s">
        <v>77</v>
      </c>
      <c r="E547" s="191" t="s">
        <v>4224</v>
      </c>
      <c r="F547" s="191" t="s">
        <v>4225</v>
      </c>
      <c r="G547" s="178"/>
      <c r="H547" s="178"/>
      <c r="I547" s="181"/>
      <c r="J547" s="192">
        <f>BK547</f>
        <v>0</v>
      </c>
      <c r="K547" s="178"/>
      <c r="L547" s="183"/>
      <c r="M547" s="184"/>
      <c r="N547" s="185"/>
      <c r="O547" s="185"/>
      <c r="P547" s="186">
        <f>SUM(P548:P555)</f>
        <v>0</v>
      </c>
      <c r="Q547" s="185"/>
      <c r="R547" s="186">
        <f>SUM(R548:R555)</f>
        <v>0</v>
      </c>
      <c r="S547" s="185"/>
      <c r="T547" s="187">
        <f>SUM(T548:T555)</f>
        <v>0</v>
      </c>
      <c r="AR547" s="188" t="s">
        <v>86</v>
      </c>
      <c r="AT547" s="189" t="s">
        <v>77</v>
      </c>
      <c r="AU547" s="189" t="s">
        <v>86</v>
      </c>
      <c r="AY547" s="188" t="s">
        <v>179</v>
      </c>
      <c r="BK547" s="190">
        <f>SUM(BK548:BK555)</f>
        <v>0</v>
      </c>
    </row>
    <row r="548" spans="2:65" s="1" customFormat="1" ht="14.45" customHeight="1">
      <c r="B548" s="42"/>
      <c r="C548" s="240" t="s">
        <v>3645</v>
      </c>
      <c r="D548" s="240" t="s">
        <v>222</v>
      </c>
      <c r="E548" s="241" t="s">
        <v>4226</v>
      </c>
      <c r="F548" s="242" t="s">
        <v>4227</v>
      </c>
      <c r="G548" s="243" t="s">
        <v>250</v>
      </c>
      <c r="H548" s="244">
        <v>10</v>
      </c>
      <c r="I548" s="245"/>
      <c r="J548" s="246">
        <f>ROUND(I548*H548,2)</f>
        <v>0</v>
      </c>
      <c r="K548" s="242" t="s">
        <v>34</v>
      </c>
      <c r="L548" s="247"/>
      <c r="M548" s="248" t="s">
        <v>34</v>
      </c>
      <c r="N548" s="249" t="s">
        <v>49</v>
      </c>
      <c r="O548" s="43"/>
      <c r="P548" s="202">
        <f>O548*H548</f>
        <v>0</v>
      </c>
      <c r="Q548" s="202">
        <v>0</v>
      </c>
      <c r="R548" s="202">
        <f>Q548*H548</f>
        <v>0</v>
      </c>
      <c r="S548" s="202">
        <v>0</v>
      </c>
      <c r="T548" s="203">
        <f>S548*H548</f>
        <v>0</v>
      </c>
      <c r="AR548" s="24" t="s">
        <v>225</v>
      </c>
      <c r="AT548" s="24" t="s">
        <v>222</v>
      </c>
      <c r="AU548" s="24" t="s">
        <v>88</v>
      </c>
      <c r="AY548" s="24" t="s">
        <v>179</v>
      </c>
      <c r="BE548" s="204">
        <f>IF(N548="základní",J548,0)</f>
        <v>0</v>
      </c>
      <c r="BF548" s="204">
        <f>IF(N548="snížená",J548,0)</f>
        <v>0</v>
      </c>
      <c r="BG548" s="204">
        <f>IF(N548="zákl. přenesená",J548,0)</f>
        <v>0</v>
      </c>
      <c r="BH548" s="204">
        <f>IF(N548="sníž. přenesená",J548,0)</f>
        <v>0</v>
      </c>
      <c r="BI548" s="204">
        <f>IF(N548="nulová",J548,0)</f>
        <v>0</v>
      </c>
      <c r="BJ548" s="24" t="s">
        <v>86</v>
      </c>
      <c r="BK548" s="204">
        <f>ROUND(I548*H548,2)</f>
        <v>0</v>
      </c>
      <c r="BL548" s="24" t="s">
        <v>187</v>
      </c>
      <c r="BM548" s="24" t="s">
        <v>4228</v>
      </c>
    </row>
    <row r="549" spans="2:65" s="1" customFormat="1" ht="27">
      <c r="B549" s="42"/>
      <c r="C549" s="64"/>
      <c r="D549" s="205" t="s">
        <v>227</v>
      </c>
      <c r="E549" s="64"/>
      <c r="F549" s="206" t="s">
        <v>4229</v>
      </c>
      <c r="G549" s="64"/>
      <c r="H549" s="64"/>
      <c r="I549" s="164"/>
      <c r="J549" s="64"/>
      <c r="K549" s="64"/>
      <c r="L549" s="62"/>
      <c r="M549" s="207"/>
      <c r="N549" s="43"/>
      <c r="O549" s="43"/>
      <c r="P549" s="43"/>
      <c r="Q549" s="43"/>
      <c r="R549" s="43"/>
      <c r="S549" s="43"/>
      <c r="T549" s="79"/>
      <c r="AT549" s="24" t="s">
        <v>227</v>
      </c>
      <c r="AU549" s="24" t="s">
        <v>88</v>
      </c>
    </row>
    <row r="550" spans="2:65" s="1" customFormat="1" ht="14.45" customHeight="1">
      <c r="B550" s="42"/>
      <c r="C550" s="240" t="s">
        <v>4230</v>
      </c>
      <c r="D550" s="240" t="s">
        <v>222</v>
      </c>
      <c r="E550" s="241" t="s">
        <v>4231</v>
      </c>
      <c r="F550" s="242" t="s">
        <v>4232</v>
      </c>
      <c r="G550" s="243" t="s">
        <v>2864</v>
      </c>
      <c r="H550" s="244">
        <v>2</v>
      </c>
      <c r="I550" s="245"/>
      <c r="J550" s="246">
        <f t="shared" ref="J550:J555" si="180">ROUND(I550*H550,2)</f>
        <v>0</v>
      </c>
      <c r="K550" s="242" t="s">
        <v>34</v>
      </c>
      <c r="L550" s="247"/>
      <c r="M550" s="248" t="s">
        <v>34</v>
      </c>
      <c r="N550" s="249" t="s">
        <v>49</v>
      </c>
      <c r="O550" s="43"/>
      <c r="P550" s="202">
        <f t="shared" ref="P550:P555" si="181">O550*H550</f>
        <v>0</v>
      </c>
      <c r="Q550" s="202">
        <v>0</v>
      </c>
      <c r="R550" s="202">
        <f t="shared" ref="R550:R555" si="182">Q550*H550</f>
        <v>0</v>
      </c>
      <c r="S550" s="202">
        <v>0</v>
      </c>
      <c r="T550" s="203">
        <f t="shared" ref="T550:T555" si="183">S550*H550</f>
        <v>0</v>
      </c>
      <c r="AR550" s="24" t="s">
        <v>225</v>
      </c>
      <c r="AT550" s="24" t="s">
        <v>222</v>
      </c>
      <c r="AU550" s="24" t="s">
        <v>88</v>
      </c>
      <c r="AY550" s="24" t="s">
        <v>179</v>
      </c>
      <c r="BE550" s="204">
        <f t="shared" ref="BE550:BE555" si="184">IF(N550="základní",J550,0)</f>
        <v>0</v>
      </c>
      <c r="BF550" s="204">
        <f t="shared" ref="BF550:BF555" si="185">IF(N550="snížená",J550,0)</f>
        <v>0</v>
      </c>
      <c r="BG550" s="204">
        <f t="shared" ref="BG550:BG555" si="186">IF(N550="zákl. přenesená",J550,0)</f>
        <v>0</v>
      </c>
      <c r="BH550" s="204">
        <f t="shared" ref="BH550:BH555" si="187">IF(N550="sníž. přenesená",J550,0)</f>
        <v>0</v>
      </c>
      <c r="BI550" s="204">
        <f t="shared" ref="BI550:BI555" si="188">IF(N550="nulová",J550,0)</f>
        <v>0</v>
      </c>
      <c r="BJ550" s="24" t="s">
        <v>86</v>
      </c>
      <c r="BK550" s="204">
        <f t="shared" ref="BK550:BK555" si="189">ROUND(I550*H550,2)</f>
        <v>0</v>
      </c>
      <c r="BL550" s="24" t="s">
        <v>187</v>
      </c>
      <c r="BM550" s="24" t="s">
        <v>4233</v>
      </c>
    </row>
    <row r="551" spans="2:65" s="1" customFormat="1" ht="14.45" customHeight="1">
      <c r="B551" s="42"/>
      <c r="C551" s="240" t="s">
        <v>3647</v>
      </c>
      <c r="D551" s="240" t="s">
        <v>222</v>
      </c>
      <c r="E551" s="241" t="s">
        <v>4234</v>
      </c>
      <c r="F551" s="242" t="s">
        <v>4235</v>
      </c>
      <c r="G551" s="243" t="s">
        <v>250</v>
      </c>
      <c r="H551" s="244">
        <v>10</v>
      </c>
      <c r="I551" s="245"/>
      <c r="J551" s="246">
        <f t="shared" si="180"/>
        <v>0</v>
      </c>
      <c r="K551" s="242" t="s">
        <v>34</v>
      </c>
      <c r="L551" s="247"/>
      <c r="M551" s="248" t="s">
        <v>34</v>
      </c>
      <c r="N551" s="249" t="s">
        <v>49</v>
      </c>
      <c r="O551" s="43"/>
      <c r="P551" s="202">
        <f t="shared" si="181"/>
        <v>0</v>
      </c>
      <c r="Q551" s="202">
        <v>0</v>
      </c>
      <c r="R551" s="202">
        <f t="shared" si="182"/>
        <v>0</v>
      </c>
      <c r="S551" s="202">
        <v>0</v>
      </c>
      <c r="T551" s="203">
        <f t="shared" si="183"/>
        <v>0</v>
      </c>
      <c r="AR551" s="24" t="s">
        <v>225</v>
      </c>
      <c r="AT551" s="24" t="s">
        <v>222</v>
      </c>
      <c r="AU551" s="24" t="s">
        <v>88</v>
      </c>
      <c r="AY551" s="24" t="s">
        <v>179</v>
      </c>
      <c r="BE551" s="204">
        <f t="shared" si="184"/>
        <v>0</v>
      </c>
      <c r="BF551" s="204">
        <f t="shared" si="185"/>
        <v>0</v>
      </c>
      <c r="BG551" s="204">
        <f t="shared" si="186"/>
        <v>0</v>
      </c>
      <c r="BH551" s="204">
        <f t="shared" si="187"/>
        <v>0</v>
      </c>
      <c r="BI551" s="204">
        <f t="shared" si="188"/>
        <v>0</v>
      </c>
      <c r="BJ551" s="24" t="s">
        <v>86</v>
      </c>
      <c r="BK551" s="204">
        <f t="shared" si="189"/>
        <v>0</v>
      </c>
      <c r="BL551" s="24" t="s">
        <v>187</v>
      </c>
      <c r="BM551" s="24" t="s">
        <v>4236</v>
      </c>
    </row>
    <row r="552" spans="2:65" s="1" customFormat="1" ht="14.45" customHeight="1">
      <c r="B552" s="42"/>
      <c r="C552" s="240" t="s">
        <v>4237</v>
      </c>
      <c r="D552" s="240" t="s">
        <v>222</v>
      </c>
      <c r="E552" s="241" t="s">
        <v>4238</v>
      </c>
      <c r="F552" s="242" t="s">
        <v>4239</v>
      </c>
      <c r="G552" s="243" t="s">
        <v>2864</v>
      </c>
      <c r="H552" s="244">
        <v>2</v>
      </c>
      <c r="I552" s="245"/>
      <c r="J552" s="246">
        <f t="shared" si="180"/>
        <v>0</v>
      </c>
      <c r="K552" s="242" t="s">
        <v>34</v>
      </c>
      <c r="L552" s="247"/>
      <c r="M552" s="248" t="s">
        <v>34</v>
      </c>
      <c r="N552" s="249" t="s">
        <v>49</v>
      </c>
      <c r="O552" s="43"/>
      <c r="P552" s="202">
        <f t="shared" si="181"/>
        <v>0</v>
      </c>
      <c r="Q552" s="202">
        <v>0</v>
      </c>
      <c r="R552" s="202">
        <f t="shared" si="182"/>
        <v>0</v>
      </c>
      <c r="S552" s="202">
        <v>0</v>
      </c>
      <c r="T552" s="203">
        <f t="shared" si="183"/>
        <v>0</v>
      </c>
      <c r="AR552" s="24" t="s">
        <v>225</v>
      </c>
      <c r="AT552" s="24" t="s">
        <v>222</v>
      </c>
      <c r="AU552" s="24" t="s">
        <v>88</v>
      </c>
      <c r="AY552" s="24" t="s">
        <v>179</v>
      </c>
      <c r="BE552" s="204">
        <f t="shared" si="184"/>
        <v>0</v>
      </c>
      <c r="BF552" s="204">
        <f t="shared" si="185"/>
        <v>0</v>
      </c>
      <c r="BG552" s="204">
        <f t="shared" si="186"/>
        <v>0</v>
      </c>
      <c r="BH552" s="204">
        <f t="shared" si="187"/>
        <v>0</v>
      </c>
      <c r="BI552" s="204">
        <f t="shared" si="188"/>
        <v>0</v>
      </c>
      <c r="BJ552" s="24" t="s">
        <v>86</v>
      </c>
      <c r="BK552" s="204">
        <f t="shared" si="189"/>
        <v>0</v>
      </c>
      <c r="BL552" s="24" t="s">
        <v>187</v>
      </c>
      <c r="BM552" s="24" t="s">
        <v>4240</v>
      </c>
    </row>
    <row r="553" spans="2:65" s="1" customFormat="1" ht="14.45" customHeight="1">
      <c r="B553" s="42"/>
      <c r="C553" s="240" t="s">
        <v>3649</v>
      </c>
      <c r="D553" s="240" t="s">
        <v>222</v>
      </c>
      <c r="E553" s="241" t="s">
        <v>4241</v>
      </c>
      <c r="F553" s="242" t="s">
        <v>4242</v>
      </c>
      <c r="G553" s="243" t="s">
        <v>2864</v>
      </c>
      <c r="H553" s="244">
        <v>1</v>
      </c>
      <c r="I553" s="245"/>
      <c r="J553" s="246">
        <f t="shared" si="180"/>
        <v>0</v>
      </c>
      <c r="K553" s="242" t="s">
        <v>34</v>
      </c>
      <c r="L553" s="247"/>
      <c r="M553" s="248" t="s">
        <v>34</v>
      </c>
      <c r="N553" s="249" t="s">
        <v>49</v>
      </c>
      <c r="O553" s="43"/>
      <c r="P553" s="202">
        <f t="shared" si="181"/>
        <v>0</v>
      </c>
      <c r="Q553" s="202">
        <v>0</v>
      </c>
      <c r="R553" s="202">
        <f t="shared" si="182"/>
        <v>0</v>
      </c>
      <c r="S553" s="202">
        <v>0</v>
      </c>
      <c r="T553" s="203">
        <f t="shared" si="183"/>
        <v>0</v>
      </c>
      <c r="AR553" s="24" t="s">
        <v>225</v>
      </c>
      <c r="AT553" s="24" t="s">
        <v>222</v>
      </c>
      <c r="AU553" s="24" t="s">
        <v>88</v>
      </c>
      <c r="AY553" s="24" t="s">
        <v>179</v>
      </c>
      <c r="BE553" s="204">
        <f t="shared" si="184"/>
        <v>0</v>
      </c>
      <c r="BF553" s="204">
        <f t="shared" si="185"/>
        <v>0</v>
      </c>
      <c r="BG553" s="204">
        <f t="shared" si="186"/>
        <v>0</v>
      </c>
      <c r="BH553" s="204">
        <f t="shared" si="187"/>
        <v>0</v>
      </c>
      <c r="BI553" s="204">
        <f t="shared" si="188"/>
        <v>0</v>
      </c>
      <c r="BJ553" s="24" t="s">
        <v>86</v>
      </c>
      <c r="BK553" s="204">
        <f t="shared" si="189"/>
        <v>0</v>
      </c>
      <c r="BL553" s="24" t="s">
        <v>187</v>
      </c>
      <c r="BM553" s="24" t="s">
        <v>4243</v>
      </c>
    </row>
    <row r="554" spans="2:65" s="1" customFormat="1" ht="14.45" customHeight="1">
      <c r="B554" s="42"/>
      <c r="C554" s="240" t="s">
        <v>4244</v>
      </c>
      <c r="D554" s="240" t="s">
        <v>222</v>
      </c>
      <c r="E554" s="241" t="s">
        <v>4245</v>
      </c>
      <c r="F554" s="242" t="s">
        <v>4246</v>
      </c>
      <c r="G554" s="243" t="s">
        <v>2864</v>
      </c>
      <c r="H554" s="244">
        <v>1</v>
      </c>
      <c r="I554" s="245"/>
      <c r="J554" s="246">
        <f t="shared" si="180"/>
        <v>0</v>
      </c>
      <c r="K554" s="242" t="s">
        <v>34</v>
      </c>
      <c r="L554" s="247"/>
      <c r="M554" s="248" t="s">
        <v>34</v>
      </c>
      <c r="N554" s="249" t="s">
        <v>49</v>
      </c>
      <c r="O554" s="43"/>
      <c r="P554" s="202">
        <f t="shared" si="181"/>
        <v>0</v>
      </c>
      <c r="Q554" s="202">
        <v>0</v>
      </c>
      <c r="R554" s="202">
        <f t="shared" si="182"/>
        <v>0</v>
      </c>
      <c r="S554" s="202">
        <v>0</v>
      </c>
      <c r="T554" s="203">
        <f t="shared" si="183"/>
        <v>0</v>
      </c>
      <c r="AR554" s="24" t="s">
        <v>225</v>
      </c>
      <c r="AT554" s="24" t="s">
        <v>222</v>
      </c>
      <c r="AU554" s="24" t="s">
        <v>88</v>
      </c>
      <c r="AY554" s="24" t="s">
        <v>179</v>
      </c>
      <c r="BE554" s="204">
        <f t="shared" si="184"/>
        <v>0</v>
      </c>
      <c r="BF554" s="204">
        <f t="shared" si="185"/>
        <v>0</v>
      </c>
      <c r="BG554" s="204">
        <f t="shared" si="186"/>
        <v>0</v>
      </c>
      <c r="BH554" s="204">
        <f t="shared" si="187"/>
        <v>0</v>
      </c>
      <c r="BI554" s="204">
        <f t="shared" si="188"/>
        <v>0</v>
      </c>
      <c r="BJ554" s="24" t="s">
        <v>86</v>
      </c>
      <c r="BK554" s="204">
        <f t="shared" si="189"/>
        <v>0</v>
      </c>
      <c r="BL554" s="24" t="s">
        <v>187</v>
      </c>
      <c r="BM554" s="24" t="s">
        <v>4247</v>
      </c>
    </row>
    <row r="555" spans="2:65" s="1" customFormat="1" ht="14.45" customHeight="1">
      <c r="B555" s="42"/>
      <c r="C555" s="240" t="s">
        <v>3651</v>
      </c>
      <c r="D555" s="240" t="s">
        <v>222</v>
      </c>
      <c r="E555" s="241" t="s">
        <v>4248</v>
      </c>
      <c r="F555" s="242" t="s">
        <v>4045</v>
      </c>
      <c r="G555" s="243" t="s">
        <v>185</v>
      </c>
      <c r="H555" s="244">
        <v>25</v>
      </c>
      <c r="I555" s="245"/>
      <c r="J555" s="246">
        <f t="shared" si="180"/>
        <v>0</v>
      </c>
      <c r="K555" s="242" t="s">
        <v>34</v>
      </c>
      <c r="L555" s="247"/>
      <c r="M555" s="248" t="s">
        <v>34</v>
      </c>
      <c r="N555" s="249" t="s">
        <v>49</v>
      </c>
      <c r="O555" s="43"/>
      <c r="P555" s="202">
        <f t="shared" si="181"/>
        <v>0</v>
      </c>
      <c r="Q555" s="202">
        <v>0</v>
      </c>
      <c r="R555" s="202">
        <f t="shared" si="182"/>
        <v>0</v>
      </c>
      <c r="S555" s="202">
        <v>0</v>
      </c>
      <c r="T555" s="203">
        <f t="shared" si="183"/>
        <v>0</v>
      </c>
      <c r="AR555" s="24" t="s">
        <v>225</v>
      </c>
      <c r="AT555" s="24" t="s">
        <v>222</v>
      </c>
      <c r="AU555" s="24" t="s">
        <v>88</v>
      </c>
      <c r="AY555" s="24" t="s">
        <v>179</v>
      </c>
      <c r="BE555" s="204">
        <f t="shared" si="184"/>
        <v>0</v>
      </c>
      <c r="BF555" s="204">
        <f t="shared" si="185"/>
        <v>0</v>
      </c>
      <c r="BG555" s="204">
        <f t="shared" si="186"/>
        <v>0</v>
      </c>
      <c r="BH555" s="204">
        <f t="shared" si="187"/>
        <v>0</v>
      </c>
      <c r="BI555" s="204">
        <f t="shared" si="188"/>
        <v>0</v>
      </c>
      <c r="BJ555" s="24" t="s">
        <v>86</v>
      </c>
      <c r="BK555" s="204">
        <f t="shared" si="189"/>
        <v>0</v>
      </c>
      <c r="BL555" s="24" t="s">
        <v>187</v>
      </c>
      <c r="BM555" s="24" t="s">
        <v>4249</v>
      </c>
    </row>
    <row r="556" spans="2:65" s="10" customFormat="1" ht="29.85" customHeight="1">
      <c r="B556" s="177"/>
      <c r="C556" s="178"/>
      <c r="D556" s="179" t="s">
        <v>77</v>
      </c>
      <c r="E556" s="191" t="s">
        <v>4250</v>
      </c>
      <c r="F556" s="191" t="s">
        <v>4251</v>
      </c>
      <c r="G556" s="178"/>
      <c r="H556" s="178"/>
      <c r="I556" s="181"/>
      <c r="J556" s="192">
        <f>BK556</f>
        <v>0</v>
      </c>
      <c r="K556" s="178"/>
      <c r="L556" s="183"/>
      <c r="M556" s="184"/>
      <c r="N556" s="185"/>
      <c r="O556" s="185"/>
      <c r="P556" s="186">
        <f>SUM(P557:P565)</f>
        <v>0</v>
      </c>
      <c r="Q556" s="185"/>
      <c r="R556" s="186">
        <f>SUM(R557:R565)</f>
        <v>0</v>
      </c>
      <c r="S556" s="185"/>
      <c r="T556" s="187">
        <f>SUM(T557:T565)</f>
        <v>0</v>
      </c>
      <c r="AR556" s="188" t="s">
        <v>86</v>
      </c>
      <c r="AT556" s="189" t="s">
        <v>77</v>
      </c>
      <c r="AU556" s="189" t="s">
        <v>86</v>
      </c>
      <c r="AY556" s="188" t="s">
        <v>179</v>
      </c>
      <c r="BK556" s="190">
        <f>SUM(BK557:BK565)</f>
        <v>0</v>
      </c>
    </row>
    <row r="557" spans="2:65" s="1" customFormat="1" ht="14.45" customHeight="1">
      <c r="B557" s="42"/>
      <c r="C557" s="240" t="s">
        <v>4252</v>
      </c>
      <c r="D557" s="240" t="s">
        <v>222</v>
      </c>
      <c r="E557" s="241" t="s">
        <v>4253</v>
      </c>
      <c r="F557" s="242" t="s">
        <v>4216</v>
      </c>
      <c r="G557" s="243" t="s">
        <v>250</v>
      </c>
      <c r="H557" s="244">
        <v>14</v>
      </c>
      <c r="I557" s="245"/>
      <c r="J557" s="246">
        <f t="shared" ref="J557:J565" si="190">ROUND(I557*H557,2)</f>
        <v>0</v>
      </c>
      <c r="K557" s="242" t="s">
        <v>34</v>
      </c>
      <c r="L557" s="247"/>
      <c r="M557" s="248" t="s">
        <v>34</v>
      </c>
      <c r="N557" s="249" t="s">
        <v>49</v>
      </c>
      <c r="O557" s="43"/>
      <c r="P557" s="202">
        <f t="shared" ref="P557:P565" si="191">O557*H557</f>
        <v>0</v>
      </c>
      <c r="Q557" s="202">
        <v>0</v>
      </c>
      <c r="R557" s="202">
        <f t="shared" ref="R557:R565" si="192">Q557*H557</f>
        <v>0</v>
      </c>
      <c r="S557" s="202">
        <v>0</v>
      </c>
      <c r="T557" s="203">
        <f t="shared" ref="T557:T565" si="193">S557*H557</f>
        <v>0</v>
      </c>
      <c r="AR557" s="24" t="s">
        <v>225</v>
      </c>
      <c r="AT557" s="24" t="s">
        <v>222</v>
      </c>
      <c r="AU557" s="24" t="s">
        <v>88</v>
      </c>
      <c r="AY557" s="24" t="s">
        <v>179</v>
      </c>
      <c r="BE557" s="204">
        <f t="shared" ref="BE557:BE565" si="194">IF(N557="základní",J557,0)</f>
        <v>0</v>
      </c>
      <c r="BF557" s="204">
        <f t="shared" ref="BF557:BF565" si="195">IF(N557="snížená",J557,0)</f>
        <v>0</v>
      </c>
      <c r="BG557" s="204">
        <f t="shared" ref="BG557:BG565" si="196">IF(N557="zákl. přenesená",J557,0)</f>
        <v>0</v>
      </c>
      <c r="BH557" s="204">
        <f t="shared" ref="BH557:BH565" si="197">IF(N557="sníž. přenesená",J557,0)</f>
        <v>0</v>
      </c>
      <c r="BI557" s="204">
        <f t="shared" ref="BI557:BI565" si="198">IF(N557="nulová",J557,0)</f>
        <v>0</v>
      </c>
      <c r="BJ557" s="24" t="s">
        <v>86</v>
      </c>
      <c r="BK557" s="204">
        <f t="shared" ref="BK557:BK565" si="199">ROUND(I557*H557,2)</f>
        <v>0</v>
      </c>
      <c r="BL557" s="24" t="s">
        <v>187</v>
      </c>
      <c r="BM557" s="24" t="s">
        <v>4254</v>
      </c>
    </row>
    <row r="558" spans="2:65" s="1" customFormat="1" ht="14.45" customHeight="1">
      <c r="B558" s="42"/>
      <c r="C558" s="240" t="s">
        <v>3653</v>
      </c>
      <c r="D558" s="240" t="s">
        <v>222</v>
      </c>
      <c r="E558" s="241" t="s">
        <v>4255</v>
      </c>
      <c r="F558" s="242" t="s">
        <v>4219</v>
      </c>
      <c r="G558" s="243" t="s">
        <v>185</v>
      </c>
      <c r="H558" s="244">
        <v>2</v>
      </c>
      <c r="I558" s="245"/>
      <c r="J558" s="246">
        <f t="shared" si="190"/>
        <v>0</v>
      </c>
      <c r="K558" s="242" t="s">
        <v>34</v>
      </c>
      <c r="L558" s="247"/>
      <c r="M558" s="248" t="s">
        <v>34</v>
      </c>
      <c r="N558" s="249" t="s">
        <v>49</v>
      </c>
      <c r="O558" s="43"/>
      <c r="P558" s="202">
        <f t="shared" si="191"/>
        <v>0</v>
      </c>
      <c r="Q558" s="202">
        <v>0</v>
      </c>
      <c r="R558" s="202">
        <f t="shared" si="192"/>
        <v>0</v>
      </c>
      <c r="S558" s="202">
        <v>0</v>
      </c>
      <c r="T558" s="203">
        <f t="shared" si="193"/>
        <v>0</v>
      </c>
      <c r="AR558" s="24" t="s">
        <v>225</v>
      </c>
      <c r="AT558" s="24" t="s">
        <v>222</v>
      </c>
      <c r="AU558" s="24" t="s">
        <v>88</v>
      </c>
      <c r="AY558" s="24" t="s">
        <v>179</v>
      </c>
      <c r="BE558" s="204">
        <f t="shared" si="194"/>
        <v>0</v>
      </c>
      <c r="BF558" s="204">
        <f t="shared" si="195"/>
        <v>0</v>
      </c>
      <c r="BG558" s="204">
        <f t="shared" si="196"/>
        <v>0</v>
      </c>
      <c r="BH558" s="204">
        <f t="shared" si="197"/>
        <v>0</v>
      </c>
      <c r="BI558" s="204">
        <f t="shared" si="198"/>
        <v>0</v>
      </c>
      <c r="BJ558" s="24" t="s">
        <v>86</v>
      </c>
      <c r="BK558" s="204">
        <f t="shared" si="199"/>
        <v>0</v>
      </c>
      <c r="BL558" s="24" t="s">
        <v>187</v>
      </c>
      <c r="BM558" s="24" t="s">
        <v>4256</v>
      </c>
    </row>
    <row r="559" spans="2:65" s="1" customFormat="1" ht="14.45" customHeight="1">
      <c r="B559" s="42"/>
      <c r="C559" s="240" t="s">
        <v>4257</v>
      </c>
      <c r="D559" s="240" t="s">
        <v>222</v>
      </c>
      <c r="E559" s="241" t="s">
        <v>4258</v>
      </c>
      <c r="F559" s="242" t="s">
        <v>4045</v>
      </c>
      <c r="G559" s="243" t="s">
        <v>185</v>
      </c>
      <c r="H559" s="244">
        <v>38</v>
      </c>
      <c r="I559" s="245"/>
      <c r="J559" s="246">
        <f t="shared" si="190"/>
        <v>0</v>
      </c>
      <c r="K559" s="242" t="s">
        <v>34</v>
      </c>
      <c r="L559" s="247"/>
      <c r="M559" s="248" t="s">
        <v>34</v>
      </c>
      <c r="N559" s="249" t="s">
        <v>49</v>
      </c>
      <c r="O559" s="43"/>
      <c r="P559" s="202">
        <f t="shared" si="191"/>
        <v>0</v>
      </c>
      <c r="Q559" s="202">
        <v>0</v>
      </c>
      <c r="R559" s="202">
        <f t="shared" si="192"/>
        <v>0</v>
      </c>
      <c r="S559" s="202">
        <v>0</v>
      </c>
      <c r="T559" s="203">
        <f t="shared" si="193"/>
        <v>0</v>
      </c>
      <c r="AR559" s="24" t="s">
        <v>225</v>
      </c>
      <c r="AT559" s="24" t="s">
        <v>222</v>
      </c>
      <c r="AU559" s="24" t="s">
        <v>88</v>
      </c>
      <c r="AY559" s="24" t="s">
        <v>179</v>
      </c>
      <c r="BE559" s="204">
        <f t="shared" si="194"/>
        <v>0</v>
      </c>
      <c r="BF559" s="204">
        <f t="shared" si="195"/>
        <v>0</v>
      </c>
      <c r="BG559" s="204">
        <f t="shared" si="196"/>
        <v>0</v>
      </c>
      <c r="BH559" s="204">
        <f t="shared" si="197"/>
        <v>0</v>
      </c>
      <c r="BI559" s="204">
        <f t="shared" si="198"/>
        <v>0</v>
      </c>
      <c r="BJ559" s="24" t="s">
        <v>86</v>
      </c>
      <c r="BK559" s="204">
        <f t="shared" si="199"/>
        <v>0</v>
      </c>
      <c r="BL559" s="24" t="s">
        <v>187</v>
      </c>
      <c r="BM559" s="24" t="s">
        <v>4259</v>
      </c>
    </row>
    <row r="560" spans="2:65" s="1" customFormat="1" ht="14.45" customHeight="1">
      <c r="B560" s="42"/>
      <c r="C560" s="240" t="s">
        <v>3655</v>
      </c>
      <c r="D560" s="240" t="s">
        <v>222</v>
      </c>
      <c r="E560" s="241" t="s">
        <v>4260</v>
      </c>
      <c r="F560" s="242" t="s">
        <v>4261</v>
      </c>
      <c r="G560" s="243" t="s">
        <v>250</v>
      </c>
      <c r="H560" s="244">
        <v>4</v>
      </c>
      <c r="I560" s="245"/>
      <c r="J560" s="246">
        <f t="shared" si="190"/>
        <v>0</v>
      </c>
      <c r="K560" s="242" t="s">
        <v>34</v>
      </c>
      <c r="L560" s="247"/>
      <c r="M560" s="248" t="s">
        <v>34</v>
      </c>
      <c r="N560" s="249" t="s">
        <v>49</v>
      </c>
      <c r="O560" s="43"/>
      <c r="P560" s="202">
        <f t="shared" si="191"/>
        <v>0</v>
      </c>
      <c r="Q560" s="202">
        <v>0</v>
      </c>
      <c r="R560" s="202">
        <f t="shared" si="192"/>
        <v>0</v>
      </c>
      <c r="S560" s="202">
        <v>0</v>
      </c>
      <c r="T560" s="203">
        <f t="shared" si="193"/>
        <v>0</v>
      </c>
      <c r="AR560" s="24" t="s">
        <v>225</v>
      </c>
      <c r="AT560" s="24" t="s">
        <v>222</v>
      </c>
      <c r="AU560" s="24" t="s">
        <v>88</v>
      </c>
      <c r="AY560" s="24" t="s">
        <v>179</v>
      </c>
      <c r="BE560" s="204">
        <f t="shared" si="194"/>
        <v>0</v>
      </c>
      <c r="BF560" s="204">
        <f t="shared" si="195"/>
        <v>0</v>
      </c>
      <c r="BG560" s="204">
        <f t="shared" si="196"/>
        <v>0</v>
      </c>
      <c r="BH560" s="204">
        <f t="shared" si="197"/>
        <v>0</v>
      </c>
      <c r="BI560" s="204">
        <f t="shared" si="198"/>
        <v>0</v>
      </c>
      <c r="BJ560" s="24" t="s">
        <v>86</v>
      </c>
      <c r="BK560" s="204">
        <f t="shared" si="199"/>
        <v>0</v>
      </c>
      <c r="BL560" s="24" t="s">
        <v>187</v>
      </c>
      <c r="BM560" s="24" t="s">
        <v>4262</v>
      </c>
    </row>
    <row r="561" spans="2:65" s="1" customFormat="1" ht="14.45" customHeight="1">
      <c r="B561" s="42"/>
      <c r="C561" s="193" t="s">
        <v>4263</v>
      </c>
      <c r="D561" s="193" t="s">
        <v>182</v>
      </c>
      <c r="E561" s="194" t="s">
        <v>4264</v>
      </c>
      <c r="F561" s="195" t="s">
        <v>4265</v>
      </c>
      <c r="G561" s="196" t="s">
        <v>185</v>
      </c>
      <c r="H561" s="197">
        <v>20</v>
      </c>
      <c r="I561" s="198"/>
      <c r="J561" s="199">
        <f t="shared" si="190"/>
        <v>0</v>
      </c>
      <c r="K561" s="195" t="s">
        <v>34</v>
      </c>
      <c r="L561" s="62"/>
      <c r="M561" s="200" t="s">
        <v>34</v>
      </c>
      <c r="N561" s="201" t="s">
        <v>49</v>
      </c>
      <c r="O561" s="43"/>
      <c r="P561" s="202">
        <f t="shared" si="191"/>
        <v>0</v>
      </c>
      <c r="Q561" s="202">
        <v>0</v>
      </c>
      <c r="R561" s="202">
        <f t="shared" si="192"/>
        <v>0</v>
      </c>
      <c r="S561" s="202">
        <v>0</v>
      </c>
      <c r="T561" s="203">
        <f t="shared" si="193"/>
        <v>0</v>
      </c>
      <c r="AR561" s="24" t="s">
        <v>187</v>
      </c>
      <c r="AT561" s="24" t="s">
        <v>182</v>
      </c>
      <c r="AU561" s="24" t="s">
        <v>88</v>
      </c>
      <c r="AY561" s="24" t="s">
        <v>179</v>
      </c>
      <c r="BE561" s="204">
        <f t="shared" si="194"/>
        <v>0</v>
      </c>
      <c r="BF561" s="204">
        <f t="shared" si="195"/>
        <v>0</v>
      </c>
      <c r="BG561" s="204">
        <f t="shared" si="196"/>
        <v>0</v>
      </c>
      <c r="BH561" s="204">
        <f t="shared" si="197"/>
        <v>0</v>
      </c>
      <c r="BI561" s="204">
        <f t="shared" si="198"/>
        <v>0</v>
      </c>
      <c r="BJ561" s="24" t="s">
        <v>86</v>
      </c>
      <c r="BK561" s="204">
        <f t="shared" si="199"/>
        <v>0</v>
      </c>
      <c r="BL561" s="24" t="s">
        <v>187</v>
      </c>
      <c r="BM561" s="24" t="s">
        <v>4266</v>
      </c>
    </row>
    <row r="562" spans="2:65" s="1" customFormat="1" ht="14.45" customHeight="1">
      <c r="B562" s="42"/>
      <c r="C562" s="193" t="s">
        <v>3658</v>
      </c>
      <c r="D562" s="193" t="s">
        <v>182</v>
      </c>
      <c r="E562" s="194" t="s">
        <v>4267</v>
      </c>
      <c r="F562" s="195" t="s">
        <v>4268</v>
      </c>
      <c r="G562" s="196" t="s">
        <v>2864</v>
      </c>
      <c r="H562" s="197">
        <v>2</v>
      </c>
      <c r="I562" s="198"/>
      <c r="J562" s="199">
        <f t="shared" si="190"/>
        <v>0</v>
      </c>
      <c r="K562" s="195" t="s">
        <v>34</v>
      </c>
      <c r="L562" s="62"/>
      <c r="M562" s="200" t="s">
        <v>34</v>
      </c>
      <c r="N562" s="201" t="s">
        <v>49</v>
      </c>
      <c r="O562" s="43"/>
      <c r="P562" s="202">
        <f t="shared" si="191"/>
        <v>0</v>
      </c>
      <c r="Q562" s="202">
        <v>0</v>
      </c>
      <c r="R562" s="202">
        <f t="shared" si="192"/>
        <v>0</v>
      </c>
      <c r="S562" s="202">
        <v>0</v>
      </c>
      <c r="T562" s="203">
        <f t="shared" si="193"/>
        <v>0</v>
      </c>
      <c r="AR562" s="24" t="s">
        <v>187</v>
      </c>
      <c r="AT562" s="24" t="s">
        <v>182</v>
      </c>
      <c r="AU562" s="24" t="s">
        <v>88</v>
      </c>
      <c r="AY562" s="24" t="s">
        <v>179</v>
      </c>
      <c r="BE562" s="204">
        <f t="shared" si="194"/>
        <v>0</v>
      </c>
      <c r="BF562" s="204">
        <f t="shared" si="195"/>
        <v>0</v>
      </c>
      <c r="BG562" s="204">
        <f t="shared" si="196"/>
        <v>0</v>
      </c>
      <c r="BH562" s="204">
        <f t="shared" si="197"/>
        <v>0</v>
      </c>
      <c r="BI562" s="204">
        <f t="shared" si="198"/>
        <v>0</v>
      </c>
      <c r="BJ562" s="24" t="s">
        <v>86</v>
      </c>
      <c r="BK562" s="204">
        <f t="shared" si="199"/>
        <v>0</v>
      </c>
      <c r="BL562" s="24" t="s">
        <v>187</v>
      </c>
      <c r="BM562" s="24" t="s">
        <v>4269</v>
      </c>
    </row>
    <row r="563" spans="2:65" s="1" customFormat="1" ht="14.45" customHeight="1">
      <c r="B563" s="42"/>
      <c r="C563" s="193" t="s">
        <v>4270</v>
      </c>
      <c r="D563" s="193" t="s">
        <v>182</v>
      </c>
      <c r="E563" s="194" t="s">
        <v>4271</v>
      </c>
      <c r="F563" s="195" t="s">
        <v>4272</v>
      </c>
      <c r="G563" s="196" t="s">
        <v>2864</v>
      </c>
      <c r="H563" s="197">
        <v>2</v>
      </c>
      <c r="I563" s="198"/>
      <c r="J563" s="199">
        <f t="shared" si="190"/>
        <v>0</v>
      </c>
      <c r="K563" s="195" t="s">
        <v>34</v>
      </c>
      <c r="L563" s="62"/>
      <c r="M563" s="200" t="s">
        <v>34</v>
      </c>
      <c r="N563" s="201" t="s">
        <v>49</v>
      </c>
      <c r="O563" s="43"/>
      <c r="P563" s="202">
        <f t="shared" si="191"/>
        <v>0</v>
      </c>
      <c r="Q563" s="202">
        <v>0</v>
      </c>
      <c r="R563" s="202">
        <f t="shared" si="192"/>
        <v>0</v>
      </c>
      <c r="S563" s="202">
        <v>0</v>
      </c>
      <c r="T563" s="203">
        <f t="shared" si="193"/>
        <v>0</v>
      </c>
      <c r="AR563" s="24" t="s">
        <v>187</v>
      </c>
      <c r="AT563" s="24" t="s">
        <v>182</v>
      </c>
      <c r="AU563" s="24" t="s">
        <v>88</v>
      </c>
      <c r="AY563" s="24" t="s">
        <v>179</v>
      </c>
      <c r="BE563" s="204">
        <f t="shared" si="194"/>
        <v>0</v>
      </c>
      <c r="BF563" s="204">
        <f t="shared" si="195"/>
        <v>0</v>
      </c>
      <c r="BG563" s="204">
        <f t="shared" si="196"/>
        <v>0</v>
      </c>
      <c r="BH563" s="204">
        <f t="shared" si="197"/>
        <v>0</v>
      </c>
      <c r="BI563" s="204">
        <f t="shared" si="198"/>
        <v>0</v>
      </c>
      <c r="BJ563" s="24" t="s">
        <v>86</v>
      </c>
      <c r="BK563" s="204">
        <f t="shared" si="199"/>
        <v>0</v>
      </c>
      <c r="BL563" s="24" t="s">
        <v>187</v>
      </c>
      <c r="BM563" s="24" t="s">
        <v>4273</v>
      </c>
    </row>
    <row r="564" spans="2:65" s="1" customFormat="1" ht="14.45" customHeight="1">
      <c r="B564" s="42"/>
      <c r="C564" s="193" t="s">
        <v>3660</v>
      </c>
      <c r="D564" s="193" t="s">
        <v>182</v>
      </c>
      <c r="E564" s="194" t="s">
        <v>4274</v>
      </c>
      <c r="F564" s="195" t="s">
        <v>4275</v>
      </c>
      <c r="G564" s="196" t="s">
        <v>250</v>
      </c>
      <c r="H564" s="197">
        <v>8</v>
      </c>
      <c r="I564" s="198"/>
      <c r="J564" s="199">
        <f t="shared" si="190"/>
        <v>0</v>
      </c>
      <c r="K564" s="195" t="s">
        <v>34</v>
      </c>
      <c r="L564" s="62"/>
      <c r="M564" s="200" t="s">
        <v>34</v>
      </c>
      <c r="N564" s="201" t="s">
        <v>49</v>
      </c>
      <c r="O564" s="43"/>
      <c r="P564" s="202">
        <f t="shared" si="191"/>
        <v>0</v>
      </c>
      <c r="Q564" s="202">
        <v>0</v>
      </c>
      <c r="R564" s="202">
        <f t="shared" si="192"/>
        <v>0</v>
      </c>
      <c r="S564" s="202">
        <v>0</v>
      </c>
      <c r="T564" s="203">
        <f t="shared" si="193"/>
        <v>0</v>
      </c>
      <c r="AR564" s="24" t="s">
        <v>187</v>
      </c>
      <c r="AT564" s="24" t="s">
        <v>182</v>
      </c>
      <c r="AU564" s="24" t="s">
        <v>88</v>
      </c>
      <c r="AY564" s="24" t="s">
        <v>179</v>
      </c>
      <c r="BE564" s="204">
        <f t="shared" si="194"/>
        <v>0</v>
      </c>
      <c r="BF564" s="204">
        <f t="shared" si="195"/>
        <v>0</v>
      </c>
      <c r="BG564" s="204">
        <f t="shared" si="196"/>
        <v>0</v>
      </c>
      <c r="BH564" s="204">
        <f t="shared" si="197"/>
        <v>0</v>
      </c>
      <c r="BI564" s="204">
        <f t="shared" si="198"/>
        <v>0</v>
      </c>
      <c r="BJ564" s="24" t="s">
        <v>86</v>
      </c>
      <c r="BK564" s="204">
        <f t="shared" si="199"/>
        <v>0</v>
      </c>
      <c r="BL564" s="24" t="s">
        <v>187</v>
      </c>
      <c r="BM564" s="24" t="s">
        <v>4276</v>
      </c>
    </row>
    <row r="565" spans="2:65" s="1" customFormat="1" ht="14.45" customHeight="1">
      <c r="B565" s="42"/>
      <c r="C565" s="193" t="s">
        <v>4277</v>
      </c>
      <c r="D565" s="193" t="s">
        <v>182</v>
      </c>
      <c r="E565" s="194" t="s">
        <v>4278</v>
      </c>
      <c r="F565" s="195" t="s">
        <v>4279</v>
      </c>
      <c r="G565" s="196" t="s">
        <v>2864</v>
      </c>
      <c r="H565" s="197">
        <v>10</v>
      </c>
      <c r="I565" s="198"/>
      <c r="J565" s="199">
        <f t="shared" si="190"/>
        <v>0</v>
      </c>
      <c r="K565" s="195" t="s">
        <v>34</v>
      </c>
      <c r="L565" s="62"/>
      <c r="M565" s="200" t="s">
        <v>34</v>
      </c>
      <c r="N565" s="201" t="s">
        <v>49</v>
      </c>
      <c r="O565" s="43"/>
      <c r="P565" s="202">
        <f t="shared" si="191"/>
        <v>0</v>
      </c>
      <c r="Q565" s="202">
        <v>0</v>
      </c>
      <c r="R565" s="202">
        <f t="shared" si="192"/>
        <v>0</v>
      </c>
      <c r="S565" s="202">
        <v>0</v>
      </c>
      <c r="T565" s="203">
        <f t="shared" si="193"/>
        <v>0</v>
      </c>
      <c r="AR565" s="24" t="s">
        <v>187</v>
      </c>
      <c r="AT565" s="24" t="s">
        <v>182</v>
      </c>
      <c r="AU565" s="24" t="s">
        <v>88</v>
      </c>
      <c r="AY565" s="24" t="s">
        <v>179</v>
      </c>
      <c r="BE565" s="204">
        <f t="shared" si="194"/>
        <v>0</v>
      </c>
      <c r="BF565" s="204">
        <f t="shared" si="195"/>
        <v>0</v>
      </c>
      <c r="BG565" s="204">
        <f t="shared" si="196"/>
        <v>0</v>
      </c>
      <c r="BH565" s="204">
        <f t="shared" si="197"/>
        <v>0</v>
      </c>
      <c r="BI565" s="204">
        <f t="shared" si="198"/>
        <v>0</v>
      </c>
      <c r="BJ565" s="24" t="s">
        <v>86</v>
      </c>
      <c r="BK565" s="204">
        <f t="shared" si="199"/>
        <v>0</v>
      </c>
      <c r="BL565" s="24" t="s">
        <v>187</v>
      </c>
      <c r="BM565" s="24" t="s">
        <v>4280</v>
      </c>
    </row>
    <row r="566" spans="2:65" s="10" customFormat="1" ht="29.85" customHeight="1">
      <c r="B566" s="177"/>
      <c r="C566" s="178"/>
      <c r="D566" s="179" t="s">
        <v>77</v>
      </c>
      <c r="E566" s="191" t="s">
        <v>4281</v>
      </c>
      <c r="F566" s="191" t="s">
        <v>4282</v>
      </c>
      <c r="G566" s="178"/>
      <c r="H566" s="178"/>
      <c r="I566" s="181"/>
      <c r="J566" s="192">
        <f>BK566</f>
        <v>0</v>
      </c>
      <c r="K566" s="178"/>
      <c r="L566" s="183"/>
      <c r="M566" s="184"/>
      <c r="N566" s="185"/>
      <c r="O566" s="185"/>
      <c r="P566" s="186">
        <f>SUM(P567:P570)</f>
        <v>0</v>
      </c>
      <c r="Q566" s="185"/>
      <c r="R566" s="186">
        <f>SUM(R567:R570)</f>
        <v>0</v>
      </c>
      <c r="S566" s="185"/>
      <c r="T566" s="187">
        <f>SUM(T567:T570)</f>
        <v>0</v>
      </c>
      <c r="AR566" s="188" t="s">
        <v>86</v>
      </c>
      <c r="AT566" s="189" t="s">
        <v>77</v>
      </c>
      <c r="AU566" s="189" t="s">
        <v>86</v>
      </c>
      <c r="AY566" s="188" t="s">
        <v>179</v>
      </c>
      <c r="BK566" s="190">
        <f>SUM(BK567:BK570)</f>
        <v>0</v>
      </c>
    </row>
    <row r="567" spans="2:65" s="1" customFormat="1" ht="22.9" customHeight="1">
      <c r="B567" s="42"/>
      <c r="C567" s="193" t="s">
        <v>3662</v>
      </c>
      <c r="D567" s="193" t="s">
        <v>182</v>
      </c>
      <c r="E567" s="194" t="s">
        <v>4283</v>
      </c>
      <c r="F567" s="195" t="s">
        <v>4284</v>
      </c>
      <c r="G567" s="196" t="s">
        <v>454</v>
      </c>
      <c r="H567" s="197">
        <v>5</v>
      </c>
      <c r="I567" s="198"/>
      <c r="J567" s="199">
        <f>ROUND(I567*H567,2)</f>
        <v>0</v>
      </c>
      <c r="K567" s="195" t="s">
        <v>34</v>
      </c>
      <c r="L567" s="62"/>
      <c r="M567" s="200" t="s">
        <v>34</v>
      </c>
      <c r="N567" s="201" t="s">
        <v>49</v>
      </c>
      <c r="O567" s="43"/>
      <c r="P567" s="202">
        <f>O567*H567</f>
        <v>0</v>
      </c>
      <c r="Q567" s="202">
        <v>0</v>
      </c>
      <c r="R567" s="202">
        <f>Q567*H567</f>
        <v>0</v>
      </c>
      <c r="S567" s="202">
        <v>0</v>
      </c>
      <c r="T567" s="203">
        <f>S567*H567</f>
        <v>0</v>
      </c>
      <c r="AR567" s="24" t="s">
        <v>187</v>
      </c>
      <c r="AT567" s="24" t="s">
        <v>182</v>
      </c>
      <c r="AU567" s="24" t="s">
        <v>88</v>
      </c>
      <c r="AY567" s="24" t="s">
        <v>179</v>
      </c>
      <c r="BE567" s="204">
        <f>IF(N567="základní",J567,0)</f>
        <v>0</v>
      </c>
      <c r="BF567" s="204">
        <f>IF(N567="snížená",J567,0)</f>
        <v>0</v>
      </c>
      <c r="BG567" s="204">
        <f>IF(N567="zákl. přenesená",J567,0)</f>
        <v>0</v>
      </c>
      <c r="BH567" s="204">
        <f>IF(N567="sníž. přenesená",J567,0)</f>
        <v>0</v>
      </c>
      <c r="BI567" s="204">
        <f>IF(N567="nulová",J567,0)</f>
        <v>0</v>
      </c>
      <c r="BJ567" s="24" t="s">
        <v>86</v>
      </c>
      <c r="BK567" s="204">
        <f>ROUND(I567*H567,2)</f>
        <v>0</v>
      </c>
      <c r="BL567" s="24" t="s">
        <v>187</v>
      </c>
      <c r="BM567" s="24" t="s">
        <v>4285</v>
      </c>
    </row>
    <row r="568" spans="2:65" s="1" customFormat="1" ht="14.45" customHeight="1">
      <c r="B568" s="42"/>
      <c r="C568" s="193" t="s">
        <v>4286</v>
      </c>
      <c r="D568" s="193" t="s">
        <v>182</v>
      </c>
      <c r="E568" s="194" t="s">
        <v>4287</v>
      </c>
      <c r="F568" s="195" t="s">
        <v>4288</v>
      </c>
      <c r="G568" s="196" t="s">
        <v>454</v>
      </c>
      <c r="H568" s="197">
        <v>4</v>
      </c>
      <c r="I568" s="198"/>
      <c r="J568" s="199">
        <f>ROUND(I568*H568,2)</f>
        <v>0</v>
      </c>
      <c r="K568" s="195" t="s">
        <v>34</v>
      </c>
      <c r="L568" s="62"/>
      <c r="M568" s="200" t="s">
        <v>34</v>
      </c>
      <c r="N568" s="201" t="s">
        <v>49</v>
      </c>
      <c r="O568" s="43"/>
      <c r="P568" s="202">
        <f>O568*H568</f>
        <v>0</v>
      </c>
      <c r="Q568" s="202">
        <v>0</v>
      </c>
      <c r="R568" s="202">
        <f>Q568*H568</f>
        <v>0</v>
      </c>
      <c r="S568" s="202">
        <v>0</v>
      </c>
      <c r="T568" s="203">
        <f>S568*H568</f>
        <v>0</v>
      </c>
      <c r="AR568" s="24" t="s">
        <v>187</v>
      </c>
      <c r="AT568" s="24" t="s">
        <v>182</v>
      </c>
      <c r="AU568" s="24" t="s">
        <v>88</v>
      </c>
      <c r="AY568" s="24" t="s">
        <v>179</v>
      </c>
      <c r="BE568" s="204">
        <f>IF(N568="základní",J568,0)</f>
        <v>0</v>
      </c>
      <c r="BF568" s="204">
        <f>IF(N568="snížená",J568,0)</f>
        <v>0</v>
      </c>
      <c r="BG568" s="204">
        <f>IF(N568="zákl. přenesená",J568,0)</f>
        <v>0</v>
      </c>
      <c r="BH568" s="204">
        <f>IF(N568="sníž. přenesená",J568,0)</f>
        <v>0</v>
      </c>
      <c r="BI568" s="204">
        <f>IF(N568="nulová",J568,0)</f>
        <v>0</v>
      </c>
      <c r="BJ568" s="24" t="s">
        <v>86</v>
      </c>
      <c r="BK568" s="204">
        <f>ROUND(I568*H568,2)</f>
        <v>0</v>
      </c>
      <c r="BL568" s="24" t="s">
        <v>187</v>
      </c>
      <c r="BM568" s="24" t="s">
        <v>4289</v>
      </c>
    </row>
    <row r="569" spans="2:65" s="1" customFormat="1" ht="22.9" customHeight="1">
      <c r="B569" s="42"/>
      <c r="C569" s="193" t="s">
        <v>3665</v>
      </c>
      <c r="D569" s="193" t="s">
        <v>182</v>
      </c>
      <c r="E569" s="194" t="s">
        <v>4290</v>
      </c>
      <c r="F569" s="195" t="s">
        <v>4291</v>
      </c>
      <c r="G569" s="196" t="s">
        <v>185</v>
      </c>
      <c r="H569" s="197">
        <v>450</v>
      </c>
      <c r="I569" s="198"/>
      <c r="J569" s="199">
        <f>ROUND(I569*H569,2)</f>
        <v>0</v>
      </c>
      <c r="K569" s="195" t="s">
        <v>34</v>
      </c>
      <c r="L569" s="62"/>
      <c r="M569" s="200" t="s">
        <v>34</v>
      </c>
      <c r="N569" s="201" t="s">
        <v>49</v>
      </c>
      <c r="O569" s="43"/>
      <c r="P569" s="202">
        <f>O569*H569</f>
        <v>0</v>
      </c>
      <c r="Q569" s="202">
        <v>0</v>
      </c>
      <c r="R569" s="202">
        <f>Q569*H569</f>
        <v>0</v>
      </c>
      <c r="S569" s="202">
        <v>0</v>
      </c>
      <c r="T569" s="203">
        <f>S569*H569</f>
        <v>0</v>
      </c>
      <c r="AR569" s="24" t="s">
        <v>187</v>
      </c>
      <c r="AT569" s="24" t="s">
        <v>182</v>
      </c>
      <c r="AU569" s="24" t="s">
        <v>88</v>
      </c>
      <c r="AY569" s="24" t="s">
        <v>179</v>
      </c>
      <c r="BE569" s="204">
        <f>IF(N569="základní",J569,0)</f>
        <v>0</v>
      </c>
      <c r="BF569" s="204">
        <f>IF(N569="snížená",J569,0)</f>
        <v>0</v>
      </c>
      <c r="BG569" s="204">
        <f>IF(N569="zákl. přenesená",J569,0)</f>
        <v>0</v>
      </c>
      <c r="BH569" s="204">
        <f>IF(N569="sníž. přenesená",J569,0)</f>
        <v>0</v>
      </c>
      <c r="BI569" s="204">
        <f>IF(N569="nulová",J569,0)</f>
        <v>0</v>
      </c>
      <c r="BJ569" s="24" t="s">
        <v>86</v>
      </c>
      <c r="BK569" s="204">
        <f>ROUND(I569*H569,2)</f>
        <v>0</v>
      </c>
      <c r="BL569" s="24" t="s">
        <v>187</v>
      </c>
      <c r="BM569" s="24" t="s">
        <v>4292</v>
      </c>
    </row>
    <row r="570" spans="2:65" s="1" customFormat="1" ht="14.45" customHeight="1">
      <c r="B570" s="42"/>
      <c r="C570" s="193" t="s">
        <v>4293</v>
      </c>
      <c r="D570" s="193" t="s">
        <v>182</v>
      </c>
      <c r="E570" s="194" t="s">
        <v>4294</v>
      </c>
      <c r="F570" s="195" t="s">
        <v>4295</v>
      </c>
      <c r="G570" s="196" t="s">
        <v>250</v>
      </c>
      <c r="H570" s="197">
        <v>50</v>
      </c>
      <c r="I570" s="198"/>
      <c r="J570" s="199">
        <f>ROUND(I570*H570,2)</f>
        <v>0</v>
      </c>
      <c r="K570" s="195" t="s">
        <v>34</v>
      </c>
      <c r="L570" s="62"/>
      <c r="M570" s="200" t="s">
        <v>34</v>
      </c>
      <c r="N570" s="201" t="s">
        <v>49</v>
      </c>
      <c r="O570" s="43"/>
      <c r="P570" s="202">
        <f>O570*H570</f>
        <v>0</v>
      </c>
      <c r="Q570" s="202">
        <v>0</v>
      </c>
      <c r="R570" s="202">
        <f>Q570*H570</f>
        <v>0</v>
      </c>
      <c r="S570" s="202">
        <v>0</v>
      </c>
      <c r="T570" s="203">
        <f>S570*H570</f>
        <v>0</v>
      </c>
      <c r="AR570" s="24" t="s">
        <v>187</v>
      </c>
      <c r="AT570" s="24" t="s">
        <v>182</v>
      </c>
      <c r="AU570" s="24" t="s">
        <v>88</v>
      </c>
      <c r="AY570" s="24" t="s">
        <v>179</v>
      </c>
      <c r="BE570" s="204">
        <f>IF(N570="základní",J570,0)</f>
        <v>0</v>
      </c>
      <c r="BF570" s="204">
        <f>IF(N570="snížená",J570,0)</f>
        <v>0</v>
      </c>
      <c r="BG570" s="204">
        <f>IF(N570="zákl. přenesená",J570,0)</f>
        <v>0</v>
      </c>
      <c r="BH570" s="204">
        <f>IF(N570="sníž. přenesená",J570,0)</f>
        <v>0</v>
      </c>
      <c r="BI570" s="204">
        <f>IF(N570="nulová",J570,0)</f>
        <v>0</v>
      </c>
      <c r="BJ570" s="24" t="s">
        <v>86</v>
      </c>
      <c r="BK570" s="204">
        <f>ROUND(I570*H570,2)</f>
        <v>0</v>
      </c>
      <c r="BL570" s="24" t="s">
        <v>187</v>
      </c>
      <c r="BM570" s="24" t="s">
        <v>4296</v>
      </c>
    </row>
    <row r="571" spans="2:65" s="10" customFormat="1" ht="29.85" customHeight="1">
      <c r="B571" s="177"/>
      <c r="C571" s="178"/>
      <c r="D571" s="179" t="s">
        <v>77</v>
      </c>
      <c r="E571" s="191" t="s">
        <v>4297</v>
      </c>
      <c r="F571" s="191" t="s">
        <v>4298</v>
      </c>
      <c r="G571" s="178"/>
      <c r="H571" s="178"/>
      <c r="I571" s="181"/>
      <c r="J571" s="192">
        <f>BK571</f>
        <v>0</v>
      </c>
      <c r="K571" s="178"/>
      <c r="L571" s="183"/>
      <c r="M571" s="184"/>
      <c r="N571" s="185"/>
      <c r="O571" s="185"/>
      <c r="P571" s="186">
        <f>SUM(P572:P580)</f>
        <v>0</v>
      </c>
      <c r="Q571" s="185"/>
      <c r="R571" s="186">
        <f>SUM(R572:R580)</f>
        <v>0</v>
      </c>
      <c r="S571" s="185"/>
      <c r="T571" s="187">
        <f>SUM(T572:T580)</f>
        <v>0</v>
      </c>
      <c r="AR571" s="188" t="s">
        <v>86</v>
      </c>
      <c r="AT571" s="189" t="s">
        <v>77</v>
      </c>
      <c r="AU571" s="189" t="s">
        <v>86</v>
      </c>
      <c r="AY571" s="188" t="s">
        <v>179</v>
      </c>
      <c r="BK571" s="190">
        <f>SUM(BK572:BK580)</f>
        <v>0</v>
      </c>
    </row>
    <row r="572" spans="2:65" s="1" customFormat="1" ht="14.45" customHeight="1">
      <c r="B572" s="42"/>
      <c r="C572" s="193" t="s">
        <v>3667</v>
      </c>
      <c r="D572" s="193" t="s">
        <v>182</v>
      </c>
      <c r="E572" s="194" t="s">
        <v>4299</v>
      </c>
      <c r="F572" s="195" t="s">
        <v>4300</v>
      </c>
      <c r="G572" s="196" t="s">
        <v>454</v>
      </c>
      <c r="H572" s="197">
        <v>1</v>
      </c>
      <c r="I572" s="198"/>
      <c r="J572" s="199">
        <f t="shared" ref="J572:J580" si="200">ROUND(I572*H572,2)</f>
        <v>0</v>
      </c>
      <c r="K572" s="195" t="s">
        <v>34</v>
      </c>
      <c r="L572" s="62"/>
      <c r="M572" s="200" t="s">
        <v>34</v>
      </c>
      <c r="N572" s="201" t="s">
        <v>49</v>
      </c>
      <c r="O572" s="43"/>
      <c r="P572" s="202">
        <f t="shared" ref="P572:P580" si="201">O572*H572</f>
        <v>0</v>
      </c>
      <c r="Q572" s="202">
        <v>0</v>
      </c>
      <c r="R572" s="202">
        <f t="shared" ref="R572:R580" si="202">Q572*H572</f>
        <v>0</v>
      </c>
      <c r="S572" s="202">
        <v>0</v>
      </c>
      <c r="T572" s="203">
        <f t="shared" ref="T572:T580" si="203">S572*H572</f>
        <v>0</v>
      </c>
      <c r="AR572" s="24" t="s">
        <v>187</v>
      </c>
      <c r="AT572" s="24" t="s">
        <v>182</v>
      </c>
      <c r="AU572" s="24" t="s">
        <v>88</v>
      </c>
      <c r="AY572" s="24" t="s">
        <v>179</v>
      </c>
      <c r="BE572" s="204">
        <f t="shared" ref="BE572:BE580" si="204">IF(N572="základní",J572,0)</f>
        <v>0</v>
      </c>
      <c r="BF572" s="204">
        <f t="shared" ref="BF572:BF580" si="205">IF(N572="snížená",J572,0)</f>
        <v>0</v>
      </c>
      <c r="BG572" s="204">
        <f t="shared" ref="BG572:BG580" si="206">IF(N572="zákl. přenesená",J572,0)</f>
        <v>0</v>
      </c>
      <c r="BH572" s="204">
        <f t="shared" ref="BH572:BH580" si="207">IF(N572="sníž. přenesená",J572,0)</f>
        <v>0</v>
      </c>
      <c r="BI572" s="204">
        <f t="shared" ref="BI572:BI580" si="208">IF(N572="nulová",J572,0)</f>
        <v>0</v>
      </c>
      <c r="BJ572" s="24" t="s">
        <v>86</v>
      </c>
      <c r="BK572" s="204">
        <f t="shared" ref="BK572:BK580" si="209">ROUND(I572*H572,2)</f>
        <v>0</v>
      </c>
      <c r="BL572" s="24" t="s">
        <v>187</v>
      </c>
      <c r="BM572" s="24" t="s">
        <v>4301</v>
      </c>
    </row>
    <row r="573" spans="2:65" s="1" customFormat="1" ht="14.45" customHeight="1">
      <c r="B573" s="42"/>
      <c r="C573" s="193" t="s">
        <v>4302</v>
      </c>
      <c r="D573" s="193" t="s">
        <v>182</v>
      </c>
      <c r="E573" s="194" t="s">
        <v>4303</v>
      </c>
      <c r="F573" s="195" t="s">
        <v>4304</v>
      </c>
      <c r="G573" s="196" t="s">
        <v>454</v>
      </c>
      <c r="H573" s="197">
        <v>1</v>
      </c>
      <c r="I573" s="198"/>
      <c r="J573" s="199">
        <f t="shared" si="200"/>
        <v>0</v>
      </c>
      <c r="K573" s="195" t="s">
        <v>34</v>
      </c>
      <c r="L573" s="62"/>
      <c r="M573" s="200" t="s">
        <v>34</v>
      </c>
      <c r="N573" s="201" t="s">
        <v>49</v>
      </c>
      <c r="O573" s="43"/>
      <c r="P573" s="202">
        <f t="shared" si="201"/>
        <v>0</v>
      </c>
      <c r="Q573" s="202">
        <v>0</v>
      </c>
      <c r="R573" s="202">
        <f t="shared" si="202"/>
        <v>0</v>
      </c>
      <c r="S573" s="202">
        <v>0</v>
      </c>
      <c r="T573" s="203">
        <f t="shared" si="203"/>
        <v>0</v>
      </c>
      <c r="AR573" s="24" t="s">
        <v>187</v>
      </c>
      <c r="AT573" s="24" t="s">
        <v>182</v>
      </c>
      <c r="AU573" s="24" t="s">
        <v>88</v>
      </c>
      <c r="AY573" s="24" t="s">
        <v>179</v>
      </c>
      <c r="BE573" s="204">
        <f t="shared" si="204"/>
        <v>0</v>
      </c>
      <c r="BF573" s="204">
        <f t="shared" si="205"/>
        <v>0</v>
      </c>
      <c r="BG573" s="204">
        <f t="shared" si="206"/>
        <v>0</v>
      </c>
      <c r="BH573" s="204">
        <f t="shared" si="207"/>
        <v>0</v>
      </c>
      <c r="BI573" s="204">
        <f t="shared" si="208"/>
        <v>0</v>
      </c>
      <c r="BJ573" s="24" t="s">
        <v>86</v>
      </c>
      <c r="BK573" s="204">
        <f t="shared" si="209"/>
        <v>0</v>
      </c>
      <c r="BL573" s="24" t="s">
        <v>187</v>
      </c>
      <c r="BM573" s="24" t="s">
        <v>4305</v>
      </c>
    </row>
    <row r="574" spans="2:65" s="1" customFormat="1" ht="14.45" customHeight="1">
      <c r="B574" s="42"/>
      <c r="C574" s="193" t="s">
        <v>3669</v>
      </c>
      <c r="D574" s="193" t="s">
        <v>182</v>
      </c>
      <c r="E574" s="194" t="s">
        <v>4306</v>
      </c>
      <c r="F574" s="195" t="s">
        <v>4307</v>
      </c>
      <c r="G574" s="196" t="s">
        <v>454</v>
      </c>
      <c r="H574" s="197">
        <v>1</v>
      </c>
      <c r="I574" s="198"/>
      <c r="J574" s="199">
        <f t="shared" si="200"/>
        <v>0</v>
      </c>
      <c r="K574" s="195" t="s">
        <v>34</v>
      </c>
      <c r="L574" s="62"/>
      <c r="M574" s="200" t="s">
        <v>34</v>
      </c>
      <c r="N574" s="201" t="s">
        <v>49</v>
      </c>
      <c r="O574" s="43"/>
      <c r="P574" s="202">
        <f t="shared" si="201"/>
        <v>0</v>
      </c>
      <c r="Q574" s="202">
        <v>0</v>
      </c>
      <c r="R574" s="202">
        <f t="shared" si="202"/>
        <v>0</v>
      </c>
      <c r="S574" s="202">
        <v>0</v>
      </c>
      <c r="T574" s="203">
        <f t="shared" si="203"/>
        <v>0</v>
      </c>
      <c r="AR574" s="24" t="s">
        <v>187</v>
      </c>
      <c r="AT574" s="24" t="s">
        <v>182</v>
      </c>
      <c r="AU574" s="24" t="s">
        <v>88</v>
      </c>
      <c r="AY574" s="24" t="s">
        <v>179</v>
      </c>
      <c r="BE574" s="204">
        <f t="shared" si="204"/>
        <v>0</v>
      </c>
      <c r="BF574" s="204">
        <f t="shared" si="205"/>
        <v>0</v>
      </c>
      <c r="BG574" s="204">
        <f t="shared" si="206"/>
        <v>0</v>
      </c>
      <c r="BH574" s="204">
        <f t="shared" si="207"/>
        <v>0</v>
      </c>
      <c r="BI574" s="204">
        <f t="shared" si="208"/>
        <v>0</v>
      </c>
      <c r="BJ574" s="24" t="s">
        <v>86</v>
      </c>
      <c r="BK574" s="204">
        <f t="shared" si="209"/>
        <v>0</v>
      </c>
      <c r="BL574" s="24" t="s">
        <v>187</v>
      </c>
      <c r="BM574" s="24" t="s">
        <v>4308</v>
      </c>
    </row>
    <row r="575" spans="2:65" s="1" customFormat="1" ht="14.45" customHeight="1">
      <c r="B575" s="42"/>
      <c r="C575" s="193" t="s">
        <v>4309</v>
      </c>
      <c r="D575" s="193" t="s">
        <v>182</v>
      </c>
      <c r="E575" s="194" t="s">
        <v>4310</v>
      </c>
      <c r="F575" s="195" t="s">
        <v>4311</v>
      </c>
      <c r="G575" s="196" t="s">
        <v>454</v>
      </c>
      <c r="H575" s="197">
        <v>1</v>
      </c>
      <c r="I575" s="198"/>
      <c r="J575" s="199">
        <f t="shared" si="200"/>
        <v>0</v>
      </c>
      <c r="K575" s="195" t="s">
        <v>34</v>
      </c>
      <c r="L575" s="62"/>
      <c r="M575" s="200" t="s">
        <v>34</v>
      </c>
      <c r="N575" s="201" t="s">
        <v>49</v>
      </c>
      <c r="O575" s="43"/>
      <c r="P575" s="202">
        <f t="shared" si="201"/>
        <v>0</v>
      </c>
      <c r="Q575" s="202">
        <v>0</v>
      </c>
      <c r="R575" s="202">
        <f t="shared" si="202"/>
        <v>0</v>
      </c>
      <c r="S575" s="202">
        <v>0</v>
      </c>
      <c r="T575" s="203">
        <f t="shared" si="203"/>
        <v>0</v>
      </c>
      <c r="AR575" s="24" t="s">
        <v>187</v>
      </c>
      <c r="AT575" s="24" t="s">
        <v>182</v>
      </c>
      <c r="AU575" s="24" t="s">
        <v>88</v>
      </c>
      <c r="AY575" s="24" t="s">
        <v>179</v>
      </c>
      <c r="BE575" s="204">
        <f t="shared" si="204"/>
        <v>0</v>
      </c>
      <c r="BF575" s="204">
        <f t="shared" si="205"/>
        <v>0</v>
      </c>
      <c r="BG575" s="204">
        <f t="shared" si="206"/>
        <v>0</v>
      </c>
      <c r="BH575" s="204">
        <f t="shared" si="207"/>
        <v>0</v>
      </c>
      <c r="BI575" s="204">
        <f t="shared" si="208"/>
        <v>0</v>
      </c>
      <c r="BJ575" s="24" t="s">
        <v>86</v>
      </c>
      <c r="BK575" s="204">
        <f t="shared" si="209"/>
        <v>0</v>
      </c>
      <c r="BL575" s="24" t="s">
        <v>187</v>
      </c>
      <c r="BM575" s="24" t="s">
        <v>4312</v>
      </c>
    </row>
    <row r="576" spans="2:65" s="1" customFormat="1" ht="14.45" customHeight="1">
      <c r="B576" s="42"/>
      <c r="C576" s="193" t="s">
        <v>3671</v>
      </c>
      <c r="D576" s="193" t="s">
        <v>182</v>
      </c>
      <c r="E576" s="194" t="s">
        <v>4313</v>
      </c>
      <c r="F576" s="195" t="s">
        <v>4314</v>
      </c>
      <c r="G576" s="196" t="s">
        <v>454</v>
      </c>
      <c r="H576" s="197">
        <v>16</v>
      </c>
      <c r="I576" s="198"/>
      <c r="J576" s="199">
        <f t="shared" si="200"/>
        <v>0</v>
      </c>
      <c r="K576" s="195" t="s">
        <v>34</v>
      </c>
      <c r="L576" s="62"/>
      <c r="M576" s="200" t="s">
        <v>34</v>
      </c>
      <c r="N576" s="201" t="s">
        <v>49</v>
      </c>
      <c r="O576" s="43"/>
      <c r="P576" s="202">
        <f t="shared" si="201"/>
        <v>0</v>
      </c>
      <c r="Q576" s="202">
        <v>0</v>
      </c>
      <c r="R576" s="202">
        <f t="shared" si="202"/>
        <v>0</v>
      </c>
      <c r="S576" s="202">
        <v>0</v>
      </c>
      <c r="T576" s="203">
        <f t="shared" si="203"/>
        <v>0</v>
      </c>
      <c r="AR576" s="24" t="s">
        <v>187</v>
      </c>
      <c r="AT576" s="24" t="s">
        <v>182</v>
      </c>
      <c r="AU576" s="24" t="s">
        <v>88</v>
      </c>
      <c r="AY576" s="24" t="s">
        <v>179</v>
      </c>
      <c r="BE576" s="204">
        <f t="shared" si="204"/>
        <v>0</v>
      </c>
      <c r="BF576" s="204">
        <f t="shared" si="205"/>
        <v>0</v>
      </c>
      <c r="BG576" s="204">
        <f t="shared" si="206"/>
        <v>0</v>
      </c>
      <c r="BH576" s="204">
        <f t="shared" si="207"/>
        <v>0</v>
      </c>
      <c r="BI576" s="204">
        <f t="shared" si="208"/>
        <v>0</v>
      </c>
      <c r="BJ576" s="24" t="s">
        <v>86</v>
      </c>
      <c r="BK576" s="204">
        <f t="shared" si="209"/>
        <v>0</v>
      </c>
      <c r="BL576" s="24" t="s">
        <v>187</v>
      </c>
      <c r="BM576" s="24" t="s">
        <v>4315</v>
      </c>
    </row>
    <row r="577" spans="2:65" s="1" customFormat="1" ht="14.45" customHeight="1">
      <c r="B577" s="42"/>
      <c r="C577" s="193" t="s">
        <v>4316</v>
      </c>
      <c r="D577" s="193" t="s">
        <v>182</v>
      </c>
      <c r="E577" s="194" t="s">
        <v>4317</v>
      </c>
      <c r="F577" s="195" t="s">
        <v>4318</v>
      </c>
      <c r="G577" s="196" t="s">
        <v>2864</v>
      </c>
      <c r="H577" s="197">
        <v>40</v>
      </c>
      <c r="I577" s="198"/>
      <c r="J577" s="199">
        <f t="shared" si="200"/>
        <v>0</v>
      </c>
      <c r="K577" s="195" t="s">
        <v>34</v>
      </c>
      <c r="L577" s="62"/>
      <c r="M577" s="200" t="s">
        <v>34</v>
      </c>
      <c r="N577" s="201" t="s">
        <v>49</v>
      </c>
      <c r="O577" s="43"/>
      <c r="P577" s="202">
        <f t="shared" si="201"/>
        <v>0</v>
      </c>
      <c r="Q577" s="202">
        <v>0</v>
      </c>
      <c r="R577" s="202">
        <f t="shared" si="202"/>
        <v>0</v>
      </c>
      <c r="S577" s="202">
        <v>0</v>
      </c>
      <c r="T577" s="203">
        <f t="shared" si="203"/>
        <v>0</v>
      </c>
      <c r="AR577" s="24" t="s">
        <v>187</v>
      </c>
      <c r="AT577" s="24" t="s">
        <v>182</v>
      </c>
      <c r="AU577" s="24" t="s">
        <v>88</v>
      </c>
      <c r="AY577" s="24" t="s">
        <v>179</v>
      </c>
      <c r="BE577" s="204">
        <f t="shared" si="204"/>
        <v>0</v>
      </c>
      <c r="BF577" s="204">
        <f t="shared" si="205"/>
        <v>0</v>
      </c>
      <c r="BG577" s="204">
        <f t="shared" si="206"/>
        <v>0</v>
      </c>
      <c r="BH577" s="204">
        <f t="shared" si="207"/>
        <v>0</v>
      </c>
      <c r="BI577" s="204">
        <f t="shared" si="208"/>
        <v>0</v>
      </c>
      <c r="BJ577" s="24" t="s">
        <v>86</v>
      </c>
      <c r="BK577" s="204">
        <f t="shared" si="209"/>
        <v>0</v>
      </c>
      <c r="BL577" s="24" t="s">
        <v>187</v>
      </c>
      <c r="BM577" s="24" t="s">
        <v>4319</v>
      </c>
    </row>
    <row r="578" spans="2:65" s="1" customFormat="1" ht="14.45" customHeight="1">
      <c r="B578" s="42"/>
      <c r="C578" s="193" t="s">
        <v>3673</v>
      </c>
      <c r="D578" s="193" t="s">
        <v>182</v>
      </c>
      <c r="E578" s="194" t="s">
        <v>4320</v>
      </c>
      <c r="F578" s="195" t="s">
        <v>4321</v>
      </c>
      <c r="G578" s="196" t="s">
        <v>454</v>
      </c>
      <c r="H578" s="197">
        <v>1</v>
      </c>
      <c r="I578" s="198"/>
      <c r="J578" s="199">
        <f t="shared" si="200"/>
        <v>0</v>
      </c>
      <c r="K578" s="195" t="s">
        <v>34</v>
      </c>
      <c r="L578" s="62"/>
      <c r="M578" s="200" t="s">
        <v>34</v>
      </c>
      <c r="N578" s="201" t="s">
        <v>49</v>
      </c>
      <c r="O578" s="43"/>
      <c r="P578" s="202">
        <f t="shared" si="201"/>
        <v>0</v>
      </c>
      <c r="Q578" s="202">
        <v>0</v>
      </c>
      <c r="R578" s="202">
        <f t="shared" si="202"/>
        <v>0</v>
      </c>
      <c r="S578" s="202">
        <v>0</v>
      </c>
      <c r="T578" s="203">
        <f t="shared" si="203"/>
        <v>0</v>
      </c>
      <c r="AR578" s="24" t="s">
        <v>187</v>
      </c>
      <c r="AT578" s="24" t="s">
        <v>182</v>
      </c>
      <c r="AU578" s="24" t="s">
        <v>88</v>
      </c>
      <c r="AY578" s="24" t="s">
        <v>179</v>
      </c>
      <c r="BE578" s="204">
        <f t="shared" si="204"/>
        <v>0</v>
      </c>
      <c r="BF578" s="204">
        <f t="shared" si="205"/>
        <v>0</v>
      </c>
      <c r="BG578" s="204">
        <f t="shared" si="206"/>
        <v>0</v>
      </c>
      <c r="BH578" s="204">
        <f t="shared" si="207"/>
        <v>0</v>
      </c>
      <c r="BI578" s="204">
        <f t="shared" si="208"/>
        <v>0</v>
      </c>
      <c r="BJ578" s="24" t="s">
        <v>86</v>
      </c>
      <c r="BK578" s="204">
        <f t="shared" si="209"/>
        <v>0</v>
      </c>
      <c r="BL578" s="24" t="s">
        <v>187</v>
      </c>
      <c r="BM578" s="24" t="s">
        <v>4322</v>
      </c>
    </row>
    <row r="579" spans="2:65" s="1" customFormat="1" ht="14.45" customHeight="1">
      <c r="B579" s="42"/>
      <c r="C579" s="193" t="s">
        <v>4323</v>
      </c>
      <c r="D579" s="193" t="s">
        <v>182</v>
      </c>
      <c r="E579" s="194" t="s">
        <v>4324</v>
      </c>
      <c r="F579" s="195" t="s">
        <v>4325</v>
      </c>
      <c r="G579" s="196" t="s">
        <v>454</v>
      </c>
      <c r="H579" s="197">
        <v>1</v>
      </c>
      <c r="I579" s="198"/>
      <c r="J579" s="199">
        <f t="shared" si="200"/>
        <v>0</v>
      </c>
      <c r="K579" s="195" t="s">
        <v>34</v>
      </c>
      <c r="L579" s="62"/>
      <c r="M579" s="200" t="s">
        <v>34</v>
      </c>
      <c r="N579" s="201" t="s">
        <v>49</v>
      </c>
      <c r="O579" s="43"/>
      <c r="P579" s="202">
        <f t="shared" si="201"/>
        <v>0</v>
      </c>
      <c r="Q579" s="202">
        <v>0</v>
      </c>
      <c r="R579" s="202">
        <f t="shared" si="202"/>
        <v>0</v>
      </c>
      <c r="S579" s="202">
        <v>0</v>
      </c>
      <c r="T579" s="203">
        <f t="shared" si="203"/>
        <v>0</v>
      </c>
      <c r="AR579" s="24" t="s">
        <v>187</v>
      </c>
      <c r="AT579" s="24" t="s">
        <v>182</v>
      </c>
      <c r="AU579" s="24" t="s">
        <v>88</v>
      </c>
      <c r="AY579" s="24" t="s">
        <v>179</v>
      </c>
      <c r="BE579" s="204">
        <f t="shared" si="204"/>
        <v>0</v>
      </c>
      <c r="BF579" s="204">
        <f t="shared" si="205"/>
        <v>0</v>
      </c>
      <c r="BG579" s="204">
        <f t="shared" si="206"/>
        <v>0</v>
      </c>
      <c r="BH579" s="204">
        <f t="shared" si="207"/>
        <v>0</v>
      </c>
      <c r="BI579" s="204">
        <f t="shared" si="208"/>
        <v>0</v>
      </c>
      <c r="BJ579" s="24" t="s">
        <v>86</v>
      </c>
      <c r="BK579" s="204">
        <f t="shared" si="209"/>
        <v>0</v>
      </c>
      <c r="BL579" s="24" t="s">
        <v>187</v>
      </c>
      <c r="BM579" s="24" t="s">
        <v>4326</v>
      </c>
    </row>
    <row r="580" spans="2:65" s="1" customFormat="1" ht="14.45" customHeight="1">
      <c r="B580" s="42"/>
      <c r="C580" s="193" t="s">
        <v>3675</v>
      </c>
      <c r="D580" s="193" t="s">
        <v>182</v>
      </c>
      <c r="E580" s="194" t="s">
        <v>4327</v>
      </c>
      <c r="F580" s="195" t="s">
        <v>4328</v>
      </c>
      <c r="G580" s="196" t="s">
        <v>454</v>
      </c>
      <c r="H580" s="197">
        <v>1</v>
      </c>
      <c r="I580" s="198"/>
      <c r="J580" s="199">
        <f t="shared" si="200"/>
        <v>0</v>
      </c>
      <c r="K580" s="195" t="s">
        <v>34</v>
      </c>
      <c r="L580" s="62"/>
      <c r="M580" s="200" t="s">
        <v>34</v>
      </c>
      <c r="N580" s="264" t="s">
        <v>49</v>
      </c>
      <c r="O580" s="262"/>
      <c r="P580" s="265">
        <f t="shared" si="201"/>
        <v>0</v>
      </c>
      <c r="Q580" s="265">
        <v>0</v>
      </c>
      <c r="R580" s="265">
        <f t="shared" si="202"/>
        <v>0</v>
      </c>
      <c r="S580" s="265">
        <v>0</v>
      </c>
      <c r="T580" s="266">
        <f t="shared" si="203"/>
        <v>0</v>
      </c>
      <c r="AR580" s="24" t="s">
        <v>187</v>
      </c>
      <c r="AT580" s="24" t="s">
        <v>182</v>
      </c>
      <c r="AU580" s="24" t="s">
        <v>88</v>
      </c>
      <c r="AY580" s="24" t="s">
        <v>179</v>
      </c>
      <c r="BE580" s="204">
        <f t="shared" si="204"/>
        <v>0</v>
      </c>
      <c r="BF580" s="204">
        <f t="shared" si="205"/>
        <v>0</v>
      </c>
      <c r="BG580" s="204">
        <f t="shared" si="206"/>
        <v>0</v>
      </c>
      <c r="BH580" s="204">
        <f t="shared" si="207"/>
        <v>0</v>
      </c>
      <c r="BI580" s="204">
        <f t="shared" si="208"/>
        <v>0</v>
      </c>
      <c r="BJ580" s="24" t="s">
        <v>86</v>
      </c>
      <c r="BK580" s="204">
        <f t="shared" si="209"/>
        <v>0</v>
      </c>
      <c r="BL580" s="24" t="s">
        <v>187</v>
      </c>
      <c r="BM580" s="24" t="s">
        <v>4329</v>
      </c>
    </row>
    <row r="581" spans="2:65" s="1" customFormat="1" ht="6.95" customHeight="1">
      <c r="B581" s="57"/>
      <c r="C581" s="58"/>
      <c r="D581" s="58"/>
      <c r="E581" s="58"/>
      <c r="F581" s="58"/>
      <c r="G581" s="58"/>
      <c r="H581" s="58"/>
      <c r="I581" s="140"/>
      <c r="J581" s="58"/>
      <c r="K581" s="58"/>
      <c r="L581" s="62"/>
    </row>
  </sheetData>
  <sheetProtection algorithmName="SHA-512" hashValue="N8Hsgy3Hv42F24uglDArT0WhZaooF4gX8ZgL4mjyrJSfeFsV9Awit2pj4e/IjCs78/aBmJ0lMsYr3oyY/bH0oA==" saltValue="BNn615925jI2V3Cq+TI4IebbfIHvqjc25v0aNEYfyAYh9mJsdsaI3zDOWtt6dZx7PvuI3fJcNKAK6DPfN2z6OQ==" spinCount="100000" sheet="1" objects="1" scenarios="1" formatColumns="0" formatRows="0" autoFilter="0"/>
  <autoFilter ref="C96:K580"/>
  <mergeCells count="10">
    <mergeCell ref="J51:J52"/>
    <mergeCell ref="E87:H87"/>
    <mergeCell ref="E89:H8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4"/>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100</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4330</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ROUND(SUM(BE85:BE213), 2)</f>
        <v>0</v>
      </c>
      <c r="G30" s="43"/>
      <c r="H30" s="43"/>
      <c r="I30" s="132">
        <v>0.21</v>
      </c>
      <c r="J30" s="131">
        <f>ROUND(ROUND((SUM(BE85:BE213)), 2)*I30, 2)</f>
        <v>0</v>
      </c>
      <c r="K30" s="46"/>
    </row>
    <row r="31" spans="2:11" s="1" customFormat="1" ht="14.45" customHeight="1">
      <c r="B31" s="42"/>
      <c r="C31" s="43"/>
      <c r="D31" s="43"/>
      <c r="E31" s="50" t="s">
        <v>50</v>
      </c>
      <c r="F31" s="131">
        <f>ROUND(SUM(BF85:BF213), 2)</f>
        <v>0</v>
      </c>
      <c r="G31" s="43"/>
      <c r="H31" s="43"/>
      <c r="I31" s="132">
        <v>0.15</v>
      </c>
      <c r="J31" s="131">
        <f>ROUND(ROUND((SUM(BF85:BF213)), 2)*I31, 2)</f>
        <v>0</v>
      </c>
      <c r="K31" s="46"/>
    </row>
    <row r="32" spans="2:11" s="1" customFormat="1" ht="14.45" hidden="1" customHeight="1">
      <c r="B32" s="42"/>
      <c r="C32" s="43"/>
      <c r="D32" s="43"/>
      <c r="E32" s="50" t="s">
        <v>51</v>
      </c>
      <c r="F32" s="131">
        <f>ROUND(SUM(BG85:BG213), 2)</f>
        <v>0</v>
      </c>
      <c r="G32" s="43"/>
      <c r="H32" s="43"/>
      <c r="I32" s="132">
        <v>0.21</v>
      </c>
      <c r="J32" s="131">
        <v>0</v>
      </c>
      <c r="K32" s="46"/>
    </row>
    <row r="33" spans="2:11" s="1" customFormat="1" ht="14.45" hidden="1" customHeight="1">
      <c r="B33" s="42"/>
      <c r="C33" s="43"/>
      <c r="D33" s="43"/>
      <c r="E33" s="50" t="s">
        <v>52</v>
      </c>
      <c r="F33" s="131">
        <f>ROUND(SUM(BH85:BH213), 2)</f>
        <v>0</v>
      </c>
      <c r="G33" s="43"/>
      <c r="H33" s="43"/>
      <c r="I33" s="132">
        <v>0.15</v>
      </c>
      <c r="J33" s="131">
        <v>0</v>
      </c>
      <c r="K33" s="46"/>
    </row>
    <row r="34" spans="2:11" s="1" customFormat="1" ht="14.45" hidden="1" customHeight="1">
      <c r="B34" s="42"/>
      <c r="C34" s="43"/>
      <c r="D34" s="43"/>
      <c r="E34" s="50" t="s">
        <v>53</v>
      </c>
      <c r="F34" s="131">
        <f>ROUND(SUM(BI85:BI213),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VYT - Vytápění</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47" s="7" customFormat="1" ht="24.95" customHeight="1">
      <c r="B57" s="150"/>
      <c r="C57" s="151"/>
      <c r="D57" s="152" t="s">
        <v>142</v>
      </c>
      <c r="E57" s="153"/>
      <c r="F57" s="153"/>
      <c r="G57" s="153"/>
      <c r="H57" s="153"/>
      <c r="I57" s="154"/>
      <c r="J57" s="155">
        <f>J86</f>
        <v>0</v>
      </c>
      <c r="K57" s="156"/>
    </row>
    <row r="58" spans="2:47" s="8" customFormat="1" ht="19.899999999999999" customHeight="1">
      <c r="B58" s="157"/>
      <c r="C58" s="158"/>
      <c r="D58" s="159" t="s">
        <v>146</v>
      </c>
      <c r="E58" s="160"/>
      <c r="F58" s="160"/>
      <c r="G58" s="160"/>
      <c r="H58" s="160"/>
      <c r="I58" s="161"/>
      <c r="J58" s="162">
        <f>J87</f>
        <v>0</v>
      </c>
      <c r="K58" s="163"/>
    </row>
    <row r="59" spans="2:47" s="8" customFormat="1" ht="19.899999999999999" customHeight="1">
      <c r="B59" s="157"/>
      <c r="C59" s="158"/>
      <c r="D59" s="159" t="s">
        <v>147</v>
      </c>
      <c r="E59" s="160"/>
      <c r="F59" s="160"/>
      <c r="G59" s="160"/>
      <c r="H59" s="160"/>
      <c r="I59" s="161"/>
      <c r="J59" s="162">
        <f>J103</f>
        <v>0</v>
      </c>
      <c r="K59" s="163"/>
    </row>
    <row r="60" spans="2:47" s="7" customFormat="1" ht="24.95" customHeight="1">
      <c r="B60" s="150"/>
      <c r="C60" s="151"/>
      <c r="D60" s="152" t="s">
        <v>149</v>
      </c>
      <c r="E60" s="153"/>
      <c r="F60" s="153"/>
      <c r="G60" s="153"/>
      <c r="H60" s="153"/>
      <c r="I60" s="154"/>
      <c r="J60" s="155">
        <f>J111</f>
        <v>0</v>
      </c>
      <c r="K60" s="156"/>
    </row>
    <row r="61" spans="2:47" s="8" customFormat="1" ht="19.899999999999999" customHeight="1">
      <c r="B61" s="157"/>
      <c r="C61" s="158"/>
      <c r="D61" s="159" t="s">
        <v>151</v>
      </c>
      <c r="E61" s="160"/>
      <c r="F61" s="160"/>
      <c r="G61" s="160"/>
      <c r="H61" s="160"/>
      <c r="I61" s="161"/>
      <c r="J61" s="162">
        <f>J112</f>
        <v>0</v>
      </c>
      <c r="K61" s="163"/>
    </row>
    <row r="62" spans="2:47" s="8" customFormat="1" ht="19.899999999999999" customHeight="1">
      <c r="B62" s="157"/>
      <c r="C62" s="158"/>
      <c r="D62" s="159" t="s">
        <v>4331</v>
      </c>
      <c r="E62" s="160"/>
      <c r="F62" s="160"/>
      <c r="G62" s="160"/>
      <c r="H62" s="160"/>
      <c r="I62" s="161"/>
      <c r="J62" s="162">
        <f>J131</f>
        <v>0</v>
      </c>
      <c r="K62" s="163"/>
    </row>
    <row r="63" spans="2:47" s="8" customFormat="1" ht="19.899999999999999" customHeight="1">
      <c r="B63" s="157"/>
      <c r="C63" s="158"/>
      <c r="D63" s="159" t="s">
        <v>4332</v>
      </c>
      <c r="E63" s="160"/>
      <c r="F63" s="160"/>
      <c r="G63" s="160"/>
      <c r="H63" s="160"/>
      <c r="I63" s="161"/>
      <c r="J63" s="162">
        <f>J144</f>
        <v>0</v>
      </c>
      <c r="K63" s="163"/>
    </row>
    <row r="64" spans="2:47" s="8" customFormat="1" ht="19.899999999999999" customHeight="1">
      <c r="B64" s="157"/>
      <c r="C64" s="158"/>
      <c r="D64" s="159" t="s">
        <v>4333</v>
      </c>
      <c r="E64" s="160"/>
      <c r="F64" s="160"/>
      <c r="G64" s="160"/>
      <c r="H64" s="160"/>
      <c r="I64" s="161"/>
      <c r="J64" s="162">
        <f>J193</f>
        <v>0</v>
      </c>
      <c r="K64" s="163"/>
    </row>
    <row r="65" spans="2:12" s="8" customFormat="1" ht="19.899999999999999" customHeight="1">
      <c r="B65" s="157"/>
      <c r="C65" s="158"/>
      <c r="D65" s="159" t="s">
        <v>160</v>
      </c>
      <c r="E65" s="160"/>
      <c r="F65" s="160"/>
      <c r="G65" s="160"/>
      <c r="H65" s="160"/>
      <c r="I65" s="161"/>
      <c r="J65" s="162">
        <f>J209</f>
        <v>0</v>
      </c>
      <c r="K65" s="163"/>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49999999999999" customHeight="1">
      <c r="B77" s="42"/>
      <c r="C77" s="64"/>
      <c r="D77" s="64"/>
      <c r="E77" s="368" t="str">
        <f>E9</f>
        <v>VYT - Vytápění</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65" s="1" customFormat="1">
      <c r="B81" s="42"/>
      <c r="C81" s="66" t="s">
        <v>32</v>
      </c>
      <c r="D81" s="64"/>
      <c r="E81" s="64"/>
      <c r="F81" s="165" t="str">
        <f>E15</f>
        <v>Karlovarský kraj</v>
      </c>
      <c r="G81" s="64"/>
      <c r="H81" s="64"/>
      <c r="I81" s="166" t="s">
        <v>39</v>
      </c>
      <c r="J81" s="165" t="str">
        <f>E21</f>
        <v>Jurica a.s. - Ateliér Ostrov</v>
      </c>
      <c r="K81" s="64"/>
      <c r="L81" s="62"/>
    </row>
    <row r="82" spans="2:65" s="1" customFormat="1" ht="14.45" customHeight="1">
      <c r="B82" s="42"/>
      <c r="C82" s="66" t="s">
        <v>37</v>
      </c>
      <c r="D82" s="64"/>
      <c r="E82" s="64"/>
      <c r="F82" s="165" t="str">
        <f>IF(E18="","",E18)</f>
        <v/>
      </c>
      <c r="G82" s="64"/>
      <c r="H82" s="64"/>
      <c r="I82" s="164"/>
      <c r="J82" s="64"/>
      <c r="K82" s="64"/>
      <c r="L82" s="62"/>
    </row>
    <row r="83" spans="2:65" s="1" customFormat="1" ht="10.35" customHeight="1">
      <c r="B83" s="42"/>
      <c r="C83" s="64"/>
      <c r="D83" s="64"/>
      <c r="E83" s="64"/>
      <c r="F83" s="64"/>
      <c r="G83" s="64"/>
      <c r="H83" s="64"/>
      <c r="I83" s="164"/>
      <c r="J83" s="64"/>
      <c r="K83" s="64"/>
      <c r="L83" s="62"/>
    </row>
    <row r="84" spans="2:65"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5" s="1" customFormat="1" ht="29.25" customHeight="1">
      <c r="B85" s="42"/>
      <c r="C85" s="88" t="s">
        <v>140</v>
      </c>
      <c r="D85" s="64"/>
      <c r="E85" s="64"/>
      <c r="F85" s="64"/>
      <c r="G85" s="64"/>
      <c r="H85" s="64"/>
      <c r="I85" s="164"/>
      <c r="J85" s="173">
        <f>BK85</f>
        <v>0</v>
      </c>
      <c r="K85" s="64"/>
      <c r="L85" s="62"/>
      <c r="M85" s="85"/>
      <c r="N85" s="86"/>
      <c r="O85" s="86"/>
      <c r="P85" s="174">
        <f>P86+P111</f>
        <v>0</v>
      </c>
      <c r="Q85" s="86"/>
      <c r="R85" s="174">
        <f>R86+R111</f>
        <v>1.3592929260000002</v>
      </c>
      <c r="S85" s="86"/>
      <c r="T85" s="175">
        <f>T86+T111</f>
        <v>6.3581800000000008</v>
      </c>
      <c r="AT85" s="24" t="s">
        <v>77</v>
      </c>
      <c r="AU85" s="24" t="s">
        <v>141</v>
      </c>
      <c r="BK85" s="176">
        <f>BK86+BK111</f>
        <v>0</v>
      </c>
    </row>
    <row r="86" spans="2:65" s="10" customFormat="1" ht="37.35" customHeight="1">
      <c r="B86" s="177"/>
      <c r="C86" s="178"/>
      <c r="D86" s="179" t="s">
        <v>77</v>
      </c>
      <c r="E86" s="180" t="s">
        <v>177</v>
      </c>
      <c r="F86" s="180" t="s">
        <v>178</v>
      </c>
      <c r="G86" s="178"/>
      <c r="H86" s="178"/>
      <c r="I86" s="181"/>
      <c r="J86" s="182">
        <f>BK86</f>
        <v>0</v>
      </c>
      <c r="K86" s="178"/>
      <c r="L86" s="183"/>
      <c r="M86" s="184"/>
      <c r="N86" s="185"/>
      <c r="O86" s="185"/>
      <c r="P86" s="186">
        <f>P87+P103</f>
        <v>0</v>
      </c>
      <c r="Q86" s="185"/>
      <c r="R86" s="186">
        <f>R87+R103</f>
        <v>0</v>
      </c>
      <c r="S86" s="185"/>
      <c r="T86" s="187">
        <f>T87+T103</f>
        <v>4.4588000000000001</v>
      </c>
      <c r="AR86" s="188" t="s">
        <v>86</v>
      </c>
      <c r="AT86" s="189" t="s">
        <v>77</v>
      </c>
      <c r="AU86" s="189" t="s">
        <v>78</v>
      </c>
      <c r="AY86" s="188" t="s">
        <v>179</v>
      </c>
      <c r="BK86" s="190">
        <f>BK87+BK103</f>
        <v>0</v>
      </c>
    </row>
    <row r="87" spans="2:65" s="10" customFormat="1" ht="19.899999999999999" customHeight="1">
      <c r="B87" s="177"/>
      <c r="C87" s="178"/>
      <c r="D87" s="179" t="s">
        <v>77</v>
      </c>
      <c r="E87" s="191" t="s">
        <v>257</v>
      </c>
      <c r="F87" s="191" t="s">
        <v>893</v>
      </c>
      <c r="G87" s="178"/>
      <c r="H87" s="178"/>
      <c r="I87" s="181"/>
      <c r="J87" s="192">
        <f>BK87</f>
        <v>0</v>
      </c>
      <c r="K87" s="178"/>
      <c r="L87" s="183"/>
      <c r="M87" s="184"/>
      <c r="N87" s="185"/>
      <c r="O87" s="185"/>
      <c r="P87" s="186">
        <f>SUM(P88:P102)</f>
        <v>0</v>
      </c>
      <c r="Q87" s="185"/>
      <c r="R87" s="186">
        <f>SUM(R88:R102)</f>
        <v>0</v>
      </c>
      <c r="S87" s="185"/>
      <c r="T87" s="187">
        <f>SUM(T88:T102)</f>
        <v>4.4588000000000001</v>
      </c>
      <c r="AR87" s="188" t="s">
        <v>86</v>
      </c>
      <c r="AT87" s="189" t="s">
        <v>77</v>
      </c>
      <c r="AU87" s="189" t="s">
        <v>86</v>
      </c>
      <c r="AY87" s="188" t="s">
        <v>179</v>
      </c>
      <c r="BK87" s="190">
        <f>SUM(BK88:BK102)</f>
        <v>0</v>
      </c>
    </row>
    <row r="88" spans="2:65" s="1" customFormat="1" ht="22.9" customHeight="1">
      <c r="B88" s="42"/>
      <c r="C88" s="193" t="s">
        <v>86</v>
      </c>
      <c r="D88" s="193" t="s">
        <v>182</v>
      </c>
      <c r="E88" s="194" t="s">
        <v>4334</v>
      </c>
      <c r="F88" s="195" t="s">
        <v>4335</v>
      </c>
      <c r="G88" s="196" t="s">
        <v>250</v>
      </c>
      <c r="H88" s="197">
        <v>20</v>
      </c>
      <c r="I88" s="198"/>
      <c r="J88" s="199">
        <f>ROUND(I88*H88,2)</f>
        <v>0</v>
      </c>
      <c r="K88" s="195" t="s">
        <v>186</v>
      </c>
      <c r="L88" s="62"/>
      <c r="M88" s="200" t="s">
        <v>34</v>
      </c>
      <c r="N88" s="201" t="s">
        <v>49</v>
      </c>
      <c r="O88" s="43"/>
      <c r="P88" s="202">
        <f>O88*H88</f>
        <v>0</v>
      </c>
      <c r="Q88" s="202">
        <v>0</v>
      </c>
      <c r="R88" s="202">
        <f>Q88*H88</f>
        <v>0</v>
      </c>
      <c r="S88" s="202">
        <v>1.9E-2</v>
      </c>
      <c r="T88" s="203">
        <f>S88*H88</f>
        <v>0.38</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4336</v>
      </c>
    </row>
    <row r="89" spans="2:65" s="1" customFormat="1" ht="22.9" customHeight="1">
      <c r="B89" s="42"/>
      <c r="C89" s="193" t="s">
        <v>88</v>
      </c>
      <c r="D89" s="193" t="s">
        <v>182</v>
      </c>
      <c r="E89" s="194" t="s">
        <v>4337</v>
      </c>
      <c r="F89" s="195" t="s">
        <v>4338</v>
      </c>
      <c r="G89" s="196" t="s">
        <v>250</v>
      </c>
      <c r="H89" s="197">
        <v>123.6</v>
      </c>
      <c r="I89" s="198"/>
      <c r="J89" s="199">
        <f>ROUND(I89*H89,2)</f>
        <v>0</v>
      </c>
      <c r="K89" s="195" t="s">
        <v>186</v>
      </c>
      <c r="L89" s="62"/>
      <c r="M89" s="200" t="s">
        <v>34</v>
      </c>
      <c r="N89" s="201" t="s">
        <v>49</v>
      </c>
      <c r="O89" s="43"/>
      <c r="P89" s="202">
        <f>O89*H89</f>
        <v>0</v>
      </c>
      <c r="Q89" s="202">
        <v>0</v>
      </c>
      <c r="R89" s="202">
        <f>Q89*H89</f>
        <v>0</v>
      </c>
      <c r="S89" s="202">
        <v>3.3000000000000002E-2</v>
      </c>
      <c r="T89" s="203">
        <f>S89*H89</f>
        <v>4.0788000000000002</v>
      </c>
      <c r="AR89" s="24" t="s">
        <v>187</v>
      </c>
      <c r="AT89" s="24" t="s">
        <v>182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187</v>
      </c>
      <c r="BM89" s="24" t="s">
        <v>4339</v>
      </c>
    </row>
    <row r="90" spans="2:65" s="11" customFormat="1" ht="13.5">
      <c r="B90" s="208"/>
      <c r="C90" s="209"/>
      <c r="D90" s="205" t="s">
        <v>191</v>
      </c>
      <c r="E90" s="210" t="s">
        <v>34</v>
      </c>
      <c r="F90" s="211" t="s">
        <v>4340</v>
      </c>
      <c r="G90" s="209"/>
      <c r="H90" s="210" t="s">
        <v>34</v>
      </c>
      <c r="I90" s="212"/>
      <c r="J90" s="209"/>
      <c r="K90" s="209"/>
      <c r="L90" s="213"/>
      <c r="M90" s="214"/>
      <c r="N90" s="215"/>
      <c r="O90" s="215"/>
      <c r="P90" s="215"/>
      <c r="Q90" s="215"/>
      <c r="R90" s="215"/>
      <c r="S90" s="215"/>
      <c r="T90" s="216"/>
      <c r="AT90" s="217" t="s">
        <v>191</v>
      </c>
      <c r="AU90" s="217" t="s">
        <v>88</v>
      </c>
      <c r="AV90" s="11" t="s">
        <v>86</v>
      </c>
      <c r="AW90" s="11" t="s">
        <v>41</v>
      </c>
      <c r="AX90" s="11" t="s">
        <v>78</v>
      </c>
      <c r="AY90" s="217" t="s">
        <v>179</v>
      </c>
    </row>
    <row r="91" spans="2:65" s="12" customFormat="1" ht="13.5">
      <c r="B91" s="218"/>
      <c r="C91" s="219"/>
      <c r="D91" s="205" t="s">
        <v>191</v>
      </c>
      <c r="E91" s="220" t="s">
        <v>34</v>
      </c>
      <c r="F91" s="221" t="s">
        <v>1067</v>
      </c>
      <c r="G91" s="219"/>
      <c r="H91" s="222">
        <v>120</v>
      </c>
      <c r="I91" s="223"/>
      <c r="J91" s="219"/>
      <c r="K91" s="219"/>
      <c r="L91" s="224"/>
      <c r="M91" s="225"/>
      <c r="N91" s="226"/>
      <c r="O91" s="226"/>
      <c r="P91" s="226"/>
      <c r="Q91" s="226"/>
      <c r="R91" s="226"/>
      <c r="S91" s="226"/>
      <c r="T91" s="227"/>
      <c r="AT91" s="228" t="s">
        <v>191</v>
      </c>
      <c r="AU91" s="228" t="s">
        <v>88</v>
      </c>
      <c r="AV91" s="12" t="s">
        <v>88</v>
      </c>
      <c r="AW91" s="12" t="s">
        <v>41</v>
      </c>
      <c r="AX91" s="12" t="s">
        <v>78</v>
      </c>
      <c r="AY91" s="228" t="s">
        <v>179</v>
      </c>
    </row>
    <row r="92" spans="2:65" s="11" customFormat="1" ht="13.5">
      <c r="B92" s="208"/>
      <c r="C92" s="209"/>
      <c r="D92" s="205" t="s">
        <v>191</v>
      </c>
      <c r="E92" s="210" t="s">
        <v>34</v>
      </c>
      <c r="F92" s="211" t="s">
        <v>4341</v>
      </c>
      <c r="G92" s="209"/>
      <c r="H92" s="210" t="s">
        <v>34</v>
      </c>
      <c r="I92" s="212"/>
      <c r="J92" s="209"/>
      <c r="K92" s="209"/>
      <c r="L92" s="213"/>
      <c r="M92" s="214"/>
      <c r="N92" s="215"/>
      <c r="O92" s="215"/>
      <c r="P92" s="215"/>
      <c r="Q92" s="215"/>
      <c r="R92" s="215"/>
      <c r="S92" s="215"/>
      <c r="T92" s="216"/>
      <c r="AT92" s="217" t="s">
        <v>191</v>
      </c>
      <c r="AU92" s="217" t="s">
        <v>88</v>
      </c>
      <c r="AV92" s="11" t="s">
        <v>86</v>
      </c>
      <c r="AW92" s="11" t="s">
        <v>41</v>
      </c>
      <c r="AX92" s="11" t="s">
        <v>78</v>
      </c>
      <c r="AY92" s="217" t="s">
        <v>179</v>
      </c>
    </row>
    <row r="93" spans="2:65" s="12" customFormat="1" ht="13.5">
      <c r="B93" s="218"/>
      <c r="C93" s="219"/>
      <c r="D93" s="205" t="s">
        <v>191</v>
      </c>
      <c r="E93" s="220" t="s">
        <v>34</v>
      </c>
      <c r="F93" s="221" t="s">
        <v>4342</v>
      </c>
      <c r="G93" s="219"/>
      <c r="H93" s="222">
        <v>3.6</v>
      </c>
      <c r="I93" s="223"/>
      <c r="J93" s="219"/>
      <c r="K93" s="219"/>
      <c r="L93" s="224"/>
      <c r="M93" s="225"/>
      <c r="N93" s="226"/>
      <c r="O93" s="226"/>
      <c r="P93" s="226"/>
      <c r="Q93" s="226"/>
      <c r="R93" s="226"/>
      <c r="S93" s="226"/>
      <c r="T93" s="227"/>
      <c r="AT93" s="228" t="s">
        <v>191</v>
      </c>
      <c r="AU93" s="228" t="s">
        <v>88</v>
      </c>
      <c r="AV93" s="12" t="s">
        <v>88</v>
      </c>
      <c r="AW93" s="12" t="s">
        <v>41</v>
      </c>
      <c r="AX93" s="12" t="s">
        <v>78</v>
      </c>
      <c r="AY93" s="228" t="s">
        <v>179</v>
      </c>
    </row>
    <row r="94" spans="2:65" s="13" customFormat="1" ht="13.5">
      <c r="B94" s="229"/>
      <c r="C94" s="230"/>
      <c r="D94" s="205" t="s">
        <v>191</v>
      </c>
      <c r="E94" s="231" t="s">
        <v>34</v>
      </c>
      <c r="F94" s="232" t="s">
        <v>196</v>
      </c>
      <c r="G94" s="230"/>
      <c r="H94" s="233">
        <v>123.6</v>
      </c>
      <c r="I94" s="234"/>
      <c r="J94" s="230"/>
      <c r="K94" s="230"/>
      <c r="L94" s="235"/>
      <c r="M94" s="236"/>
      <c r="N94" s="237"/>
      <c r="O94" s="237"/>
      <c r="P94" s="237"/>
      <c r="Q94" s="237"/>
      <c r="R94" s="237"/>
      <c r="S94" s="237"/>
      <c r="T94" s="238"/>
      <c r="AT94" s="239" t="s">
        <v>191</v>
      </c>
      <c r="AU94" s="239" t="s">
        <v>88</v>
      </c>
      <c r="AV94" s="13" t="s">
        <v>187</v>
      </c>
      <c r="AW94" s="13" t="s">
        <v>41</v>
      </c>
      <c r="AX94" s="13" t="s">
        <v>86</v>
      </c>
      <c r="AY94" s="239" t="s">
        <v>179</v>
      </c>
    </row>
    <row r="95" spans="2:65" s="1" customFormat="1" ht="14.45" customHeight="1">
      <c r="B95" s="42"/>
      <c r="C95" s="193" t="s">
        <v>180</v>
      </c>
      <c r="D95" s="193" t="s">
        <v>182</v>
      </c>
      <c r="E95" s="194" t="s">
        <v>4343</v>
      </c>
      <c r="F95" s="195" t="s">
        <v>4307</v>
      </c>
      <c r="G95" s="196" t="s">
        <v>454</v>
      </c>
      <c r="H95" s="197">
        <v>1</v>
      </c>
      <c r="I95" s="198"/>
      <c r="J95" s="199">
        <f t="shared" ref="J95:J102" si="0">ROUND(I95*H95,2)</f>
        <v>0</v>
      </c>
      <c r="K95" s="195" t="s">
        <v>233</v>
      </c>
      <c r="L95" s="62"/>
      <c r="M95" s="200" t="s">
        <v>34</v>
      </c>
      <c r="N95" s="201" t="s">
        <v>49</v>
      </c>
      <c r="O95" s="43"/>
      <c r="P95" s="202">
        <f t="shared" ref="P95:P102" si="1">O95*H95</f>
        <v>0</v>
      </c>
      <c r="Q95" s="202">
        <v>0</v>
      </c>
      <c r="R95" s="202">
        <f t="shared" ref="R95:R102" si="2">Q95*H95</f>
        <v>0</v>
      </c>
      <c r="S95" s="202">
        <v>0</v>
      </c>
      <c r="T95" s="203">
        <f t="shared" ref="T95:T102" si="3">S95*H95</f>
        <v>0</v>
      </c>
      <c r="AR95" s="24" t="s">
        <v>187</v>
      </c>
      <c r="AT95" s="24" t="s">
        <v>182</v>
      </c>
      <c r="AU95" s="24" t="s">
        <v>88</v>
      </c>
      <c r="AY95" s="24" t="s">
        <v>179</v>
      </c>
      <c r="BE95" s="204">
        <f t="shared" ref="BE95:BE102" si="4">IF(N95="základní",J95,0)</f>
        <v>0</v>
      </c>
      <c r="BF95" s="204">
        <f t="shared" ref="BF95:BF102" si="5">IF(N95="snížená",J95,0)</f>
        <v>0</v>
      </c>
      <c r="BG95" s="204">
        <f t="shared" ref="BG95:BG102" si="6">IF(N95="zákl. přenesená",J95,0)</f>
        <v>0</v>
      </c>
      <c r="BH95" s="204">
        <f t="shared" ref="BH95:BH102" si="7">IF(N95="sníž. přenesená",J95,0)</f>
        <v>0</v>
      </c>
      <c r="BI95" s="204">
        <f t="shared" ref="BI95:BI102" si="8">IF(N95="nulová",J95,0)</f>
        <v>0</v>
      </c>
      <c r="BJ95" s="24" t="s">
        <v>86</v>
      </c>
      <c r="BK95" s="204">
        <f t="shared" ref="BK95:BK102" si="9">ROUND(I95*H95,2)</f>
        <v>0</v>
      </c>
      <c r="BL95" s="24" t="s">
        <v>187</v>
      </c>
      <c r="BM95" s="24" t="s">
        <v>4344</v>
      </c>
    </row>
    <row r="96" spans="2:65" s="1" customFormat="1" ht="22.9" customHeight="1">
      <c r="B96" s="42"/>
      <c r="C96" s="193" t="s">
        <v>187</v>
      </c>
      <c r="D96" s="193" t="s">
        <v>182</v>
      </c>
      <c r="E96" s="194" t="s">
        <v>4345</v>
      </c>
      <c r="F96" s="195" t="s">
        <v>4346</v>
      </c>
      <c r="G96" s="196" t="s">
        <v>454</v>
      </c>
      <c r="H96" s="197">
        <v>1</v>
      </c>
      <c r="I96" s="198"/>
      <c r="J96" s="199">
        <f t="shared" si="0"/>
        <v>0</v>
      </c>
      <c r="K96" s="195" t="s">
        <v>233</v>
      </c>
      <c r="L96" s="62"/>
      <c r="M96" s="200" t="s">
        <v>34</v>
      </c>
      <c r="N96" s="201" t="s">
        <v>49</v>
      </c>
      <c r="O96" s="43"/>
      <c r="P96" s="202">
        <f t="shared" si="1"/>
        <v>0</v>
      </c>
      <c r="Q96" s="202">
        <v>0</v>
      </c>
      <c r="R96" s="202">
        <f t="shared" si="2"/>
        <v>0</v>
      </c>
      <c r="S96" s="202">
        <v>0</v>
      </c>
      <c r="T96" s="203">
        <f t="shared" si="3"/>
        <v>0</v>
      </c>
      <c r="AR96" s="24" t="s">
        <v>187</v>
      </c>
      <c r="AT96" s="24" t="s">
        <v>182</v>
      </c>
      <c r="AU96" s="24" t="s">
        <v>88</v>
      </c>
      <c r="AY96" s="24" t="s">
        <v>179</v>
      </c>
      <c r="BE96" s="204">
        <f t="shared" si="4"/>
        <v>0</v>
      </c>
      <c r="BF96" s="204">
        <f t="shared" si="5"/>
        <v>0</v>
      </c>
      <c r="BG96" s="204">
        <f t="shared" si="6"/>
        <v>0</v>
      </c>
      <c r="BH96" s="204">
        <f t="shared" si="7"/>
        <v>0</v>
      </c>
      <c r="BI96" s="204">
        <f t="shared" si="8"/>
        <v>0</v>
      </c>
      <c r="BJ96" s="24" t="s">
        <v>86</v>
      </c>
      <c r="BK96" s="204">
        <f t="shared" si="9"/>
        <v>0</v>
      </c>
      <c r="BL96" s="24" t="s">
        <v>187</v>
      </c>
      <c r="BM96" s="24" t="s">
        <v>4347</v>
      </c>
    </row>
    <row r="97" spans="2:65" s="1" customFormat="1" ht="22.9" customHeight="1">
      <c r="B97" s="42"/>
      <c r="C97" s="193" t="s">
        <v>230</v>
      </c>
      <c r="D97" s="193" t="s">
        <v>182</v>
      </c>
      <c r="E97" s="194" t="s">
        <v>4348</v>
      </c>
      <c r="F97" s="195" t="s">
        <v>4349</v>
      </c>
      <c r="G97" s="196" t="s">
        <v>454</v>
      </c>
      <c r="H97" s="197">
        <v>1</v>
      </c>
      <c r="I97" s="198"/>
      <c r="J97" s="199">
        <f t="shared" si="0"/>
        <v>0</v>
      </c>
      <c r="K97" s="195" t="s">
        <v>233</v>
      </c>
      <c r="L97" s="62"/>
      <c r="M97" s="200" t="s">
        <v>34</v>
      </c>
      <c r="N97" s="201" t="s">
        <v>49</v>
      </c>
      <c r="O97" s="43"/>
      <c r="P97" s="202">
        <f t="shared" si="1"/>
        <v>0</v>
      </c>
      <c r="Q97" s="202">
        <v>0</v>
      </c>
      <c r="R97" s="202">
        <f t="shared" si="2"/>
        <v>0</v>
      </c>
      <c r="S97" s="202">
        <v>0</v>
      </c>
      <c r="T97" s="203">
        <f t="shared" si="3"/>
        <v>0</v>
      </c>
      <c r="AR97" s="24" t="s">
        <v>187</v>
      </c>
      <c r="AT97" s="24" t="s">
        <v>182</v>
      </c>
      <c r="AU97" s="24" t="s">
        <v>88</v>
      </c>
      <c r="AY97" s="24" t="s">
        <v>179</v>
      </c>
      <c r="BE97" s="204">
        <f t="shared" si="4"/>
        <v>0</v>
      </c>
      <c r="BF97" s="204">
        <f t="shared" si="5"/>
        <v>0</v>
      </c>
      <c r="BG97" s="204">
        <f t="shared" si="6"/>
        <v>0</v>
      </c>
      <c r="BH97" s="204">
        <f t="shared" si="7"/>
        <v>0</v>
      </c>
      <c r="BI97" s="204">
        <f t="shared" si="8"/>
        <v>0</v>
      </c>
      <c r="BJ97" s="24" t="s">
        <v>86</v>
      </c>
      <c r="BK97" s="204">
        <f t="shared" si="9"/>
        <v>0</v>
      </c>
      <c r="BL97" s="24" t="s">
        <v>187</v>
      </c>
      <c r="BM97" s="24" t="s">
        <v>4350</v>
      </c>
    </row>
    <row r="98" spans="2:65" s="1" customFormat="1" ht="14.45" customHeight="1">
      <c r="B98" s="42"/>
      <c r="C98" s="193" t="s">
        <v>236</v>
      </c>
      <c r="D98" s="193" t="s">
        <v>182</v>
      </c>
      <c r="E98" s="194" t="s">
        <v>4351</v>
      </c>
      <c r="F98" s="195" t="s">
        <v>4352</v>
      </c>
      <c r="G98" s="196" t="s">
        <v>454</v>
      </c>
      <c r="H98" s="197">
        <v>1</v>
      </c>
      <c r="I98" s="198"/>
      <c r="J98" s="199">
        <f t="shared" si="0"/>
        <v>0</v>
      </c>
      <c r="K98" s="195" t="s">
        <v>233</v>
      </c>
      <c r="L98" s="62"/>
      <c r="M98" s="200" t="s">
        <v>34</v>
      </c>
      <c r="N98" s="201" t="s">
        <v>49</v>
      </c>
      <c r="O98" s="43"/>
      <c r="P98" s="202">
        <f t="shared" si="1"/>
        <v>0</v>
      </c>
      <c r="Q98" s="202">
        <v>0</v>
      </c>
      <c r="R98" s="202">
        <f t="shared" si="2"/>
        <v>0</v>
      </c>
      <c r="S98" s="202">
        <v>0</v>
      </c>
      <c r="T98" s="203">
        <f t="shared" si="3"/>
        <v>0</v>
      </c>
      <c r="AR98" s="24" t="s">
        <v>187</v>
      </c>
      <c r="AT98" s="24" t="s">
        <v>182</v>
      </c>
      <c r="AU98" s="24" t="s">
        <v>88</v>
      </c>
      <c r="AY98" s="24" t="s">
        <v>179</v>
      </c>
      <c r="BE98" s="204">
        <f t="shared" si="4"/>
        <v>0</v>
      </c>
      <c r="BF98" s="204">
        <f t="shared" si="5"/>
        <v>0</v>
      </c>
      <c r="BG98" s="204">
        <f t="shared" si="6"/>
        <v>0</v>
      </c>
      <c r="BH98" s="204">
        <f t="shared" si="7"/>
        <v>0</v>
      </c>
      <c r="BI98" s="204">
        <f t="shared" si="8"/>
        <v>0</v>
      </c>
      <c r="BJ98" s="24" t="s">
        <v>86</v>
      </c>
      <c r="BK98" s="204">
        <f t="shared" si="9"/>
        <v>0</v>
      </c>
      <c r="BL98" s="24" t="s">
        <v>187</v>
      </c>
      <c r="BM98" s="24" t="s">
        <v>4353</v>
      </c>
    </row>
    <row r="99" spans="2:65" s="1" customFormat="1" ht="22.9" customHeight="1">
      <c r="B99" s="42"/>
      <c r="C99" s="193" t="s">
        <v>242</v>
      </c>
      <c r="D99" s="193" t="s">
        <v>182</v>
      </c>
      <c r="E99" s="194" t="s">
        <v>4354</v>
      </c>
      <c r="F99" s="195" t="s">
        <v>4355</v>
      </c>
      <c r="G99" s="196" t="s">
        <v>454</v>
      </c>
      <c r="H99" s="197">
        <v>1</v>
      </c>
      <c r="I99" s="198"/>
      <c r="J99" s="199">
        <f t="shared" si="0"/>
        <v>0</v>
      </c>
      <c r="K99" s="195" t="s">
        <v>233</v>
      </c>
      <c r="L99" s="62"/>
      <c r="M99" s="200" t="s">
        <v>34</v>
      </c>
      <c r="N99" s="201" t="s">
        <v>49</v>
      </c>
      <c r="O99" s="43"/>
      <c r="P99" s="202">
        <f t="shared" si="1"/>
        <v>0</v>
      </c>
      <c r="Q99" s="202">
        <v>0</v>
      </c>
      <c r="R99" s="202">
        <f t="shared" si="2"/>
        <v>0</v>
      </c>
      <c r="S99" s="202">
        <v>0</v>
      </c>
      <c r="T99" s="203">
        <f t="shared" si="3"/>
        <v>0</v>
      </c>
      <c r="AR99" s="24" t="s">
        <v>187</v>
      </c>
      <c r="AT99" s="24" t="s">
        <v>182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187</v>
      </c>
      <c r="BM99" s="24" t="s">
        <v>4356</v>
      </c>
    </row>
    <row r="100" spans="2:65" s="1" customFormat="1" ht="14.45" customHeight="1">
      <c r="B100" s="42"/>
      <c r="C100" s="193" t="s">
        <v>225</v>
      </c>
      <c r="D100" s="193" t="s">
        <v>182</v>
      </c>
      <c r="E100" s="194" t="s">
        <v>4357</v>
      </c>
      <c r="F100" s="195" t="s">
        <v>4358</v>
      </c>
      <c r="G100" s="196" t="s">
        <v>454</v>
      </c>
      <c r="H100" s="197">
        <v>10</v>
      </c>
      <c r="I100" s="198"/>
      <c r="J100" s="199">
        <f t="shared" si="0"/>
        <v>0</v>
      </c>
      <c r="K100" s="195" t="s">
        <v>233</v>
      </c>
      <c r="L100" s="62"/>
      <c r="M100" s="200" t="s">
        <v>34</v>
      </c>
      <c r="N100" s="201" t="s">
        <v>49</v>
      </c>
      <c r="O100" s="43"/>
      <c r="P100" s="202">
        <f t="shared" si="1"/>
        <v>0</v>
      </c>
      <c r="Q100" s="202">
        <v>0</v>
      </c>
      <c r="R100" s="202">
        <f t="shared" si="2"/>
        <v>0</v>
      </c>
      <c r="S100" s="202">
        <v>0</v>
      </c>
      <c r="T100" s="203">
        <f t="shared" si="3"/>
        <v>0</v>
      </c>
      <c r="AR100" s="24" t="s">
        <v>187</v>
      </c>
      <c r="AT100" s="24" t="s">
        <v>182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187</v>
      </c>
      <c r="BM100" s="24" t="s">
        <v>4359</v>
      </c>
    </row>
    <row r="101" spans="2:65" s="1" customFormat="1" ht="14.45" customHeight="1">
      <c r="B101" s="42"/>
      <c r="C101" s="193" t="s">
        <v>257</v>
      </c>
      <c r="D101" s="193" t="s">
        <v>182</v>
      </c>
      <c r="E101" s="194" t="s">
        <v>4360</v>
      </c>
      <c r="F101" s="195" t="s">
        <v>4361</v>
      </c>
      <c r="G101" s="196" t="s">
        <v>454</v>
      </c>
      <c r="H101" s="197">
        <v>1</v>
      </c>
      <c r="I101" s="198"/>
      <c r="J101" s="199">
        <f t="shared" si="0"/>
        <v>0</v>
      </c>
      <c r="K101" s="195" t="s">
        <v>233</v>
      </c>
      <c r="L101" s="62"/>
      <c r="M101" s="200" t="s">
        <v>34</v>
      </c>
      <c r="N101" s="201" t="s">
        <v>49</v>
      </c>
      <c r="O101" s="43"/>
      <c r="P101" s="202">
        <f t="shared" si="1"/>
        <v>0</v>
      </c>
      <c r="Q101" s="202">
        <v>0</v>
      </c>
      <c r="R101" s="202">
        <f t="shared" si="2"/>
        <v>0</v>
      </c>
      <c r="S101" s="202">
        <v>0</v>
      </c>
      <c r="T101" s="203">
        <f t="shared" si="3"/>
        <v>0</v>
      </c>
      <c r="AR101" s="24" t="s">
        <v>187</v>
      </c>
      <c r="AT101" s="24" t="s">
        <v>182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187</v>
      </c>
      <c r="BM101" s="24" t="s">
        <v>4362</v>
      </c>
    </row>
    <row r="102" spans="2:65" s="1" customFormat="1" ht="14.45" customHeight="1">
      <c r="B102" s="42"/>
      <c r="C102" s="193" t="s">
        <v>264</v>
      </c>
      <c r="D102" s="193" t="s">
        <v>182</v>
      </c>
      <c r="E102" s="194" t="s">
        <v>4363</v>
      </c>
      <c r="F102" s="195" t="s">
        <v>4364</v>
      </c>
      <c r="G102" s="196" t="s">
        <v>454</v>
      </c>
      <c r="H102" s="197">
        <v>1</v>
      </c>
      <c r="I102" s="198"/>
      <c r="J102" s="199">
        <f t="shared" si="0"/>
        <v>0</v>
      </c>
      <c r="K102" s="195" t="s">
        <v>233</v>
      </c>
      <c r="L102" s="62"/>
      <c r="M102" s="200" t="s">
        <v>34</v>
      </c>
      <c r="N102" s="201" t="s">
        <v>49</v>
      </c>
      <c r="O102" s="43"/>
      <c r="P102" s="202">
        <f t="shared" si="1"/>
        <v>0</v>
      </c>
      <c r="Q102" s="202">
        <v>0</v>
      </c>
      <c r="R102" s="202">
        <f t="shared" si="2"/>
        <v>0</v>
      </c>
      <c r="S102" s="202">
        <v>0</v>
      </c>
      <c r="T102" s="203">
        <f t="shared" si="3"/>
        <v>0</v>
      </c>
      <c r="AR102" s="24" t="s">
        <v>187</v>
      </c>
      <c r="AT102" s="24" t="s">
        <v>182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187</v>
      </c>
      <c r="BM102" s="24" t="s">
        <v>4365</v>
      </c>
    </row>
    <row r="103" spans="2:65" s="10" customFormat="1" ht="29.85" customHeight="1">
      <c r="B103" s="177"/>
      <c r="C103" s="178"/>
      <c r="D103" s="179" t="s">
        <v>77</v>
      </c>
      <c r="E103" s="191" t="s">
        <v>1146</v>
      </c>
      <c r="F103" s="191" t="s">
        <v>1147</v>
      </c>
      <c r="G103" s="178"/>
      <c r="H103" s="178"/>
      <c r="I103" s="181"/>
      <c r="J103" s="192">
        <f>BK103</f>
        <v>0</v>
      </c>
      <c r="K103" s="178"/>
      <c r="L103" s="183"/>
      <c r="M103" s="184"/>
      <c r="N103" s="185"/>
      <c r="O103" s="185"/>
      <c r="P103" s="186">
        <f>SUM(P104:P110)</f>
        <v>0</v>
      </c>
      <c r="Q103" s="185"/>
      <c r="R103" s="186">
        <f>SUM(R104:R110)</f>
        <v>0</v>
      </c>
      <c r="S103" s="185"/>
      <c r="T103" s="187">
        <f>SUM(T104:T110)</f>
        <v>0</v>
      </c>
      <c r="AR103" s="188" t="s">
        <v>86</v>
      </c>
      <c r="AT103" s="189" t="s">
        <v>77</v>
      </c>
      <c r="AU103" s="189" t="s">
        <v>86</v>
      </c>
      <c r="AY103" s="188" t="s">
        <v>179</v>
      </c>
      <c r="BK103" s="190">
        <f>SUM(BK104:BK110)</f>
        <v>0</v>
      </c>
    </row>
    <row r="104" spans="2:65" s="1" customFormat="1" ht="22.9" customHeight="1">
      <c r="B104" s="42"/>
      <c r="C104" s="193" t="s">
        <v>269</v>
      </c>
      <c r="D104" s="193" t="s">
        <v>182</v>
      </c>
      <c r="E104" s="194" t="s">
        <v>1165</v>
      </c>
      <c r="F104" s="195" t="s">
        <v>1166</v>
      </c>
      <c r="G104" s="196" t="s">
        <v>207</v>
      </c>
      <c r="H104" s="197">
        <v>6.3579999999999997</v>
      </c>
      <c r="I104" s="198"/>
      <c r="J104" s="199">
        <f>ROUND(I104*H104,2)</f>
        <v>0</v>
      </c>
      <c r="K104" s="195" t="s">
        <v>186</v>
      </c>
      <c r="L104" s="62"/>
      <c r="M104" s="200" t="s">
        <v>34</v>
      </c>
      <c r="N104" s="201" t="s">
        <v>49</v>
      </c>
      <c r="O104" s="43"/>
      <c r="P104" s="202">
        <f>O104*H104</f>
        <v>0</v>
      </c>
      <c r="Q104" s="202">
        <v>0</v>
      </c>
      <c r="R104" s="202">
        <f>Q104*H104</f>
        <v>0</v>
      </c>
      <c r="S104" s="202">
        <v>0</v>
      </c>
      <c r="T104" s="203">
        <f>S104*H104</f>
        <v>0</v>
      </c>
      <c r="AR104" s="24" t="s">
        <v>187</v>
      </c>
      <c r="AT104" s="24" t="s">
        <v>182</v>
      </c>
      <c r="AU104" s="24" t="s">
        <v>88</v>
      </c>
      <c r="AY104" s="24" t="s">
        <v>179</v>
      </c>
      <c r="BE104" s="204">
        <f>IF(N104="základní",J104,0)</f>
        <v>0</v>
      </c>
      <c r="BF104" s="204">
        <f>IF(N104="snížená",J104,0)</f>
        <v>0</v>
      </c>
      <c r="BG104" s="204">
        <f>IF(N104="zákl. přenesená",J104,0)</f>
        <v>0</v>
      </c>
      <c r="BH104" s="204">
        <f>IF(N104="sníž. přenesená",J104,0)</f>
        <v>0</v>
      </c>
      <c r="BI104" s="204">
        <f>IF(N104="nulová",J104,0)</f>
        <v>0</v>
      </c>
      <c r="BJ104" s="24" t="s">
        <v>86</v>
      </c>
      <c r="BK104" s="204">
        <f>ROUND(I104*H104,2)</f>
        <v>0</v>
      </c>
      <c r="BL104" s="24" t="s">
        <v>187</v>
      </c>
      <c r="BM104" s="24" t="s">
        <v>4366</v>
      </c>
    </row>
    <row r="105" spans="2:65" s="1" customFormat="1" ht="94.5">
      <c r="B105" s="42"/>
      <c r="C105" s="64"/>
      <c r="D105" s="205" t="s">
        <v>189</v>
      </c>
      <c r="E105" s="64"/>
      <c r="F105" s="206" t="s">
        <v>1168</v>
      </c>
      <c r="G105" s="64"/>
      <c r="H105" s="64"/>
      <c r="I105" s="164"/>
      <c r="J105" s="64"/>
      <c r="K105" s="64"/>
      <c r="L105" s="62"/>
      <c r="M105" s="207"/>
      <c r="N105" s="43"/>
      <c r="O105" s="43"/>
      <c r="P105" s="43"/>
      <c r="Q105" s="43"/>
      <c r="R105" s="43"/>
      <c r="S105" s="43"/>
      <c r="T105" s="79"/>
      <c r="AT105" s="24" t="s">
        <v>189</v>
      </c>
      <c r="AU105" s="24" t="s">
        <v>88</v>
      </c>
    </row>
    <row r="106" spans="2:65" s="1" customFormat="1" ht="34.15" customHeight="1">
      <c r="B106" s="42"/>
      <c r="C106" s="193" t="s">
        <v>273</v>
      </c>
      <c r="D106" s="193" t="s">
        <v>182</v>
      </c>
      <c r="E106" s="194" t="s">
        <v>1170</v>
      </c>
      <c r="F106" s="195" t="s">
        <v>1171</v>
      </c>
      <c r="G106" s="196" t="s">
        <v>207</v>
      </c>
      <c r="H106" s="197">
        <v>57.222000000000001</v>
      </c>
      <c r="I106" s="198"/>
      <c r="J106" s="199">
        <f>ROUND(I106*H106,2)</f>
        <v>0</v>
      </c>
      <c r="K106" s="195" t="s">
        <v>186</v>
      </c>
      <c r="L106" s="62"/>
      <c r="M106" s="200" t="s">
        <v>34</v>
      </c>
      <c r="N106" s="201" t="s">
        <v>49</v>
      </c>
      <c r="O106" s="43"/>
      <c r="P106" s="202">
        <f>O106*H106</f>
        <v>0</v>
      </c>
      <c r="Q106" s="202">
        <v>0</v>
      </c>
      <c r="R106" s="202">
        <f>Q106*H106</f>
        <v>0</v>
      </c>
      <c r="S106" s="202">
        <v>0</v>
      </c>
      <c r="T106" s="203">
        <f>S106*H106</f>
        <v>0</v>
      </c>
      <c r="AR106" s="24" t="s">
        <v>187</v>
      </c>
      <c r="AT106" s="24" t="s">
        <v>182</v>
      </c>
      <c r="AU106" s="24" t="s">
        <v>88</v>
      </c>
      <c r="AY106" s="24" t="s">
        <v>179</v>
      </c>
      <c r="BE106" s="204">
        <f>IF(N106="základní",J106,0)</f>
        <v>0</v>
      </c>
      <c r="BF106" s="204">
        <f>IF(N106="snížená",J106,0)</f>
        <v>0</v>
      </c>
      <c r="BG106" s="204">
        <f>IF(N106="zákl. přenesená",J106,0)</f>
        <v>0</v>
      </c>
      <c r="BH106" s="204">
        <f>IF(N106="sníž. přenesená",J106,0)</f>
        <v>0</v>
      </c>
      <c r="BI106" s="204">
        <f>IF(N106="nulová",J106,0)</f>
        <v>0</v>
      </c>
      <c r="BJ106" s="24" t="s">
        <v>86</v>
      </c>
      <c r="BK106" s="204">
        <f>ROUND(I106*H106,2)</f>
        <v>0</v>
      </c>
      <c r="BL106" s="24" t="s">
        <v>187</v>
      </c>
      <c r="BM106" s="24" t="s">
        <v>4367</v>
      </c>
    </row>
    <row r="107" spans="2:65" s="1" customFormat="1" ht="94.5">
      <c r="B107" s="42"/>
      <c r="C107" s="64"/>
      <c r="D107" s="205" t="s">
        <v>189</v>
      </c>
      <c r="E107" s="64"/>
      <c r="F107" s="206" t="s">
        <v>1168</v>
      </c>
      <c r="G107" s="64"/>
      <c r="H107" s="64"/>
      <c r="I107" s="164"/>
      <c r="J107" s="64"/>
      <c r="K107" s="64"/>
      <c r="L107" s="62"/>
      <c r="M107" s="207"/>
      <c r="N107" s="43"/>
      <c r="O107" s="43"/>
      <c r="P107" s="43"/>
      <c r="Q107" s="43"/>
      <c r="R107" s="43"/>
      <c r="S107" s="43"/>
      <c r="T107" s="79"/>
      <c r="AT107" s="24" t="s">
        <v>189</v>
      </c>
      <c r="AU107" s="24" t="s">
        <v>88</v>
      </c>
    </row>
    <row r="108" spans="2:65" s="12" customFormat="1" ht="13.5">
      <c r="B108" s="218"/>
      <c r="C108" s="219"/>
      <c r="D108" s="205" t="s">
        <v>191</v>
      </c>
      <c r="E108" s="219"/>
      <c r="F108" s="221" t="s">
        <v>4368</v>
      </c>
      <c r="G108" s="219"/>
      <c r="H108" s="222">
        <v>57.222000000000001</v>
      </c>
      <c r="I108" s="223"/>
      <c r="J108" s="219"/>
      <c r="K108" s="219"/>
      <c r="L108" s="224"/>
      <c r="M108" s="225"/>
      <c r="N108" s="226"/>
      <c r="O108" s="226"/>
      <c r="P108" s="226"/>
      <c r="Q108" s="226"/>
      <c r="R108" s="226"/>
      <c r="S108" s="226"/>
      <c r="T108" s="227"/>
      <c r="AT108" s="228" t="s">
        <v>191</v>
      </c>
      <c r="AU108" s="228" t="s">
        <v>88</v>
      </c>
      <c r="AV108" s="12" t="s">
        <v>88</v>
      </c>
      <c r="AW108" s="12" t="s">
        <v>6</v>
      </c>
      <c r="AX108" s="12" t="s">
        <v>86</v>
      </c>
      <c r="AY108" s="228" t="s">
        <v>179</v>
      </c>
    </row>
    <row r="109" spans="2:65" s="1" customFormat="1" ht="22.9" customHeight="1">
      <c r="B109" s="42"/>
      <c r="C109" s="193" t="s">
        <v>279</v>
      </c>
      <c r="D109" s="193" t="s">
        <v>182</v>
      </c>
      <c r="E109" s="194" t="s">
        <v>1193</v>
      </c>
      <c r="F109" s="195" t="s">
        <v>1194</v>
      </c>
      <c r="G109" s="196" t="s">
        <v>207</v>
      </c>
      <c r="H109" s="197">
        <v>6.3579999999999997</v>
      </c>
      <c r="I109" s="198"/>
      <c r="J109" s="199">
        <f>ROUND(I109*H109,2)</f>
        <v>0</v>
      </c>
      <c r="K109" s="195" t="s">
        <v>186</v>
      </c>
      <c r="L109" s="62"/>
      <c r="M109" s="200" t="s">
        <v>34</v>
      </c>
      <c r="N109" s="201" t="s">
        <v>49</v>
      </c>
      <c r="O109" s="43"/>
      <c r="P109" s="202">
        <f>O109*H109</f>
        <v>0</v>
      </c>
      <c r="Q109" s="202">
        <v>0</v>
      </c>
      <c r="R109" s="202">
        <f>Q109*H109</f>
        <v>0</v>
      </c>
      <c r="S109" s="202">
        <v>0</v>
      </c>
      <c r="T109" s="203">
        <f>S109*H109</f>
        <v>0</v>
      </c>
      <c r="AR109" s="24" t="s">
        <v>187</v>
      </c>
      <c r="AT109" s="24" t="s">
        <v>182</v>
      </c>
      <c r="AU109" s="24" t="s">
        <v>88</v>
      </c>
      <c r="AY109" s="24" t="s">
        <v>179</v>
      </c>
      <c r="BE109" s="204">
        <f>IF(N109="základní",J109,0)</f>
        <v>0</v>
      </c>
      <c r="BF109" s="204">
        <f>IF(N109="snížená",J109,0)</f>
        <v>0</v>
      </c>
      <c r="BG109" s="204">
        <f>IF(N109="zákl. přenesená",J109,0)</f>
        <v>0</v>
      </c>
      <c r="BH109" s="204">
        <f>IF(N109="sníž. přenesená",J109,0)</f>
        <v>0</v>
      </c>
      <c r="BI109" s="204">
        <f>IF(N109="nulová",J109,0)</f>
        <v>0</v>
      </c>
      <c r="BJ109" s="24" t="s">
        <v>86</v>
      </c>
      <c r="BK109" s="204">
        <f>ROUND(I109*H109,2)</f>
        <v>0</v>
      </c>
      <c r="BL109" s="24" t="s">
        <v>187</v>
      </c>
      <c r="BM109" s="24" t="s">
        <v>4369</v>
      </c>
    </row>
    <row r="110" spans="2:65" s="1" customFormat="1" ht="81">
      <c r="B110" s="42"/>
      <c r="C110" s="64"/>
      <c r="D110" s="205" t="s">
        <v>189</v>
      </c>
      <c r="E110" s="64"/>
      <c r="F110" s="206" t="s">
        <v>1181</v>
      </c>
      <c r="G110" s="64"/>
      <c r="H110" s="64"/>
      <c r="I110" s="164"/>
      <c r="J110" s="64"/>
      <c r="K110" s="64"/>
      <c r="L110" s="62"/>
      <c r="M110" s="207"/>
      <c r="N110" s="43"/>
      <c r="O110" s="43"/>
      <c r="P110" s="43"/>
      <c r="Q110" s="43"/>
      <c r="R110" s="43"/>
      <c r="S110" s="43"/>
      <c r="T110" s="79"/>
      <c r="AT110" s="24" t="s">
        <v>189</v>
      </c>
      <c r="AU110" s="24" t="s">
        <v>88</v>
      </c>
    </row>
    <row r="111" spans="2:65" s="10" customFormat="1" ht="37.35" customHeight="1">
      <c r="B111" s="177"/>
      <c r="C111" s="178"/>
      <c r="D111" s="179" t="s">
        <v>77</v>
      </c>
      <c r="E111" s="180" t="s">
        <v>1204</v>
      </c>
      <c r="F111" s="180" t="s">
        <v>1205</v>
      </c>
      <c r="G111" s="178"/>
      <c r="H111" s="178"/>
      <c r="I111" s="181"/>
      <c r="J111" s="182">
        <f>BK111</f>
        <v>0</v>
      </c>
      <c r="K111" s="178"/>
      <c r="L111" s="183"/>
      <c r="M111" s="184"/>
      <c r="N111" s="185"/>
      <c r="O111" s="185"/>
      <c r="P111" s="186">
        <f>P112+P131+P144+P193+P209</f>
        <v>0</v>
      </c>
      <c r="Q111" s="185"/>
      <c r="R111" s="186">
        <f>R112+R131+R144+R193+R209</f>
        <v>1.3592929260000002</v>
      </c>
      <c r="S111" s="185"/>
      <c r="T111" s="187">
        <f>T112+T131+T144+T193+T209</f>
        <v>1.8993800000000003</v>
      </c>
      <c r="AR111" s="188" t="s">
        <v>88</v>
      </c>
      <c r="AT111" s="189" t="s">
        <v>77</v>
      </c>
      <c r="AU111" s="189" t="s">
        <v>78</v>
      </c>
      <c r="AY111" s="188" t="s">
        <v>179</v>
      </c>
      <c r="BK111" s="190">
        <f>BK112+BK131+BK144+BK193+BK209</f>
        <v>0</v>
      </c>
    </row>
    <row r="112" spans="2:65" s="10" customFormat="1" ht="19.899999999999999" customHeight="1">
      <c r="B112" s="177"/>
      <c r="C112" s="178"/>
      <c r="D112" s="179" t="s">
        <v>77</v>
      </c>
      <c r="E112" s="191" t="s">
        <v>1307</v>
      </c>
      <c r="F112" s="191" t="s">
        <v>1308</v>
      </c>
      <c r="G112" s="178"/>
      <c r="H112" s="178"/>
      <c r="I112" s="181"/>
      <c r="J112" s="192">
        <f>BK112</f>
        <v>0</v>
      </c>
      <c r="K112" s="178"/>
      <c r="L112" s="183"/>
      <c r="M112" s="184"/>
      <c r="N112" s="185"/>
      <c r="O112" s="185"/>
      <c r="P112" s="186">
        <f>SUM(P113:P130)</f>
        <v>0</v>
      </c>
      <c r="Q112" s="185"/>
      <c r="R112" s="186">
        <f>SUM(R113:R130)</f>
        <v>0.11256439</v>
      </c>
      <c r="S112" s="185"/>
      <c r="T112" s="187">
        <f>SUM(T113:T130)</f>
        <v>0</v>
      </c>
      <c r="AR112" s="188" t="s">
        <v>88</v>
      </c>
      <c r="AT112" s="189" t="s">
        <v>77</v>
      </c>
      <c r="AU112" s="189" t="s">
        <v>86</v>
      </c>
      <c r="AY112" s="188" t="s">
        <v>179</v>
      </c>
      <c r="BK112" s="190">
        <f>SUM(BK113:BK130)</f>
        <v>0</v>
      </c>
    </row>
    <row r="113" spans="2:65" s="1" customFormat="1" ht="34.15" customHeight="1">
      <c r="B113" s="42"/>
      <c r="C113" s="193" t="s">
        <v>283</v>
      </c>
      <c r="D113" s="193" t="s">
        <v>182</v>
      </c>
      <c r="E113" s="194" t="s">
        <v>2993</v>
      </c>
      <c r="F113" s="195" t="s">
        <v>2994</v>
      </c>
      <c r="G113" s="196" t="s">
        <v>250</v>
      </c>
      <c r="H113" s="197">
        <v>314</v>
      </c>
      <c r="I113" s="198"/>
      <c r="J113" s="199">
        <f>ROUND(I113*H113,2)</f>
        <v>0</v>
      </c>
      <c r="K113" s="195" t="s">
        <v>186</v>
      </c>
      <c r="L113" s="62"/>
      <c r="M113" s="200" t="s">
        <v>34</v>
      </c>
      <c r="N113" s="201" t="s">
        <v>49</v>
      </c>
      <c r="O113" s="43"/>
      <c r="P113" s="202">
        <f>O113*H113</f>
        <v>0</v>
      </c>
      <c r="Q113" s="202">
        <v>0</v>
      </c>
      <c r="R113" s="202">
        <f>Q113*H113</f>
        <v>0</v>
      </c>
      <c r="S113" s="202">
        <v>0</v>
      </c>
      <c r="T113" s="203">
        <f>S113*H113</f>
        <v>0</v>
      </c>
      <c r="AR113" s="24" t="s">
        <v>301</v>
      </c>
      <c r="AT113" s="24" t="s">
        <v>182</v>
      </c>
      <c r="AU113" s="24" t="s">
        <v>88</v>
      </c>
      <c r="AY113" s="24" t="s">
        <v>179</v>
      </c>
      <c r="BE113" s="204">
        <f>IF(N113="základní",J113,0)</f>
        <v>0</v>
      </c>
      <c r="BF113" s="204">
        <f>IF(N113="snížená",J113,0)</f>
        <v>0</v>
      </c>
      <c r="BG113" s="204">
        <f>IF(N113="zákl. přenesená",J113,0)</f>
        <v>0</v>
      </c>
      <c r="BH113" s="204">
        <f>IF(N113="sníž. přenesená",J113,0)</f>
        <v>0</v>
      </c>
      <c r="BI113" s="204">
        <f>IF(N113="nulová",J113,0)</f>
        <v>0</v>
      </c>
      <c r="BJ113" s="24" t="s">
        <v>86</v>
      </c>
      <c r="BK113" s="204">
        <f>ROUND(I113*H113,2)</f>
        <v>0</v>
      </c>
      <c r="BL113" s="24" t="s">
        <v>301</v>
      </c>
      <c r="BM113" s="24" t="s">
        <v>4370</v>
      </c>
    </row>
    <row r="114" spans="2:65" s="1" customFormat="1" ht="108">
      <c r="B114" s="42"/>
      <c r="C114" s="64"/>
      <c r="D114" s="205" t="s">
        <v>189</v>
      </c>
      <c r="E114" s="64"/>
      <c r="F114" s="206" t="s">
        <v>2996</v>
      </c>
      <c r="G114" s="64"/>
      <c r="H114" s="64"/>
      <c r="I114" s="164"/>
      <c r="J114" s="64"/>
      <c r="K114" s="64"/>
      <c r="L114" s="62"/>
      <c r="M114" s="207"/>
      <c r="N114" s="43"/>
      <c r="O114" s="43"/>
      <c r="P114" s="43"/>
      <c r="Q114" s="43"/>
      <c r="R114" s="43"/>
      <c r="S114" s="43"/>
      <c r="T114" s="79"/>
      <c r="AT114" s="24" t="s">
        <v>189</v>
      </c>
      <c r="AU114" s="24" t="s">
        <v>88</v>
      </c>
    </row>
    <row r="115" spans="2:65" s="12" customFormat="1" ht="13.5">
      <c r="B115" s="218"/>
      <c r="C115" s="219"/>
      <c r="D115" s="205" t="s">
        <v>191</v>
      </c>
      <c r="E115" s="220" t="s">
        <v>34</v>
      </c>
      <c r="F115" s="221" t="s">
        <v>4371</v>
      </c>
      <c r="G115" s="219"/>
      <c r="H115" s="222">
        <v>314</v>
      </c>
      <c r="I115" s="223"/>
      <c r="J115" s="219"/>
      <c r="K115" s="219"/>
      <c r="L115" s="224"/>
      <c r="M115" s="225"/>
      <c r="N115" s="226"/>
      <c r="O115" s="226"/>
      <c r="P115" s="226"/>
      <c r="Q115" s="226"/>
      <c r="R115" s="226"/>
      <c r="S115" s="226"/>
      <c r="T115" s="227"/>
      <c r="AT115" s="228" t="s">
        <v>191</v>
      </c>
      <c r="AU115" s="228" t="s">
        <v>88</v>
      </c>
      <c r="AV115" s="12" t="s">
        <v>88</v>
      </c>
      <c r="AW115" s="12" t="s">
        <v>41</v>
      </c>
      <c r="AX115" s="12" t="s">
        <v>86</v>
      </c>
      <c r="AY115" s="228" t="s">
        <v>179</v>
      </c>
    </row>
    <row r="116" spans="2:65" s="1" customFormat="1" ht="14.45" customHeight="1">
      <c r="B116" s="42"/>
      <c r="C116" s="240" t="s">
        <v>10</v>
      </c>
      <c r="D116" s="240" t="s">
        <v>222</v>
      </c>
      <c r="E116" s="241" t="s">
        <v>4372</v>
      </c>
      <c r="F116" s="242" t="s">
        <v>4373</v>
      </c>
      <c r="G116" s="243" t="s">
        <v>250</v>
      </c>
      <c r="H116" s="244">
        <v>280</v>
      </c>
      <c r="I116" s="245"/>
      <c r="J116" s="246">
        <f>ROUND(I116*H116,2)</f>
        <v>0</v>
      </c>
      <c r="K116" s="242" t="s">
        <v>34</v>
      </c>
      <c r="L116" s="247"/>
      <c r="M116" s="248" t="s">
        <v>34</v>
      </c>
      <c r="N116" s="249" t="s">
        <v>49</v>
      </c>
      <c r="O116" s="43"/>
      <c r="P116" s="202">
        <f>O116*H116</f>
        <v>0</v>
      </c>
      <c r="Q116" s="202">
        <v>6.9999999999999994E-5</v>
      </c>
      <c r="R116" s="202">
        <f>Q116*H116</f>
        <v>1.9599999999999999E-2</v>
      </c>
      <c r="S116" s="202">
        <v>0</v>
      </c>
      <c r="T116" s="203">
        <f>S116*H116</f>
        <v>0</v>
      </c>
      <c r="AR116" s="24" t="s">
        <v>473</v>
      </c>
      <c r="AT116" s="24" t="s">
        <v>222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301</v>
      </c>
      <c r="BM116" s="24" t="s">
        <v>4374</v>
      </c>
    </row>
    <row r="117" spans="2:65" s="1" customFormat="1" ht="14.45" customHeight="1">
      <c r="B117" s="42"/>
      <c r="C117" s="240" t="s">
        <v>301</v>
      </c>
      <c r="D117" s="240" t="s">
        <v>222</v>
      </c>
      <c r="E117" s="241" t="s">
        <v>4375</v>
      </c>
      <c r="F117" s="242" t="s">
        <v>4376</v>
      </c>
      <c r="G117" s="243" t="s">
        <v>250</v>
      </c>
      <c r="H117" s="244">
        <v>16</v>
      </c>
      <c r="I117" s="245"/>
      <c r="J117" s="246">
        <f>ROUND(I117*H117,2)</f>
        <v>0</v>
      </c>
      <c r="K117" s="242" t="s">
        <v>186</v>
      </c>
      <c r="L117" s="247"/>
      <c r="M117" s="248" t="s">
        <v>34</v>
      </c>
      <c r="N117" s="249" t="s">
        <v>49</v>
      </c>
      <c r="O117" s="43"/>
      <c r="P117" s="202">
        <f>O117*H117</f>
        <v>0</v>
      </c>
      <c r="Q117" s="202">
        <v>6.9999999999999994E-5</v>
      </c>
      <c r="R117" s="202">
        <f>Q117*H117</f>
        <v>1.1199999999999999E-3</v>
      </c>
      <c r="S117" s="202">
        <v>0</v>
      </c>
      <c r="T117" s="203">
        <f>S117*H117</f>
        <v>0</v>
      </c>
      <c r="AR117" s="24" t="s">
        <v>473</v>
      </c>
      <c r="AT117" s="24" t="s">
        <v>222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301</v>
      </c>
      <c r="BM117" s="24" t="s">
        <v>4377</v>
      </c>
    </row>
    <row r="118" spans="2:65" s="1" customFormat="1" ht="14.45" customHeight="1">
      <c r="B118" s="42"/>
      <c r="C118" s="240" t="s">
        <v>327</v>
      </c>
      <c r="D118" s="240" t="s">
        <v>222</v>
      </c>
      <c r="E118" s="241" t="s">
        <v>4378</v>
      </c>
      <c r="F118" s="242" t="s">
        <v>4379</v>
      </c>
      <c r="G118" s="243" t="s">
        <v>250</v>
      </c>
      <c r="H118" s="244">
        <v>12</v>
      </c>
      <c r="I118" s="245"/>
      <c r="J118" s="246">
        <f>ROUND(I118*H118,2)</f>
        <v>0</v>
      </c>
      <c r="K118" s="242" t="s">
        <v>186</v>
      </c>
      <c r="L118" s="247"/>
      <c r="M118" s="248" t="s">
        <v>34</v>
      </c>
      <c r="N118" s="249" t="s">
        <v>49</v>
      </c>
      <c r="O118" s="43"/>
      <c r="P118" s="202">
        <f>O118*H118</f>
        <v>0</v>
      </c>
      <c r="Q118" s="202">
        <v>1.1E-4</v>
      </c>
      <c r="R118" s="202">
        <f>Q118*H118</f>
        <v>1.32E-3</v>
      </c>
      <c r="S118" s="202">
        <v>0</v>
      </c>
      <c r="T118" s="203">
        <f>S118*H118</f>
        <v>0</v>
      </c>
      <c r="AR118" s="24" t="s">
        <v>473</v>
      </c>
      <c r="AT118" s="24" t="s">
        <v>222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301</v>
      </c>
      <c r="BM118" s="24" t="s">
        <v>4380</v>
      </c>
    </row>
    <row r="119" spans="2:65" s="1" customFormat="1" ht="14.45" customHeight="1">
      <c r="B119" s="42"/>
      <c r="C119" s="240" t="s">
        <v>366</v>
      </c>
      <c r="D119" s="240" t="s">
        <v>222</v>
      </c>
      <c r="E119" s="241" t="s">
        <v>4381</v>
      </c>
      <c r="F119" s="242" t="s">
        <v>4382</v>
      </c>
      <c r="G119" s="243" t="s">
        <v>250</v>
      </c>
      <c r="H119" s="244">
        <v>6</v>
      </c>
      <c r="I119" s="245"/>
      <c r="J119" s="246">
        <f>ROUND(I119*H119,2)</f>
        <v>0</v>
      </c>
      <c r="K119" s="242" t="s">
        <v>186</v>
      </c>
      <c r="L119" s="247"/>
      <c r="M119" s="248" t="s">
        <v>34</v>
      </c>
      <c r="N119" s="249" t="s">
        <v>49</v>
      </c>
      <c r="O119" s="43"/>
      <c r="P119" s="202">
        <f>O119*H119</f>
        <v>0</v>
      </c>
      <c r="Q119" s="202">
        <v>1.2E-4</v>
      </c>
      <c r="R119" s="202">
        <f>Q119*H119</f>
        <v>7.2000000000000005E-4</v>
      </c>
      <c r="S119" s="202">
        <v>0</v>
      </c>
      <c r="T119" s="203">
        <f>S119*H119</f>
        <v>0</v>
      </c>
      <c r="AR119" s="24" t="s">
        <v>473</v>
      </c>
      <c r="AT119" s="24" t="s">
        <v>222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4383</v>
      </c>
    </row>
    <row r="120" spans="2:65" s="1" customFormat="1" ht="45.6" customHeight="1">
      <c r="B120" s="42"/>
      <c r="C120" s="193" t="s">
        <v>384</v>
      </c>
      <c r="D120" s="193" t="s">
        <v>182</v>
      </c>
      <c r="E120" s="194" t="s">
        <v>4384</v>
      </c>
      <c r="F120" s="195" t="s">
        <v>4385</v>
      </c>
      <c r="G120" s="196" t="s">
        <v>250</v>
      </c>
      <c r="H120" s="197">
        <v>283</v>
      </c>
      <c r="I120" s="198"/>
      <c r="J120" s="199">
        <f>ROUND(I120*H120,2)</f>
        <v>0</v>
      </c>
      <c r="K120" s="195" t="s">
        <v>186</v>
      </c>
      <c r="L120" s="62"/>
      <c r="M120" s="200" t="s">
        <v>34</v>
      </c>
      <c r="N120" s="201" t="s">
        <v>49</v>
      </c>
      <c r="O120" s="43"/>
      <c r="P120" s="202">
        <f>O120*H120</f>
        <v>0</v>
      </c>
      <c r="Q120" s="202">
        <v>1.9233E-4</v>
      </c>
      <c r="R120" s="202">
        <f>Q120*H120</f>
        <v>5.4429390000000001E-2</v>
      </c>
      <c r="S120" s="202">
        <v>0</v>
      </c>
      <c r="T120" s="203">
        <f>S120*H120</f>
        <v>0</v>
      </c>
      <c r="AR120" s="24" t="s">
        <v>301</v>
      </c>
      <c r="AT120" s="24" t="s">
        <v>182</v>
      </c>
      <c r="AU120" s="24" t="s">
        <v>88</v>
      </c>
      <c r="AY120" s="24" t="s">
        <v>179</v>
      </c>
      <c r="BE120" s="204">
        <f>IF(N120="základní",J120,0)</f>
        <v>0</v>
      </c>
      <c r="BF120" s="204">
        <f>IF(N120="snížená",J120,0)</f>
        <v>0</v>
      </c>
      <c r="BG120" s="204">
        <f>IF(N120="zákl. přenesená",J120,0)</f>
        <v>0</v>
      </c>
      <c r="BH120" s="204">
        <f>IF(N120="sníž. přenesená",J120,0)</f>
        <v>0</v>
      </c>
      <c r="BI120" s="204">
        <f>IF(N120="nulová",J120,0)</f>
        <v>0</v>
      </c>
      <c r="BJ120" s="24" t="s">
        <v>86</v>
      </c>
      <c r="BK120" s="204">
        <f>ROUND(I120*H120,2)</f>
        <v>0</v>
      </c>
      <c r="BL120" s="24" t="s">
        <v>301</v>
      </c>
      <c r="BM120" s="24" t="s">
        <v>4386</v>
      </c>
    </row>
    <row r="121" spans="2:65" s="1" customFormat="1" ht="108">
      <c r="B121" s="42"/>
      <c r="C121" s="64"/>
      <c r="D121" s="205" t="s">
        <v>189</v>
      </c>
      <c r="E121" s="64"/>
      <c r="F121" s="206" t="s">
        <v>2996</v>
      </c>
      <c r="G121" s="64"/>
      <c r="H121" s="64"/>
      <c r="I121" s="164"/>
      <c r="J121" s="64"/>
      <c r="K121" s="64"/>
      <c r="L121" s="62"/>
      <c r="M121" s="207"/>
      <c r="N121" s="43"/>
      <c r="O121" s="43"/>
      <c r="P121" s="43"/>
      <c r="Q121" s="43"/>
      <c r="R121" s="43"/>
      <c r="S121" s="43"/>
      <c r="T121" s="79"/>
      <c r="AT121" s="24" t="s">
        <v>189</v>
      </c>
      <c r="AU121" s="24" t="s">
        <v>88</v>
      </c>
    </row>
    <row r="122" spans="2:65" s="12" customFormat="1" ht="13.5">
      <c r="B122" s="218"/>
      <c r="C122" s="219"/>
      <c r="D122" s="205" t="s">
        <v>191</v>
      </c>
      <c r="E122" s="220" t="s">
        <v>34</v>
      </c>
      <c r="F122" s="221" t="s">
        <v>4387</v>
      </c>
      <c r="G122" s="219"/>
      <c r="H122" s="222">
        <v>283</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22.9" customHeight="1">
      <c r="B123" s="42"/>
      <c r="C123" s="240" t="s">
        <v>391</v>
      </c>
      <c r="D123" s="240" t="s">
        <v>222</v>
      </c>
      <c r="E123" s="241" t="s">
        <v>4388</v>
      </c>
      <c r="F123" s="242" t="s">
        <v>4389</v>
      </c>
      <c r="G123" s="243" t="s">
        <v>250</v>
      </c>
      <c r="H123" s="244">
        <v>90</v>
      </c>
      <c r="I123" s="245"/>
      <c r="J123" s="246">
        <f t="shared" ref="J123:J129" si="10">ROUND(I123*H123,2)</f>
        <v>0</v>
      </c>
      <c r="K123" s="242" t="s">
        <v>233</v>
      </c>
      <c r="L123" s="247"/>
      <c r="M123" s="248" t="s">
        <v>34</v>
      </c>
      <c r="N123" s="249" t="s">
        <v>49</v>
      </c>
      <c r="O123" s="43"/>
      <c r="P123" s="202">
        <f t="shared" ref="P123:P129" si="11">O123*H123</f>
        <v>0</v>
      </c>
      <c r="Q123" s="202">
        <v>1.25E-4</v>
      </c>
      <c r="R123" s="202">
        <f t="shared" ref="R123:R129" si="12">Q123*H123</f>
        <v>1.125E-2</v>
      </c>
      <c r="S123" s="202">
        <v>0</v>
      </c>
      <c r="T123" s="203">
        <f t="shared" ref="T123:T129" si="13">S123*H123</f>
        <v>0</v>
      </c>
      <c r="AR123" s="24" t="s">
        <v>473</v>
      </c>
      <c r="AT123" s="24" t="s">
        <v>222</v>
      </c>
      <c r="AU123" s="24" t="s">
        <v>88</v>
      </c>
      <c r="AY123" s="24" t="s">
        <v>179</v>
      </c>
      <c r="BE123" s="204">
        <f t="shared" ref="BE123:BE129" si="14">IF(N123="základní",J123,0)</f>
        <v>0</v>
      </c>
      <c r="BF123" s="204">
        <f t="shared" ref="BF123:BF129" si="15">IF(N123="snížená",J123,0)</f>
        <v>0</v>
      </c>
      <c r="BG123" s="204">
        <f t="shared" ref="BG123:BG129" si="16">IF(N123="zákl. přenesená",J123,0)</f>
        <v>0</v>
      </c>
      <c r="BH123" s="204">
        <f t="shared" ref="BH123:BH129" si="17">IF(N123="sníž. přenesená",J123,0)</f>
        <v>0</v>
      </c>
      <c r="BI123" s="204">
        <f t="shared" ref="BI123:BI129" si="18">IF(N123="nulová",J123,0)</f>
        <v>0</v>
      </c>
      <c r="BJ123" s="24" t="s">
        <v>86</v>
      </c>
      <c r="BK123" s="204">
        <f t="shared" ref="BK123:BK129" si="19">ROUND(I123*H123,2)</f>
        <v>0</v>
      </c>
      <c r="BL123" s="24" t="s">
        <v>301</v>
      </c>
      <c r="BM123" s="24" t="s">
        <v>4390</v>
      </c>
    </row>
    <row r="124" spans="2:65" s="1" customFormat="1" ht="22.9" customHeight="1">
      <c r="B124" s="42"/>
      <c r="C124" s="240" t="s">
        <v>9</v>
      </c>
      <c r="D124" s="240" t="s">
        <v>222</v>
      </c>
      <c r="E124" s="241" t="s">
        <v>4391</v>
      </c>
      <c r="F124" s="242" t="s">
        <v>4389</v>
      </c>
      <c r="G124" s="243" t="s">
        <v>250</v>
      </c>
      <c r="H124" s="244">
        <v>31</v>
      </c>
      <c r="I124" s="245"/>
      <c r="J124" s="246">
        <f t="shared" si="10"/>
        <v>0</v>
      </c>
      <c r="K124" s="242" t="s">
        <v>233</v>
      </c>
      <c r="L124" s="247"/>
      <c r="M124" s="248" t="s">
        <v>34</v>
      </c>
      <c r="N124" s="249" t="s">
        <v>49</v>
      </c>
      <c r="O124" s="43"/>
      <c r="P124" s="202">
        <f t="shared" si="11"/>
        <v>0</v>
      </c>
      <c r="Q124" s="202">
        <v>1.25E-4</v>
      </c>
      <c r="R124" s="202">
        <f t="shared" si="12"/>
        <v>3.875E-3</v>
      </c>
      <c r="S124" s="202">
        <v>0</v>
      </c>
      <c r="T124" s="203">
        <f t="shared" si="13"/>
        <v>0</v>
      </c>
      <c r="AR124" s="24" t="s">
        <v>473</v>
      </c>
      <c r="AT124" s="24" t="s">
        <v>222</v>
      </c>
      <c r="AU124" s="24" t="s">
        <v>88</v>
      </c>
      <c r="AY124" s="24" t="s">
        <v>179</v>
      </c>
      <c r="BE124" s="204">
        <f t="shared" si="14"/>
        <v>0</v>
      </c>
      <c r="BF124" s="204">
        <f t="shared" si="15"/>
        <v>0</v>
      </c>
      <c r="BG124" s="204">
        <f t="shared" si="16"/>
        <v>0</v>
      </c>
      <c r="BH124" s="204">
        <f t="shared" si="17"/>
        <v>0</v>
      </c>
      <c r="BI124" s="204">
        <f t="shared" si="18"/>
        <v>0</v>
      </c>
      <c r="BJ124" s="24" t="s">
        <v>86</v>
      </c>
      <c r="BK124" s="204">
        <f t="shared" si="19"/>
        <v>0</v>
      </c>
      <c r="BL124" s="24" t="s">
        <v>301</v>
      </c>
      <c r="BM124" s="24" t="s">
        <v>4392</v>
      </c>
    </row>
    <row r="125" spans="2:65" s="1" customFormat="1" ht="22.9" customHeight="1">
      <c r="B125" s="42"/>
      <c r="C125" s="240" t="s">
        <v>404</v>
      </c>
      <c r="D125" s="240" t="s">
        <v>222</v>
      </c>
      <c r="E125" s="241" t="s">
        <v>4393</v>
      </c>
      <c r="F125" s="242" t="s">
        <v>4389</v>
      </c>
      <c r="G125" s="243" t="s">
        <v>250</v>
      </c>
      <c r="H125" s="244">
        <v>50</v>
      </c>
      <c r="I125" s="245"/>
      <c r="J125" s="246">
        <f t="shared" si="10"/>
        <v>0</v>
      </c>
      <c r="K125" s="242" t="s">
        <v>233</v>
      </c>
      <c r="L125" s="247"/>
      <c r="M125" s="248" t="s">
        <v>34</v>
      </c>
      <c r="N125" s="249" t="s">
        <v>49</v>
      </c>
      <c r="O125" s="43"/>
      <c r="P125" s="202">
        <f t="shared" si="11"/>
        <v>0</v>
      </c>
      <c r="Q125" s="202">
        <v>1.25E-4</v>
      </c>
      <c r="R125" s="202">
        <f t="shared" si="12"/>
        <v>6.2500000000000003E-3</v>
      </c>
      <c r="S125" s="202">
        <v>0</v>
      </c>
      <c r="T125" s="203">
        <f t="shared" si="13"/>
        <v>0</v>
      </c>
      <c r="AR125" s="24" t="s">
        <v>473</v>
      </c>
      <c r="AT125" s="24" t="s">
        <v>222</v>
      </c>
      <c r="AU125" s="24" t="s">
        <v>88</v>
      </c>
      <c r="AY125" s="24" t="s">
        <v>179</v>
      </c>
      <c r="BE125" s="204">
        <f t="shared" si="14"/>
        <v>0</v>
      </c>
      <c r="BF125" s="204">
        <f t="shared" si="15"/>
        <v>0</v>
      </c>
      <c r="BG125" s="204">
        <f t="shared" si="16"/>
        <v>0</v>
      </c>
      <c r="BH125" s="204">
        <f t="shared" si="17"/>
        <v>0</v>
      </c>
      <c r="BI125" s="204">
        <f t="shared" si="18"/>
        <v>0</v>
      </c>
      <c r="BJ125" s="24" t="s">
        <v>86</v>
      </c>
      <c r="BK125" s="204">
        <f t="shared" si="19"/>
        <v>0</v>
      </c>
      <c r="BL125" s="24" t="s">
        <v>301</v>
      </c>
      <c r="BM125" s="24" t="s">
        <v>4394</v>
      </c>
    </row>
    <row r="126" spans="2:65" s="1" customFormat="1" ht="22.9" customHeight="1">
      <c r="B126" s="42"/>
      <c r="C126" s="240" t="s">
        <v>415</v>
      </c>
      <c r="D126" s="240" t="s">
        <v>222</v>
      </c>
      <c r="E126" s="241" t="s">
        <v>4395</v>
      </c>
      <c r="F126" s="242" t="s">
        <v>4389</v>
      </c>
      <c r="G126" s="243" t="s">
        <v>250</v>
      </c>
      <c r="H126" s="244">
        <v>43</v>
      </c>
      <c r="I126" s="245"/>
      <c r="J126" s="246">
        <f t="shared" si="10"/>
        <v>0</v>
      </c>
      <c r="K126" s="242" t="s">
        <v>233</v>
      </c>
      <c r="L126" s="247"/>
      <c r="M126" s="248" t="s">
        <v>34</v>
      </c>
      <c r="N126" s="249" t="s">
        <v>49</v>
      </c>
      <c r="O126" s="43"/>
      <c r="P126" s="202">
        <f t="shared" si="11"/>
        <v>0</v>
      </c>
      <c r="Q126" s="202">
        <v>1.25E-4</v>
      </c>
      <c r="R126" s="202">
        <f t="shared" si="12"/>
        <v>5.3750000000000004E-3</v>
      </c>
      <c r="S126" s="202">
        <v>0</v>
      </c>
      <c r="T126" s="203">
        <f t="shared" si="13"/>
        <v>0</v>
      </c>
      <c r="AR126" s="24" t="s">
        <v>473</v>
      </c>
      <c r="AT126" s="24" t="s">
        <v>222</v>
      </c>
      <c r="AU126" s="24" t="s">
        <v>88</v>
      </c>
      <c r="AY126" s="24" t="s">
        <v>179</v>
      </c>
      <c r="BE126" s="204">
        <f t="shared" si="14"/>
        <v>0</v>
      </c>
      <c r="BF126" s="204">
        <f t="shared" si="15"/>
        <v>0</v>
      </c>
      <c r="BG126" s="204">
        <f t="shared" si="16"/>
        <v>0</v>
      </c>
      <c r="BH126" s="204">
        <f t="shared" si="17"/>
        <v>0</v>
      </c>
      <c r="BI126" s="204">
        <f t="shared" si="18"/>
        <v>0</v>
      </c>
      <c r="BJ126" s="24" t="s">
        <v>86</v>
      </c>
      <c r="BK126" s="204">
        <f t="shared" si="19"/>
        <v>0</v>
      </c>
      <c r="BL126" s="24" t="s">
        <v>301</v>
      </c>
      <c r="BM126" s="24" t="s">
        <v>4396</v>
      </c>
    </row>
    <row r="127" spans="2:65" s="1" customFormat="1" ht="22.9" customHeight="1">
      <c r="B127" s="42"/>
      <c r="C127" s="240" t="s">
        <v>426</v>
      </c>
      <c r="D127" s="240" t="s">
        <v>222</v>
      </c>
      <c r="E127" s="241" t="s">
        <v>4397</v>
      </c>
      <c r="F127" s="242" t="s">
        <v>4389</v>
      </c>
      <c r="G127" s="243" t="s">
        <v>250</v>
      </c>
      <c r="H127" s="244">
        <v>60</v>
      </c>
      <c r="I127" s="245"/>
      <c r="J127" s="246">
        <f t="shared" si="10"/>
        <v>0</v>
      </c>
      <c r="K127" s="242" t="s">
        <v>233</v>
      </c>
      <c r="L127" s="247"/>
      <c r="M127" s="248" t="s">
        <v>34</v>
      </c>
      <c r="N127" s="249" t="s">
        <v>49</v>
      </c>
      <c r="O127" s="43"/>
      <c r="P127" s="202">
        <f t="shared" si="11"/>
        <v>0</v>
      </c>
      <c r="Q127" s="202">
        <v>1.25E-4</v>
      </c>
      <c r="R127" s="202">
        <f t="shared" si="12"/>
        <v>7.4999999999999997E-3</v>
      </c>
      <c r="S127" s="202">
        <v>0</v>
      </c>
      <c r="T127" s="203">
        <f t="shared" si="13"/>
        <v>0</v>
      </c>
      <c r="AR127" s="24" t="s">
        <v>473</v>
      </c>
      <c r="AT127" s="24" t="s">
        <v>222</v>
      </c>
      <c r="AU127" s="24" t="s">
        <v>88</v>
      </c>
      <c r="AY127" s="24" t="s">
        <v>179</v>
      </c>
      <c r="BE127" s="204">
        <f t="shared" si="14"/>
        <v>0</v>
      </c>
      <c r="BF127" s="204">
        <f t="shared" si="15"/>
        <v>0</v>
      </c>
      <c r="BG127" s="204">
        <f t="shared" si="16"/>
        <v>0</v>
      </c>
      <c r="BH127" s="204">
        <f t="shared" si="17"/>
        <v>0</v>
      </c>
      <c r="BI127" s="204">
        <f t="shared" si="18"/>
        <v>0</v>
      </c>
      <c r="BJ127" s="24" t="s">
        <v>86</v>
      </c>
      <c r="BK127" s="204">
        <f t="shared" si="19"/>
        <v>0</v>
      </c>
      <c r="BL127" s="24" t="s">
        <v>301</v>
      </c>
      <c r="BM127" s="24" t="s">
        <v>4398</v>
      </c>
    </row>
    <row r="128" spans="2:65" s="1" customFormat="1" ht="22.9" customHeight="1">
      <c r="B128" s="42"/>
      <c r="C128" s="240" t="s">
        <v>430</v>
      </c>
      <c r="D128" s="240" t="s">
        <v>222</v>
      </c>
      <c r="E128" s="241" t="s">
        <v>4399</v>
      </c>
      <c r="F128" s="242" t="s">
        <v>4389</v>
      </c>
      <c r="G128" s="243" t="s">
        <v>250</v>
      </c>
      <c r="H128" s="244">
        <v>9</v>
      </c>
      <c r="I128" s="245"/>
      <c r="J128" s="246">
        <f t="shared" si="10"/>
        <v>0</v>
      </c>
      <c r="K128" s="242" t="s">
        <v>233</v>
      </c>
      <c r="L128" s="247"/>
      <c r="M128" s="248" t="s">
        <v>34</v>
      </c>
      <c r="N128" s="249" t="s">
        <v>49</v>
      </c>
      <c r="O128" s="43"/>
      <c r="P128" s="202">
        <f t="shared" si="11"/>
        <v>0</v>
      </c>
      <c r="Q128" s="202">
        <v>1.25E-4</v>
      </c>
      <c r="R128" s="202">
        <f t="shared" si="12"/>
        <v>1.1250000000000001E-3</v>
      </c>
      <c r="S128" s="202">
        <v>0</v>
      </c>
      <c r="T128" s="203">
        <f t="shared" si="13"/>
        <v>0</v>
      </c>
      <c r="AR128" s="24" t="s">
        <v>473</v>
      </c>
      <c r="AT128" s="24" t="s">
        <v>222</v>
      </c>
      <c r="AU128" s="24" t="s">
        <v>88</v>
      </c>
      <c r="AY128" s="24" t="s">
        <v>179</v>
      </c>
      <c r="BE128" s="204">
        <f t="shared" si="14"/>
        <v>0</v>
      </c>
      <c r="BF128" s="204">
        <f t="shared" si="15"/>
        <v>0</v>
      </c>
      <c r="BG128" s="204">
        <f t="shared" si="16"/>
        <v>0</v>
      </c>
      <c r="BH128" s="204">
        <f t="shared" si="17"/>
        <v>0</v>
      </c>
      <c r="BI128" s="204">
        <f t="shared" si="18"/>
        <v>0</v>
      </c>
      <c r="BJ128" s="24" t="s">
        <v>86</v>
      </c>
      <c r="BK128" s="204">
        <f t="shared" si="19"/>
        <v>0</v>
      </c>
      <c r="BL128" s="24" t="s">
        <v>301</v>
      </c>
      <c r="BM128" s="24" t="s">
        <v>4400</v>
      </c>
    </row>
    <row r="129" spans="2:65" s="1" customFormat="1" ht="34.15" customHeight="1">
      <c r="B129" s="42"/>
      <c r="C129" s="193" t="s">
        <v>440</v>
      </c>
      <c r="D129" s="193" t="s">
        <v>182</v>
      </c>
      <c r="E129" s="194" t="s">
        <v>1478</v>
      </c>
      <c r="F129" s="195" t="s">
        <v>1479</v>
      </c>
      <c r="G129" s="196" t="s">
        <v>207</v>
      </c>
      <c r="H129" s="197">
        <v>0.113</v>
      </c>
      <c r="I129" s="198"/>
      <c r="J129" s="199">
        <f t="shared" si="10"/>
        <v>0</v>
      </c>
      <c r="K129" s="195" t="s">
        <v>186</v>
      </c>
      <c r="L129" s="62"/>
      <c r="M129" s="200" t="s">
        <v>34</v>
      </c>
      <c r="N129" s="201" t="s">
        <v>49</v>
      </c>
      <c r="O129" s="43"/>
      <c r="P129" s="202">
        <f t="shared" si="11"/>
        <v>0</v>
      </c>
      <c r="Q129" s="202">
        <v>0</v>
      </c>
      <c r="R129" s="202">
        <f t="shared" si="12"/>
        <v>0</v>
      </c>
      <c r="S129" s="202">
        <v>0</v>
      </c>
      <c r="T129" s="203">
        <f t="shared" si="13"/>
        <v>0</v>
      </c>
      <c r="AR129" s="24" t="s">
        <v>301</v>
      </c>
      <c r="AT129" s="24" t="s">
        <v>182</v>
      </c>
      <c r="AU129" s="24" t="s">
        <v>88</v>
      </c>
      <c r="AY129" s="24" t="s">
        <v>179</v>
      </c>
      <c r="BE129" s="204">
        <f t="shared" si="14"/>
        <v>0</v>
      </c>
      <c r="BF129" s="204">
        <f t="shared" si="15"/>
        <v>0</v>
      </c>
      <c r="BG129" s="204">
        <f t="shared" si="16"/>
        <v>0</v>
      </c>
      <c r="BH129" s="204">
        <f t="shared" si="17"/>
        <v>0</v>
      </c>
      <c r="BI129" s="204">
        <f t="shared" si="18"/>
        <v>0</v>
      </c>
      <c r="BJ129" s="24" t="s">
        <v>86</v>
      </c>
      <c r="BK129" s="204">
        <f t="shared" si="19"/>
        <v>0</v>
      </c>
      <c r="BL129" s="24" t="s">
        <v>301</v>
      </c>
      <c r="BM129" s="24" t="s">
        <v>4401</v>
      </c>
    </row>
    <row r="130" spans="2:65" s="1" customFormat="1" ht="135">
      <c r="B130" s="42"/>
      <c r="C130" s="64"/>
      <c r="D130" s="205" t="s">
        <v>189</v>
      </c>
      <c r="E130" s="64"/>
      <c r="F130" s="206" t="s">
        <v>1481</v>
      </c>
      <c r="G130" s="64"/>
      <c r="H130" s="64"/>
      <c r="I130" s="164"/>
      <c r="J130" s="64"/>
      <c r="K130" s="64"/>
      <c r="L130" s="62"/>
      <c r="M130" s="207"/>
      <c r="N130" s="43"/>
      <c r="O130" s="43"/>
      <c r="P130" s="43"/>
      <c r="Q130" s="43"/>
      <c r="R130" s="43"/>
      <c r="S130" s="43"/>
      <c r="T130" s="79"/>
      <c r="AT130" s="24" t="s">
        <v>189</v>
      </c>
      <c r="AU130" s="24" t="s">
        <v>88</v>
      </c>
    </row>
    <row r="131" spans="2:65" s="10" customFormat="1" ht="29.85" customHeight="1">
      <c r="B131" s="177"/>
      <c r="C131" s="178"/>
      <c r="D131" s="179" t="s">
        <v>77</v>
      </c>
      <c r="E131" s="191" t="s">
        <v>4402</v>
      </c>
      <c r="F131" s="191" t="s">
        <v>4403</v>
      </c>
      <c r="G131" s="178"/>
      <c r="H131" s="178"/>
      <c r="I131" s="181"/>
      <c r="J131" s="192">
        <f>BK131</f>
        <v>0</v>
      </c>
      <c r="K131" s="178"/>
      <c r="L131" s="183"/>
      <c r="M131" s="184"/>
      <c r="N131" s="185"/>
      <c r="O131" s="185"/>
      <c r="P131" s="186">
        <f>SUM(P132:P143)</f>
        <v>0</v>
      </c>
      <c r="Q131" s="185"/>
      <c r="R131" s="186">
        <f>SUM(R132:R143)</f>
        <v>0.28003021</v>
      </c>
      <c r="S131" s="185"/>
      <c r="T131" s="187">
        <f>SUM(T132:T143)</f>
        <v>0.64008000000000009</v>
      </c>
      <c r="AR131" s="188" t="s">
        <v>88</v>
      </c>
      <c r="AT131" s="189" t="s">
        <v>77</v>
      </c>
      <c r="AU131" s="189" t="s">
        <v>86</v>
      </c>
      <c r="AY131" s="188" t="s">
        <v>179</v>
      </c>
      <c r="BK131" s="190">
        <f>SUM(BK132:BK143)</f>
        <v>0</v>
      </c>
    </row>
    <row r="132" spans="2:65" s="1" customFormat="1" ht="14.45" customHeight="1">
      <c r="B132" s="42"/>
      <c r="C132" s="193" t="s">
        <v>446</v>
      </c>
      <c r="D132" s="193" t="s">
        <v>182</v>
      </c>
      <c r="E132" s="194" t="s">
        <v>4404</v>
      </c>
      <c r="F132" s="195" t="s">
        <v>4405</v>
      </c>
      <c r="G132" s="196" t="s">
        <v>250</v>
      </c>
      <c r="H132" s="197">
        <v>252</v>
      </c>
      <c r="I132" s="198"/>
      <c r="J132" s="199">
        <f>ROUND(I132*H132,2)</f>
        <v>0</v>
      </c>
      <c r="K132" s="195" t="s">
        <v>186</v>
      </c>
      <c r="L132" s="62"/>
      <c r="M132" s="200" t="s">
        <v>34</v>
      </c>
      <c r="N132" s="201" t="s">
        <v>49</v>
      </c>
      <c r="O132" s="43"/>
      <c r="P132" s="202">
        <f>O132*H132</f>
        <v>0</v>
      </c>
      <c r="Q132" s="202">
        <v>3.8000000000000002E-5</v>
      </c>
      <c r="R132" s="202">
        <f>Q132*H132</f>
        <v>9.5760000000000012E-3</v>
      </c>
      <c r="S132" s="202">
        <v>2.5400000000000002E-3</v>
      </c>
      <c r="T132" s="203">
        <f>S132*H132</f>
        <v>0.64008000000000009</v>
      </c>
      <c r="AR132" s="24" t="s">
        <v>301</v>
      </c>
      <c r="AT132" s="24" t="s">
        <v>182</v>
      </c>
      <c r="AU132" s="24" t="s">
        <v>88</v>
      </c>
      <c r="AY132" s="24" t="s">
        <v>179</v>
      </c>
      <c r="BE132" s="204">
        <f>IF(N132="základní",J132,0)</f>
        <v>0</v>
      </c>
      <c r="BF132" s="204">
        <f>IF(N132="snížená",J132,0)</f>
        <v>0</v>
      </c>
      <c r="BG132" s="204">
        <f>IF(N132="zákl. přenesená",J132,0)</f>
        <v>0</v>
      </c>
      <c r="BH132" s="204">
        <f>IF(N132="sníž. přenesená",J132,0)</f>
        <v>0</v>
      </c>
      <c r="BI132" s="204">
        <f>IF(N132="nulová",J132,0)</f>
        <v>0</v>
      </c>
      <c r="BJ132" s="24" t="s">
        <v>86</v>
      </c>
      <c r="BK132" s="204">
        <f>ROUND(I132*H132,2)</f>
        <v>0</v>
      </c>
      <c r="BL132" s="24" t="s">
        <v>301</v>
      </c>
      <c r="BM132" s="24" t="s">
        <v>4406</v>
      </c>
    </row>
    <row r="133" spans="2:65" s="12" customFormat="1" ht="13.5">
      <c r="B133" s="218"/>
      <c r="C133" s="219"/>
      <c r="D133" s="205" t="s">
        <v>191</v>
      </c>
      <c r="E133" s="220" t="s">
        <v>34</v>
      </c>
      <c r="F133" s="221" t="s">
        <v>4407</v>
      </c>
      <c r="G133" s="219"/>
      <c r="H133" s="222">
        <v>252</v>
      </c>
      <c r="I133" s="223"/>
      <c r="J133" s="219"/>
      <c r="K133" s="219"/>
      <c r="L133" s="224"/>
      <c r="M133" s="225"/>
      <c r="N133" s="226"/>
      <c r="O133" s="226"/>
      <c r="P133" s="226"/>
      <c r="Q133" s="226"/>
      <c r="R133" s="226"/>
      <c r="S133" s="226"/>
      <c r="T133" s="227"/>
      <c r="AT133" s="228" t="s">
        <v>191</v>
      </c>
      <c r="AU133" s="228" t="s">
        <v>88</v>
      </c>
      <c r="AV133" s="12" t="s">
        <v>88</v>
      </c>
      <c r="AW133" s="12" t="s">
        <v>41</v>
      </c>
      <c r="AX133" s="12" t="s">
        <v>86</v>
      </c>
      <c r="AY133" s="228" t="s">
        <v>179</v>
      </c>
    </row>
    <row r="134" spans="2:65" s="1" customFormat="1" ht="22.9" customHeight="1">
      <c r="B134" s="42"/>
      <c r="C134" s="193" t="s">
        <v>451</v>
      </c>
      <c r="D134" s="193" t="s">
        <v>182</v>
      </c>
      <c r="E134" s="194" t="s">
        <v>4408</v>
      </c>
      <c r="F134" s="195" t="s">
        <v>4409</v>
      </c>
      <c r="G134" s="196" t="s">
        <v>769</v>
      </c>
      <c r="H134" s="197">
        <v>4</v>
      </c>
      <c r="I134" s="198"/>
      <c r="J134" s="199">
        <f t="shared" ref="J134:J140" si="20">ROUND(I134*H134,2)</f>
        <v>0</v>
      </c>
      <c r="K134" s="195" t="s">
        <v>186</v>
      </c>
      <c r="L134" s="62"/>
      <c r="M134" s="200" t="s">
        <v>34</v>
      </c>
      <c r="N134" s="201" t="s">
        <v>49</v>
      </c>
      <c r="O134" s="43"/>
      <c r="P134" s="202">
        <f t="shared" ref="P134:P140" si="21">O134*H134</f>
        <v>0</v>
      </c>
      <c r="Q134" s="202">
        <v>1.6255E-3</v>
      </c>
      <c r="R134" s="202">
        <f t="shared" ref="R134:R140" si="22">Q134*H134</f>
        <v>6.502E-3</v>
      </c>
      <c r="S134" s="202">
        <v>0</v>
      </c>
      <c r="T134" s="203">
        <f t="shared" ref="T134:T140" si="23">S134*H134</f>
        <v>0</v>
      </c>
      <c r="AR134" s="24" t="s">
        <v>301</v>
      </c>
      <c r="AT134" s="24" t="s">
        <v>182</v>
      </c>
      <c r="AU134" s="24" t="s">
        <v>88</v>
      </c>
      <c r="AY134" s="24" t="s">
        <v>179</v>
      </c>
      <c r="BE134" s="204">
        <f t="shared" ref="BE134:BE140" si="24">IF(N134="základní",J134,0)</f>
        <v>0</v>
      </c>
      <c r="BF134" s="204">
        <f t="shared" ref="BF134:BF140" si="25">IF(N134="snížená",J134,0)</f>
        <v>0</v>
      </c>
      <c r="BG134" s="204">
        <f t="shared" ref="BG134:BG140" si="26">IF(N134="zákl. přenesená",J134,0)</f>
        <v>0</v>
      </c>
      <c r="BH134" s="204">
        <f t="shared" ref="BH134:BH140" si="27">IF(N134="sníž. přenesená",J134,0)</f>
        <v>0</v>
      </c>
      <c r="BI134" s="204">
        <f t="shared" ref="BI134:BI140" si="28">IF(N134="nulová",J134,0)</f>
        <v>0</v>
      </c>
      <c r="BJ134" s="24" t="s">
        <v>86</v>
      </c>
      <c r="BK134" s="204">
        <f t="shared" ref="BK134:BK140" si="29">ROUND(I134*H134,2)</f>
        <v>0</v>
      </c>
      <c r="BL134" s="24" t="s">
        <v>301</v>
      </c>
      <c r="BM134" s="24" t="s">
        <v>4410</v>
      </c>
    </row>
    <row r="135" spans="2:65" s="1" customFormat="1" ht="22.9" customHeight="1">
      <c r="B135" s="42"/>
      <c r="C135" s="193" t="s">
        <v>457</v>
      </c>
      <c r="D135" s="193" t="s">
        <v>182</v>
      </c>
      <c r="E135" s="194" t="s">
        <v>4411</v>
      </c>
      <c r="F135" s="195" t="s">
        <v>4412</v>
      </c>
      <c r="G135" s="196" t="s">
        <v>250</v>
      </c>
      <c r="H135" s="197">
        <v>31</v>
      </c>
      <c r="I135" s="198"/>
      <c r="J135" s="199">
        <f t="shared" si="20"/>
        <v>0</v>
      </c>
      <c r="K135" s="195" t="s">
        <v>904</v>
      </c>
      <c r="L135" s="62"/>
      <c r="M135" s="200" t="s">
        <v>34</v>
      </c>
      <c r="N135" s="201" t="s">
        <v>49</v>
      </c>
      <c r="O135" s="43"/>
      <c r="P135" s="202">
        <f t="shared" si="21"/>
        <v>0</v>
      </c>
      <c r="Q135" s="202">
        <v>5.5999999999999995E-4</v>
      </c>
      <c r="R135" s="202">
        <f t="shared" si="22"/>
        <v>1.7359999999999997E-2</v>
      </c>
      <c r="S135" s="202">
        <v>0</v>
      </c>
      <c r="T135" s="203">
        <f t="shared" si="23"/>
        <v>0</v>
      </c>
      <c r="AR135" s="24" t="s">
        <v>301</v>
      </c>
      <c r="AT135" s="24" t="s">
        <v>182</v>
      </c>
      <c r="AU135" s="24" t="s">
        <v>88</v>
      </c>
      <c r="AY135" s="24" t="s">
        <v>179</v>
      </c>
      <c r="BE135" s="204">
        <f t="shared" si="24"/>
        <v>0</v>
      </c>
      <c r="BF135" s="204">
        <f t="shared" si="25"/>
        <v>0</v>
      </c>
      <c r="BG135" s="204">
        <f t="shared" si="26"/>
        <v>0</v>
      </c>
      <c r="BH135" s="204">
        <f t="shared" si="27"/>
        <v>0</v>
      </c>
      <c r="BI135" s="204">
        <f t="shared" si="28"/>
        <v>0</v>
      </c>
      <c r="BJ135" s="24" t="s">
        <v>86</v>
      </c>
      <c r="BK135" s="204">
        <f t="shared" si="29"/>
        <v>0</v>
      </c>
      <c r="BL135" s="24" t="s">
        <v>301</v>
      </c>
      <c r="BM135" s="24" t="s">
        <v>4413</v>
      </c>
    </row>
    <row r="136" spans="2:65" s="1" customFormat="1" ht="22.9" customHeight="1">
      <c r="B136" s="42"/>
      <c r="C136" s="193" t="s">
        <v>464</v>
      </c>
      <c r="D136" s="193" t="s">
        <v>182</v>
      </c>
      <c r="E136" s="194" t="s">
        <v>4414</v>
      </c>
      <c r="F136" s="195" t="s">
        <v>4415</v>
      </c>
      <c r="G136" s="196" t="s">
        <v>250</v>
      </c>
      <c r="H136" s="197">
        <v>50</v>
      </c>
      <c r="I136" s="198"/>
      <c r="J136" s="199">
        <f t="shared" si="20"/>
        <v>0</v>
      </c>
      <c r="K136" s="195" t="s">
        <v>186</v>
      </c>
      <c r="L136" s="62"/>
      <c r="M136" s="200" t="s">
        <v>34</v>
      </c>
      <c r="N136" s="201" t="s">
        <v>49</v>
      </c>
      <c r="O136" s="43"/>
      <c r="P136" s="202">
        <f t="shared" si="21"/>
        <v>0</v>
      </c>
      <c r="Q136" s="202">
        <v>6.9448250000000002E-4</v>
      </c>
      <c r="R136" s="202">
        <f t="shared" si="22"/>
        <v>3.4724125000000002E-2</v>
      </c>
      <c r="S136" s="202">
        <v>0</v>
      </c>
      <c r="T136" s="203">
        <f t="shared" si="23"/>
        <v>0</v>
      </c>
      <c r="AR136" s="24" t="s">
        <v>301</v>
      </c>
      <c r="AT136" s="24" t="s">
        <v>182</v>
      </c>
      <c r="AU136" s="24" t="s">
        <v>88</v>
      </c>
      <c r="AY136" s="24" t="s">
        <v>179</v>
      </c>
      <c r="BE136" s="204">
        <f t="shared" si="24"/>
        <v>0</v>
      </c>
      <c r="BF136" s="204">
        <f t="shared" si="25"/>
        <v>0</v>
      </c>
      <c r="BG136" s="204">
        <f t="shared" si="26"/>
        <v>0</v>
      </c>
      <c r="BH136" s="204">
        <f t="shared" si="27"/>
        <v>0</v>
      </c>
      <c r="BI136" s="204">
        <f t="shared" si="28"/>
        <v>0</v>
      </c>
      <c r="BJ136" s="24" t="s">
        <v>86</v>
      </c>
      <c r="BK136" s="204">
        <f t="shared" si="29"/>
        <v>0</v>
      </c>
      <c r="BL136" s="24" t="s">
        <v>301</v>
      </c>
      <c r="BM136" s="24" t="s">
        <v>4416</v>
      </c>
    </row>
    <row r="137" spans="2:65" s="1" customFormat="1" ht="22.9" customHeight="1">
      <c r="B137" s="42"/>
      <c r="C137" s="193" t="s">
        <v>469</v>
      </c>
      <c r="D137" s="193" t="s">
        <v>182</v>
      </c>
      <c r="E137" s="194" t="s">
        <v>4417</v>
      </c>
      <c r="F137" s="195" t="s">
        <v>4418</v>
      </c>
      <c r="G137" s="196" t="s">
        <v>250</v>
      </c>
      <c r="H137" s="197">
        <v>43</v>
      </c>
      <c r="I137" s="198"/>
      <c r="J137" s="199">
        <f t="shared" si="20"/>
        <v>0</v>
      </c>
      <c r="K137" s="195" t="s">
        <v>186</v>
      </c>
      <c r="L137" s="62"/>
      <c r="M137" s="200" t="s">
        <v>34</v>
      </c>
      <c r="N137" s="201" t="s">
        <v>49</v>
      </c>
      <c r="O137" s="43"/>
      <c r="P137" s="202">
        <f t="shared" si="21"/>
        <v>0</v>
      </c>
      <c r="Q137" s="202">
        <v>1.0438575E-3</v>
      </c>
      <c r="R137" s="202">
        <f t="shared" si="22"/>
        <v>4.48858725E-2</v>
      </c>
      <c r="S137" s="202">
        <v>0</v>
      </c>
      <c r="T137" s="203">
        <f t="shared" si="23"/>
        <v>0</v>
      </c>
      <c r="AR137" s="24" t="s">
        <v>301</v>
      </c>
      <c r="AT137" s="24" t="s">
        <v>182</v>
      </c>
      <c r="AU137" s="24" t="s">
        <v>88</v>
      </c>
      <c r="AY137" s="24" t="s">
        <v>179</v>
      </c>
      <c r="BE137" s="204">
        <f t="shared" si="24"/>
        <v>0</v>
      </c>
      <c r="BF137" s="204">
        <f t="shared" si="25"/>
        <v>0</v>
      </c>
      <c r="BG137" s="204">
        <f t="shared" si="26"/>
        <v>0</v>
      </c>
      <c r="BH137" s="204">
        <f t="shared" si="27"/>
        <v>0</v>
      </c>
      <c r="BI137" s="204">
        <f t="shared" si="28"/>
        <v>0</v>
      </c>
      <c r="BJ137" s="24" t="s">
        <v>86</v>
      </c>
      <c r="BK137" s="204">
        <f t="shared" si="29"/>
        <v>0</v>
      </c>
      <c r="BL137" s="24" t="s">
        <v>301</v>
      </c>
      <c r="BM137" s="24" t="s">
        <v>4419</v>
      </c>
    </row>
    <row r="138" spans="2:65" s="1" customFormat="1" ht="22.9" customHeight="1">
      <c r="B138" s="42"/>
      <c r="C138" s="193" t="s">
        <v>473</v>
      </c>
      <c r="D138" s="193" t="s">
        <v>182</v>
      </c>
      <c r="E138" s="194" t="s">
        <v>4420</v>
      </c>
      <c r="F138" s="195" t="s">
        <v>4421</v>
      </c>
      <c r="G138" s="196" t="s">
        <v>250</v>
      </c>
      <c r="H138" s="197">
        <v>60</v>
      </c>
      <c r="I138" s="198"/>
      <c r="J138" s="199">
        <f t="shared" si="20"/>
        <v>0</v>
      </c>
      <c r="K138" s="195" t="s">
        <v>186</v>
      </c>
      <c r="L138" s="62"/>
      <c r="M138" s="200" t="s">
        <v>34</v>
      </c>
      <c r="N138" s="201" t="s">
        <v>49</v>
      </c>
      <c r="O138" s="43"/>
      <c r="P138" s="202">
        <f t="shared" si="21"/>
        <v>0</v>
      </c>
      <c r="Q138" s="202">
        <v>1.5783075000000001E-3</v>
      </c>
      <c r="R138" s="202">
        <f t="shared" si="22"/>
        <v>9.4698450000000003E-2</v>
      </c>
      <c r="S138" s="202">
        <v>0</v>
      </c>
      <c r="T138" s="203">
        <f t="shared" si="23"/>
        <v>0</v>
      </c>
      <c r="AR138" s="24" t="s">
        <v>301</v>
      </c>
      <c r="AT138" s="24" t="s">
        <v>182</v>
      </c>
      <c r="AU138" s="24" t="s">
        <v>88</v>
      </c>
      <c r="AY138" s="24" t="s">
        <v>179</v>
      </c>
      <c r="BE138" s="204">
        <f t="shared" si="24"/>
        <v>0</v>
      </c>
      <c r="BF138" s="204">
        <f t="shared" si="25"/>
        <v>0</v>
      </c>
      <c r="BG138" s="204">
        <f t="shared" si="26"/>
        <v>0</v>
      </c>
      <c r="BH138" s="204">
        <f t="shared" si="27"/>
        <v>0</v>
      </c>
      <c r="BI138" s="204">
        <f t="shared" si="28"/>
        <v>0</v>
      </c>
      <c r="BJ138" s="24" t="s">
        <v>86</v>
      </c>
      <c r="BK138" s="204">
        <f t="shared" si="29"/>
        <v>0</v>
      </c>
      <c r="BL138" s="24" t="s">
        <v>301</v>
      </c>
      <c r="BM138" s="24" t="s">
        <v>4422</v>
      </c>
    </row>
    <row r="139" spans="2:65" s="1" customFormat="1" ht="22.9" customHeight="1">
      <c r="B139" s="42"/>
      <c r="C139" s="193" t="s">
        <v>481</v>
      </c>
      <c r="D139" s="193" t="s">
        <v>182</v>
      </c>
      <c r="E139" s="194" t="s">
        <v>4423</v>
      </c>
      <c r="F139" s="195" t="s">
        <v>4424</v>
      </c>
      <c r="G139" s="196" t="s">
        <v>250</v>
      </c>
      <c r="H139" s="197">
        <v>9</v>
      </c>
      <c r="I139" s="198"/>
      <c r="J139" s="199">
        <f t="shared" si="20"/>
        <v>0</v>
      </c>
      <c r="K139" s="195" t="s">
        <v>186</v>
      </c>
      <c r="L139" s="62"/>
      <c r="M139" s="200" t="s">
        <v>34</v>
      </c>
      <c r="N139" s="201" t="s">
        <v>49</v>
      </c>
      <c r="O139" s="43"/>
      <c r="P139" s="202">
        <f t="shared" si="21"/>
        <v>0</v>
      </c>
      <c r="Q139" s="202">
        <v>3.3648624999999999E-3</v>
      </c>
      <c r="R139" s="202">
        <f t="shared" si="22"/>
        <v>3.0283762499999999E-2</v>
      </c>
      <c r="S139" s="202">
        <v>0</v>
      </c>
      <c r="T139" s="203">
        <f t="shared" si="23"/>
        <v>0</v>
      </c>
      <c r="AR139" s="24" t="s">
        <v>301</v>
      </c>
      <c r="AT139" s="24" t="s">
        <v>182</v>
      </c>
      <c r="AU139" s="24" t="s">
        <v>88</v>
      </c>
      <c r="AY139" s="24" t="s">
        <v>179</v>
      </c>
      <c r="BE139" s="204">
        <f t="shared" si="24"/>
        <v>0</v>
      </c>
      <c r="BF139" s="204">
        <f t="shared" si="25"/>
        <v>0</v>
      </c>
      <c r="BG139" s="204">
        <f t="shared" si="26"/>
        <v>0</v>
      </c>
      <c r="BH139" s="204">
        <f t="shared" si="27"/>
        <v>0</v>
      </c>
      <c r="BI139" s="204">
        <f t="shared" si="28"/>
        <v>0</v>
      </c>
      <c r="BJ139" s="24" t="s">
        <v>86</v>
      </c>
      <c r="BK139" s="204">
        <f t="shared" si="29"/>
        <v>0</v>
      </c>
      <c r="BL139" s="24" t="s">
        <v>301</v>
      </c>
      <c r="BM139" s="24" t="s">
        <v>4425</v>
      </c>
    </row>
    <row r="140" spans="2:65" s="1" customFormat="1" ht="22.9" customHeight="1">
      <c r="B140" s="42"/>
      <c r="C140" s="193" t="s">
        <v>486</v>
      </c>
      <c r="D140" s="193" t="s">
        <v>182</v>
      </c>
      <c r="E140" s="194" t="s">
        <v>4426</v>
      </c>
      <c r="F140" s="195" t="s">
        <v>4427</v>
      </c>
      <c r="G140" s="196" t="s">
        <v>250</v>
      </c>
      <c r="H140" s="197">
        <v>280</v>
      </c>
      <c r="I140" s="198"/>
      <c r="J140" s="199">
        <f t="shared" si="20"/>
        <v>0</v>
      </c>
      <c r="K140" s="195" t="s">
        <v>904</v>
      </c>
      <c r="L140" s="62"/>
      <c r="M140" s="200" t="s">
        <v>34</v>
      </c>
      <c r="N140" s="201" t="s">
        <v>49</v>
      </c>
      <c r="O140" s="43"/>
      <c r="P140" s="202">
        <f t="shared" si="21"/>
        <v>0</v>
      </c>
      <c r="Q140" s="202">
        <v>1.4999999999999999E-4</v>
      </c>
      <c r="R140" s="202">
        <f t="shared" si="22"/>
        <v>4.1999999999999996E-2</v>
      </c>
      <c r="S140" s="202">
        <v>0</v>
      </c>
      <c r="T140" s="203">
        <f t="shared" si="23"/>
        <v>0</v>
      </c>
      <c r="AR140" s="24" t="s">
        <v>301</v>
      </c>
      <c r="AT140" s="24" t="s">
        <v>182</v>
      </c>
      <c r="AU140" s="24" t="s">
        <v>88</v>
      </c>
      <c r="AY140" s="24" t="s">
        <v>179</v>
      </c>
      <c r="BE140" s="204">
        <f t="shared" si="24"/>
        <v>0</v>
      </c>
      <c r="BF140" s="204">
        <f t="shared" si="25"/>
        <v>0</v>
      </c>
      <c r="BG140" s="204">
        <f t="shared" si="26"/>
        <v>0</v>
      </c>
      <c r="BH140" s="204">
        <f t="shared" si="27"/>
        <v>0</v>
      </c>
      <c r="BI140" s="204">
        <f t="shared" si="28"/>
        <v>0</v>
      </c>
      <c r="BJ140" s="24" t="s">
        <v>86</v>
      </c>
      <c r="BK140" s="204">
        <f t="shared" si="29"/>
        <v>0</v>
      </c>
      <c r="BL140" s="24" t="s">
        <v>301</v>
      </c>
      <c r="BM140" s="24" t="s">
        <v>4428</v>
      </c>
    </row>
    <row r="141" spans="2:65" s="1" customFormat="1" ht="54">
      <c r="B141" s="42"/>
      <c r="C141" s="64"/>
      <c r="D141" s="205" t="s">
        <v>189</v>
      </c>
      <c r="E141" s="64"/>
      <c r="F141" s="206" t="s">
        <v>4429</v>
      </c>
      <c r="G141" s="64"/>
      <c r="H141" s="64"/>
      <c r="I141" s="164"/>
      <c r="J141" s="64"/>
      <c r="K141" s="64"/>
      <c r="L141" s="62"/>
      <c r="M141" s="207"/>
      <c r="N141" s="43"/>
      <c r="O141" s="43"/>
      <c r="P141" s="43"/>
      <c r="Q141" s="43"/>
      <c r="R141" s="43"/>
      <c r="S141" s="43"/>
      <c r="T141" s="79"/>
      <c r="AT141" s="24" t="s">
        <v>189</v>
      </c>
      <c r="AU141" s="24" t="s">
        <v>88</v>
      </c>
    </row>
    <row r="142" spans="2:65" s="1" customFormat="1" ht="34.15" customHeight="1">
      <c r="B142" s="42"/>
      <c r="C142" s="193" t="s">
        <v>491</v>
      </c>
      <c r="D142" s="193" t="s">
        <v>182</v>
      </c>
      <c r="E142" s="194" t="s">
        <v>4430</v>
      </c>
      <c r="F142" s="195" t="s">
        <v>4431</v>
      </c>
      <c r="G142" s="196" t="s">
        <v>207</v>
      </c>
      <c r="H142" s="197">
        <v>0.28000000000000003</v>
      </c>
      <c r="I142" s="198"/>
      <c r="J142" s="199">
        <f>ROUND(I142*H142,2)</f>
        <v>0</v>
      </c>
      <c r="K142" s="195" t="s">
        <v>186</v>
      </c>
      <c r="L142" s="62"/>
      <c r="M142" s="200" t="s">
        <v>34</v>
      </c>
      <c r="N142" s="201" t="s">
        <v>49</v>
      </c>
      <c r="O142" s="43"/>
      <c r="P142" s="202">
        <f>O142*H142</f>
        <v>0</v>
      </c>
      <c r="Q142" s="202">
        <v>0</v>
      </c>
      <c r="R142" s="202">
        <f>Q142*H142</f>
        <v>0</v>
      </c>
      <c r="S142" s="202">
        <v>0</v>
      </c>
      <c r="T142" s="203">
        <f>S142*H142</f>
        <v>0</v>
      </c>
      <c r="AR142" s="24" t="s">
        <v>301</v>
      </c>
      <c r="AT142" s="24" t="s">
        <v>182</v>
      </c>
      <c r="AU142" s="24" t="s">
        <v>88</v>
      </c>
      <c r="AY142" s="24" t="s">
        <v>179</v>
      </c>
      <c r="BE142" s="204">
        <f>IF(N142="základní",J142,0)</f>
        <v>0</v>
      </c>
      <c r="BF142" s="204">
        <f>IF(N142="snížená",J142,0)</f>
        <v>0</v>
      </c>
      <c r="BG142" s="204">
        <f>IF(N142="zákl. přenesená",J142,0)</f>
        <v>0</v>
      </c>
      <c r="BH142" s="204">
        <f>IF(N142="sníž. přenesená",J142,0)</f>
        <v>0</v>
      </c>
      <c r="BI142" s="204">
        <f>IF(N142="nulová",J142,0)</f>
        <v>0</v>
      </c>
      <c r="BJ142" s="24" t="s">
        <v>86</v>
      </c>
      <c r="BK142" s="204">
        <f>ROUND(I142*H142,2)</f>
        <v>0</v>
      </c>
      <c r="BL142" s="24" t="s">
        <v>301</v>
      </c>
      <c r="BM142" s="24" t="s">
        <v>4432</v>
      </c>
    </row>
    <row r="143" spans="2:65" s="1" customFormat="1" ht="135">
      <c r="B143" s="42"/>
      <c r="C143" s="64"/>
      <c r="D143" s="205" t="s">
        <v>189</v>
      </c>
      <c r="E143" s="64"/>
      <c r="F143" s="206" t="s">
        <v>1481</v>
      </c>
      <c r="G143" s="64"/>
      <c r="H143" s="64"/>
      <c r="I143" s="164"/>
      <c r="J143" s="64"/>
      <c r="K143" s="64"/>
      <c r="L143" s="62"/>
      <c r="M143" s="207"/>
      <c r="N143" s="43"/>
      <c r="O143" s="43"/>
      <c r="P143" s="43"/>
      <c r="Q143" s="43"/>
      <c r="R143" s="43"/>
      <c r="S143" s="43"/>
      <c r="T143" s="79"/>
      <c r="AT143" s="24" t="s">
        <v>189</v>
      </c>
      <c r="AU143" s="24" t="s">
        <v>88</v>
      </c>
    </row>
    <row r="144" spans="2:65" s="10" customFormat="1" ht="29.85" customHeight="1">
      <c r="B144" s="177"/>
      <c r="C144" s="178"/>
      <c r="D144" s="179" t="s">
        <v>77</v>
      </c>
      <c r="E144" s="191" t="s">
        <v>3995</v>
      </c>
      <c r="F144" s="191" t="s">
        <v>4433</v>
      </c>
      <c r="G144" s="178"/>
      <c r="H144" s="178"/>
      <c r="I144" s="181"/>
      <c r="J144" s="192">
        <f>BK144</f>
        <v>0</v>
      </c>
      <c r="K144" s="178"/>
      <c r="L144" s="183"/>
      <c r="M144" s="184"/>
      <c r="N144" s="185"/>
      <c r="O144" s="185"/>
      <c r="P144" s="186">
        <f>SUM(P145:P192)</f>
        <v>0</v>
      </c>
      <c r="Q144" s="185"/>
      <c r="R144" s="186">
        <f>SUM(R145:R192)</f>
        <v>0.12043624</v>
      </c>
      <c r="S144" s="185"/>
      <c r="T144" s="187">
        <f>SUM(T145:T192)</f>
        <v>6.93E-2</v>
      </c>
      <c r="AR144" s="188" t="s">
        <v>88</v>
      </c>
      <c r="AT144" s="189" t="s">
        <v>77</v>
      </c>
      <c r="AU144" s="189" t="s">
        <v>86</v>
      </c>
      <c r="AY144" s="188" t="s">
        <v>179</v>
      </c>
      <c r="BK144" s="190">
        <f>SUM(BK145:BK192)</f>
        <v>0</v>
      </c>
    </row>
    <row r="145" spans="2:65" s="1" customFormat="1" ht="14.45" customHeight="1">
      <c r="B145" s="42"/>
      <c r="C145" s="193" t="s">
        <v>495</v>
      </c>
      <c r="D145" s="193" t="s">
        <v>182</v>
      </c>
      <c r="E145" s="194" t="s">
        <v>4434</v>
      </c>
      <c r="F145" s="195" t="s">
        <v>4435</v>
      </c>
      <c r="G145" s="196" t="s">
        <v>769</v>
      </c>
      <c r="H145" s="197">
        <v>154</v>
      </c>
      <c r="I145" s="198"/>
      <c r="J145" s="199">
        <f>ROUND(I145*H145,2)</f>
        <v>0</v>
      </c>
      <c r="K145" s="195" t="s">
        <v>186</v>
      </c>
      <c r="L145" s="62"/>
      <c r="M145" s="200" t="s">
        <v>34</v>
      </c>
      <c r="N145" s="201" t="s">
        <v>49</v>
      </c>
      <c r="O145" s="43"/>
      <c r="P145" s="202">
        <f>O145*H145</f>
        <v>0</v>
      </c>
      <c r="Q145" s="202">
        <v>9.1199999999999994E-5</v>
      </c>
      <c r="R145" s="202">
        <f>Q145*H145</f>
        <v>1.40448E-2</v>
      </c>
      <c r="S145" s="202">
        <v>4.4999999999999999E-4</v>
      </c>
      <c r="T145" s="203">
        <f>S145*H145</f>
        <v>6.93E-2</v>
      </c>
      <c r="AR145" s="24" t="s">
        <v>301</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301</v>
      </c>
      <c r="BM145" s="24" t="s">
        <v>4436</v>
      </c>
    </row>
    <row r="146" spans="2:65" s="12" customFormat="1" ht="13.5">
      <c r="B146" s="218"/>
      <c r="C146" s="219"/>
      <c r="D146" s="205" t="s">
        <v>191</v>
      </c>
      <c r="E146" s="220" t="s">
        <v>34</v>
      </c>
      <c r="F146" s="221" t="s">
        <v>4437</v>
      </c>
      <c r="G146" s="219"/>
      <c r="H146" s="222">
        <v>104</v>
      </c>
      <c r="I146" s="223"/>
      <c r="J146" s="219"/>
      <c r="K146" s="219"/>
      <c r="L146" s="224"/>
      <c r="M146" s="225"/>
      <c r="N146" s="226"/>
      <c r="O146" s="226"/>
      <c r="P146" s="226"/>
      <c r="Q146" s="226"/>
      <c r="R146" s="226"/>
      <c r="S146" s="226"/>
      <c r="T146" s="227"/>
      <c r="AT146" s="228" t="s">
        <v>191</v>
      </c>
      <c r="AU146" s="228" t="s">
        <v>88</v>
      </c>
      <c r="AV146" s="12" t="s">
        <v>88</v>
      </c>
      <c r="AW146" s="12" t="s">
        <v>41</v>
      </c>
      <c r="AX146" s="12" t="s">
        <v>78</v>
      </c>
      <c r="AY146" s="228" t="s">
        <v>179</v>
      </c>
    </row>
    <row r="147" spans="2:65" s="11" customFormat="1" ht="13.5">
      <c r="B147" s="208"/>
      <c r="C147" s="209"/>
      <c r="D147" s="205" t="s">
        <v>191</v>
      </c>
      <c r="E147" s="210" t="s">
        <v>34</v>
      </c>
      <c r="F147" s="211" t="s">
        <v>4438</v>
      </c>
      <c r="G147" s="209"/>
      <c r="H147" s="210" t="s">
        <v>34</v>
      </c>
      <c r="I147" s="212"/>
      <c r="J147" s="209"/>
      <c r="K147" s="209"/>
      <c r="L147" s="213"/>
      <c r="M147" s="214"/>
      <c r="N147" s="215"/>
      <c r="O147" s="215"/>
      <c r="P147" s="215"/>
      <c r="Q147" s="215"/>
      <c r="R147" s="215"/>
      <c r="S147" s="215"/>
      <c r="T147" s="216"/>
      <c r="AT147" s="217" t="s">
        <v>191</v>
      </c>
      <c r="AU147" s="217" t="s">
        <v>88</v>
      </c>
      <c r="AV147" s="11" t="s">
        <v>86</v>
      </c>
      <c r="AW147" s="11" t="s">
        <v>41</v>
      </c>
      <c r="AX147" s="11" t="s">
        <v>78</v>
      </c>
      <c r="AY147" s="217" t="s">
        <v>179</v>
      </c>
    </row>
    <row r="148" spans="2:65" s="12" customFormat="1" ht="13.5">
      <c r="B148" s="218"/>
      <c r="C148" s="219"/>
      <c r="D148" s="205" t="s">
        <v>191</v>
      </c>
      <c r="E148" s="220" t="s">
        <v>34</v>
      </c>
      <c r="F148" s="221" t="s">
        <v>588</v>
      </c>
      <c r="G148" s="219"/>
      <c r="H148" s="222">
        <v>50</v>
      </c>
      <c r="I148" s="223"/>
      <c r="J148" s="219"/>
      <c r="K148" s="219"/>
      <c r="L148" s="224"/>
      <c r="M148" s="225"/>
      <c r="N148" s="226"/>
      <c r="O148" s="226"/>
      <c r="P148" s="226"/>
      <c r="Q148" s="226"/>
      <c r="R148" s="226"/>
      <c r="S148" s="226"/>
      <c r="T148" s="227"/>
      <c r="AT148" s="228" t="s">
        <v>191</v>
      </c>
      <c r="AU148" s="228" t="s">
        <v>88</v>
      </c>
      <c r="AV148" s="12" t="s">
        <v>88</v>
      </c>
      <c r="AW148" s="12" t="s">
        <v>41</v>
      </c>
      <c r="AX148" s="12" t="s">
        <v>78</v>
      </c>
      <c r="AY148" s="228" t="s">
        <v>179</v>
      </c>
    </row>
    <row r="149" spans="2:65" s="13" customFormat="1" ht="13.5">
      <c r="B149" s="229"/>
      <c r="C149" s="230"/>
      <c r="D149" s="205" t="s">
        <v>191</v>
      </c>
      <c r="E149" s="231" t="s">
        <v>34</v>
      </c>
      <c r="F149" s="232" t="s">
        <v>196</v>
      </c>
      <c r="G149" s="230"/>
      <c r="H149" s="233">
        <v>154</v>
      </c>
      <c r="I149" s="234"/>
      <c r="J149" s="230"/>
      <c r="K149" s="230"/>
      <c r="L149" s="235"/>
      <c r="M149" s="236"/>
      <c r="N149" s="237"/>
      <c r="O149" s="237"/>
      <c r="P149" s="237"/>
      <c r="Q149" s="237"/>
      <c r="R149" s="237"/>
      <c r="S149" s="237"/>
      <c r="T149" s="238"/>
      <c r="AT149" s="239" t="s">
        <v>191</v>
      </c>
      <c r="AU149" s="239" t="s">
        <v>88</v>
      </c>
      <c r="AV149" s="13" t="s">
        <v>187</v>
      </c>
      <c r="AW149" s="13" t="s">
        <v>41</v>
      </c>
      <c r="AX149" s="13" t="s">
        <v>86</v>
      </c>
      <c r="AY149" s="239" t="s">
        <v>179</v>
      </c>
    </row>
    <row r="150" spans="2:65" s="1" customFormat="1" ht="22.9" customHeight="1">
      <c r="B150" s="42"/>
      <c r="C150" s="193" t="s">
        <v>503</v>
      </c>
      <c r="D150" s="193" t="s">
        <v>182</v>
      </c>
      <c r="E150" s="194" t="s">
        <v>4439</v>
      </c>
      <c r="F150" s="195" t="s">
        <v>4440</v>
      </c>
      <c r="G150" s="196" t="s">
        <v>769</v>
      </c>
      <c r="H150" s="197">
        <v>4</v>
      </c>
      <c r="I150" s="198"/>
      <c r="J150" s="199">
        <f>ROUND(I150*H150,2)</f>
        <v>0</v>
      </c>
      <c r="K150" s="195" t="s">
        <v>186</v>
      </c>
      <c r="L150" s="62"/>
      <c r="M150" s="200" t="s">
        <v>34</v>
      </c>
      <c r="N150" s="201" t="s">
        <v>49</v>
      </c>
      <c r="O150" s="43"/>
      <c r="P150" s="202">
        <f>O150*H150</f>
        <v>0</v>
      </c>
      <c r="Q150" s="202">
        <v>2.3141000000000001E-4</v>
      </c>
      <c r="R150" s="202">
        <f>Q150*H150</f>
        <v>9.2564000000000003E-4</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4441</v>
      </c>
    </row>
    <row r="151" spans="2:65" s="1" customFormat="1" ht="34.15" customHeight="1">
      <c r="B151" s="42"/>
      <c r="C151" s="193" t="s">
        <v>508</v>
      </c>
      <c r="D151" s="193" t="s">
        <v>182</v>
      </c>
      <c r="E151" s="194" t="s">
        <v>4442</v>
      </c>
      <c r="F151" s="195" t="s">
        <v>4443</v>
      </c>
      <c r="G151" s="196" t="s">
        <v>769</v>
      </c>
      <c r="H151" s="197">
        <v>42</v>
      </c>
      <c r="I151" s="198"/>
      <c r="J151" s="199">
        <f>ROUND(I151*H151,2)</f>
        <v>0</v>
      </c>
      <c r="K151" s="195" t="s">
        <v>186</v>
      </c>
      <c r="L151" s="62"/>
      <c r="M151" s="200" t="s">
        <v>34</v>
      </c>
      <c r="N151" s="201" t="s">
        <v>49</v>
      </c>
      <c r="O151" s="43"/>
      <c r="P151" s="202">
        <f>O151*H151</f>
        <v>0</v>
      </c>
      <c r="Q151" s="202">
        <v>2.5750000000000002E-4</v>
      </c>
      <c r="R151" s="202">
        <f>Q151*H151</f>
        <v>1.0815000000000002E-2</v>
      </c>
      <c r="S151" s="202">
        <v>0</v>
      </c>
      <c r="T151" s="203">
        <f>S151*H151</f>
        <v>0</v>
      </c>
      <c r="AR151" s="24" t="s">
        <v>301</v>
      </c>
      <c r="AT151" s="24" t="s">
        <v>182</v>
      </c>
      <c r="AU151" s="24" t="s">
        <v>88</v>
      </c>
      <c r="AY151" s="24" t="s">
        <v>179</v>
      </c>
      <c r="BE151" s="204">
        <f>IF(N151="základní",J151,0)</f>
        <v>0</v>
      </c>
      <c r="BF151" s="204">
        <f>IF(N151="snížená",J151,0)</f>
        <v>0</v>
      </c>
      <c r="BG151" s="204">
        <f>IF(N151="zákl. přenesená",J151,0)</f>
        <v>0</v>
      </c>
      <c r="BH151" s="204">
        <f>IF(N151="sníž. přenesená",J151,0)</f>
        <v>0</v>
      </c>
      <c r="BI151" s="204">
        <f>IF(N151="nulová",J151,0)</f>
        <v>0</v>
      </c>
      <c r="BJ151" s="24" t="s">
        <v>86</v>
      </c>
      <c r="BK151" s="204">
        <f>ROUND(I151*H151,2)</f>
        <v>0</v>
      </c>
      <c r="BL151" s="24" t="s">
        <v>301</v>
      </c>
      <c r="BM151" s="24" t="s">
        <v>4444</v>
      </c>
    </row>
    <row r="152" spans="2:65" s="1" customFormat="1" ht="54">
      <c r="B152" s="42"/>
      <c r="C152" s="64"/>
      <c r="D152" s="205" t="s">
        <v>189</v>
      </c>
      <c r="E152" s="64"/>
      <c r="F152" s="206" t="s">
        <v>4445</v>
      </c>
      <c r="G152" s="64"/>
      <c r="H152" s="64"/>
      <c r="I152" s="164"/>
      <c r="J152" s="64"/>
      <c r="K152" s="64"/>
      <c r="L152" s="62"/>
      <c r="M152" s="207"/>
      <c r="N152" s="43"/>
      <c r="O152" s="43"/>
      <c r="P152" s="43"/>
      <c r="Q152" s="43"/>
      <c r="R152" s="43"/>
      <c r="S152" s="43"/>
      <c r="T152" s="79"/>
      <c r="AT152" s="24" t="s">
        <v>189</v>
      </c>
      <c r="AU152" s="24" t="s">
        <v>88</v>
      </c>
    </row>
    <row r="153" spans="2:65" s="1" customFormat="1" ht="34.15" customHeight="1">
      <c r="B153" s="42"/>
      <c r="C153" s="193" t="s">
        <v>512</v>
      </c>
      <c r="D153" s="193" t="s">
        <v>182</v>
      </c>
      <c r="E153" s="194" t="s">
        <v>4446</v>
      </c>
      <c r="F153" s="195" t="s">
        <v>4447</v>
      </c>
      <c r="G153" s="196" t="s">
        <v>769</v>
      </c>
      <c r="H153" s="197">
        <v>10</v>
      </c>
      <c r="I153" s="198"/>
      <c r="J153" s="199">
        <f>ROUND(I153*H153,2)</f>
        <v>0</v>
      </c>
      <c r="K153" s="195" t="s">
        <v>186</v>
      </c>
      <c r="L153" s="62"/>
      <c r="M153" s="200" t="s">
        <v>34</v>
      </c>
      <c r="N153" s="201" t="s">
        <v>49</v>
      </c>
      <c r="O153" s="43"/>
      <c r="P153" s="202">
        <f>O153*H153</f>
        <v>0</v>
      </c>
      <c r="Q153" s="202">
        <v>2.7999999999999998E-4</v>
      </c>
      <c r="R153" s="202">
        <f>Q153*H153</f>
        <v>2.7999999999999995E-3</v>
      </c>
      <c r="S153" s="202">
        <v>0</v>
      </c>
      <c r="T153" s="203">
        <f>S153*H153</f>
        <v>0</v>
      </c>
      <c r="AR153" s="24" t="s">
        <v>301</v>
      </c>
      <c r="AT153" s="24" t="s">
        <v>182</v>
      </c>
      <c r="AU153" s="24" t="s">
        <v>88</v>
      </c>
      <c r="AY153" s="24" t="s">
        <v>179</v>
      </c>
      <c r="BE153" s="204">
        <f>IF(N153="základní",J153,0)</f>
        <v>0</v>
      </c>
      <c r="BF153" s="204">
        <f>IF(N153="snížená",J153,0)</f>
        <v>0</v>
      </c>
      <c r="BG153" s="204">
        <f>IF(N153="zákl. přenesená",J153,0)</f>
        <v>0</v>
      </c>
      <c r="BH153" s="204">
        <f>IF(N153="sníž. přenesená",J153,0)</f>
        <v>0</v>
      </c>
      <c r="BI153" s="204">
        <f>IF(N153="nulová",J153,0)</f>
        <v>0</v>
      </c>
      <c r="BJ153" s="24" t="s">
        <v>86</v>
      </c>
      <c r="BK153" s="204">
        <f>ROUND(I153*H153,2)</f>
        <v>0</v>
      </c>
      <c r="BL153" s="24" t="s">
        <v>301</v>
      </c>
      <c r="BM153" s="24" t="s">
        <v>4448</v>
      </c>
    </row>
    <row r="154" spans="2:65" s="1" customFormat="1" ht="54">
      <c r="B154" s="42"/>
      <c r="C154" s="64"/>
      <c r="D154" s="205" t="s">
        <v>189</v>
      </c>
      <c r="E154" s="64"/>
      <c r="F154" s="206" t="s">
        <v>4445</v>
      </c>
      <c r="G154" s="64"/>
      <c r="H154" s="64"/>
      <c r="I154" s="164"/>
      <c r="J154" s="64"/>
      <c r="K154" s="64"/>
      <c r="L154" s="62"/>
      <c r="M154" s="207"/>
      <c r="N154" s="43"/>
      <c r="O154" s="43"/>
      <c r="P154" s="43"/>
      <c r="Q154" s="43"/>
      <c r="R154" s="43"/>
      <c r="S154" s="43"/>
      <c r="T154" s="79"/>
      <c r="AT154" s="24" t="s">
        <v>189</v>
      </c>
      <c r="AU154" s="24" t="s">
        <v>88</v>
      </c>
    </row>
    <row r="155" spans="2:65" s="12" customFormat="1" ht="13.5">
      <c r="B155" s="218"/>
      <c r="C155" s="219"/>
      <c r="D155" s="205" t="s">
        <v>191</v>
      </c>
      <c r="E155" s="220" t="s">
        <v>34</v>
      </c>
      <c r="F155" s="221" t="s">
        <v>4449</v>
      </c>
      <c r="G155" s="219"/>
      <c r="H155" s="222">
        <v>10</v>
      </c>
      <c r="I155" s="223"/>
      <c r="J155" s="219"/>
      <c r="K155" s="219"/>
      <c r="L155" s="224"/>
      <c r="M155" s="225"/>
      <c r="N155" s="226"/>
      <c r="O155" s="226"/>
      <c r="P155" s="226"/>
      <c r="Q155" s="226"/>
      <c r="R155" s="226"/>
      <c r="S155" s="226"/>
      <c r="T155" s="227"/>
      <c r="AT155" s="228" t="s">
        <v>191</v>
      </c>
      <c r="AU155" s="228" t="s">
        <v>88</v>
      </c>
      <c r="AV155" s="12" t="s">
        <v>88</v>
      </c>
      <c r="AW155" s="12" t="s">
        <v>41</v>
      </c>
      <c r="AX155" s="12" t="s">
        <v>86</v>
      </c>
      <c r="AY155" s="228" t="s">
        <v>179</v>
      </c>
    </row>
    <row r="156" spans="2:65" s="1" customFormat="1" ht="14.45" customHeight="1">
      <c r="B156" s="42"/>
      <c r="C156" s="240" t="s">
        <v>517</v>
      </c>
      <c r="D156" s="240" t="s">
        <v>222</v>
      </c>
      <c r="E156" s="241" t="s">
        <v>4450</v>
      </c>
      <c r="F156" s="242" t="s">
        <v>4451</v>
      </c>
      <c r="G156" s="243" t="s">
        <v>769</v>
      </c>
      <c r="H156" s="244">
        <v>4</v>
      </c>
      <c r="I156" s="245"/>
      <c r="J156" s="246">
        <f t="shared" ref="J156:J176" si="30">ROUND(I156*H156,2)</f>
        <v>0</v>
      </c>
      <c r="K156" s="242" t="s">
        <v>233</v>
      </c>
      <c r="L156" s="247"/>
      <c r="M156" s="248" t="s">
        <v>34</v>
      </c>
      <c r="N156" s="249" t="s">
        <v>49</v>
      </c>
      <c r="O156" s="43"/>
      <c r="P156" s="202">
        <f t="shared" ref="P156:P176" si="31">O156*H156</f>
        <v>0</v>
      </c>
      <c r="Q156" s="202">
        <v>0</v>
      </c>
      <c r="R156" s="202">
        <f t="shared" ref="R156:R176" si="32">Q156*H156</f>
        <v>0</v>
      </c>
      <c r="S156" s="202">
        <v>0</v>
      </c>
      <c r="T156" s="203">
        <f t="shared" ref="T156:T176" si="33">S156*H156</f>
        <v>0</v>
      </c>
      <c r="AR156" s="24" t="s">
        <v>473</v>
      </c>
      <c r="AT156" s="24" t="s">
        <v>222</v>
      </c>
      <c r="AU156" s="24" t="s">
        <v>88</v>
      </c>
      <c r="AY156" s="24" t="s">
        <v>179</v>
      </c>
      <c r="BE156" s="204">
        <f t="shared" ref="BE156:BE176" si="34">IF(N156="základní",J156,0)</f>
        <v>0</v>
      </c>
      <c r="BF156" s="204">
        <f t="shared" ref="BF156:BF176" si="35">IF(N156="snížená",J156,0)</f>
        <v>0</v>
      </c>
      <c r="BG156" s="204">
        <f t="shared" ref="BG156:BG176" si="36">IF(N156="zákl. přenesená",J156,0)</f>
        <v>0</v>
      </c>
      <c r="BH156" s="204">
        <f t="shared" ref="BH156:BH176" si="37">IF(N156="sníž. přenesená",J156,0)</f>
        <v>0</v>
      </c>
      <c r="BI156" s="204">
        <f t="shared" ref="BI156:BI176" si="38">IF(N156="nulová",J156,0)</f>
        <v>0</v>
      </c>
      <c r="BJ156" s="24" t="s">
        <v>86</v>
      </c>
      <c r="BK156" s="204">
        <f t="shared" ref="BK156:BK176" si="39">ROUND(I156*H156,2)</f>
        <v>0</v>
      </c>
      <c r="BL156" s="24" t="s">
        <v>301</v>
      </c>
      <c r="BM156" s="24" t="s">
        <v>4452</v>
      </c>
    </row>
    <row r="157" spans="2:65" s="1" customFormat="1" ht="14.45" customHeight="1">
      <c r="B157" s="42"/>
      <c r="C157" s="240" t="s">
        <v>523</v>
      </c>
      <c r="D157" s="240" t="s">
        <v>222</v>
      </c>
      <c r="E157" s="241" t="s">
        <v>4453</v>
      </c>
      <c r="F157" s="242" t="s">
        <v>4454</v>
      </c>
      <c r="G157" s="243" t="s">
        <v>769</v>
      </c>
      <c r="H157" s="244">
        <v>6</v>
      </c>
      <c r="I157" s="245"/>
      <c r="J157" s="246">
        <f t="shared" si="30"/>
        <v>0</v>
      </c>
      <c r="K157" s="242" t="s">
        <v>233</v>
      </c>
      <c r="L157" s="247"/>
      <c r="M157" s="248" t="s">
        <v>34</v>
      </c>
      <c r="N157" s="249" t="s">
        <v>49</v>
      </c>
      <c r="O157" s="43"/>
      <c r="P157" s="202">
        <f t="shared" si="31"/>
        <v>0</v>
      </c>
      <c r="Q157" s="202">
        <v>0</v>
      </c>
      <c r="R157" s="202">
        <f t="shared" si="32"/>
        <v>0</v>
      </c>
      <c r="S157" s="202">
        <v>0</v>
      </c>
      <c r="T157" s="203">
        <f t="shared" si="33"/>
        <v>0</v>
      </c>
      <c r="AR157" s="24" t="s">
        <v>473</v>
      </c>
      <c r="AT157" s="24" t="s">
        <v>222</v>
      </c>
      <c r="AU157" s="24" t="s">
        <v>88</v>
      </c>
      <c r="AY157" s="24" t="s">
        <v>179</v>
      </c>
      <c r="BE157" s="204">
        <f t="shared" si="34"/>
        <v>0</v>
      </c>
      <c r="BF157" s="204">
        <f t="shared" si="35"/>
        <v>0</v>
      </c>
      <c r="BG157" s="204">
        <f t="shared" si="36"/>
        <v>0</v>
      </c>
      <c r="BH157" s="204">
        <f t="shared" si="37"/>
        <v>0</v>
      </c>
      <c r="BI157" s="204">
        <f t="shared" si="38"/>
        <v>0</v>
      </c>
      <c r="BJ157" s="24" t="s">
        <v>86</v>
      </c>
      <c r="BK157" s="204">
        <f t="shared" si="39"/>
        <v>0</v>
      </c>
      <c r="BL157" s="24" t="s">
        <v>301</v>
      </c>
      <c r="BM157" s="24" t="s">
        <v>4455</v>
      </c>
    </row>
    <row r="158" spans="2:65" s="1" customFormat="1" ht="22.9" customHeight="1">
      <c r="B158" s="42"/>
      <c r="C158" s="193" t="s">
        <v>528</v>
      </c>
      <c r="D158" s="193" t="s">
        <v>182</v>
      </c>
      <c r="E158" s="194" t="s">
        <v>4456</v>
      </c>
      <c r="F158" s="195" t="s">
        <v>4457</v>
      </c>
      <c r="G158" s="196" t="s">
        <v>769</v>
      </c>
      <c r="H158" s="197">
        <v>4</v>
      </c>
      <c r="I158" s="198"/>
      <c r="J158" s="199">
        <f t="shared" si="30"/>
        <v>0</v>
      </c>
      <c r="K158" s="195" t="s">
        <v>186</v>
      </c>
      <c r="L158" s="62"/>
      <c r="M158" s="200" t="s">
        <v>34</v>
      </c>
      <c r="N158" s="201" t="s">
        <v>49</v>
      </c>
      <c r="O158" s="43"/>
      <c r="P158" s="202">
        <f t="shared" si="31"/>
        <v>0</v>
      </c>
      <c r="Q158" s="202">
        <v>1.3004999999999999E-4</v>
      </c>
      <c r="R158" s="202">
        <f t="shared" si="32"/>
        <v>5.2019999999999996E-4</v>
      </c>
      <c r="S158" s="202">
        <v>0</v>
      </c>
      <c r="T158" s="203">
        <f t="shared" si="33"/>
        <v>0</v>
      </c>
      <c r="AR158" s="24" t="s">
        <v>301</v>
      </c>
      <c r="AT158" s="24" t="s">
        <v>182</v>
      </c>
      <c r="AU158" s="24" t="s">
        <v>88</v>
      </c>
      <c r="AY158" s="24" t="s">
        <v>179</v>
      </c>
      <c r="BE158" s="204">
        <f t="shared" si="34"/>
        <v>0</v>
      </c>
      <c r="BF158" s="204">
        <f t="shared" si="35"/>
        <v>0</v>
      </c>
      <c r="BG158" s="204">
        <f t="shared" si="36"/>
        <v>0</v>
      </c>
      <c r="BH158" s="204">
        <f t="shared" si="37"/>
        <v>0</v>
      </c>
      <c r="BI158" s="204">
        <f t="shared" si="38"/>
        <v>0</v>
      </c>
      <c r="BJ158" s="24" t="s">
        <v>86</v>
      </c>
      <c r="BK158" s="204">
        <f t="shared" si="39"/>
        <v>0</v>
      </c>
      <c r="BL158" s="24" t="s">
        <v>301</v>
      </c>
      <c r="BM158" s="24" t="s">
        <v>4458</v>
      </c>
    </row>
    <row r="159" spans="2:65" s="1" customFormat="1" ht="22.9" customHeight="1">
      <c r="B159" s="42"/>
      <c r="C159" s="193" t="s">
        <v>538</v>
      </c>
      <c r="D159" s="193" t="s">
        <v>182</v>
      </c>
      <c r="E159" s="194" t="s">
        <v>4459</v>
      </c>
      <c r="F159" s="195" t="s">
        <v>4460</v>
      </c>
      <c r="G159" s="196" t="s">
        <v>769</v>
      </c>
      <c r="H159" s="197">
        <v>6</v>
      </c>
      <c r="I159" s="198"/>
      <c r="J159" s="199">
        <f t="shared" si="30"/>
        <v>0</v>
      </c>
      <c r="K159" s="195" t="s">
        <v>186</v>
      </c>
      <c r="L159" s="62"/>
      <c r="M159" s="200" t="s">
        <v>34</v>
      </c>
      <c r="N159" s="201" t="s">
        <v>49</v>
      </c>
      <c r="O159" s="43"/>
      <c r="P159" s="202">
        <f t="shared" si="31"/>
        <v>0</v>
      </c>
      <c r="Q159" s="202">
        <v>1.8005000000000001E-4</v>
      </c>
      <c r="R159" s="202">
        <f t="shared" si="32"/>
        <v>1.0803000000000002E-3</v>
      </c>
      <c r="S159" s="202">
        <v>0</v>
      </c>
      <c r="T159" s="203">
        <f t="shared" si="33"/>
        <v>0</v>
      </c>
      <c r="AR159" s="24" t="s">
        <v>301</v>
      </c>
      <c r="AT159" s="24" t="s">
        <v>182</v>
      </c>
      <c r="AU159" s="24" t="s">
        <v>88</v>
      </c>
      <c r="AY159" s="24" t="s">
        <v>179</v>
      </c>
      <c r="BE159" s="204">
        <f t="shared" si="34"/>
        <v>0</v>
      </c>
      <c r="BF159" s="204">
        <f t="shared" si="35"/>
        <v>0</v>
      </c>
      <c r="BG159" s="204">
        <f t="shared" si="36"/>
        <v>0</v>
      </c>
      <c r="BH159" s="204">
        <f t="shared" si="37"/>
        <v>0</v>
      </c>
      <c r="BI159" s="204">
        <f t="shared" si="38"/>
        <v>0</v>
      </c>
      <c r="BJ159" s="24" t="s">
        <v>86</v>
      </c>
      <c r="BK159" s="204">
        <f t="shared" si="39"/>
        <v>0</v>
      </c>
      <c r="BL159" s="24" t="s">
        <v>301</v>
      </c>
      <c r="BM159" s="24" t="s">
        <v>4461</v>
      </c>
    </row>
    <row r="160" spans="2:65" s="1" customFormat="1" ht="22.9" customHeight="1">
      <c r="B160" s="42"/>
      <c r="C160" s="193" t="s">
        <v>547</v>
      </c>
      <c r="D160" s="193" t="s">
        <v>182</v>
      </c>
      <c r="E160" s="194" t="s">
        <v>4462</v>
      </c>
      <c r="F160" s="195" t="s">
        <v>4463</v>
      </c>
      <c r="G160" s="196" t="s">
        <v>769</v>
      </c>
      <c r="H160" s="197">
        <v>42</v>
      </c>
      <c r="I160" s="198"/>
      <c r="J160" s="199">
        <f t="shared" si="30"/>
        <v>0</v>
      </c>
      <c r="K160" s="195" t="s">
        <v>186</v>
      </c>
      <c r="L160" s="62"/>
      <c r="M160" s="200" t="s">
        <v>34</v>
      </c>
      <c r="N160" s="201" t="s">
        <v>49</v>
      </c>
      <c r="O160" s="43"/>
      <c r="P160" s="202">
        <f t="shared" si="31"/>
        <v>0</v>
      </c>
      <c r="Q160" s="202">
        <v>3.9350000000000002E-4</v>
      </c>
      <c r="R160" s="202">
        <f t="shared" si="32"/>
        <v>1.6527E-2</v>
      </c>
      <c r="S160" s="202">
        <v>0</v>
      </c>
      <c r="T160" s="203">
        <f t="shared" si="33"/>
        <v>0</v>
      </c>
      <c r="AR160" s="24" t="s">
        <v>301</v>
      </c>
      <c r="AT160" s="24" t="s">
        <v>182</v>
      </c>
      <c r="AU160" s="24" t="s">
        <v>88</v>
      </c>
      <c r="AY160" s="24" t="s">
        <v>179</v>
      </c>
      <c r="BE160" s="204">
        <f t="shared" si="34"/>
        <v>0</v>
      </c>
      <c r="BF160" s="204">
        <f t="shared" si="35"/>
        <v>0</v>
      </c>
      <c r="BG160" s="204">
        <f t="shared" si="36"/>
        <v>0</v>
      </c>
      <c r="BH160" s="204">
        <f t="shared" si="37"/>
        <v>0</v>
      </c>
      <c r="BI160" s="204">
        <f t="shared" si="38"/>
        <v>0</v>
      </c>
      <c r="BJ160" s="24" t="s">
        <v>86</v>
      </c>
      <c r="BK160" s="204">
        <f t="shared" si="39"/>
        <v>0</v>
      </c>
      <c r="BL160" s="24" t="s">
        <v>301</v>
      </c>
      <c r="BM160" s="24" t="s">
        <v>4464</v>
      </c>
    </row>
    <row r="161" spans="2:65" s="1" customFormat="1" ht="22.9" customHeight="1">
      <c r="B161" s="42"/>
      <c r="C161" s="193" t="s">
        <v>553</v>
      </c>
      <c r="D161" s="193" t="s">
        <v>182</v>
      </c>
      <c r="E161" s="194" t="s">
        <v>4465</v>
      </c>
      <c r="F161" s="195" t="s">
        <v>4466</v>
      </c>
      <c r="G161" s="196" t="s">
        <v>769</v>
      </c>
      <c r="H161" s="197">
        <v>30</v>
      </c>
      <c r="I161" s="198"/>
      <c r="J161" s="199">
        <f t="shared" si="30"/>
        <v>0</v>
      </c>
      <c r="K161" s="195" t="s">
        <v>186</v>
      </c>
      <c r="L161" s="62"/>
      <c r="M161" s="200" t="s">
        <v>34</v>
      </c>
      <c r="N161" s="201" t="s">
        <v>49</v>
      </c>
      <c r="O161" s="43"/>
      <c r="P161" s="202">
        <f t="shared" si="31"/>
        <v>0</v>
      </c>
      <c r="Q161" s="202">
        <v>2.7004999999999998E-4</v>
      </c>
      <c r="R161" s="202">
        <f t="shared" si="32"/>
        <v>8.1014999999999993E-3</v>
      </c>
      <c r="S161" s="202">
        <v>0</v>
      </c>
      <c r="T161" s="203">
        <f t="shared" si="33"/>
        <v>0</v>
      </c>
      <c r="AR161" s="24" t="s">
        <v>301</v>
      </c>
      <c r="AT161" s="24" t="s">
        <v>182</v>
      </c>
      <c r="AU161" s="24" t="s">
        <v>88</v>
      </c>
      <c r="AY161" s="24" t="s">
        <v>179</v>
      </c>
      <c r="BE161" s="204">
        <f t="shared" si="34"/>
        <v>0</v>
      </c>
      <c r="BF161" s="204">
        <f t="shared" si="35"/>
        <v>0</v>
      </c>
      <c r="BG161" s="204">
        <f t="shared" si="36"/>
        <v>0</v>
      </c>
      <c r="BH161" s="204">
        <f t="shared" si="37"/>
        <v>0</v>
      </c>
      <c r="BI161" s="204">
        <f t="shared" si="38"/>
        <v>0</v>
      </c>
      <c r="BJ161" s="24" t="s">
        <v>86</v>
      </c>
      <c r="BK161" s="204">
        <f t="shared" si="39"/>
        <v>0</v>
      </c>
      <c r="BL161" s="24" t="s">
        <v>301</v>
      </c>
      <c r="BM161" s="24" t="s">
        <v>4467</v>
      </c>
    </row>
    <row r="162" spans="2:65" s="1" customFormat="1" ht="22.9" customHeight="1">
      <c r="B162" s="42"/>
      <c r="C162" s="193" t="s">
        <v>558</v>
      </c>
      <c r="D162" s="193" t="s">
        <v>182</v>
      </c>
      <c r="E162" s="194" t="s">
        <v>4468</v>
      </c>
      <c r="F162" s="195" t="s">
        <v>4469</v>
      </c>
      <c r="G162" s="196" t="s">
        <v>769</v>
      </c>
      <c r="H162" s="197">
        <v>4</v>
      </c>
      <c r="I162" s="198"/>
      <c r="J162" s="199">
        <f t="shared" si="30"/>
        <v>0</v>
      </c>
      <c r="K162" s="195" t="s">
        <v>186</v>
      </c>
      <c r="L162" s="62"/>
      <c r="M162" s="200" t="s">
        <v>34</v>
      </c>
      <c r="N162" s="201" t="s">
        <v>49</v>
      </c>
      <c r="O162" s="43"/>
      <c r="P162" s="202">
        <f t="shared" si="31"/>
        <v>0</v>
      </c>
      <c r="Q162" s="202">
        <v>1.9005000000000001E-4</v>
      </c>
      <c r="R162" s="202">
        <f t="shared" si="32"/>
        <v>7.6020000000000005E-4</v>
      </c>
      <c r="S162" s="202">
        <v>0</v>
      </c>
      <c r="T162" s="203">
        <f t="shared" si="33"/>
        <v>0</v>
      </c>
      <c r="AR162" s="24" t="s">
        <v>301</v>
      </c>
      <c r="AT162" s="24" t="s">
        <v>182</v>
      </c>
      <c r="AU162" s="24" t="s">
        <v>88</v>
      </c>
      <c r="AY162" s="24" t="s">
        <v>179</v>
      </c>
      <c r="BE162" s="204">
        <f t="shared" si="34"/>
        <v>0</v>
      </c>
      <c r="BF162" s="204">
        <f t="shared" si="35"/>
        <v>0</v>
      </c>
      <c r="BG162" s="204">
        <f t="shared" si="36"/>
        <v>0</v>
      </c>
      <c r="BH162" s="204">
        <f t="shared" si="37"/>
        <v>0</v>
      </c>
      <c r="BI162" s="204">
        <f t="shared" si="38"/>
        <v>0</v>
      </c>
      <c r="BJ162" s="24" t="s">
        <v>86</v>
      </c>
      <c r="BK162" s="204">
        <f t="shared" si="39"/>
        <v>0</v>
      </c>
      <c r="BL162" s="24" t="s">
        <v>301</v>
      </c>
      <c r="BM162" s="24" t="s">
        <v>4470</v>
      </c>
    </row>
    <row r="163" spans="2:65" s="1" customFormat="1" ht="22.9" customHeight="1">
      <c r="B163" s="42"/>
      <c r="C163" s="193" t="s">
        <v>565</v>
      </c>
      <c r="D163" s="193" t="s">
        <v>182</v>
      </c>
      <c r="E163" s="194" t="s">
        <v>4471</v>
      </c>
      <c r="F163" s="195" t="s">
        <v>4472</v>
      </c>
      <c r="G163" s="196" t="s">
        <v>769</v>
      </c>
      <c r="H163" s="197">
        <v>6</v>
      </c>
      <c r="I163" s="198"/>
      <c r="J163" s="199">
        <f t="shared" si="30"/>
        <v>0</v>
      </c>
      <c r="K163" s="195" t="s">
        <v>186</v>
      </c>
      <c r="L163" s="62"/>
      <c r="M163" s="200" t="s">
        <v>34</v>
      </c>
      <c r="N163" s="201" t="s">
        <v>49</v>
      </c>
      <c r="O163" s="43"/>
      <c r="P163" s="202">
        <f t="shared" si="31"/>
        <v>0</v>
      </c>
      <c r="Q163" s="202">
        <v>3.3005000000000003E-4</v>
      </c>
      <c r="R163" s="202">
        <f t="shared" si="32"/>
        <v>1.9802999999999999E-3</v>
      </c>
      <c r="S163" s="202">
        <v>0</v>
      </c>
      <c r="T163" s="203">
        <f t="shared" si="33"/>
        <v>0</v>
      </c>
      <c r="AR163" s="24" t="s">
        <v>301</v>
      </c>
      <c r="AT163" s="24" t="s">
        <v>182</v>
      </c>
      <c r="AU163" s="24" t="s">
        <v>88</v>
      </c>
      <c r="AY163" s="24" t="s">
        <v>179</v>
      </c>
      <c r="BE163" s="204">
        <f t="shared" si="34"/>
        <v>0</v>
      </c>
      <c r="BF163" s="204">
        <f t="shared" si="35"/>
        <v>0</v>
      </c>
      <c r="BG163" s="204">
        <f t="shared" si="36"/>
        <v>0</v>
      </c>
      <c r="BH163" s="204">
        <f t="shared" si="37"/>
        <v>0</v>
      </c>
      <c r="BI163" s="204">
        <f t="shared" si="38"/>
        <v>0</v>
      </c>
      <c r="BJ163" s="24" t="s">
        <v>86</v>
      </c>
      <c r="BK163" s="204">
        <f t="shared" si="39"/>
        <v>0</v>
      </c>
      <c r="BL163" s="24" t="s">
        <v>301</v>
      </c>
      <c r="BM163" s="24" t="s">
        <v>4473</v>
      </c>
    </row>
    <row r="164" spans="2:65" s="1" customFormat="1" ht="22.9" customHeight="1">
      <c r="B164" s="42"/>
      <c r="C164" s="193" t="s">
        <v>571</v>
      </c>
      <c r="D164" s="193" t="s">
        <v>182</v>
      </c>
      <c r="E164" s="194" t="s">
        <v>4474</v>
      </c>
      <c r="F164" s="195" t="s">
        <v>4475</v>
      </c>
      <c r="G164" s="196" t="s">
        <v>769</v>
      </c>
      <c r="H164" s="197">
        <v>8</v>
      </c>
      <c r="I164" s="198"/>
      <c r="J164" s="199">
        <f t="shared" si="30"/>
        <v>0</v>
      </c>
      <c r="K164" s="195" t="s">
        <v>186</v>
      </c>
      <c r="L164" s="62"/>
      <c r="M164" s="200" t="s">
        <v>34</v>
      </c>
      <c r="N164" s="201" t="s">
        <v>49</v>
      </c>
      <c r="O164" s="43"/>
      <c r="P164" s="202">
        <f t="shared" si="31"/>
        <v>0</v>
      </c>
      <c r="Q164" s="202">
        <v>2.1005000000000001E-4</v>
      </c>
      <c r="R164" s="202">
        <f t="shared" si="32"/>
        <v>1.6804000000000001E-3</v>
      </c>
      <c r="S164" s="202">
        <v>0</v>
      </c>
      <c r="T164" s="203">
        <f t="shared" si="33"/>
        <v>0</v>
      </c>
      <c r="AR164" s="24" t="s">
        <v>301</v>
      </c>
      <c r="AT164" s="24" t="s">
        <v>182</v>
      </c>
      <c r="AU164" s="24" t="s">
        <v>88</v>
      </c>
      <c r="AY164" s="24" t="s">
        <v>179</v>
      </c>
      <c r="BE164" s="204">
        <f t="shared" si="34"/>
        <v>0</v>
      </c>
      <c r="BF164" s="204">
        <f t="shared" si="35"/>
        <v>0</v>
      </c>
      <c r="BG164" s="204">
        <f t="shared" si="36"/>
        <v>0</v>
      </c>
      <c r="BH164" s="204">
        <f t="shared" si="37"/>
        <v>0</v>
      </c>
      <c r="BI164" s="204">
        <f t="shared" si="38"/>
        <v>0</v>
      </c>
      <c r="BJ164" s="24" t="s">
        <v>86</v>
      </c>
      <c r="BK164" s="204">
        <f t="shared" si="39"/>
        <v>0</v>
      </c>
      <c r="BL164" s="24" t="s">
        <v>301</v>
      </c>
      <c r="BM164" s="24" t="s">
        <v>4476</v>
      </c>
    </row>
    <row r="165" spans="2:65" s="1" customFormat="1" ht="22.9" customHeight="1">
      <c r="B165" s="42"/>
      <c r="C165" s="193" t="s">
        <v>578</v>
      </c>
      <c r="D165" s="193" t="s">
        <v>182</v>
      </c>
      <c r="E165" s="194" t="s">
        <v>4477</v>
      </c>
      <c r="F165" s="195" t="s">
        <v>4478</v>
      </c>
      <c r="G165" s="196" t="s">
        <v>769</v>
      </c>
      <c r="H165" s="197">
        <v>12</v>
      </c>
      <c r="I165" s="198"/>
      <c r="J165" s="199">
        <f t="shared" si="30"/>
        <v>0</v>
      </c>
      <c r="K165" s="195" t="s">
        <v>186</v>
      </c>
      <c r="L165" s="62"/>
      <c r="M165" s="200" t="s">
        <v>34</v>
      </c>
      <c r="N165" s="201" t="s">
        <v>49</v>
      </c>
      <c r="O165" s="43"/>
      <c r="P165" s="202">
        <f t="shared" si="31"/>
        <v>0</v>
      </c>
      <c r="Q165" s="202">
        <v>3.4005E-4</v>
      </c>
      <c r="R165" s="202">
        <f t="shared" si="32"/>
        <v>4.0806000000000002E-3</v>
      </c>
      <c r="S165" s="202">
        <v>0</v>
      </c>
      <c r="T165" s="203">
        <f t="shared" si="33"/>
        <v>0</v>
      </c>
      <c r="AR165" s="24" t="s">
        <v>301</v>
      </c>
      <c r="AT165" s="24" t="s">
        <v>182</v>
      </c>
      <c r="AU165" s="24" t="s">
        <v>88</v>
      </c>
      <c r="AY165" s="24" t="s">
        <v>179</v>
      </c>
      <c r="BE165" s="204">
        <f t="shared" si="34"/>
        <v>0</v>
      </c>
      <c r="BF165" s="204">
        <f t="shared" si="35"/>
        <v>0</v>
      </c>
      <c r="BG165" s="204">
        <f t="shared" si="36"/>
        <v>0</v>
      </c>
      <c r="BH165" s="204">
        <f t="shared" si="37"/>
        <v>0</v>
      </c>
      <c r="BI165" s="204">
        <f t="shared" si="38"/>
        <v>0</v>
      </c>
      <c r="BJ165" s="24" t="s">
        <v>86</v>
      </c>
      <c r="BK165" s="204">
        <f t="shared" si="39"/>
        <v>0</v>
      </c>
      <c r="BL165" s="24" t="s">
        <v>301</v>
      </c>
      <c r="BM165" s="24" t="s">
        <v>4479</v>
      </c>
    </row>
    <row r="166" spans="2:65" s="1" customFormat="1" ht="22.9" customHeight="1">
      <c r="B166" s="42"/>
      <c r="C166" s="193" t="s">
        <v>588</v>
      </c>
      <c r="D166" s="193" t="s">
        <v>182</v>
      </c>
      <c r="E166" s="194" t="s">
        <v>4480</v>
      </c>
      <c r="F166" s="195" t="s">
        <v>4481</v>
      </c>
      <c r="G166" s="196" t="s">
        <v>769</v>
      </c>
      <c r="H166" s="197">
        <v>4</v>
      </c>
      <c r="I166" s="198"/>
      <c r="J166" s="199">
        <f t="shared" si="30"/>
        <v>0</v>
      </c>
      <c r="K166" s="195" t="s">
        <v>186</v>
      </c>
      <c r="L166" s="62"/>
      <c r="M166" s="200" t="s">
        <v>34</v>
      </c>
      <c r="N166" s="201" t="s">
        <v>49</v>
      </c>
      <c r="O166" s="43"/>
      <c r="P166" s="202">
        <f t="shared" si="31"/>
        <v>0</v>
      </c>
      <c r="Q166" s="202">
        <v>7.0005000000000002E-4</v>
      </c>
      <c r="R166" s="202">
        <f t="shared" si="32"/>
        <v>2.8002000000000001E-3</v>
      </c>
      <c r="S166" s="202">
        <v>0</v>
      </c>
      <c r="T166" s="203">
        <f t="shared" si="33"/>
        <v>0</v>
      </c>
      <c r="AR166" s="24" t="s">
        <v>301</v>
      </c>
      <c r="AT166" s="24" t="s">
        <v>182</v>
      </c>
      <c r="AU166" s="24" t="s">
        <v>88</v>
      </c>
      <c r="AY166" s="24" t="s">
        <v>179</v>
      </c>
      <c r="BE166" s="204">
        <f t="shared" si="34"/>
        <v>0</v>
      </c>
      <c r="BF166" s="204">
        <f t="shared" si="35"/>
        <v>0</v>
      </c>
      <c r="BG166" s="204">
        <f t="shared" si="36"/>
        <v>0</v>
      </c>
      <c r="BH166" s="204">
        <f t="shared" si="37"/>
        <v>0</v>
      </c>
      <c r="BI166" s="204">
        <f t="shared" si="38"/>
        <v>0</v>
      </c>
      <c r="BJ166" s="24" t="s">
        <v>86</v>
      </c>
      <c r="BK166" s="204">
        <f t="shared" si="39"/>
        <v>0</v>
      </c>
      <c r="BL166" s="24" t="s">
        <v>301</v>
      </c>
      <c r="BM166" s="24" t="s">
        <v>4482</v>
      </c>
    </row>
    <row r="167" spans="2:65" s="1" customFormat="1" ht="22.9" customHeight="1">
      <c r="B167" s="42"/>
      <c r="C167" s="193" t="s">
        <v>593</v>
      </c>
      <c r="D167" s="193" t="s">
        <v>182</v>
      </c>
      <c r="E167" s="194" t="s">
        <v>4483</v>
      </c>
      <c r="F167" s="195" t="s">
        <v>4484</v>
      </c>
      <c r="G167" s="196" t="s">
        <v>769</v>
      </c>
      <c r="H167" s="197">
        <v>2</v>
      </c>
      <c r="I167" s="198"/>
      <c r="J167" s="199">
        <f t="shared" si="30"/>
        <v>0</v>
      </c>
      <c r="K167" s="195" t="s">
        <v>186</v>
      </c>
      <c r="L167" s="62"/>
      <c r="M167" s="200" t="s">
        <v>34</v>
      </c>
      <c r="N167" s="201" t="s">
        <v>49</v>
      </c>
      <c r="O167" s="43"/>
      <c r="P167" s="202">
        <f t="shared" si="31"/>
        <v>0</v>
      </c>
      <c r="Q167" s="202">
        <v>1.68005E-3</v>
      </c>
      <c r="R167" s="202">
        <f t="shared" si="32"/>
        <v>3.3601E-3</v>
      </c>
      <c r="S167" s="202">
        <v>0</v>
      </c>
      <c r="T167" s="203">
        <f t="shared" si="33"/>
        <v>0</v>
      </c>
      <c r="AR167" s="24" t="s">
        <v>301</v>
      </c>
      <c r="AT167" s="24" t="s">
        <v>182</v>
      </c>
      <c r="AU167" s="24" t="s">
        <v>88</v>
      </c>
      <c r="AY167" s="24" t="s">
        <v>179</v>
      </c>
      <c r="BE167" s="204">
        <f t="shared" si="34"/>
        <v>0</v>
      </c>
      <c r="BF167" s="204">
        <f t="shared" si="35"/>
        <v>0</v>
      </c>
      <c r="BG167" s="204">
        <f t="shared" si="36"/>
        <v>0</v>
      </c>
      <c r="BH167" s="204">
        <f t="shared" si="37"/>
        <v>0</v>
      </c>
      <c r="BI167" s="204">
        <f t="shared" si="38"/>
        <v>0</v>
      </c>
      <c r="BJ167" s="24" t="s">
        <v>86</v>
      </c>
      <c r="BK167" s="204">
        <f t="shared" si="39"/>
        <v>0</v>
      </c>
      <c r="BL167" s="24" t="s">
        <v>301</v>
      </c>
      <c r="BM167" s="24" t="s">
        <v>4485</v>
      </c>
    </row>
    <row r="168" spans="2:65" s="1" customFormat="1" ht="14.45" customHeight="1">
      <c r="B168" s="42"/>
      <c r="C168" s="193" t="s">
        <v>601</v>
      </c>
      <c r="D168" s="193" t="s">
        <v>182</v>
      </c>
      <c r="E168" s="194" t="s">
        <v>4486</v>
      </c>
      <c r="F168" s="195" t="s">
        <v>4487</v>
      </c>
      <c r="G168" s="196" t="s">
        <v>769</v>
      </c>
      <c r="H168" s="197">
        <v>30</v>
      </c>
      <c r="I168" s="198"/>
      <c r="J168" s="199">
        <f t="shared" si="30"/>
        <v>0</v>
      </c>
      <c r="K168" s="195" t="s">
        <v>233</v>
      </c>
      <c r="L168" s="62"/>
      <c r="M168" s="200" t="s">
        <v>34</v>
      </c>
      <c r="N168" s="201" t="s">
        <v>49</v>
      </c>
      <c r="O168" s="43"/>
      <c r="P168" s="202">
        <f t="shared" si="31"/>
        <v>0</v>
      </c>
      <c r="Q168" s="202">
        <v>5.8E-4</v>
      </c>
      <c r="R168" s="202">
        <f t="shared" si="32"/>
        <v>1.7399999999999999E-2</v>
      </c>
      <c r="S168" s="202">
        <v>0</v>
      </c>
      <c r="T168" s="203">
        <f t="shared" si="33"/>
        <v>0</v>
      </c>
      <c r="AR168" s="24" t="s">
        <v>301</v>
      </c>
      <c r="AT168" s="24" t="s">
        <v>182</v>
      </c>
      <c r="AU168" s="24" t="s">
        <v>88</v>
      </c>
      <c r="AY168" s="24" t="s">
        <v>179</v>
      </c>
      <c r="BE168" s="204">
        <f t="shared" si="34"/>
        <v>0</v>
      </c>
      <c r="BF168" s="204">
        <f t="shared" si="35"/>
        <v>0</v>
      </c>
      <c r="BG168" s="204">
        <f t="shared" si="36"/>
        <v>0</v>
      </c>
      <c r="BH168" s="204">
        <f t="shared" si="37"/>
        <v>0</v>
      </c>
      <c r="BI168" s="204">
        <f t="shared" si="38"/>
        <v>0</v>
      </c>
      <c r="BJ168" s="24" t="s">
        <v>86</v>
      </c>
      <c r="BK168" s="204">
        <f t="shared" si="39"/>
        <v>0</v>
      </c>
      <c r="BL168" s="24" t="s">
        <v>301</v>
      </c>
      <c r="BM168" s="24" t="s">
        <v>4488</v>
      </c>
    </row>
    <row r="169" spans="2:65" s="1" customFormat="1" ht="14.45" customHeight="1">
      <c r="B169" s="42"/>
      <c r="C169" s="193" t="s">
        <v>606</v>
      </c>
      <c r="D169" s="193" t="s">
        <v>182</v>
      </c>
      <c r="E169" s="194" t="s">
        <v>4489</v>
      </c>
      <c r="F169" s="195" t="s">
        <v>4490</v>
      </c>
      <c r="G169" s="196" t="s">
        <v>769</v>
      </c>
      <c r="H169" s="197">
        <v>8</v>
      </c>
      <c r="I169" s="198"/>
      <c r="J169" s="199">
        <f t="shared" si="30"/>
        <v>0</v>
      </c>
      <c r="K169" s="195" t="s">
        <v>233</v>
      </c>
      <c r="L169" s="62"/>
      <c r="M169" s="200" t="s">
        <v>34</v>
      </c>
      <c r="N169" s="201" t="s">
        <v>49</v>
      </c>
      <c r="O169" s="43"/>
      <c r="P169" s="202">
        <f t="shared" si="31"/>
        <v>0</v>
      </c>
      <c r="Q169" s="202">
        <v>5.8E-4</v>
      </c>
      <c r="R169" s="202">
        <f t="shared" si="32"/>
        <v>4.64E-3</v>
      </c>
      <c r="S169" s="202">
        <v>0</v>
      </c>
      <c r="T169" s="203">
        <f t="shared" si="33"/>
        <v>0</v>
      </c>
      <c r="AR169" s="24" t="s">
        <v>301</v>
      </c>
      <c r="AT169" s="24" t="s">
        <v>182</v>
      </c>
      <c r="AU169" s="24" t="s">
        <v>88</v>
      </c>
      <c r="AY169" s="24" t="s">
        <v>179</v>
      </c>
      <c r="BE169" s="204">
        <f t="shared" si="34"/>
        <v>0</v>
      </c>
      <c r="BF169" s="204">
        <f t="shared" si="35"/>
        <v>0</v>
      </c>
      <c r="BG169" s="204">
        <f t="shared" si="36"/>
        <v>0</v>
      </c>
      <c r="BH169" s="204">
        <f t="shared" si="37"/>
        <v>0</v>
      </c>
      <c r="BI169" s="204">
        <f t="shared" si="38"/>
        <v>0</v>
      </c>
      <c r="BJ169" s="24" t="s">
        <v>86</v>
      </c>
      <c r="BK169" s="204">
        <f t="shared" si="39"/>
        <v>0</v>
      </c>
      <c r="BL169" s="24" t="s">
        <v>301</v>
      </c>
      <c r="BM169" s="24" t="s">
        <v>4491</v>
      </c>
    </row>
    <row r="170" spans="2:65" s="1" customFormat="1" ht="14.45" customHeight="1">
      <c r="B170" s="42"/>
      <c r="C170" s="193" t="s">
        <v>615</v>
      </c>
      <c r="D170" s="193" t="s">
        <v>182</v>
      </c>
      <c r="E170" s="194" t="s">
        <v>4492</v>
      </c>
      <c r="F170" s="195" t="s">
        <v>4493</v>
      </c>
      <c r="G170" s="196" t="s">
        <v>769</v>
      </c>
      <c r="H170" s="197">
        <v>12</v>
      </c>
      <c r="I170" s="198"/>
      <c r="J170" s="199">
        <f t="shared" si="30"/>
        <v>0</v>
      </c>
      <c r="K170" s="195" t="s">
        <v>233</v>
      </c>
      <c r="L170" s="62"/>
      <c r="M170" s="200" t="s">
        <v>34</v>
      </c>
      <c r="N170" s="201" t="s">
        <v>49</v>
      </c>
      <c r="O170" s="43"/>
      <c r="P170" s="202">
        <f t="shared" si="31"/>
        <v>0</v>
      </c>
      <c r="Q170" s="202">
        <v>5.8E-4</v>
      </c>
      <c r="R170" s="202">
        <f t="shared" si="32"/>
        <v>6.96E-3</v>
      </c>
      <c r="S170" s="202">
        <v>0</v>
      </c>
      <c r="T170" s="203">
        <f t="shared" si="33"/>
        <v>0</v>
      </c>
      <c r="AR170" s="24" t="s">
        <v>301</v>
      </c>
      <c r="AT170" s="24" t="s">
        <v>182</v>
      </c>
      <c r="AU170" s="24" t="s">
        <v>88</v>
      </c>
      <c r="AY170" s="24" t="s">
        <v>179</v>
      </c>
      <c r="BE170" s="204">
        <f t="shared" si="34"/>
        <v>0</v>
      </c>
      <c r="BF170" s="204">
        <f t="shared" si="35"/>
        <v>0</v>
      </c>
      <c r="BG170" s="204">
        <f t="shared" si="36"/>
        <v>0</v>
      </c>
      <c r="BH170" s="204">
        <f t="shared" si="37"/>
        <v>0</v>
      </c>
      <c r="BI170" s="204">
        <f t="shared" si="38"/>
        <v>0</v>
      </c>
      <c r="BJ170" s="24" t="s">
        <v>86</v>
      </c>
      <c r="BK170" s="204">
        <f t="shared" si="39"/>
        <v>0</v>
      </c>
      <c r="BL170" s="24" t="s">
        <v>301</v>
      </c>
      <c r="BM170" s="24" t="s">
        <v>4494</v>
      </c>
    </row>
    <row r="171" spans="2:65" s="1" customFormat="1" ht="14.45" customHeight="1">
      <c r="B171" s="42"/>
      <c r="C171" s="193" t="s">
        <v>621</v>
      </c>
      <c r="D171" s="193" t="s">
        <v>182</v>
      </c>
      <c r="E171" s="194" t="s">
        <v>4495</v>
      </c>
      <c r="F171" s="195" t="s">
        <v>4496</v>
      </c>
      <c r="G171" s="196" t="s">
        <v>769</v>
      </c>
      <c r="H171" s="197">
        <v>4</v>
      </c>
      <c r="I171" s="198"/>
      <c r="J171" s="199">
        <f t="shared" si="30"/>
        <v>0</v>
      </c>
      <c r="K171" s="195" t="s">
        <v>233</v>
      </c>
      <c r="L171" s="62"/>
      <c r="M171" s="200" t="s">
        <v>34</v>
      </c>
      <c r="N171" s="201" t="s">
        <v>49</v>
      </c>
      <c r="O171" s="43"/>
      <c r="P171" s="202">
        <f t="shared" si="31"/>
        <v>0</v>
      </c>
      <c r="Q171" s="202">
        <v>5.8E-4</v>
      </c>
      <c r="R171" s="202">
        <f t="shared" si="32"/>
        <v>2.32E-3</v>
      </c>
      <c r="S171" s="202">
        <v>0</v>
      </c>
      <c r="T171" s="203">
        <f t="shared" si="33"/>
        <v>0</v>
      </c>
      <c r="AR171" s="24" t="s">
        <v>301</v>
      </c>
      <c r="AT171" s="24" t="s">
        <v>182</v>
      </c>
      <c r="AU171" s="24" t="s">
        <v>88</v>
      </c>
      <c r="AY171" s="24" t="s">
        <v>179</v>
      </c>
      <c r="BE171" s="204">
        <f t="shared" si="34"/>
        <v>0</v>
      </c>
      <c r="BF171" s="204">
        <f t="shared" si="35"/>
        <v>0</v>
      </c>
      <c r="BG171" s="204">
        <f t="shared" si="36"/>
        <v>0</v>
      </c>
      <c r="BH171" s="204">
        <f t="shared" si="37"/>
        <v>0</v>
      </c>
      <c r="BI171" s="204">
        <f t="shared" si="38"/>
        <v>0</v>
      </c>
      <c r="BJ171" s="24" t="s">
        <v>86</v>
      </c>
      <c r="BK171" s="204">
        <f t="shared" si="39"/>
        <v>0</v>
      </c>
      <c r="BL171" s="24" t="s">
        <v>301</v>
      </c>
      <c r="BM171" s="24" t="s">
        <v>4497</v>
      </c>
    </row>
    <row r="172" spans="2:65" s="1" customFormat="1" ht="14.45" customHeight="1">
      <c r="B172" s="42"/>
      <c r="C172" s="193" t="s">
        <v>630</v>
      </c>
      <c r="D172" s="193" t="s">
        <v>182</v>
      </c>
      <c r="E172" s="194" t="s">
        <v>4498</v>
      </c>
      <c r="F172" s="195" t="s">
        <v>4499</v>
      </c>
      <c r="G172" s="196" t="s">
        <v>769</v>
      </c>
      <c r="H172" s="197">
        <v>6</v>
      </c>
      <c r="I172" s="198"/>
      <c r="J172" s="199">
        <f t="shared" si="30"/>
        <v>0</v>
      </c>
      <c r="K172" s="195" t="s">
        <v>233</v>
      </c>
      <c r="L172" s="62"/>
      <c r="M172" s="200" t="s">
        <v>34</v>
      </c>
      <c r="N172" s="201" t="s">
        <v>49</v>
      </c>
      <c r="O172" s="43"/>
      <c r="P172" s="202">
        <f t="shared" si="31"/>
        <v>0</v>
      </c>
      <c r="Q172" s="202">
        <v>5.8E-4</v>
      </c>
      <c r="R172" s="202">
        <f t="shared" si="32"/>
        <v>3.48E-3</v>
      </c>
      <c r="S172" s="202">
        <v>0</v>
      </c>
      <c r="T172" s="203">
        <f t="shared" si="33"/>
        <v>0</v>
      </c>
      <c r="AR172" s="24" t="s">
        <v>301</v>
      </c>
      <c r="AT172" s="24" t="s">
        <v>182</v>
      </c>
      <c r="AU172" s="24" t="s">
        <v>88</v>
      </c>
      <c r="AY172" s="24" t="s">
        <v>179</v>
      </c>
      <c r="BE172" s="204">
        <f t="shared" si="34"/>
        <v>0</v>
      </c>
      <c r="BF172" s="204">
        <f t="shared" si="35"/>
        <v>0</v>
      </c>
      <c r="BG172" s="204">
        <f t="shared" si="36"/>
        <v>0</v>
      </c>
      <c r="BH172" s="204">
        <f t="shared" si="37"/>
        <v>0</v>
      </c>
      <c r="BI172" s="204">
        <f t="shared" si="38"/>
        <v>0</v>
      </c>
      <c r="BJ172" s="24" t="s">
        <v>86</v>
      </c>
      <c r="BK172" s="204">
        <f t="shared" si="39"/>
        <v>0</v>
      </c>
      <c r="BL172" s="24" t="s">
        <v>301</v>
      </c>
      <c r="BM172" s="24" t="s">
        <v>4500</v>
      </c>
    </row>
    <row r="173" spans="2:65" s="1" customFormat="1" ht="14.45" customHeight="1">
      <c r="B173" s="42"/>
      <c r="C173" s="193" t="s">
        <v>635</v>
      </c>
      <c r="D173" s="193" t="s">
        <v>182</v>
      </c>
      <c r="E173" s="194" t="s">
        <v>4501</v>
      </c>
      <c r="F173" s="195" t="s">
        <v>4502</v>
      </c>
      <c r="G173" s="196" t="s">
        <v>769</v>
      </c>
      <c r="H173" s="197">
        <v>10</v>
      </c>
      <c r="I173" s="198"/>
      <c r="J173" s="199">
        <f t="shared" si="30"/>
        <v>0</v>
      </c>
      <c r="K173" s="195" t="s">
        <v>233</v>
      </c>
      <c r="L173" s="62"/>
      <c r="M173" s="200" t="s">
        <v>34</v>
      </c>
      <c r="N173" s="201" t="s">
        <v>49</v>
      </c>
      <c r="O173" s="43"/>
      <c r="P173" s="202">
        <f t="shared" si="31"/>
        <v>0</v>
      </c>
      <c r="Q173" s="202">
        <v>5.8E-4</v>
      </c>
      <c r="R173" s="202">
        <f t="shared" si="32"/>
        <v>5.7999999999999996E-3</v>
      </c>
      <c r="S173" s="202">
        <v>0</v>
      </c>
      <c r="T173" s="203">
        <f t="shared" si="33"/>
        <v>0</v>
      </c>
      <c r="AR173" s="24" t="s">
        <v>301</v>
      </c>
      <c r="AT173" s="24" t="s">
        <v>182</v>
      </c>
      <c r="AU173" s="24" t="s">
        <v>88</v>
      </c>
      <c r="AY173" s="24" t="s">
        <v>179</v>
      </c>
      <c r="BE173" s="204">
        <f t="shared" si="34"/>
        <v>0</v>
      </c>
      <c r="BF173" s="204">
        <f t="shared" si="35"/>
        <v>0</v>
      </c>
      <c r="BG173" s="204">
        <f t="shared" si="36"/>
        <v>0</v>
      </c>
      <c r="BH173" s="204">
        <f t="shared" si="37"/>
        <v>0</v>
      </c>
      <c r="BI173" s="204">
        <f t="shared" si="38"/>
        <v>0</v>
      </c>
      <c r="BJ173" s="24" t="s">
        <v>86</v>
      </c>
      <c r="BK173" s="204">
        <f t="shared" si="39"/>
        <v>0</v>
      </c>
      <c r="BL173" s="24" t="s">
        <v>301</v>
      </c>
      <c r="BM173" s="24" t="s">
        <v>4503</v>
      </c>
    </row>
    <row r="174" spans="2:65" s="1" customFormat="1" ht="14.45" customHeight="1">
      <c r="B174" s="42"/>
      <c r="C174" s="193" t="s">
        <v>640</v>
      </c>
      <c r="D174" s="193" t="s">
        <v>182</v>
      </c>
      <c r="E174" s="194" t="s">
        <v>4504</v>
      </c>
      <c r="F174" s="195" t="s">
        <v>4505</v>
      </c>
      <c r="G174" s="196" t="s">
        <v>769</v>
      </c>
      <c r="H174" s="197">
        <v>10</v>
      </c>
      <c r="I174" s="198"/>
      <c r="J174" s="199">
        <f t="shared" si="30"/>
        <v>0</v>
      </c>
      <c r="K174" s="195" t="s">
        <v>233</v>
      </c>
      <c r="L174" s="62"/>
      <c r="M174" s="200" t="s">
        <v>34</v>
      </c>
      <c r="N174" s="201" t="s">
        <v>49</v>
      </c>
      <c r="O174" s="43"/>
      <c r="P174" s="202">
        <f t="shared" si="31"/>
        <v>0</v>
      </c>
      <c r="Q174" s="202">
        <v>5.8E-4</v>
      </c>
      <c r="R174" s="202">
        <f t="shared" si="32"/>
        <v>5.7999999999999996E-3</v>
      </c>
      <c r="S174" s="202">
        <v>0</v>
      </c>
      <c r="T174" s="203">
        <f t="shared" si="33"/>
        <v>0</v>
      </c>
      <c r="AR174" s="24" t="s">
        <v>301</v>
      </c>
      <c r="AT174" s="24" t="s">
        <v>182</v>
      </c>
      <c r="AU174" s="24" t="s">
        <v>88</v>
      </c>
      <c r="AY174" s="24" t="s">
        <v>179</v>
      </c>
      <c r="BE174" s="204">
        <f t="shared" si="34"/>
        <v>0</v>
      </c>
      <c r="BF174" s="204">
        <f t="shared" si="35"/>
        <v>0</v>
      </c>
      <c r="BG174" s="204">
        <f t="shared" si="36"/>
        <v>0</v>
      </c>
      <c r="BH174" s="204">
        <f t="shared" si="37"/>
        <v>0</v>
      </c>
      <c r="BI174" s="204">
        <f t="shared" si="38"/>
        <v>0</v>
      </c>
      <c r="BJ174" s="24" t="s">
        <v>86</v>
      </c>
      <c r="BK174" s="204">
        <f t="shared" si="39"/>
        <v>0</v>
      </c>
      <c r="BL174" s="24" t="s">
        <v>301</v>
      </c>
      <c r="BM174" s="24" t="s">
        <v>4506</v>
      </c>
    </row>
    <row r="175" spans="2:65" s="1" customFormat="1" ht="57" customHeight="1">
      <c r="B175" s="42"/>
      <c r="C175" s="193" t="s">
        <v>646</v>
      </c>
      <c r="D175" s="193" t="s">
        <v>182</v>
      </c>
      <c r="E175" s="194" t="s">
        <v>4507</v>
      </c>
      <c r="F175" s="195" t="s">
        <v>4508</v>
      </c>
      <c r="G175" s="196" t="s">
        <v>769</v>
      </c>
      <c r="H175" s="197">
        <v>84</v>
      </c>
      <c r="I175" s="198"/>
      <c r="J175" s="199">
        <f t="shared" si="30"/>
        <v>0</v>
      </c>
      <c r="K175" s="195" t="s">
        <v>34</v>
      </c>
      <c r="L175" s="62"/>
      <c r="M175" s="200" t="s">
        <v>34</v>
      </c>
      <c r="N175" s="201" t="s">
        <v>49</v>
      </c>
      <c r="O175" s="43"/>
      <c r="P175" s="202">
        <f t="shared" si="31"/>
        <v>0</v>
      </c>
      <c r="Q175" s="202">
        <v>0</v>
      </c>
      <c r="R175" s="202">
        <f t="shared" si="32"/>
        <v>0</v>
      </c>
      <c r="S175" s="202">
        <v>0</v>
      </c>
      <c r="T175" s="203">
        <f t="shared" si="33"/>
        <v>0</v>
      </c>
      <c r="AR175" s="24" t="s">
        <v>301</v>
      </c>
      <c r="AT175" s="24" t="s">
        <v>182</v>
      </c>
      <c r="AU175" s="24" t="s">
        <v>88</v>
      </c>
      <c r="AY175" s="24" t="s">
        <v>179</v>
      </c>
      <c r="BE175" s="204">
        <f t="shared" si="34"/>
        <v>0</v>
      </c>
      <c r="BF175" s="204">
        <f t="shared" si="35"/>
        <v>0</v>
      </c>
      <c r="BG175" s="204">
        <f t="shared" si="36"/>
        <v>0</v>
      </c>
      <c r="BH175" s="204">
        <f t="shared" si="37"/>
        <v>0</v>
      </c>
      <c r="BI175" s="204">
        <f t="shared" si="38"/>
        <v>0</v>
      </c>
      <c r="BJ175" s="24" t="s">
        <v>86</v>
      </c>
      <c r="BK175" s="204">
        <f t="shared" si="39"/>
        <v>0</v>
      </c>
      <c r="BL175" s="24" t="s">
        <v>301</v>
      </c>
      <c r="BM175" s="24" t="s">
        <v>4509</v>
      </c>
    </row>
    <row r="176" spans="2:65" s="1" customFormat="1" ht="57" customHeight="1">
      <c r="B176" s="42"/>
      <c r="C176" s="193" t="s">
        <v>651</v>
      </c>
      <c r="D176" s="193" t="s">
        <v>182</v>
      </c>
      <c r="E176" s="194" t="s">
        <v>4510</v>
      </c>
      <c r="F176" s="195" t="s">
        <v>4511</v>
      </c>
      <c r="G176" s="196" t="s">
        <v>769</v>
      </c>
      <c r="H176" s="197">
        <v>84</v>
      </c>
      <c r="I176" s="198"/>
      <c r="J176" s="199">
        <f t="shared" si="30"/>
        <v>0</v>
      </c>
      <c r="K176" s="195" t="s">
        <v>34</v>
      </c>
      <c r="L176" s="62"/>
      <c r="M176" s="200" t="s">
        <v>34</v>
      </c>
      <c r="N176" s="201" t="s">
        <v>49</v>
      </c>
      <c r="O176" s="43"/>
      <c r="P176" s="202">
        <f t="shared" si="31"/>
        <v>0</v>
      </c>
      <c r="Q176" s="202">
        <v>0</v>
      </c>
      <c r="R176" s="202">
        <f t="shared" si="32"/>
        <v>0</v>
      </c>
      <c r="S176" s="202">
        <v>0</v>
      </c>
      <c r="T176" s="203">
        <f t="shared" si="33"/>
        <v>0</v>
      </c>
      <c r="AR176" s="24" t="s">
        <v>301</v>
      </c>
      <c r="AT176" s="24" t="s">
        <v>182</v>
      </c>
      <c r="AU176" s="24" t="s">
        <v>88</v>
      </c>
      <c r="AY176" s="24" t="s">
        <v>179</v>
      </c>
      <c r="BE176" s="204">
        <f t="shared" si="34"/>
        <v>0</v>
      </c>
      <c r="BF176" s="204">
        <f t="shared" si="35"/>
        <v>0</v>
      </c>
      <c r="BG176" s="204">
        <f t="shared" si="36"/>
        <v>0</v>
      </c>
      <c r="BH176" s="204">
        <f t="shared" si="37"/>
        <v>0</v>
      </c>
      <c r="BI176" s="204">
        <f t="shared" si="38"/>
        <v>0</v>
      </c>
      <c r="BJ176" s="24" t="s">
        <v>86</v>
      </c>
      <c r="BK176" s="204">
        <f t="shared" si="39"/>
        <v>0</v>
      </c>
      <c r="BL176" s="24" t="s">
        <v>301</v>
      </c>
      <c r="BM176" s="24" t="s">
        <v>4512</v>
      </c>
    </row>
    <row r="177" spans="2:65" s="12" customFormat="1" ht="13.5">
      <c r="B177" s="218"/>
      <c r="C177" s="219"/>
      <c r="D177" s="205" t="s">
        <v>191</v>
      </c>
      <c r="E177" s="220" t="s">
        <v>34</v>
      </c>
      <c r="F177" s="221" t="s">
        <v>4513</v>
      </c>
      <c r="G177" s="219"/>
      <c r="H177" s="222">
        <v>84</v>
      </c>
      <c r="I177" s="223"/>
      <c r="J177" s="219"/>
      <c r="K177" s="219"/>
      <c r="L177" s="224"/>
      <c r="M177" s="225"/>
      <c r="N177" s="226"/>
      <c r="O177" s="226"/>
      <c r="P177" s="226"/>
      <c r="Q177" s="226"/>
      <c r="R177" s="226"/>
      <c r="S177" s="226"/>
      <c r="T177" s="227"/>
      <c r="AT177" s="228" t="s">
        <v>191</v>
      </c>
      <c r="AU177" s="228" t="s">
        <v>88</v>
      </c>
      <c r="AV177" s="12" t="s">
        <v>88</v>
      </c>
      <c r="AW177" s="12" t="s">
        <v>41</v>
      </c>
      <c r="AX177" s="12" t="s">
        <v>86</v>
      </c>
      <c r="AY177" s="228" t="s">
        <v>179</v>
      </c>
    </row>
    <row r="178" spans="2:65" s="12" customFormat="1" ht="13.5">
      <c r="B178" s="218"/>
      <c r="C178" s="219"/>
      <c r="D178" s="205" t="s">
        <v>191</v>
      </c>
      <c r="E178" s="220" t="s">
        <v>34</v>
      </c>
      <c r="F178" s="221" t="s">
        <v>34</v>
      </c>
      <c r="G178" s="219"/>
      <c r="H178" s="222">
        <v>0</v>
      </c>
      <c r="I178" s="223"/>
      <c r="J178" s="219"/>
      <c r="K178" s="219"/>
      <c r="L178" s="224"/>
      <c r="M178" s="225"/>
      <c r="N178" s="226"/>
      <c r="O178" s="226"/>
      <c r="P178" s="226"/>
      <c r="Q178" s="226"/>
      <c r="R178" s="226"/>
      <c r="S178" s="226"/>
      <c r="T178" s="227"/>
      <c r="AT178" s="228" t="s">
        <v>191</v>
      </c>
      <c r="AU178" s="228" t="s">
        <v>88</v>
      </c>
      <c r="AV178" s="12" t="s">
        <v>88</v>
      </c>
      <c r="AW178" s="12" t="s">
        <v>41</v>
      </c>
      <c r="AX178" s="12" t="s">
        <v>78</v>
      </c>
      <c r="AY178" s="228" t="s">
        <v>179</v>
      </c>
    </row>
    <row r="179" spans="2:65" s="12" customFormat="1" ht="13.5">
      <c r="B179" s="218"/>
      <c r="C179" s="219"/>
      <c r="D179" s="205" t="s">
        <v>191</v>
      </c>
      <c r="E179" s="220" t="s">
        <v>34</v>
      </c>
      <c r="F179" s="221" t="s">
        <v>34</v>
      </c>
      <c r="G179" s="219"/>
      <c r="H179" s="222">
        <v>0</v>
      </c>
      <c r="I179" s="223"/>
      <c r="J179" s="219"/>
      <c r="K179" s="219"/>
      <c r="L179" s="224"/>
      <c r="M179" s="225"/>
      <c r="N179" s="226"/>
      <c r="O179" s="226"/>
      <c r="P179" s="226"/>
      <c r="Q179" s="226"/>
      <c r="R179" s="226"/>
      <c r="S179" s="226"/>
      <c r="T179" s="227"/>
      <c r="AT179" s="228" t="s">
        <v>191</v>
      </c>
      <c r="AU179" s="228" t="s">
        <v>88</v>
      </c>
      <c r="AV179" s="12" t="s">
        <v>88</v>
      </c>
      <c r="AW179" s="12" t="s">
        <v>41</v>
      </c>
      <c r="AX179" s="12" t="s">
        <v>78</v>
      </c>
      <c r="AY179" s="228" t="s">
        <v>179</v>
      </c>
    </row>
    <row r="180" spans="2:65" s="12" customFormat="1" ht="13.5">
      <c r="B180" s="218"/>
      <c r="C180" s="219"/>
      <c r="D180" s="205" t="s">
        <v>191</v>
      </c>
      <c r="E180" s="220" t="s">
        <v>34</v>
      </c>
      <c r="F180" s="221" t="s">
        <v>34</v>
      </c>
      <c r="G180" s="219"/>
      <c r="H180" s="222">
        <v>0</v>
      </c>
      <c r="I180" s="223"/>
      <c r="J180" s="219"/>
      <c r="K180" s="219"/>
      <c r="L180" s="224"/>
      <c r="M180" s="225"/>
      <c r="N180" s="226"/>
      <c r="O180" s="226"/>
      <c r="P180" s="226"/>
      <c r="Q180" s="226"/>
      <c r="R180" s="226"/>
      <c r="S180" s="226"/>
      <c r="T180" s="227"/>
      <c r="AT180" s="228" t="s">
        <v>191</v>
      </c>
      <c r="AU180" s="228" t="s">
        <v>88</v>
      </c>
      <c r="AV180" s="12" t="s">
        <v>88</v>
      </c>
      <c r="AW180" s="12" t="s">
        <v>41</v>
      </c>
      <c r="AX180" s="12" t="s">
        <v>78</v>
      </c>
      <c r="AY180" s="228" t="s">
        <v>179</v>
      </c>
    </row>
    <row r="181" spans="2:65" s="12" customFormat="1" ht="13.5">
      <c r="B181" s="218"/>
      <c r="C181" s="219"/>
      <c r="D181" s="205" t="s">
        <v>191</v>
      </c>
      <c r="E181" s="220" t="s">
        <v>34</v>
      </c>
      <c r="F181" s="221" t="s">
        <v>34</v>
      </c>
      <c r="G181" s="219"/>
      <c r="H181" s="222">
        <v>0</v>
      </c>
      <c r="I181" s="223"/>
      <c r="J181" s="219"/>
      <c r="K181" s="219"/>
      <c r="L181" s="224"/>
      <c r="M181" s="225"/>
      <c r="N181" s="226"/>
      <c r="O181" s="226"/>
      <c r="P181" s="226"/>
      <c r="Q181" s="226"/>
      <c r="R181" s="226"/>
      <c r="S181" s="226"/>
      <c r="T181" s="227"/>
      <c r="AT181" s="228" t="s">
        <v>191</v>
      </c>
      <c r="AU181" s="228" t="s">
        <v>88</v>
      </c>
      <c r="AV181" s="12" t="s">
        <v>88</v>
      </c>
      <c r="AW181" s="12" t="s">
        <v>41</v>
      </c>
      <c r="AX181" s="12" t="s">
        <v>78</v>
      </c>
      <c r="AY181" s="228" t="s">
        <v>179</v>
      </c>
    </row>
    <row r="182" spans="2:65" s="12" customFormat="1" ht="13.5">
      <c r="B182" s="218"/>
      <c r="C182" s="219"/>
      <c r="D182" s="205" t="s">
        <v>191</v>
      </c>
      <c r="E182" s="220" t="s">
        <v>34</v>
      </c>
      <c r="F182" s="221" t="s">
        <v>34</v>
      </c>
      <c r="G182" s="219"/>
      <c r="H182" s="222">
        <v>0</v>
      </c>
      <c r="I182" s="223"/>
      <c r="J182" s="219"/>
      <c r="K182" s="219"/>
      <c r="L182" s="224"/>
      <c r="M182" s="225"/>
      <c r="N182" s="226"/>
      <c r="O182" s="226"/>
      <c r="P182" s="226"/>
      <c r="Q182" s="226"/>
      <c r="R182" s="226"/>
      <c r="S182" s="226"/>
      <c r="T182" s="227"/>
      <c r="AT182" s="228" t="s">
        <v>191</v>
      </c>
      <c r="AU182" s="228" t="s">
        <v>88</v>
      </c>
      <c r="AV182" s="12" t="s">
        <v>88</v>
      </c>
      <c r="AW182" s="12" t="s">
        <v>41</v>
      </c>
      <c r="AX182" s="12" t="s">
        <v>78</v>
      </c>
      <c r="AY182" s="228" t="s">
        <v>179</v>
      </c>
    </row>
    <row r="183" spans="2:65" s="12" customFormat="1" ht="13.5">
      <c r="B183" s="218"/>
      <c r="C183" s="219"/>
      <c r="D183" s="205" t="s">
        <v>191</v>
      </c>
      <c r="E183" s="220" t="s">
        <v>34</v>
      </c>
      <c r="F183" s="221" t="s">
        <v>34</v>
      </c>
      <c r="G183" s="219"/>
      <c r="H183" s="222">
        <v>0</v>
      </c>
      <c r="I183" s="223"/>
      <c r="J183" s="219"/>
      <c r="K183" s="219"/>
      <c r="L183" s="224"/>
      <c r="M183" s="225"/>
      <c r="N183" s="226"/>
      <c r="O183" s="226"/>
      <c r="P183" s="226"/>
      <c r="Q183" s="226"/>
      <c r="R183" s="226"/>
      <c r="S183" s="226"/>
      <c r="T183" s="227"/>
      <c r="AT183" s="228" t="s">
        <v>191</v>
      </c>
      <c r="AU183" s="228" t="s">
        <v>88</v>
      </c>
      <c r="AV183" s="12" t="s">
        <v>88</v>
      </c>
      <c r="AW183" s="12" t="s">
        <v>41</v>
      </c>
      <c r="AX183" s="12" t="s">
        <v>78</v>
      </c>
      <c r="AY183" s="228" t="s">
        <v>179</v>
      </c>
    </row>
    <row r="184" spans="2:65" s="12" customFormat="1" ht="13.5">
      <c r="B184" s="218"/>
      <c r="C184" s="219"/>
      <c r="D184" s="205" t="s">
        <v>191</v>
      </c>
      <c r="E184" s="220" t="s">
        <v>34</v>
      </c>
      <c r="F184" s="221" t="s">
        <v>34</v>
      </c>
      <c r="G184" s="219"/>
      <c r="H184" s="222">
        <v>0</v>
      </c>
      <c r="I184" s="223"/>
      <c r="J184" s="219"/>
      <c r="K184" s="219"/>
      <c r="L184" s="224"/>
      <c r="M184" s="225"/>
      <c r="N184" s="226"/>
      <c r="O184" s="226"/>
      <c r="P184" s="226"/>
      <c r="Q184" s="226"/>
      <c r="R184" s="226"/>
      <c r="S184" s="226"/>
      <c r="T184" s="227"/>
      <c r="AT184" s="228" t="s">
        <v>191</v>
      </c>
      <c r="AU184" s="228" t="s">
        <v>88</v>
      </c>
      <c r="AV184" s="12" t="s">
        <v>88</v>
      </c>
      <c r="AW184" s="12" t="s">
        <v>41</v>
      </c>
      <c r="AX184" s="12" t="s">
        <v>78</v>
      </c>
      <c r="AY184" s="228" t="s">
        <v>179</v>
      </c>
    </row>
    <row r="185" spans="2:65" s="12" customFormat="1" ht="13.5">
      <c r="B185" s="218"/>
      <c r="C185" s="219"/>
      <c r="D185" s="205" t="s">
        <v>191</v>
      </c>
      <c r="E185" s="220" t="s">
        <v>34</v>
      </c>
      <c r="F185" s="221" t="s">
        <v>34</v>
      </c>
      <c r="G185" s="219"/>
      <c r="H185" s="222">
        <v>0</v>
      </c>
      <c r="I185" s="223"/>
      <c r="J185" s="219"/>
      <c r="K185" s="219"/>
      <c r="L185" s="224"/>
      <c r="M185" s="225"/>
      <c r="N185" s="226"/>
      <c r="O185" s="226"/>
      <c r="P185" s="226"/>
      <c r="Q185" s="226"/>
      <c r="R185" s="226"/>
      <c r="S185" s="226"/>
      <c r="T185" s="227"/>
      <c r="AT185" s="228" t="s">
        <v>191</v>
      </c>
      <c r="AU185" s="228" t="s">
        <v>88</v>
      </c>
      <c r="AV185" s="12" t="s">
        <v>88</v>
      </c>
      <c r="AW185" s="12" t="s">
        <v>41</v>
      </c>
      <c r="AX185" s="12" t="s">
        <v>78</v>
      </c>
      <c r="AY185" s="228" t="s">
        <v>179</v>
      </c>
    </row>
    <row r="186" spans="2:65" s="12" customFormat="1" ht="13.5">
      <c r="B186" s="218"/>
      <c r="C186" s="219"/>
      <c r="D186" s="205" t="s">
        <v>191</v>
      </c>
      <c r="E186" s="220" t="s">
        <v>34</v>
      </c>
      <c r="F186" s="221" t="s">
        <v>34</v>
      </c>
      <c r="G186" s="219"/>
      <c r="H186" s="222">
        <v>0</v>
      </c>
      <c r="I186" s="223"/>
      <c r="J186" s="219"/>
      <c r="K186" s="219"/>
      <c r="L186" s="224"/>
      <c r="M186" s="225"/>
      <c r="N186" s="226"/>
      <c r="O186" s="226"/>
      <c r="P186" s="226"/>
      <c r="Q186" s="226"/>
      <c r="R186" s="226"/>
      <c r="S186" s="226"/>
      <c r="T186" s="227"/>
      <c r="AT186" s="228" t="s">
        <v>191</v>
      </c>
      <c r="AU186" s="228" t="s">
        <v>88</v>
      </c>
      <c r="AV186" s="12" t="s">
        <v>88</v>
      </c>
      <c r="AW186" s="12" t="s">
        <v>41</v>
      </c>
      <c r="AX186" s="12" t="s">
        <v>78</v>
      </c>
      <c r="AY186" s="228" t="s">
        <v>179</v>
      </c>
    </row>
    <row r="187" spans="2:65" s="12" customFormat="1" ht="13.5">
      <c r="B187" s="218"/>
      <c r="C187" s="219"/>
      <c r="D187" s="205" t="s">
        <v>191</v>
      </c>
      <c r="E187" s="220" t="s">
        <v>34</v>
      </c>
      <c r="F187" s="221" t="s">
        <v>34</v>
      </c>
      <c r="G187" s="219"/>
      <c r="H187" s="222">
        <v>0</v>
      </c>
      <c r="I187" s="223"/>
      <c r="J187" s="219"/>
      <c r="K187" s="219"/>
      <c r="L187" s="224"/>
      <c r="M187" s="225"/>
      <c r="N187" s="226"/>
      <c r="O187" s="226"/>
      <c r="P187" s="226"/>
      <c r="Q187" s="226"/>
      <c r="R187" s="226"/>
      <c r="S187" s="226"/>
      <c r="T187" s="227"/>
      <c r="AT187" s="228" t="s">
        <v>191</v>
      </c>
      <c r="AU187" s="228" t="s">
        <v>88</v>
      </c>
      <c r="AV187" s="12" t="s">
        <v>88</v>
      </c>
      <c r="AW187" s="12" t="s">
        <v>41</v>
      </c>
      <c r="AX187" s="12" t="s">
        <v>78</v>
      </c>
      <c r="AY187" s="228" t="s">
        <v>179</v>
      </c>
    </row>
    <row r="188" spans="2:65" s="12" customFormat="1" ht="13.5">
      <c r="B188" s="218"/>
      <c r="C188" s="219"/>
      <c r="D188" s="205" t="s">
        <v>191</v>
      </c>
      <c r="E188" s="220" t="s">
        <v>34</v>
      </c>
      <c r="F188" s="221" t="s">
        <v>34</v>
      </c>
      <c r="G188" s="219"/>
      <c r="H188" s="222">
        <v>0</v>
      </c>
      <c r="I188" s="223"/>
      <c r="J188" s="219"/>
      <c r="K188" s="219"/>
      <c r="L188" s="224"/>
      <c r="M188" s="225"/>
      <c r="N188" s="226"/>
      <c r="O188" s="226"/>
      <c r="P188" s="226"/>
      <c r="Q188" s="226"/>
      <c r="R188" s="226"/>
      <c r="S188" s="226"/>
      <c r="T188" s="227"/>
      <c r="AT188" s="228" t="s">
        <v>191</v>
      </c>
      <c r="AU188" s="228" t="s">
        <v>88</v>
      </c>
      <c r="AV188" s="12" t="s">
        <v>88</v>
      </c>
      <c r="AW188" s="12" t="s">
        <v>41</v>
      </c>
      <c r="AX188" s="12" t="s">
        <v>78</v>
      </c>
      <c r="AY188" s="228" t="s">
        <v>179</v>
      </c>
    </row>
    <row r="189" spans="2:65" s="1" customFormat="1" ht="34.15" customHeight="1">
      <c r="B189" s="42"/>
      <c r="C189" s="240" t="s">
        <v>656</v>
      </c>
      <c r="D189" s="240" t="s">
        <v>222</v>
      </c>
      <c r="E189" s="241" t="s">
        <v>4514</v>
      </c>
      <c r="F189" s="242" t="s">
        <v>4515</v>
      </c>
      <c r="G189" s="243" t="s">
        <v>769</v>
      </c>
      <c r="H189" s="244">
        <v>40</v>
      </c>
      <c r="I189" s="245"/>
      <c r="J189" s="246">
        <f>ROUND(I189*H189,2)</f>
        <v>0</v>
      </c>
      <c r="K189" s="242" t="s">
        <v>904</v>
      </c>
      <c r="L189" s="247"/>
      <c r="M189" s="248" t="s">
        <v>34</v>
      </c>
      <c r="N189" s="249" t="s">
        <v>49</v>
      </c>
      <c r="O189" s="43"/>
      <c r="P189" s="202">
        <f>O189*H189</f>
        <v>0</v>
      </c>
      <c r="Q189" s="202">
        <v>1.5E-5</v>
      </c>
      <c r="R189" s="202">
        <f>Q189*H189</f>
        <v>6.0000000000000006E-4</v>
      </c>
      <c r="S189" s="202">
        <v>0</v>
      </c>
      <c r="T189" s="203">
        <f>S189*H189</f>
        <v>0</v>
      </c>
      <c r="AR189" s="24" t="s">
        <v>473</v>
      </c>
      <c r="AT189" s="24" t="s">
        <v>222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301</v>
      </c>
      <c r="BM189" s="24" t="s">
        <v>4516</v>
      </c>
    </row>
    <row r="190" spans="2:65" s="1" customFormat="1" ht="14.45" customHeight="1">
      <c r="B190" s="42"/>
      <c r="C190" s="240" t="s">
        <v>661</v>
      </c>
      <c r="D190" s="240" t="s">
        <v>222</v>
      </c>
      <c r="E190" s="241" t="s">
        <v>4517</v>
      </c>
      <c r="F190" s="242" t="s">
        <v>4518</v>
      </c>
      <c r="G190" s="243" t="s">
        <v>769</v>
      </c>
      <c r="H190" s="244">
        <v>44</v>
      </c>
      <c r="I190" s="245"/>
      <c r="J190" s="246">
        <f>ROUND(I190*H190,2)</f>
        <v>0</v>
      </c>
      <c r="K190" s="242" t="s">
        <v>34</v>
      </c>
      <c r="L190" s="247"/>
      <c r="M190" s="248" t="s">
        <v>34</v>
      </c>
      <c r="N190" s="249" t="s">
        <v>49</v>
      </c>
      <c r="O190" s="43"/>
      <c r="P190" s="202">
        <f>O190*H190</f>
        <v>0</v>
      </c>
      <c r="Q190" s="202">
        <v>9.0000000000000006E-5</v>
      </c>
      <c r="R190" s="202">
        <f>Q190*H190</f>
        <v>3.96E-3</v>
      </c>
      <c r="S190" s="202">
        <v>0</v>
      </c>
      <c r="T190" s="203">
        <f>S190*H190</f>
        <v>0</v>
      </c>
      <c r="AR190" s="24" t="s">
        <v>473</v>
      </c>
      <c r="AT190" s="24" t="s">
        <v>222</v>
      </c>
      <c r="AU190" s="24" t="s">
        <v>88</v>
      </c>
      <c r="AY190" s="24" t="s">
        <v>179</v>
      </c>
      <c r="BE190" s="204">
        <f>IF(N190="základní",J190,0)</f>
        <v>0</v>
      </c>
      <c r="BF190" s="204">
        <f>IF(N190="snížená",J190,0)</f>
        <v>0</v>
      </c>
      <c r="BG190" s="204">
        <f>IF(N190="zákl. přenesená",J190,0)</f>
        <v>0</v>
      </c>
      <c r="BH190" s="204">
        <f>IF(N190="sníž. přenesená",J190,0)</f>
        <v>0</v>
      </c>
      <c r="BI190" s="204">
        <f>IF(N190="nulová",J190,0)</f>
        <v>0</v>
      </c>
      <c r="BJ190" s="24" t="s">
        <v>86</v>
      </c>
      <c r="BK190" s="204">
        <f>ROUND(I190*H190,2)</f>
        <v>0</v>
      </c>
      <c r="BL190" s="24" t="s">
        <v>301</v>
      </c>
      <c r="BM190" s="24" t="s">
        <v>4519</v>
      </c>
    </row>
    <row r="191" spans="2:65" s="1" customFormat="1" ht="34.15" customHeight="1">
      <c r="B191" s="42"/>
      <c r="C191" s="193" t="s">
        <v>668</v>
      </c>
      <c r="D191" s="193" t="s">
        <v>182</v>
      </c>
      <c r="E191" s="194" t="s">
        <v>4520</v>
      </c>
      <c r="F191" s="195" t="s">
        <v>4521</v>
      </c>
      <c r="G191" s="196" t="s">
        <v>207</v>
      </c>
      <c r="H191" s="197">
        <v>0.12</v>
      </c>
      <c r="I191" s="198"/>
      <c r="J191" s="199">
        <f>ROUND(I191*H191,2)</f>
        <v>0</v>
      </c>
      <c r="K191" s="195" t="s">
        <v>186</v>
      </c>
      <c r="L191" s="62"/>
      <c r="M191" s="200" t="s">
        <v>34</v>
      </c>
      <c r="N191" s="201" t="s">
        <v>49</v>
      </c>
      <c r="O191" s="43"/>
      <c r="P191" s="202">
        <f>O191*H191</f>
        <v>0</v>
      </c>
      <c r="Q191" s="202">
        <v>0</v>
      </c>
      <c r="R191" s="202">
        <f>Q191*H191</f>
        <v>0</v>
      </c>
      <c r="S191" s="202">
        <v>0</v>
      </c>
      <c r="T191" s="203">
        <f>S191*H191</f>
        <v>0</v>
      </c>
      <c r="AR191" s="24" t="s">
        <v>301</v>
      </c>
      <c r="AT191" s="24" t="s">
        <v>182</v>
      </c>
      <c r="AU191" s="24" t="s">
        <v>88</v>
      </c>
      <c r="AY191" s="24" t="s">
        <v>179</v>
      </c>
      <c r="BE191" s="204">
        <f>IF(N191="základní",J191,0)</f>
        <v>0</v>
      </c>
      <c r="BF191" s="204">
        <f>IF(N191="snížená",J191,0)</f>
        <v>0</v>
      </c>
      <c r="BG191" s="204">
        <f>IF(N191="zákl. přenesená",J191,0)</f>
        <v>0</v>
      </c>
      <c r="BH191" s="204">
        <f>IF(N191="sníž. přenesená",J191,0)</f>
        <v>0</v>
      </c>
      <c r="BI191" s="204">
        <f>IF(N191="nulová",J191,0)</f>
        <v>0</v>
      </c>
      <c r="BJ191" s="24" t="s">
        <v>86</v>
      </c>
      <c r="BK191" s="204">
        <f>ROUND(I191*H191,2)</f>
        <v>0</v>
      </c>
      <c r="BL191" s="24" t="s">
        <v>301</v>
      </c>
      <c r="BM191" s="24" t="s">
        <v>4522</v>
      </c>
    </row>
    <row r="192" spans="2:65" s="1" customFormat="1" ht="135">
      <c r="B192" s="42"/>
      <c r="C192" s="64"/>
      <c r="D192" s="205" t="s">
        <v>189</v>
      </c>
      <c r="E192" s="64"/>
      <c r="F192" s="206" t="s">
        <v>1865</v>
      </c>
      <c r="G192" s="64"/>
      <c r="H192" s="64"/>
      <c r="I192" s="164"/>
      <c r="J192" s="64"/>
      <c r="K192" s="64"/>
      <c r="L192" s="62"/>
      <c r="M192" s="207"/>
      <c r="N192" s="43"/>
      <c r="O192" s="43"/>
      <c r="P192" s="43"/>
      <c r="Q192" s="43"/>
      <c r="R192" s="43"/>
      <c r="S192" s="43"/>
      <c r="T192" s="79"/>
      <c r="AT192" s="24" t="s">
        <v>189</v>
      </c>
      <c r="AU192" s="24" t="s">
        <v>88</v>
      </c>
    </row>
    <row r="193" spans="2:65" s="10" customFormat="1" ht="29.85" customHeight="1">
      <c r="B193" s="177"/>
      <c r="C193" s="178"/>
      <c r="D193" s="179" t="s">
        <v>77</v>
      </c>
      <c r="E193" s="191" t="s">
        <v>4523</v>
      </c>
      <c r="F193" s="191" t="s">
        <v>4524</v>
      </c>
      <c r="G193" s="178"/>
      <c r="H193" s="178"/>
      <c r="I193" s="181"/>
      <c r="J193" s="192">
        <f>BK193</f>
        <v>0</v>
      </c>
      <c r="K193" s="178"/>
      <c r="L193" s="183"/>
      <c r="M193" s="184"/>
      <c r="N193" s="185"/>
      <c r="O193" s="185"/>
      <c r="P193" s="186">
        <f>SUM(P194:P208)</f>
        <v>0</v>
      </c>
      <c r="Q193" s="185"/>
      <c r="R193" s="186">
        <f>SUM(R194:R208)</f>
        <v>0.84377999999999997</v>
      </c>
      <c r="S193" s="185"/>
      <c r="T193" s="187">
        <f>SUM(T194:T208)</f>
        <v>1.1900000000000002</v>
      </c>
      <c r="AR193" s="188" t="s">
        <v>88</v>
      </c>
      <c r="AT193" s="189" t="s">
        <v>77</v>
      </c>
      <c r="AU193" s="189" t="s">
        <v>86</v>
      </c>
      <c r="AY193" s="188" t="s">
        <v>179</v>
      </c>
      <c r="BK193" s="190">
        <f>SUM(BK194:BK208)</f>
        <v>0</v>
      </c>
    </row>
    <row r="194" spans="2:65" s="1" customFormat="1" ht="14.45" customHeight="1">
      <c r="B194" s="42"/>
      <c r="C194" s="193" t="s">
        <v>675</v>
      </c>
      <c r="D194" s="193" t="s">
        <v>182</v>
      </c>
      <c r="E194" s="194" t="s">
        <v>4525</v>
      </c>
      <c r="F194" s="195" t="s">
        <v>4526</v>
      </c>
      <c r="G194" s="196" t="s">
        <v>185</v>
      </c>
      <c r="H194" s="197">
        <v>50</v>
      </c>
      <c r="I194" s="198"/>
      <c r="J194" s="199">
        <f>ROUND(I194*H194,2)</f>
        <v>0</v>
      </c>
      <c r="K194" s="195" t="s">
        <v>186</v>
      </c>
      <c r="L194" s="62"/>
      <c r="M194" s="200" t="s">
        <v>34</v>
      </c>
      <c r="N194" s="201" t="s">
        <v>49</v>
      </c>
      <c r="O194" s="43"/>
      <c r="P194" s="202">
        <f>O194*H194</f>
        <v>0</v>
      </c>
      <c r="Q194" s="202">
        <v>0</v>
      </c>
      <c r="R194" s="202">
        <f>Q194*H194</f>
        <v>0</v>
      </c>
      <c r="S194" s="202">
        <v>2.3800000000000002E-2</v>
      </c>
      <c r="T194" s="203">
        <f>S194*H194</f>
        <v>1.1900000000000002</v>
      </c>
      <c r="AR194" s="24" t="s">
        <v>301</v>
      </c>
      <c r="AT194" s="24" t="s">
        <v>182</v>
      </c>
      <c r="AU194" s="24" t="s">
        <v>88</v>
      </c>
      <c r="AY194" s="24" t="s">
        <v>179</v>
      </c>
      <c r="BE194" s="204">
        <f>IF(N194="základní",J194,0)</f>
        <v>0</v>
      </c>
      <c r="BF194" s="204">
        <f>IF(N194="snížená",J194,0)</f>
        <v>0</v>
      </c>
      <c r="BG194" s="204">
        <f>IF(N194="zákl. přenesená",J194,0)</f>
        <v>0</v>
      </c>
      <c r="BH194" s="204">
        <f>IF(N194="sníž. přenesená",J194,0)</f>
        <v>0</v>
      </c>
      <c r="BI194" s="204">
        <f>IF(N194="nulová",J194,0)</f>
        <v>0</v>
      </c>
      <c r="BJ194" s="24" t="s">
        <v>86</v>
      </c>
      <c r="BK194" s="204">
        <f>ROUND(I194*H194,2)</f>
        <v>0</v>
      </c>
      <c r="BL194" s="24" t="s">
        <v>301</v>
      </c>
      <c r="BM194" s="24" t="s">
        <v>4527</v>
      </c>
    </row>
    <row r="195" spans="2:65" s="1" customFormat="1" ht="22.9" customHeight="1">
      <c r="B195" s="42"/>
      <c r="C195" s="193" t="s">
        <v>683</v>
      </c>
      <c r="D195" s="193" t="s">
        <v>182</v>
      </c>
      <c r="E195" s="194" t="s">
        <v>4528</v>
      </c>
      <c r="F195" s="195" t="s">
        <v>4529</v>
      </c>
      <c r="G195" s="196" t="s">
        <v>769</v>
      </c>
      <c r="H195" s="197">
        <v>6</v>
      </c>
      <c r="I195" s="198"/>
      <c r="J195" s="199">
        <f>ROUND(I195*H195,2)</f>
        <v>0</v>
      </c>
      <c r="K195" s="195" t="s">
        <v>186</v>
      </c>
      <c r="L195" s="62"/>
      <c r="M195" s="200" t="s">
        <v>34</v>
      </c>
      <c r="N195" s="201" t="s">
        <v>49</v>
      </c>
      <c r="O195" s="43"/>
      <c r="P195" s="202">
        <f>O195*H195</f>
        <v>0</v>
      </c>
      <c r="Q195" s="202">
        <v>0</v>
      </c>
      <c r="R195" s="202">
        <f>Q195*H195</f>
        <v>0</v>
      </c>
      <c r="S195" s="202">
        <v>0</v>
      </c>
      <c r="T195" s="203">
        <f>S195*H195</f>
        <v>0</v>
      </c>
      <c r="AR195" s="24" t="s">
        <v>301</v>
      </c>
      <c r="AT195" s="24" t="s">
        <v>182</v>
      </c>
      <c r="AU195" s="24" t="s">
        <v>88</v>
      </c>
      <c r="AY195" s="24" t="s">
        <v>179</v>
      </c>
      <c r="BE195" s="204">
        <f>IF(N195="základní",J195,0)</f>
        <v>0</v>
      </c>
      <c r="BF195" s="204">
        <f>IF(N195="snížená",J195,0)</f>
        <v>0</v>
      </c>
      <c r="BG195" s="204">
        <f>IF(N195="zákl. přenesená",J195,0)</f>
        <v>0</v>
      </c>
      <c r="BH195" s="204">
        <f>IF(N195="sníž. přenesená",J195,0)</f>
        <v>0</v>
      </c>
      <c r="BI195" s="204">
        <f>IF(N195="nulová",J195,0)</f>
        <v>0</v>
      </c>
      <c r="BJ195" s="24" t="s">
        <v>86</v>
      </c>
      <c r="BK195" s="204">
        <f>ROUND(I195*H195,2)</f>
        <v>0</v>
      </c>
      <c r="BL195" s="24" t="s">
        <v>301</v>
      </c>
      <c r="BM195" s="24" t="s">
        <v>4530</v>
      </c>
    </row>
    <row r="196" spans="2:65" s="1" customFormat="1" ht="14.45" customHeight="1">
      <c r="B196" s="42"/>
      <c r="C196" s="240" t="s">
        <v>693</v>
      </c>
      <c r="D196" s="240" t="s">
        <v>222</v>
      </c>
      <c r="E196" s="241" t="s">
        <v>4531</v>
      </c>
      <c r="F196" s="242" t="s">
        <v>4532</v>
      </c>
      <c r="G196" s="243" t="s">
        <v>769</v>
      </c>
      <c r="H196" s="244">
        <v>6</v>
      </c>
      <c r="I196" s="245"/>
      <c r="J196" s="246">
        <f>ROUND(I196*H196,2)</f>
        <v>0</v>
      </c>
      <c r="K196" s="242" t="s">
        <v>233</v>
      </c>
      <c r="L196" s="247"/>
      <c r="M196" s="248" t="s">
        <v>34</v>
      </c>
      <c r="N196" s="249" t="s">
        <v>49</v>
      </c>
      <c r="O196" s="43"/>
      <c r="P196" s="202">
        <f>O196*H196</f>
        <v>0</v>
      </c>
      <c r="Q196" s="202">
        <v>2.009E-2</v>
      </c>
      <c r="R196" s="202">
        <f>Q196*H196</f>
        <v>0.12054000000000001</v>
      </c>
      <c r="S196" s="202">
        <v>0</v>
      </c>
      <c r="T196" s="203">
        <f>S196*H196</f>
        <v>0</v>
      </c>
      <c r="AR196" s="24" t="s">
        <v>473</v>
      </c>
      <c r="AT196" s="24" t="s">
        <v>222</v>
      </c>
      <c r="AU196" s="24" t="s">
        <v>88</v>
      </c>
      <c r="AY196" s="24" t="s">
        <v>179</v>
      </c>
      <c r="BE196" s="204">
        <f>IF(N196="základní",J196,0)</f>
        <v>0</v>
      </c>
      <c r="BF196" s="204">
        <f>IF(N196="snížená",J196,0)</f>
        <v>0</v>
      </c>
      <c r="BG196" s="204">
        <f>IF(N196="zákl. přenesená",J196,0)</f>
        <v>0</v>
      </c>
      <c r="BH196" s="204">
        <f>IF(N196="sníž. přenesená",J196,0)</f>
        <v>0</v>
      </c>
      <c r="BI196" s="204">
        <f>IF(N196="nulová",J196,0)</f>
        <v>0</v>
      </c>
      <c r="BJ196" s="24" t="s">
        <v>86</v>
      </c>
      <c r="BK196" s="204">
        <f>ROUND(I196*H196,2)</f>
        <v>0</v>
      </c>
      <c r="BL196" s="24" t="s">
        <v>301</v>
      </c>
      <c r="BM196" s="24" t="s">
        <v>4533</v>
      </c>
    </row>
    <row r="197" spans="2:65" s="1" customFormat="1" ht="34.15" customHeight="1">
      <c r="B197" s="42"/>
      <c r="C197" s="193" t="s">
        <v>698</v>
      </c>
      <c r="D197" s="193" t="s">
        <v>182</v>
      </c>
      <c r="E197" s="194" t="s">
        <v>4534</v>
      </c>
      <c r="F197" s="195" t="s">
        <v>4535</v>
      </c>
      <c r="G197" s="196" t="s">
        <v>769</v>
      </c>
      <c r="H197" s="197">
        <v>31</v>
      </c>
      <c r="I197" s="198"/>
      <c r="J197" s="199">
        <f>ROUND(I197*H197,2)</f>
        <v>0</v>
      </c>
      <c r="K197" s="195" t="s">
        <v>186</v>
      </c>
      <c r="L197" s="62"/>
      <c r="M197" s="200" t="s">
        <v>34</v>
      </c>
      <c r="N197" s="201" t="s">
        <v>49</v>
      </c>
      <c r="O197" s="43"/>
      <c r="P197" s="202">
        <f>O197*H197</f>
        <v>0</v>
      </c>
      <c r="Q197" s="202">
        <v>0</v>
      </c>
      <c r="R197" s="202">
        <f>Q197*H197</f>
        <v>0</v>
      </c>
      <c r="S197" s="202">
        <v>0</v>
      </c>
      <c r="T197" s="203">
        <f>S197*H197</f>
        <v>0</v>
      </c>
      <c r="AR197" s="24" t="s">
        <v>301</v>
      </c>
      <c r="AT197" s="24" t="s">
        <v>182</v>
      </c>
      <c r="AU197" s="24" t="s">
        <v>88</v>
      </c>
      <c r="AY197" s="24" t="s">
        <v>179</v>
      </c>
      <c r="BE197" s="204">
        <f>IF(N197="základní",J197,0)</f>
        <v>0</v>
      </c>
      <c r="BF197" s="204">
        <f>IF(N197="snížená",J197,0)</f>
        <v>0</v>
      </c>
      <c r="BG197" s="204">
        <f>IF(N197="zákl. přenesená",J197,0)</f>
        <v>0</v>
      </c>
      <c r="BH197" s="204">
        <f>IF(N197="sníž. přenesená",J197,0)</f>
        <v>0</v>
      </c>
      <c r="BI197" s="204">
        <f>IF(N197="nulová",J197,0)</f>
        <v>0</v>
      </c>
      <c r="BJ197" s="24" t="s">
        <v>86</v>
      </c>
      <c r="BK197" s="204">
        <f>ROUND(I197*H197,2)</f>
        <v>0</v>
      </c>
      <c r="BL197" s="24" t="s">
        <v>301</v>
      </c>
      <c r="BM197" s="24" t="s">
        <v>4536</v>
      </c>
    </row>
    <row r="198" spans="2:65" s="12" customFormat="1" ht="13.5">
      <c r="B198" s="218"/>
      <c r="C198" s="219"/>
      <c r="D198" s="205" t="s">
        <v>191</v>
      </c>
      <c r="E198" s="220" t="s">
        <v>34</v>
      </c>
      <c r="F198" s="221" t="s">
        <v>4537</v>
      </c>
      <c r="G198" s="219"/>
      <c r="H198" s="222">
        <v>31</v>
      </c>
      <c r="I198" s="223"/>
      <c r="J198" s="219"/>
      <c r="K198" s="219"/>
      <c r="L198" s="224"/>
      <c r="M198" s="225"/>
      <c r="N198" s="226"/>
      <c r="O198" s="226"/>
      <c r="P198" s="226"/>
      <c r="Q198" s="226"/>
      <c r="R198" s="226"/>
      <c r="S198" s="226"/>
      <c r="T198" s="227"/>
      <c r="AT198" s="228" t="s">
        <v>191</v>
      </c>
      <c r="AU198" s="228" t="s">
        <v>88</v>
      </c>
      <c r="AV198" s="12" t="s">
        <v>88</v>
      </c>
      <c r="AW198" s="12" t="s">
        <v>41</v>
      </c>
      <c r="AX198" s="12" t="s">
        <v>86</v>
      </c>
      <c r="AY198" s="228" t="s">
        <v>179</v>
      </c>
    </row>
    <row r="199" spans="2:65" s="1" customFormat="1" ht="14.45" customHeight="1">
      <c r="B199" s="42"/>
      <c r="C199" s="240" t="s">
        <v>702</v>
      </c>
      <c r="D199" s="240" t="s">
        <v>222</v>
      </c>
      <c r="E199" s="241" t="s">
        <v>4538</v>
      </c>
      <c r="F199" s="242" t="s">
        <v>4539</v>
      </c>
      <c r="G199" s="243" t="s">
        <v>769</v>
      </c>
      <c r="H199" s="244">
        <v>19</v>
      </c>
      <c r="I199" s="245"/>
      <c r="J199" s="246">
        <f>ROUND(I199*H199,2)</f>
        <v>0</v>
      </c>
      <c r="K199" s="242" t="s">
        <v>233</v>
      </c>
      <c r="L199" s="247"/>
      <c r="M199" s="248" t="s">
        <v>34</v>
      </c>
      <c r="N199" s="249" t="s">
        <v>49</v>
      </c>
      <c r="O199" s="43"/>
      <c r="P199" s="202">
        <f>O199*H199</f>
        <v>0</v>
      </c>
      <c r="Q199" s="202">
        <v>2.009E-2</v>
      </c>
      <c r="R199" s="202">
        <f>Q199*H199</f>
        <v>0.38170999999999999</v>
      </c>
      <c r="S199" s="202">
        <v>0</v>
      </c>
      <c r="T199" s="203">
        <f>S199*H199</f>
        <v>0</v>
      </c>
      <c r="AR199" s="24" t="s">
        <v>473</v>
      </c>
      <c r="AT199" s="24" t="s">
        <v>222</v>
      </c>
      <c r="AU199" s="24" t="s">
        <v>88</v>
      </c>
      <c r="AY199" s="24" t="s">
        <v>179</v>
      </c>
      <c r="BE199" s="204">
        <f>IF(N199="základní",J199,0)</f>
        <v>0</v>
      </c>
      <c r="BF199" s="204">
        <f>IF(N199="snížená",J199,0)</f>
        <v>0</v>
      </c>
      <c r="BG199" s="204">
        <f>IF(N199="zákl. přenesená",J199,0)</f>
        <v>0</v>
      </c>
      <c r="BH199" s="204">
        <f>IF(N199="sníž. přenesená",J199,0)</f>
        <v>0</v>
      </c>
      <c r="BI199" s="204">
        <f>IF(N199="nulová",J199,0)</f>
        <v>0</v>
      </c>
      <c r="BJ199" s="24" t="s">
        <v>86</v>
      </c>
      <c r="BK199" s="204">
        <f>ROUND(I199*H199,2)</f>
        <v>0</v>
      </c>
      <c r="BL199" s="24" t="s">
        <v>301</v>
      </c>
      <c r="BM199" s="24" t="s">
        <v>4540</v>
      </c>
    </row>
    <row r="200" spans="2:65" s="1" customFormat="1" ht="14.45" customHeight="1">
      <c r="B200" s="42"/>
      <c r="C200" s="240" t="s">
        <v>711</v>
      </c>
      <c r="D200" s="240" t="s">
        <v>222</v>
      </c>
      <c r="E200" s="241" t="s">
        <v>4541</v>
      </c>
      <c r="F200" s="242" t="s">
        <v>4542</v>
      </c>
      <c r="G200" s="243" t="s">
        <v>769</v>
      </c>
      <c r="H200" s="244">
        <v>10</v>
      </c>
      <c r="I200" s="245"/>
      <c r="J200" s="246">
        <f>ROUND(I200*H200,2)</f>
        <v>0</v>
      </c>
      <c r="K200" s="242" t="s">
        <v>233</v>
      </c>
      <c r="L200" s="247"/>
      <c r="M200" s="248" t="s">
        <v>34</v>
      </c>
      <c r="N200" s="249" t="s">
        <v>49</v>
      </c>
      <c r="O200" s="43"/>
      <c r="P200" s="202">
        <f>O200*H200</f>
        <v>0</v>
      </c>
      <c r="Q200" s="202">
        <v>2.009E-2</v>
      </c>
      <c r="R200" s="202">
        <f>Q200*H200</f>
        <v>0.2009</v>
      </c>
      <c r="S200" s="202">
        <v>0</v>
      </c>
      <c r="T200" s="203">
        <f>S200*H200</f>
        <v>0</v>
      </c>
      <c r="AR200" s="24" t="s">
        <v>473</v>
      </c>
      <c r="AT200" s="24" t="s">
        <v>222</v>
      </c>
      <c r="AU200" s="24" t="s">
        <v>88</v>
      </c>
      <c r="AY200" s="24" t="s">
        <v>179</v>
      </c>
      <c r="BE200" s="204">
        <f>IF(N200="základní",J200,0)</f>
        <v>0</v>
      </c>
      <c r="BF200" s="204">
        <f>IF(N200="snížená",J200,0)</f>
        <v>0</v>
      </c>
      <c r="BG200" s="204">
        <f>IF(N200="zákl. přenesená",J200,0)</f>
        <v>0</v>
      </c>
      <c r="BH200" s="204">
        <f>IF(N200="sníž. přenesená",J200,0)</f>
        <v>0</v>
      </c>
      <c r="BI200" s="204">
        <f>IF(N200="nulová",J200,0)</f>
        <v>0</v>
      </c>
      <c r="BJ200" s="24" t="s">
        <v>86</v>
      </c>
      <c r="BK200" s="204">
        <f>ROUND(I200*H200,2)</f>
        <v>0</v>
      </c>
      <c r="BL200" s="24" t="s">
        <v>301</v>
      </c>
      <c r="BM200" s="24" t="s">
        <v>4543</v>
      </c>
    </row>
    <row r="201" spans="2:65" s="1" customFormat="1" ht="14.45" customHeight="1">
      <c r="B201" s="42"/>
      <c r="C201" s="240" t="s">
        <v>715</v>
      </c>
      <c r="D201" s="240" t="s">
        <v>222</v>
      </c>
      <c r="E201" s="241" t="s">
        <v>4544</v>
      </c>
      <c r="F201" s="242" t="s">
        <v>4545</v>
      </c>
      <c r="G201" s="243" t="s">
        <v>769</v>
      </c>
      <c r="H201" s="244">
        <v>2</v>
      </c>
      <c r="I201" s="245"/>
      <c r="J201" s="246">
        <f>ROUND(I201*H201,2)</f>
        <v>0</v>
      </c>
      <c r="K201" s="242" t="s">
        <v>233</v>
      </c>
      <c r="L201" s="247"/>
      <c r="M201" s="248" t="s">
        <v>34</v>
      </c>
      <c r="N201" s="249" t="s">
        <v>49</v>
      </c>
      <c r="O201" s="43"/>
      <c r="P201" s="202">
        <f>O201*H201</f>
        <v>0</v>
      </c>
      <c r="Q201" s="202">
        <v>2.009E-2</v>
      </c>
      <c r="R201" s="202">
        <f>Q201*H201</f>
        <v>4.018E-2</v>
      </c>
      <c r="S201" s="202">
        <v>0</v>
      </c>
      <c r="T201" s="203">
        <f>S201*H201</f>
        <v>0</v>
      </c>
      <c r="AR201" s="24" t="s">
        <v>473</v>
      </c>
      <c r="AT201" s="24" t="s">
        <v>222</v>
      </c>
      <c r="AU201" s="24" t="s">
        <v>88</v>
      </c>
      <c r="AY201" s="24" t="s">
        <v>179</v>
      </c>
      <c r="BE201" s="204">
        <f>IF(N201="základní",J201,0)</f>
        <v>0</v>
      </c>
      <c r="BF201" s="204">
        <f>IF(N201="snížená",J201,0)</f>
        <v>0</v>
      </c>
      <c r="BG201" s="204">
        <f>IF(N201="zákl. přenesená",J201,0)</f>
        <v>0</v>
      </c>
      <c r="BH201" s="204">
        <f>IF(N201="sníž. přenesená",J201,0)</f>
        <v>0</v>
      </c>
      <c r="BI201" s="204">
        <f>IF(N201="nulová",J201,0)</f>
        <v>0</v>
      </c>
      <c r="BJ201" s="24" t="s">
        <v>86</v>
      </c>
      <c r="BK201" s="204">
        <f>ROUND(I201*H201,2)</f>
        <v>0</v>
      </c>
      <c r="BL201" s="24" t="s">
        <v>301</v>
      </c>
      <c r="BM201" s="24" t="s">
        <v>4546</v>
      </c>
    </row>
    <row r="202" spans="2:65" s="1" customFormat="1" ht="34.15" customHeight="1">
      <c r="B202" s="42"/>
      <c r="C202" s="193" t="s">
        <v>727</v>
      </c>
      <c r="D202" s="193" t="s">
        <v>182</v>
      </c>
      <c r="E202" s="194" t="s">
        <v>4547</v>
      </c>
      <c r="F202" s="195" t="s">
        <v>4548</v>
      </c>
      <c r="G202" s="196" t="s">
        <v>769</v>
      </c>
      <c r="H202" s="197">
        <v>5</v>
      </c>
      <c r="I202" s="198"/>
      <c r="J202" s="199">
        <f>ROUND(I202*H202,2)</f>
        <v>0</v>
      </c>
      <c r="K202" s="195" t="s">
        <v>186</v>
      </c>
      <c r="L202" s="62"/>
      <c r="M202" s="200" t="s">
        <v>34</v>
      </c>
      <c r="N202" s="201" t="s">
        <v>49</v>
      </c>
      <c r="O202" s="43"/>
      <c r="P202" s="202">
        <f>O202*H202</f>
        <v>0</v>
      </c>
      <c r="Q202" s="202">
        <v>0</v>
      </c>
      <c r="R202" s="202">
        <f>Q202*H202</f>
        <v>0</v>
      </c>
      <c r="S202" s="202">
        <v>0</v>
      </c>
      <c r="T202" s="203">
        <f>S202*H202</f>
        <v>0</v>
      </c>
      <c r="AR202" s="24" t="s">
        <v>301</v>
      </c>
      <c r="AT202" s="24" t="s">
        <v>182</v>
      </c>
      <c r="AU202" s="24" t="s">
        <v>88</v>
      </c>
      <c r="AY202" s="24" t="s">
        <v>179</v>
      </c>
      <c r="BE202" s="204">
        <f>IF(N202="základní",J202,0)</f>
        <v>0</v>
      </c>
      <c r="BF202" s="204">
        <f>IF(N202="snížená",J202,0)</f>
        <v>0</v>
      </c>
      <c r="BG202" s="204">
        <f>IF(N202="zákl. přenesená",J202,0)</f>
        <v>0</v>
      </c>
      <c r="BH202" s="204">
        <f>IF(N202="sníž. přenesená",J202,0)</f>
        <v>0</v>
      </c>
      <c r="BI202" s="204">
        <f>IF(N202="nulová",J202,0)</f>
        <v>0</v>
      </c>
      <c r="BJ202" s="24" t="s">
        <v>86</v>
      </c>
      <c r="BK202" s="204">
        <f>ROUND(I202*H202,2)</f>
        <v>0</v>
      </c>
      <c r="BL202" s="24" t="s">
        <v>301</v>
      </c>
      <c r="BM202" s="24" t="s">
        <v>4549</v>
      </c>
    </row>
    <row r="203" spans="2:65" s="12" customFormat="1" ht="13.5">
      <c r="B203" s="218"/>
      <c r="C203" s="219"/>
      <c r="D203" s="205" t="s">
        <v>191</v>
      </c>
      <c r="E203" s="220" t="s">
        <v>34</v>
      </c>
      <c r="F203" s="221" t="s">
        <v>4550</v>
      </c>
      <c r="G203" s="219"/>
      <c r="H203" s="222">
        <v>5</v>
      </c>
      <c r="I203" s="223"/>
      <c r="J203" s="219"/>
      <c r="K203" s="219"/>
      <c r="L203" s="224"/>
      <c r="M203" s="225"/>
      <c r="N203" s="226"/>
      <c r="O203" s="226"/>
      <c r="P203" s="226"/>
      <c r="Q203" s="226"/>
      <c r="R203" s="226"/>
      <c r="S203" s="226"/>
      <c r="T203" s="227"/>
      <c r="AT203" s="228" t="s">
        <v>191</v>
      </c>
      <c r="AU203" s="228" t="s">
        <v>88</v>
      </c>
      <c r="AV203" s="12" t="s">
        <v>88</v>
      </c>
      <c r="AW203" s="12" t="s">
        <v>41</v>
      </c>
      <c r="AX203" s="12" t="s">
        <v>86</v>
      </c>
      <c r="AY203" s="228" t="s">
        <v>179</v>
      </c>
    </row>
    <row r="204" spans="2:65" s="1" customFormat="1" ht="14.45" customHeight="1">
      <c r="B204" s="42"/>
      <c r="C204" s="240" t="s">
        <v>738</v>
      </c>
      <c r="D204" s="240" t="s">
        <v>222</v>
      </c>
      <c r="E204" s="241" t="s">
        <v>4551</v>
      </c>
      <c r="F204" s="242" t="s">
        <v>4552</v>
      </c>
      <c r="G204" s="243" t="s">
        <v>769</v>
      </c>
      <c r="H204" s="244">
        <v>2</v>
      </c>
      <c r="I204" s="245"/>
      <c r="J204" s="246">
        <f>ROUND(I204*H204,2)</f>
        <v>0</v>
      </c>
      <c r="K204" s="242" t="s">
        <v>233</v>
      </c>
      <c r="L204" s="247"/>
      <c r="M204" s="248" t="s">
        <v>34</v>
      </c>
      <c r="N204" s="249" t="s">
        <v>49</v>
      </c>
      <c r="O204" s="43"/>
      <c r="P204" s="202">
        <f>O204*H204</f>
        <v>0</v>
      </c>
      <c r="Q204" s="202">
        <v>2.009E-2</v>
      </c>
      <c r="R204" s="202">
        <f>Q204*H204</f>
        <v>4.018E-2</v>
      </c>
      <c r="S204" s="202">
        <v>0</v>
      </c>
      <c r="T204" s="203">
        <f>S204*H204</f>
        <v>0</v>
      </c>
      <c r="AR204" s="24" t="s">
        <v>473</v>
      </c>
      <c r="AT204" s="24" t="s">
        <v>222</v>
      </c>
      <c r="AU204" s="24" t="s">
        <v>88</v>
      </c>
      <c r="AY204" s="24" t="s">
        <v>179</v>
      </c>
      <c r="BE204" s="204">
        <f>IF(N204="základní",J204,0)</f>
        <v>0</v>
      </c>
      <c r="BF204" s="204">
        <f>IF(N204="snížená",J204,0)</f>
        <v>0</v>
      </c>
      <c r="BG204" s="204">
        <f>IF(N204="zákl. přenesená",J204,0)</f>
        <v>0</v>
      </c>
      <c r="BH204" s="204">
        <f>IF(N204="sníž. přenesená",J204,0)</f>
        <v>0</v>
      </c>
      <c r="BI204" s="204">
        <f>IF(N204="nulová",J204,0)</f>
        <v>0</v>
      </c>
      <c r="BJ204" s="24" t="s">
        <v>86</v>
      </c>
      <c r="BK204" s="204">
        <f>ROUND(I204*H204,2)</f>
        <v>0</v>
      </c>
      <c r="BL204" s="24" t="s">
        <v>301</v>
      </c>
      <c r="BM204" s="24" t="s">
        <v>4553</v>
      </c>
    </row>
    <row r="205" spans="2:65" s="1" customFormat="1" ht="14.45" customHeight="1">
      <c r="B205" s="42"/>
      <c r="C205" s="240" t="s">
        <v>751</v>
      </c>
      <c r="D205" s="240" t="s">
        <v>222</v>
      </c>
      <c r="E205" s="241" t="s">
        <v>4554</v>
      </c>
      <c r="F205" s="242" t="s">
        <v>4555</v>
      </c>
      <c r="G205" s="243" t="s">
        <v>769</v>
      </c>
      <c r="H205" s="244">
        <v>1</v>
      </c>
      <c r="I205" s="245"/>
      <c r="J205" s="246">
        <f>ROUND(I205*H205,2)</f>
        <v>0</v>
      </c>
      <c r="K205" s="242" t="s">
        <v>233</v>
      </c>
      <c r="L205" s="247"/>
      <c r="M205" s="248" t="s">
        <v>34</v>
      </c>
      <c r="N205" s="249" t="s">
        <v>49</v>
      </c>
      <c r="O205" s="43"/>
      <c r="P205" s="202">
        <f>O205*H205</f>
        <v>0</v>
      </c>
      <c r="Q205" s="202">
        <v>2.009E-2</v>
      </c>
      <c r="R205" s="202">
        <f>Q205*H205</f>
        <v>2.009E-2</v>
      </c>
      <c r="S205" s="202">
        <v>0</v>
      </c>
      <c r="T205" s="203">
        <f>S205*H205</f>
        <v>0</v>
      </c>
      <c r="AR205" s="24" t="s">
        <v>473</v>
      </c>
      <c r="AT205" s="24" t="s">
        <v>222</v>
      </c>
      <c r="AU205" s="24" t="s">
        <v>88</v>
      </c>
      <c r="AY205" s="24" t="s">
        <v>179</v>
      </c>
      <c r="BE205" s="204">
        <f>IF(N205="základní",J205,0)</f>
        <v>0</v>
      </c>
      <c r="BF205" s="204">
        <f>IF(N205="snížená",J205,0)</f>
        <v>0</v>
      </c>
      <c r="BG205" s="204">
        <f>IF(N205="zákl. přenesená",J205,0)</f>
        <v>0</v>
      </c>
      <c r="BH205" s="204">
        <f>IF(N205="sníž. přenesená",J205,0)</f>
        <v>0</v>
      </c>
      <c r="BI205" s="204">
        <f>IF(N205="nulová",J205,0)</f>
        <v>0</v>
      </c>
      <c r="BJ205" s="24" t="s">
        <v>86</v>
      </c>
      <c r="BK205" s="204">
        <f>ROUND(I205*H205,2)</f>
        <v>0</v>
      </c>
      <c r="BL205" s="24" t="s">
        <v>301</v>
      </c>
      <c r="BM205" s="24" t="s">
        <v>4556</v>
      </c>
    </row>
    <row r="206" spans="2:65" s="1" customFormat="1" ht="14.45" customHeight="1">
      <c r="B206" s="42"/>
      <c r="C206" s="240" t="s">
        <v>756</v>
      </c>
      <c r="D206" s="240" t="s">
        <v>222</v>
      </c>
      <c r="E206" s="241" t="s">
        <v>4557</v>
      </c>
      <c r="F206" s="242" t="s">
        <v>4558</v>
      </c>
      <c r="G206" s="243" t="s">
        <v>769</v>
      </c>
      <c r="H206" s="244">
        <v>2</v>
      </c>
      <c r="I206" s="245"/>
      <c r="J206" s="246">
        <f>ROUND(I206*H206,2)</f>
        <v>0</v>
      </c>
      <c r="K206" s="242" t="s">
        <v>233</v>
      </c>
      <c r="L206" s="247"/>
      <c r="M206" s="248" t="s">
        <v>34</v>
      </c>
      <c r="N206" s="249" t="s">
        <v>49</v>
      </c>
      <c r="O206" s="43"/>
      <c r="P206" s="202">
        <f>O206*H206</f>
        <v>0</v>
      </c>
      <c r="Q206" s="202">
        <v>2.009E-2</v>
      </c>
      <c r="R206" s="202">
        <f>Q206*H206</f>
        <v>4.018E-2</v>
      </c>
      <c r="S206" s="202">
        <v>0</v>
      </c>
      <c r="T206" s="203">
        <f>S206*H206</f>
        <v>0</v>
      </c>
      <c r="AR206" s="24" t="s">
        <v>473</v>
      </c>
      <c r="AT206" s="24" t="s">
        <v>222</v>
      </c>
      <c r="AU206" s="24" t="s">
        <v>88</v>
      </c>
      <c r="AY206" s="24" t="s">
        <v>179</v>
      </c>
      <c r="BE206" s="204">
        <f>IF(N206="základní",J206,0)</f>
        <v>0</v>
      </c>
      <c r="BF206" s="204">
        <f>IF(N206="snížená",J206,0)</f>
        <v>0</v>
      </c>
      <c r="BG206" s="204">
        <f>IF(N206="zákl. přenesená",J206,0)</f>
        <v>0</v>
      </c>
      <c r="BH206" s="204">
        <f>IF(N206="sníž. přenesená",J206,0)</f>
        <v>0</v>
      </c>
      <c r="BI206" s="204">
        <f>IF(N206="nulová",J206,0)</f>
        <v>0</v>
      </c>
      <c r="BJ206" s="24" t="s">
        <v>86</v>
      </c>
      <c r="BK206" s="204">
        <f>ROUND(I206*H206,2)</f>
        <v>0</v>
      </c>
      <c r="BL206" s="24" t="s">
        <v>301</v>
      </c>
      <c r="BM206" s="24" t="s">
        <v>4559</v>
      </c>
    </row>
    <row r="207" spans="2:65" s="1" customFormat="1" ht="34.15" customHeight="1">
      <c r="B207" s="42"/>
      <c r="C207" s="193" t="s">
        <v>760</v>
      </c>
      <c r="D207" s="193" t="s">
        <v>182</v>
      </c>
      <c r="E207" s="194" t="s">
        <v>4560</v>
      </c>
      <c r="F207" s="195" t="s">
        <v>4561</v>
      </c>
      <c r="G207" s="196" t="s">
        <v>207</v>
      </c>
      <c r="H207" s="197">
        <v>0.84399999999999997</v>
      </c>
      <c r="I207" s="198"/>
      <c r="J207" s="199">
        <f>ROUND(I207*H207,2)</f>
        <v>0</v>
      </c>
      <c r="K207" s="195" t="s">
        <v>186</v>
      </c>
      <c r="L207" s="62"/>
      <c r="M207" s="200" t="s">
        <v>34</v>
      </c>
      <c r="N207" s="201" t="s">
        <v>49</v>
      </c>
      <c r="O207" s="43"/>
      <c r="P207" s="202">
        <f>O207*H207</f>
        <v>0</v>
      </c>
      <c r="Q207" s="202">
        <v>0</v>
      </c>
      <c r="R207" s="202">
        <f>Q207*H207</f>
        <v>0</v>
      </c>
      <c r="S207" s="202">
        <v>0</v>
      </c>
      <c r="T207" s="203">
        <f>S207*H207</f>
        <v>0</v>
      </c>
      <c r="AR207" s="24" t="s">
        <v>301</v>
      </c>
      <c r="AT207" s="24" t="s">
        <v>182</v>
      </c>
      <c r="AU207" s="24" t="s">
        <v>88</v>
      </c>
      <c r="AY207" s="24" t="s">
        <v>179</v>
      </c>
      <c r="BE207" s="204">
        <f>IF(N207="základní",J207,0)</f>
        <v>0</v>
      </c>
      <c r="BF207" s="204">
        <f>IF(N207="snížená",J207,0)</f>
        <v>0</v>
      </c>
      <c r="BG207" s="204">
        <f>IF(N207="zákl. přenesená",J207,0)</f>
        <v>0</v>
      </c>
      <c r="BH207" s="204">
        <f>IF(N207="sníž. přenesená",J207,0)</f>
        <v>0</v>
      </c>
      <c r="BI207" s="204">
        <f>IF(N207="nulová",J207,0)</f>
        <v>0</v>
      </c>
      <c r="BJ207" s="24" t="s">
        <v>86</v>
      </c>
      <c r="BK207" s="204">
        <f>ROUND(I207*H207,2)</f>
        <v>0</v>
      </c>
      <c r="BL207" s="24" t="s">
        <v>301</v>
      </c>
      <c r="BM207" s="24" t="s">
        <v>4562</v>
      </c>
    </row>
    <row r="208" spans="2:65" s="1" customFormat="1" ht="135">
      <c r="B208" s="42"/>
      <c r="C208" s="64"/>
      <c r="D208" s="205" t="s">
        <v>189</v>
      </c>
      <c r="E208" s="64"/>
      <c r="F208" s="206" t="s">
        <v>3288</v>
      </c>
      <c r="G208" s="64"/>
      <c r="H208" s="64"/>
      <c r="I208" s="164"/>
      <c r="J208" s="64"/>
      <c r="K208" s="64"/>
      <c r="L208" s="62"/>
      <c r="M208" s="207"/>
      <c r="N208" s="43"/>
      <c r="O208" s="43"/>
      <c r="P208" s="43"/>
      <c r="Q208" s="43"/>
      <c r="R208" s="43"/>
      <c r="S208" s="43"/>
      <c r="T208" s="79"/>
      <c r="AT208" s="24" t="s">
        <v>189</v>
      </c>
      <c r="AU208" s="24" t="s">
        <v>88</v>
      </c>
    </row>
    <row r="209" spans="2:65" s="10" customFormat="1" ht="29.85" customHeight="1">
      <c r="B209" s="177"/>
      <c r="C209" s="178"/>
      <c r="D209" s="179" t="s">
        <v>77</v>
      </c>
      <c r="E209" s="191" t="s">
        <v>2746</v>
      </c>
      <c r="F209" s="191" t="s">
        <v>2747</v>
      </c>
      <c r="G209" s="178"/>
      <c r="H209" s="178"/>
      <c r="I209" s="181"/>
      <c r="J209" s="192">
        <f>BK209</f>
        <v>0</v>
      </c>
      <c r="K209" s="178"/>
      <c r="L209" s="183"/>
      <c r="M209" s="184"/>
      <c r="N209" s="185"/>
      <c r="O209" s="185"/>
      <c r="P209" s="186">
        <f>SUM(P210:P213)</f>
        <v>0</v>
      </c>
      <c r="Q209" s="185"/>
      <c r="R209" s="186">
        <f>SUM(R210:R213)</f>
        <v>2.4820860000000001E-3</v>
      </c>
      <c r="S209" s="185"/>
      <c r="T209" s="187">
        <f>SUM(T210:T213)</f>
        <v>0</v>
      </c>
      <c r="AR209" s="188" t="s">
        <v>88</v>
      </c>
      <c r="AT209" s="189" t="s">
        <v>77</v>
      </c>
      <c r="AU209" s="189" t="s">
        <v>86</v>
      </c>
      <c r="AY209" s="188" t="s">
        <v>179</v>
      </c>
      <c r="BK209" s="190">
        <f>SUM(BK210:BK213)</f>
        <v>0</v>
      </c>
    </row>
    <row r="210" spans="2:65" s="1" customFormat="1" ht="22.9" customHeight="1">
      <c r="B210" s="42"/>
      <c r="C210" s="193" t="s">
        <v>766</v>
      </c>
      <c r="D210" s="193" t="s">
        <v>182</v>
      </c>
      <c r="E210" s="194" t="s">
        <v>4563</v>
      </c>
      <c r="F210" s="195" t="s">
        <v>4564</v>
      </c>
      <c r="G210" s="196" t="s">
        <v>250</v>
      </c>
      <c r="H210" s="197">
        <v>35</v>
      </c>
      <c r="I210" s="198"/>
      <c r="J210" s="199">
        <f>ROUND(I210*H210,2)</f>
        <v>0</v>
      </c>
      <c r="K210" s="195" t="s">
        <v>186</v>
      </c>
      <c r="L210" s="62"/>
      <c r="M210" s="200" t="s">
        <v>34</v>
      </c>
      <c r="N210" s="201" t="s">
        <v>49</v>
      </c>
      <c r="O210" s="43"/>
      <c r="P210" s="202">
        <f>O210*H210</f>
        <v>0</v>
      </c>
      <c r="Q210" s="202">
        <v>2.058E-6</v>
      </c>
      <c r="R210" s="202">
        <f>Q210*H210</f>
        <v>7.203E-5</v>
      </c>
      <c r="S210" s="202">
        <v>0</v>
      </c>
      <c r="T210" s="203">
        <f>S210*H210</f>
        <v>0</v>
      </c>
      <c r="AR210" s="24" t="s">
        <v>301</v>
      </c>
      <c r="AT210" s="24" t="s">
        <v>182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4565</v>
      </c>
    </row>
    <row r="211" spans="2:65" s="1" customFormat="1" ht="22.9" customHeight="1">
      <c r="B211" s="42"/>
      <c r="C211" s="193" t="s">
        <v>781</v>
      </c>
      <c r="D211" s="193" t="s">
        <v>182</v>
      </c>
      <c r="E211" s="194" t="s">
        <v>4566</v>
      </c>
      <c r="F211" s="195" t="s">
        <v>4567</v>
      </c>
      <c r="G211" s="196" t="s">
        <v>250</v>
      </c>
      <c r="H211" s="197">
        <v>68</v>
      </c>
      <c r="I211" s="198"/>
      <c r="J211" s="199">
        <f>ROUND(I211*H211,2)</f>
        <v>0</v>
      </c>
      <c r="K211" s="195" t="s">
        <v>186</v>
      </c>
      <c r="L211" s="62"/>
      <c r="M211" s="200" t="s">
        <v>34</v>
      </c>
      <c r="N211" s="201" t="s">
        <v>49</v>
      </c>
      <c r="O211" s="43"/>
      <c r="P211" s="202">
        <f>O211*H211</f>
        <v>0</v>
      </c>
      <c r="Q211" s="202">
        <v>2.4382000000000001E-5</v>
      </c>
      <c r="R211" s="202">
        <f>Q211*H211</f>
        <v>1.657976E-3</v>
      </c>
      <c r="S211" s="202">
        <v>0</v>
      </c>
      <c r="T211" s="203">
        <f>S211*H211</f>
        <v>0</v>
      </c>
      <c r="AR211" s="24" t="s">
        <v>301</v>
      </c>
      <c r="AT211" s="24" t="s">
        <v>182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4568</v>
      </c>
    </row>
    <row r="212" spans="2:65" s="12" customFormat="1" ht="13.5">
      <c r="B212" s="218"/>
      <c r="C212" s="219"/>
      <c r="D212" s="205" t="s">
        <v>191</v>
      </c>
      <c r="E212" s="220" t="s">
        <v>34</v>
      </c>
      <c r="F212" s="221" t="s">
        <v>4569</v>
      </c>
      <c r="G212" s="219"/>
      <c r="H212" s="222">
        <v>68</v>
      </c>
      <c r="I212" s="223"/>
      <c r="J212" s="219"/>
      <c r="K212" s="219"/>
      <c r="L212" s="224"/>
      <c r="M212" s="225"/>
      <c r="N212" s="226"/>
      <c r="O212" s="226"/>
      <c r="P212" s="226"/>
      <c r="Q212" s="226"/>
      <c r="R212" s="226"/>
      <c r="S212" s="226"/>
      <c r="T212" s="227"/>
      <c r="AT212" s="228" t="s">
        <v>191</v>
      </c>
      <c r="AU212" s="228" t="s">
        <v>88</v>
      </c>
      <c r="AV212" s="12" t="s">
        <v>88</v>
      </c>
      <c r="AW212" s="12" t="s">
        <v>41</v>
      </c>
      <c r="AX212" s="12" t="s">
        <v>86</v>
      </c>
      <c r="AY212" s="228" t="s">
        <v>179</v>
      </c>
    </row>
    <row r="213" spans="2:65" s="1" customFormat="1" ht="22.9" customHeight="1">
      <c r="B213" s="42"/>
      <c r="C213" s="193" t="s">
        <v>785</v>
      </c>
      <c r="D213" s="193" t="s">
        <v>182</v>
      </c>
      <c r="E213" s="194" t="s">
        <v>4570</v>
      </c>
      <c r="F213" s="195" t="s">
        <v>4571</v>
      </c>
      <c r="G213" s="196" t="s">
        <v>250</v>
      </c>
      <c r="H213" s="197">
        <v>34</v>
      </c>
      <c r="I213" s="198"/>
      <c r="J213" s="199">
        <f>ROUND(I213*H213,2)</f>
        <v>0</v>
      </c>
      <c r="K213" s="195" t="s">
        <v>186</v>
      </c>
      <c r="L213" s="62"/>
      <c r="M213" s="200" t="s">
        <v>34</v>
      </c>
      <c r="N213" s="264" t="s">
        <v>49</v>
      </c>
      <c r="O213" s="262"/>
      <c r="P213" s="265">
        <f>O213*H213</f>
        <v>0</v>
      </c>
      <c r="Q213" s="265">
        <v>2.2120000000000002E-5</v>
      </c>
      <c r="R213" s="265">
        <f>Q213*H213</f>
        <v>7.5208000000000002E-4</v>
      </c>
      <c r="S213" s="265">
        <v>0</v>
      </c>
      <c r="T213" s="266">
        <f>S213*H213</f>
        <v>0</v>
      </c>
      <c r="AR213" s="24" t="s">
        <v>301</v>
      </c>
      <c r="AT213" s="24" t="s">
        <v>182</v>
      </c>
      <c r="AU213" s="24" t="s">
        <v>88</v>
      </c>
      <c r="AY213" s="24" t="s">
        <v>179</v>
      </c>
      <c r="BE213" s="204">
        <f>IF(N213="základní",J213,0)</f>
        <v>0</v>
      </c>
      <c r="BF213" s="204">
        <f>IF(N213="snížená",J213,0)</f>
        <v>0</v>
      </c>
      <c r="BG213" s="204">
        <f>IF(N213="zákl. přenesená",J213,0)</f>
        <v>0</v>
      </c>
      <c r="BH213" s="204">
        <f>IF(N213="sníž. přenesená",J213,0)</f>
        <v>0</v>
      </c>
      <c r="BI213" s="204">
        <f>IF(N213="nulová",J213,0)</f>
        <v>0</v>
      </c>
      <c r="BJ213" s="24" t="s">
        <v>86</v>
      </c>
      <c r="BK213" s="204">
        <f>ROUND(I213*H213,2)</f>
        <v>0</v>
      </c>
      <c r="BL213" s="24" t="s">
        <v>301</v>
      </c>
      <c r="BM213" s="24" t="s">
        <v>4572</v>
      </c>
    </row>
    <row r="214" spans="2:65" s="1" customFormat="1" ht="6.95" customHeight="1">
      <c r="B214" s="57"/>
      <c r="C214" s="58"/>
      <c r="D214" s="58"/>
      <c r="E214" s="58"/>
      <c r="F214" s="58"/>
      <c r="G214" s="58"/>
      <c r="H214" s="58"/>
      <c r="I214" s="140"/>
      <c r="J214" s="58"/>
      <c r="K214" s="58"/>
      <c r="L214" s="62"/>
    </row>
  </sheetData>
  <sheetProtection algorithmName="SHA-512" hashValue="Bugq2GTC58kUg2IXP9ZB/TsRSG6DHPGsdBWM5ppz4qQvyJjN8oy+4x1tVWvmheFTI8BQYAjQenqBPRURjLmtTg==" saltValue="LYtYxSJNDtZxHnlYW8s8iJuuuNOQ6BzfNaaH5aMGiQ3Q30WMiSGfGpdlHHWZ7igjWuglnZGwzlqaItY7gbbOaQ==" spinCount="100000" sheet="1" objects="1" scenarios="1" formatColumns="0" formatRows="0" autoFilter="0"/>
  <autoFilter ref="C84:K213"/>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8"/>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103</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4573</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ROUND(J85,2)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ROUND(SUM(BE85:BE297), 2)</f>
        <v>0</v>
      </c>
      <c r="G30" s="43"/>
      <c r="H30" s="43"/>
      <c r="I30" s="132">
        <v>0.21</v>
      </c>
      <c r="J30" s="131">
        <f>ROUND(ROUND((SUM(BE85:BE297)), 2)*I30, 2)</f>
        <v>0</v>
      </c>
      <c r="K30" s="46"/>
    </row>
    <row r="31" spans="2:11" s="1" customFormat="1" ht="14.45" customHeight="1">
      <c r="B31" s="42"/>
      <c r="C31" s="43"/>
      <c r="D31" s="43"/>
      <c r="E31" s="50" t="s">
        <v>50</v>
      </c>
      <c r="F31" s="131">
        <f>ROUND(SUM(BF85:BF297), 2)</f>
        <v>0</v>
      </c>
      <c r="G31" s="43"/>
      <c r="H31" s="43"/>
      <c r="I31" s="132">
        <v>0.15</v>
      </c>
      <c r="J31" s="131">
        <f>ROUND(ROUND((SUM(BF85:BF297)), 2)*I31, 2)</f>
        <v>0</v>
      </c>
      <c r="K31" s="46"/>
    </row>
    <row r="32" spans="2:11" s="1" customFormat="1" ht="14.45" hidden="1" customHeight="1">
      <c r="B32" s="42"/>
      <c r="C32" s="43"/>
      <c r="D32" s="43"/>
      <c r="E32" s="50" t="s">
        <v>51</v>
      </c>
      <c r="F32" s="131">
        <f>ROUND(SUM(BG85:BG297), 2)</f>
        <v>0</v>
      </c>
      <c r="G32" s="43"/>
      <c r="H32" s="43"/>
      <c r="I32" s="132">
        <v>0.21</v>
      </c>
      <c r="J32" s="131">
        <v>0</v>
      </c>
      <c r="K32" s="46"/>
    </row>
    <row r="33" spans="2:11" s="1" customFormat="1" ht="14.45" hidden="1" customHeight="1">
      <c r="B33" s="42"/>
      <c r="C33" s="43"/>
      <c r="D33" s="43"/>
      <c r="E33" s="50" t="s">
        <v>52</v>
      </c>
      <c r="F33" s="131">
        <f>ROUND(SUM(BH85:BH297), 2)</f>
        <v>0</v>
      </c>
      <c r="G33" s="43"/>
      <c r="H33" s="43"/>
      <c r="I33" s="132">
        <v>0.15</v>
      </c>
      <c r="J33" s="131">
        <v>0</v>
      </c>
      <c r="K33" s="46"/>
    </row>
    <row r="34" spans="2:11" s="1" customFormat="1" ht="14.45" hidden="1" customHeight="1">
      <c r="B34" s="42"/>
      <c r="C34" s="43"/>
      <c r="D34" s="43"/>
      <c r="E34" s="50" t="s">
        <v>53</v>
      </c>
      <c r="F34" s="131">
        <f>ROUND(SUM(BI85:BI297),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SIP - Silnoproud</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J85</f>
        <v>0</v>
      </c>
      <c r="K56" s="46"/>
      <c r="AU56" s="24" t="s">
        <v>141</v>
      </c>
    </row>
    <row r="57" spans="2:47" s="7" customFormat="1" ht="24.95" customHeight="1">
      <c r="B57" s="150"/>
      <c r="C57" s="151"/>
      <c r="D57" s="152" t="s">
        <v>142</v>
      </c>
      <c r="E57" s="153"/>
      <c r="F57" s="153"/>
      <c r="G57" s="153"/>
      <c r="H57" s="153"/>
      <c r="I57" s="154"/>
      <c r="J57" s="155">
        <f>J86</f>
        <v>0</v>
      </c>
      <c r="K57" s="156"/>
    </row>
    <row r="58" spans="2:47" s="8" customFormat="1" ht="19.899999999999999" customHeight="1">
      <c r="B58" s="157"/>
      <c r="C58" s="158"/>
      <c r="D58" s="159" t="s">
        <v>145</v>
      </c>
      <c r="E58" s="160"/>
      <c r="F58" s="160"/>
      <c r="G58" s="160"/>
      <c r="H58" s="160"/>
      <c r="I58" s="161"/>
      <c r="J58" s="162">
        <f>J87</f>
        <v>0</v>
      </c>
      <c r="K58" s="163"/>
    </row>
    <row r="59" spans="2:47" s="8" customFormat="1" ht="19.899999999999999" customHeight="1">
      <c r="B59" s="157"/>
      <c r="C59" s="158"/>
      <c r="D59" s="159" t="s">
        <v>2975</v>
      </c>
      <c r="E59" s="160"/>
      <c r="F59" s="160"/>
      <c r="G59" s="160"/>
      <c r="H59" s="160"/>
      <c r="I59" s="161"/>
      <c r="J59" s="162">
        <f>J91</f>
        <v>0</v>
      </c>
      <c r="K59" s="163"/>
    </row>
    <row r="60" spans="2:47" s="7" customFormat="1" ht="24.95" customHeight="1">
      <c r="B60" s="150"/>
      <c r="C60" s="151"/>
      <c r="D60" s="152" t="s">
        <v>149</v>
      </c>
      <c r="E60" s="153"/>
      <c r="F60" s="153"/>
      <c r="G60" s="153"/>
      <c r="H60" s="153"/>
      <c r="I60" s="154"/>
      <c r="J60" s="155">
        <f>J96</f>
        <v>0</v>
      </c>
      <c r="K60" s="156"/>
    </row>
    <row r="61" spans="2:47" s="8" customFormat="1" ht="19.899999999999999" customHeight="1">
      <c r="B61" s="157"/>
      <c r="C61" s="158"/>
      <c r="D61" s="159" t="s">
        <v>4574</v>
      </c>
      <c r="E61" s="160"/>
      <c r="F61" s="160"/>
      <c r="G61" s="160"/>
      <c r="H61" s="160"/>
      <c r="I61" s="161"/>
      <c r="J61" s="162">
        <f>J97</f>
        <v>0</v>
      </c>
      <c r="K61" s="163"/>
    </row>
    <row r="62" spans="2:47" s="8" customFormat="1" ht="19.899999999999999" customHeight="1">
      <c r="B62" s="157"/>
      <c r="C62" s="158"/>
      <c r="D62" s="159" t="s">
        <v>4575</v>
      </c>
      <c r="E62" s="160"/>
      <c r="F62" s="160"/>
      <c r="G62" s="160"/>
      <c r="H62" s="160"/>
      <c r="I62" s="161"/>
      <c r="J62" s="162">
        <f>J115</f>
        <v>0</v>
      </c>
      <c r="K62" s="163"/>
    </row>
    <row r="63" spans="2:47" s="8" customFormat="1" ht="19.899999999999999" customHeight="1">
      <c r="B63" s="157"/>
      <c r="C63" s="158"/>
      <c r="D63" s="159" t="s">
        <v>4576</v>
      </c>
      <c r="E63" s="160"/>
      <c r="F63" s="160"/>
      <c r="G63" s="160"/>
      <c r="H63" s="160"/>
      <c r="I63" s="161"/>
      <c r="J63" s="162">
        <f>J144</f>
        <v>0</v>
      </c>
      <c r="K63" s="163"/>
    </row>
    <row r="64" spans="2:47" s="8" customFormat="1" ht="19.899999999999999" customHeight="1">
      <c r="B64" s="157"/>
      <c r="C64" s="158"/>
      <c r="D64" s="159" t="s">
        <v>4577</v>
      </c>
      <c r="E64" s="160"/>
      <c r="F64" s="160"/>
      <c r="G64" s="160"/>
      <c r="H64" s="160"/>
      <c r="I64" s="161"/>
      <c r="J64" s="162">
        <f>J199</f>
        <v>0</v>
      </c>
      <c r="K64" s="163"/>
    </row>
    <row r="65" spans="2:12" s="8" customFormat="1" ht="19.899999999999999" customHeight="1">
      <c r="B65" s="157"/>
      <c r="C65" s="158"/>
      <c r="D65" s="159" t="s">
        <v>4578</v>
      </c>
      <c r="E65" s="160"/>
      <c r="F65" s="160"/>
      <c r="G65" s="160"/>
      <c r="H65" s="160"/>
      <c r="I65" s="161"/>
      <c r="J65" s="162">
        <f>J267</f>
        <v>0</v>
      </c>
      <c r="K65" s="163"/>
    </row>
    <row r="66" spans="2:12" s="1" customFormat="1" ht="21.75" customHeight="1">
      <c r="B66" s="42"/>
      <c r="C66" s="43"/>
      <c r="D66" s="43"/>
      <c r="E66" s="43"/>
      <c r="F66" s="43"/>
      <c r="G66" s="43"/>
      <c r="H66" s="43"/>
      <c r="I66" s="119"/>
      <c r="J66" s="43"/>
      <c r="K66" s="46"/>
    </row>
    <row r="67" spans="2:12" s="1" customFormat="1" ht="6.95" customHeight="1">
      <c r="B67" s="57"/>
      <c r="C67" s="58"/>
      <c r="D67" s="58"/>
      <c r="E67" s="58"/>
      <c r="F67" s="58"/>
      <c r="G67" s="58"/>
      <c r="H67" s="58"/>
      <c r="I67" s="140"/>
      <c r="J67" s="58"/>
      <c r="K67" s="59"/>
    </row>
    <row r="71" spans="2:12" s="1" customFormat="1" ht="6.95" customHeight="1">
      <c r="B71" s="60"/>
      <c r="C71" s="61"/>
      <c r="D71" s="61"/>
      <c r="E71" s="61"/>
      <c r="F71" s="61"/>
      <c r="G71" s="61"/>
      <c r="H71" s="61"/>
      <c r="I71" s="143"/>
      <c r="J71" s="61"/>
      <c r="K71" s="61"/>
      <c r="L71" s="62"/>
    </row>
    <row r="72" spans="2:12" s="1" customFormat="1" ht="36.950000000000003" customHeight="1">
      <c r="B72" s="42"/>
      <c r="C72" s="63" t="s">
        <v>163</v>
      </c>
      <c r="D72" s="64"/>
      <c r="E72" s="64"/>
      <c r="F72" s="64"/>
      <c r="G72" s="64"/>
      <c r="H72" s="64"/>
      <c r="I72" s="164"/>
      <c r="J72" s="64"/>
      <c r="K72" s="64"/>
      <c r="L72" s="62"/>
    </row>
    <row r="73" spans="2:12" s="1" customFormat="1" ht="6.95" customHeight="1">
      <c r="B73" s="42"/>
      <c r="C73" s="64"/>
      <c r="D73" s="64"/>
      <c r="E73" s="64"/>
      <c r="F73" s="64"/>
      <c r="G73" s="64"/>
      <c r="H73" s="64"/>
      <c r="I73" s="164"/>
      <c r="J73" s="64"/>
      <c r="K73" s="64"/>
      <c r="L73" s="62"/>
    </row>
    <row r="74" spans="2:12" s="1" customFormat="1" ht="14.45" customHeight="1">
      <c r="B74" s="42"/>
      <c r="C74" s="66" t="s">
        <v>18</v>
      </c>
      <c r="D74" s="64"/>
      <c r="E74" s="64"/>
      <c r="F74" s="64"/>
      <c r="G74" s="64"/>
      <c r="H74" s="64"/>
      <c r="I74" s="164"/>
      <c r="J74" s="64"/>
      <c r="K74" s="64"/>
      <c r="L74" s="62"/>
    </row>
    <row r="75" spans="2:12" s="1" customFormat="1" ht="14.45" customHeight="1">
      <c r="B75" s="42"/>
      <c r="C75" s="64"/>
      <c r="D75" s="64"/>
      <c r="E75" s="393" t="str">
        <f>E7</f>
        <v>Nemocnice Sokolov-stav.úpravy 4.np pav.B-OPERAČNÍ SÁLY</v>
      </c>
      <c r="F75" s="394"/>
      <c r="G75" s="394"/>
      <c r="H75" s="394"/>
      <c r="I75" s="164"/>
      <c r="J75" s="64"/>
      <c r="K75" s="64"/>
      <c r="L75" s="62"/>
    </row>
    <row r="76" spans="2:12" s="1" customFormat="1" ht="14.45" customHeight="1">
      <c r="B76" s="42"/>
      <c r="C76" s="66" t="s">
        <v>135</v>
      </c>
      <c r="D76" s="64"/>
      <c r="E76" s="64"/>
      <c r="F76" s="64"/>
      <c r="G76" s="64"/>
      <c r="H76" s="64"/>
      <c r="I76" s="164"/>
      <c r="J76" s="64"/>
      <c r="K76" s="64"/>
      <c r="L76" s="62"/>
    </row>
    <row r="77" spans="2:12" s="1" customFormat="1" ht="16.149999999999999" customHeight="1">
      <c r="B77" s="42"/>
      <c r="C77" s="64"/>
      <c r="D77" s="64"/>
      <c r="E77" s="368" t="str">
        <f>E9</f>
        <v>SIP - Silnoproud</v>
      </c>
      <c r="F77" s="395"/>
      <c r="G77" s="395"/>
      <c r="H77" s="395"/>
      <c r="I77" s="164"/>
      <c r="J77" s="64"/>
      <c r="K77" s="64"/>
      <c r="L77" s="62"/>
    </row>
    <row r="78" spans="2:12" s="1" customFormat="1" ht="6.95" customHeight="1">
      <c r="B78" s="42"/>
      <c r="C78" s="64"/>
      <c r="D78" s="64"/>
      <c r="E78" s="64"/>
      <c r="F78" s="64"/>
      <c r="G78" s="64"/>
      <c r="H78" s="64"/>
      <c r="I78" s="164"/>
      <c r="J78" s="64"/>
      <c r="K78" s="64"/>
      <c r="L78" s="62"/>
    </row>
    <row r="79" spans="2:12" s="1" customFormat="1" ht="18" customHeight="1">
      <c r="B79" s="42"/>
      <c r="C79" s="66" t="s">
        <v>24</v>
      </c>
      <c r="D79" s="64"/>
      <c r="E79" s="64"/>
      <c r="F79" s="165" t="str">
        <f>F12</f>
        <v>Sokolov</v>
      </c>
      <c r="G79" s="64"/>
      <c r="H79" s="64"/>
      <c r="I79" s="166" t="s">
        <v>26</v>
      </c>
      <c r="J79" s="74" t="str">
        <f>IF(J12="","",J12)</f>
        <v>12.9.2017</v>
      </c>
      <c r="K79" s="64"/>
      <c r="L79" s="62"/>
    </row>
    <row r="80" spans="2:12" s="1" customFormat="1" ht="6.95" customHeight="1">
      <c r="B80" s="42"/>
      <c r="C80" s="64"/>
      <c r="D80" s="64"/>
      <c r="E80" s="64"/>
      <c r="F80" s="64"/>
      <c r="G80" s="64"/>
      <c r="H80" s="64"/>
      <c r="I80" s="164"/>
      <c r="J80" s="64"/>
      <c r="K80" s="64"/>
      <c r="L80" s="62"/>
    </row>
    <row r="81" spans="2:65" s="1" customFormat="1">
      <c r="B81" s="42"/>
      <c r="C81" s="66" t="s">
        <v>32</v>
      </c>
      <c r="D81" s="64"/>
      <c r="E81" s="64"/>
      <c r="F81" s="165" t="str">
        <f>E15</f>
        <v>Karlovarský kraj</v>
      </c>
      <c r="G81" s="64"/>
      <c r="H81" s="64"/>
      <c r="I81" s="166" t="s">
        <v>39</v>
      </c>
      <c r="J81" s="165" t="str">
        <f>E21</f>
        <v>Jurica a.s. - Ateliér Ostrov</v>
      </c>
      <c r="K81" s="64"/>
      <c r="L81" s="62"/>
    </row>
    <row r="82" spans="2:65" s="1" customFormat="1" ht="14.45" customHeight="1">
      <c r="B82" s="42"/>
      <c r="C82" s="66" t="s">
        <v>37</v>
      </c>
      <c r="D82" s="64"/>
      <c r="E82" s="64"/>
      <c r="F82" s="165" t="str">
        <f>IF(E18="","",E18)</f>
        <v/>
      </c>
      <c r="G82" s="64"/>
      <c r="H82" s="64"/>
      <c r="I82" s="164"/>
      <c r="J82" s="64"/>
      <c r="K82" s="64"/>
      <c r="L82" s="62"/>
    </row>
    <row r="83" spans="2:65" s="1" customFormat="1" ht="10.35" customHeight="1">
      <c r="B83" s="42"/>
      <c r="C83" s="64"/>
      <c r="D83" s="64"/>
      <c r="E83" s="64"/>
      <c r="F83" s="64"/>
      <c r="G83" s="64"/>
      <c r="H83" s="64"/>
      <c r="I83" s="164"/>
      <c r="J83" s="64"/>
      <c r="K83" s="64"/>
      <c r="L83" s="62"/>
    </row>
    <row r="84" spans="2:65" s="9" customFormat="1" ht="29.25" customHeight="1">
      <c r="B84" s="167"/>
      <c r="C84" s="168" t="s">
        <v>164</v>
      </c>
      <c r="D84" s="169" t="s">
        <v>63</v>
      </c>
      <c r="E84" s="169" t="s">
        <v>59</v>
      </c>
      <c r="F84" s="169" t="s">
        <v>165</v>
      </c>
      <c r="G84" s="169" t="s">
        <v>166</v>
      </c>
      <c r="H84" s="169" t="s">
        <v>167</v>
      </c>
      <c r="I84" s="170" t="s">
        <v>168</v>
      </c>
      <c r="J84" s="169" t="s">
        <v>139</v>
      </c>
      <c r="K84" s="171" t="s">
        <v>169</v>
      </c>
      <c r="L84" s="172"/>
      <c r="M84" s="82" t="s">
        <v>170</v>
      </c>
      <c r="N84" s="83" t="s">
        <v>48</v>
      </c>
      <c r="O84" s="83" t="s">
        <v>171</v>
      </c>
      <c r="P84" s="83" t="s">
        <v>172</v>
      </c>
      <c r="Q84" s="83" t="s">
        <v>173</v>
      </c>
      <c r="R84" s="83" t="s">
        <v>174</v>
      </c>
      <c r="S84" s="83" t="s">
        <v>175</v>
      </c>
      <c r="T84" s="84" t="s">
        <v>176</v>
      </c>
    </row>
    <row r="85" spans="2:65" s="1" customFormat="1" ht="29.25" customHeight="1">
      <c r="B85" s="42"/>
      <c r="C85" s="88" t="s">
        <v>140</v>
      </c>
      <c r="D85" s="64"/>
      <c r="E85" s="64"/>
      <c r="F85" s="64"/>
      <c r="G85" s="64"/>
      <c r="H85" s="64"/>
      <c r="I85" s="164"/>
      <c r="J85" s="173">
        <f>BK85</f>
        <v>0</v>
      </c>
      <c r="K85" s="64"/>
      <c r="L85" s="62"/>
      <c r="M85" s="85"/>
      <c r="N85" s="86"/>
      <c r="O85" s="86"/>
      <c r="P85" s="174">
        <f>P86+P96</f>
        <v>0</v>
      </c>
      <c r="Q85" s="86"/>
      <c r="R85" s="174">
        <f>R86+R96</f>
        <v>14.917020000000001</v>
      </c>
      <c r="S85" s="86"/>
      <c r="T85" s="175">
        <f>T86+T96</f>
        <v>6</v>
      </c>
      <c r="AT85" s="24" t="s">
        <v>77</v>
      </c>
      <c r="AU85" s="24" t="s">
        <v>141</v>
      </c>
      <c r="BK85" s="176">
        <f>BK86+BK96</f>
        <v>0</v>
      </c>
    </row>
    <row r="86" spans="2:65" s="10" customFormat="1" ht="37.35" customHeight="1">
      <c r="B86" s="177"/>
      <c r="C86" s="178"/>
      <c r="D86" s="179" t="s">
        <v>77</v>
      </c>
      <c r="E86" s="180" t="s">
        <v>177</v>
      </c>
      <c r="F86" s="180" t="s">
        <v>178</v>
      </c>
      <c r="G86" s="178"/>
      <c r="H86" s="178"/>
      <c r="I86" s="181"/>
      <c r="J86" s="182">
        <f>BK86</f>
        <v>0</v>
      </c>
      <c r="K86" s="178"/>
      <c r="L86" s="183"/>
      <c r="M86" s="184"/>
      <c r="N86" s="185"/>
      <c r="O86" s="185"/>
      <c r="P86" s="186">
        <f>P87+P91</f>
        <v>0</v>
      </c>
      <c r="Q86" s="185"/>
      <c r="R86" s="186">
        <f>R87+R91</f>
        <v>4.2</v>
      </c>
      <c r="S86" s="185"/>
      <c r="T86" s="187">
        <f>T87+T91</f>
        <v>6</v>
      </c>
      <c r="AR86" s="188" t="s">
        <v>86</v>
      </c>
      <c r="AT86" s="189" t="s">
        <v>77</v>
      </c>
      <c r="AU86" s="189" t="s">
        <v>78</v>
      </c>
      <c r="AY86" s="188" t="s">
        <v>179</v>
      </c>
      <c r="BK86" s="190">
        <f>BK87+BK91</f>
        <v>0</v>
      </c>
    </row>
    <row r="87" spans="2:65" s="10" customFormat="1" ht="19.899999999999999" customHeight="1">
      <c r="B87" s="177"/>
      <c r="C87" s="178"/>
      <c r="D87" s="179" t="s">
        <v>77</v>
      </c>
      <c r="E87" s="191" t="s">
        <v>236</v>
      </c>
      <c r="F87" s="191" t="s">
        <v>494</v>
      </c>
      <c r="G87" s="178"/>
      <c r="H87" s="178"/>
      <c r="I87" s="181"/>
      <c r="J87" s="192">
        <f>BK87</f>
        <v>0</v>
      </c>
      <c r="K87" s="178"/>
      <c r="L87" s="183"/>
      <c r="M87" s="184"/>
      <c r="N87" s="185"/>
      <c r="O87" s="185"/>
      <c r="P87" s="186">
        <f>SUM(P88:P90)</f>
        <v>0</v>
      </c>
      <c r="Q87" s="185"/>
      <c r="R87" s="186">
        <f>SUM(R88:R90)</f>
        <v>4.2</v>
      </c>
      <c r="S87" s="185"/>
      <c r="T87" s="187">
        <f>SUM(T88:T90)</f>
        <v>0</v>
      </c>
      <c r="AR87" s="188" t="s">
        <v>86</v>
      </c>
      <c r="AT87" s="189" t="s">
        <v>77</v>
      </c>
      <c r="AU87" s="189" t="s">
        <v>86</v>
      </c>
      <c r="AY87" s="188" t="s">
        <v>179</v>
      </c>
      <c r="BK87" s="190">
        <f>SUM(BK88:BK90)</f>
        <v>0</v>
      </c>
    </row>
    <row r="88" spans="2:65" s="1" customFormat="1" ht="14.45" customHeight="1">
      <c r="B88" s="42"/>
      <c r="C88" s="193" t="s">
        <v>86</v>
      </c>
      <c r="D88" s="193" t="s">
        <v>182</v>
      </c>
      <c r="E88" s="194" t="s">
        <v>4579</v>
      </c>
      <c r="F88" s="195" t="s">
        <v>4580</v>
      </c>
      <c r="G88" s="196" t="s">
        <v>185</v>
      </c>
      <c r="H88" s="197">
        <v>105</v>
      </c>
      <c r="I88" s="198"/>
      <c r="J88" s="199">
        <f>ROUND(I88*H88,2)</f>
        <v>0</v>
      </c>
      <c r="K88" s="195" t="s">
        <v>186</v>
      </c>
      <c r="L88" s="62"/>
      <c r="M88" s="200" t="s">
        <v>34</v>
      </c>
      <c r="N88" s="201" t="s">
        <v>49</v>
      </c>
      <c r="O88" s="43"/>
      <c r="P88" s="202">
        <f>O88*H88</f>
        <v>0</v>
      </c>
      <c r="Q88" s="202">
        <v>0.04</v>
      </c>
      <c r="R88" s="202">
        <f>Q88*H88</f>
        <v>4.2</v>
      </c>
      <c r="S88" s="202">
        <v>0</v>
      </c>
      <c r="T88" s="203">
        <f>S88*H88</f>
        <v>0</v>
      </c>
      <c r="AR88" s="24" t="s">
        <v>187</v>
      </c>
      <c r="AT88" s="24" t="s">
        <v>182</v>
      </c>
      <c r="AU88" s="24" t="s">
        <v>88</v>
      </c>
      <c r="AY88" s="24" t="s">
        <v>179</v>
      </c>
      <c r="BE88" s="204">
        <f>IF(N88="základní",J88,0)</f>
        <v>0</v>
      </c>
      <c r="BF88" s="204">
        <f>IF(N88="snížená",J88,0)</f>
        <v>0</v>
      </c>
      <c r="BG88" s="204">
        <f>IF(N88="zákl. přenesená",J88,0)</f>
        <v>0</v>
      </c>
      <c r="BH88" s="204">
        <f>IF(N88="sníž. přenesená",J88,0)</f>
        <v>0</v>
      </c>
      <c r="BI88" s="204">
        <f>IF(N88="nulová",J88,0)</f>
        <v>0</v>
      </c>
      <c r="BJ88" s="24" t="s">
        <v>86</v>
      </c>
      <c r="BK88" s="204">
        <f>ROUND(I88*H88,2)</f>
        <v>0</v>
      </c>
      <c r="BL88" s="24" t="s">
        <v>187</v>
      </c>
      <c r="BM88" s="24" t="s">
        <v>4581</v>
      </c>
    </row>
    <row r="89" spans="2:65" s="1" customFormat="1" ht="40.5">
      <c r="B89" s="42"/>
      <c r="C89" s="64"/>
      <c r="D89" s="205" t="s">
        <v>189</v>
      </c>
      <c r="E89" s="64"/>
      <c r="F89" s="206" t="s">
        <v>4582</v>
      </c>
      <c r="G89" s="64"/>
      <c r="H89" s="64"/>
      <c r="I89" s="164"/>
      <c r="J89" s="64"/>
      <c r="K89" s="64"/>
      <c r="L89" s="62"/>
      <c r="M89" s="207"/>
      <c r="N89" s="43"/>
      <c r="O89" s="43"/>
      <c r="P89" s="43"/>
      <c r="Q89" s="43"/>
      <c r="R89" s="43"/>
      <c r="S89" s="43"/>
      <c r="T89" s="79"/>
      <c r="AT89" s="24" t="s">
        <v>189</v>
      </c>
      <c r="AU89" s="24" t="s">
        <v>88</v>
      </c>
    </row>
    <row r="90" spans="2:65" s="12" customFormat="1" ht="13.5">
      <c r="B90" s="218"/>
      <c r="C90" s="219"/>
      <c r="D90" s="205" t="s">
        <v>191</v>
      </c>
      <c r="E90" s="220" t="s">
        <v>34</v>
      </c>
      <c r="F90" s="221" t="s">
        <v>4583</v>
      </c>
      <c r="G90" s="219"/>
      <c r="H90" s="222">
        <v>105</v>
      </c>
      <c r="I90" s="223"/>
      <c r="J90" s="219"/>
      <c r="K90" s="219"/>
      <c r="L90" s="224"/>
      <c r="M90" s="225"/>
      <c r="N90" s="226"/>
      <c r="O90" s="226"/>
      <c r="P90" s="226"/>
      <c r="Q90" s="226"/>
      <c r="R90" s="226"/>
      <c r="S90" s="226"/>
      <c r="T90" s="227"/>
      <c r="AT90" s="228" t="s">
        <v>191</v>
      </c>
      <c r="AU90" s="228" t="s">
        <v>88</v>
      </c>
      <c r="AV90" s="12" t="s">
        <v>88</v>
      </c>
      <c r="AW90" s="12" t="s">
        <v>41</v>
      </c>
      <c r="AX90" s="12" t="s">
        <v>86</v>
      </c>
      <c r="AY90" s="228" t="s">
        <v>179</v>
      </c>
    </row>
    <row r="91" spans="2:65" s="10" customFormat="1" ht="29.85" customHeight="1">
      <c r="B91" s="177"/>
      <c r="C91" s="178"/>
      <c r="D91" s="179" t="s">
        <v>77</v>
      </c>
      <c r="E91" s="191" t="s">
        <v>257</v>
      </c>
      <c r="F91" s="191" t="s">
        <v>2980</v>
      </c>
      <c r="G91" s="178"/>
      <c r="H91" s="178"/>
      <c r="I91" s="181"/>
      <c r="J91" s="192">
        <f>BK91</f>
        <v>0</v>
      </c>
      <c r="K91" s="178"/>
      <c r="L91" s="183"/>
      <c r="M91" s="184"/>
      <c r="N91" s="185"/>
      <c r="O91" s="185"/>
      <c r="P91" s="186">
        <f>SUM(P92:P95)</f>
        <v>0</v>
      </c>
      <c r="Q91" s="185"/>
      <c r="R91" s="186">
        <f>SUM(R92:R95)</f>
        <v>0</v>
      </c>
      <c r="S91" s="185"/>
      <c r="T91" s="187">
        <f>SUM(T92:T95)</f>
        <v>6</v>
      </c>
      <c r="AR91" s="188" t="s">
        <v>86</v>
      </c>
      <c r="AT91" s="189" t="s">
        <v>77</v>
      </c>
      <c r="AU91" s="189" t="s">
        <v>86</v>
      </c>
      <c r="AY91" s="188" t="s">
        <v>179</v>
      </c>
      <c r="BK91" s="190">
        <f>SUM(BK92:BK95)</f>
        <v>0</v>
      </c>
    </row>
    <row r="92" spans="2:65" s="1" customFormat="1" ht="22.9" customHeight="1">
      <c r="B92" s="42"/>
      <c r="C92" s="193" t="s">
        <v>88</v>
      </c>
      <c r="D92" s="193" t="s">
        <v>182</v>
      </c>
      <c r="E92" s="194" t="s">
        <v>4584</v>
      </c>
      <c r="F92" s="195" t="s">
        <v>4585</v>
      </c>
      <c r="G92" s="196" t="s">
        <v>250</v>
      </c>
      <c r="H92" s="197">
        <v>1500</v>
      </c>
      <c r="I92" s="198"/>
      <c r="J92" s="199">
        <f>ROUND(I92*H92,2)</f>
        <v>0</v>
      </c>
      <c r="K92" s="195" t="s">
        <v>186</v>
      </c>
      <c r="L92" s="62"/>
      <c r="M92" s="200" t="s">
        <v>34</v>
      </c>
      <c r="N92" s="201" t="s">
        <v>49</v>
      </c>
      <c r="O92" s="43"/>
      <c r="P92" s="202">
        <f>O92*H92</f>
        <v>0</v>
      </c>
      <c r="Q92" s="202">
        <v>0</v>
      </c>
      <c r="R92" s="202">
        <f>Q92*H92</f>
        <v>0</v>
      </c>
      <c r="S92" s="202">
        <v>4.0000000000000001E-3</v>
      </c>
      <c r="T92" s="203">
        <f>S92*H92</f>
        <v>6</v>
      </c>
      <c r="AR92" s="24" t="s">
        <v>187</v>
      </c>
      <c r="AT92" s="24" t="s">
        <v>182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187</v>
      </c>
      <c r="BM92" s="24" t="s">
        <v>4586</v>
      </c>
    </row>
    <row r="93" spans="2:65" s="1" customFormat="1" ht="14.45" customHeight="1">
      <c r="B93" s="42"/>
      <c r="C93" s="193" t="s">
        <v>180</v>
      </c>
      <c r="D93" s="193" t="s">
        <v>182</v>
      </c>
      <c r="E93" s="194" t="s">
        <v>4587</v>
      </c>
      <c r="F93" s="195" t="s">
        <v>4588</v>
      </c>
      <c r="G93" s="196" t="s">
        <v>454</v>
      </c>
      <c r="H93" s="197">
        <v>1</v>
      </c>
      <c r="I93" s="198"/>
      <c r="J93" s="199">
        <f>ROUND(I93*H93,2)</f>
        <v>0</v>
      </c>
      <c r="K93" s="195" t="s">
        <v>233</v>
      </c>
      <c r="L93" s="62"/>
      <c r="M93" s="200" t="s">
        <v>34</v>
      </c>
      <c r="N93" s="201" t="s">
        <v>49</v>
      </c>
      <c r="O93" s="43"/>
      <c r="P93" s="202">
        <f>O93*H93</f>
        <v>0</v>
      </c>
      <c r="Q93" s="202">
        <v>0</v>
      </c>
      <c r="R93" s="202">
        <f>Q93*H93</f>
        <v>0</v>
      </c>
      <c r="S93" s="202">
        <v>0</v>
      </c>
      <c r="T93" s="203">
        <f>S93*H93</f>
        <v>0</v>
      </c>
      <c r="AR93" s="24" t="s">
        <v>187</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187</v>
      </c>
      <c r="BM93" s="24" t="s">
        <v>4589</v>
      </c>
    </row>
    <row r="94" spans="2:65" s="1" customFormat="1" ht="14.45" customHeight="1">
      <c r="B94" s="42"/>
      <c r="C94" s="193" t="s">
        <v>187</v>
      </c>
      <c r="D94" s="193" t="s">
        <v>182</v>
      </c>
      <c r="E94" s="194" t="s">
        <v>4590</v>
      </c>
      <c r="F94" s="195" t="s">
        <v>4591</v>
      </c>
      <c r="G94" s="196" t="s">
        <v>696</v>
      </c>
      <c r="H94" s="197">
        <v>200</v>
      </c>
      <c r="I94" s="198"/>
      <c r="J94" s="199">
        <f>ROUND(I94*H94,2)</f>
        <v>0</v>
      </c>
      <c r="K94" s="195" t="s">
        <v>233</v>
      </c>
      <c r="L94" s="62"/>
      <c r="M94" s="200" t="s">
        <v>34</v>
      </c>
      <c r="N94" s="201" t="s">
        <v>49</v>
      </c>
      <c r="O94" s="43"/>
      <c r="P94" s="202">
        <f>O94*H94</f>
        <v>0</v>
      </c>
      <c r="Q94" s="202">
        <v>0</v>
      </c>
      <c r="R94" s="202">
        <f>Q94*H94</f>
        <v>0</v>
      </c>
      <c r="S94" s="202">
        <v>0</v>
      </c>
      <c r="T94" s="203">
        <f>S94*H94</f>
        <v>0</v>
      </c>
      <c r="AR94" s="24" t="s">
        <v>187</v>
      </c>
      <c r="AT94" s="24" t="s">
        <v>182</v>
      </c>
      <c r="AU94" s="24" t="s">
        <v>88</v>
      </c>
      <c r="AY94" s="24" t="s">
        <v>179</v>
      </c>
      <c r="BE94" s="204">
        <f>IF(N94="základní",J94,0)</f>
        <v>0</v>
      </c>
      <c r="BF94" s="204">
        <f>IF(N94="snížená",J94,0)</f>
        <v>0</v>
      </c>
      <c r="BG94" s="204">
        <f>IF(N94="zákl. přenesená",J94,0)</f>
        <v>0</v>
      </c>
      <c r="BH94" s="204">
        <f>IF(N94="sníž. přenesená",J94,0)</f>
        <v>0</v>
      </c>
      <c r="BI94" s="204">
        <f>IF(N94="nulová",J94,0)</f>
        <v>0</v>
      </c>
      <c r="BJ94" s="24" t="s">
        <v>86</v>
      </c>
      <c r="BK94" s="204">
        <f>ROUND(I94*H94,2)</f>
        <v>0</v>
      </c>
      <c r="BL94" s="24" t="s">
        <v>187</v>
      </c>
      <c r="BM94" s="24" t="s">
        <v>4592</v>
      </c>
    </row>
    <row r="95" spans="2:65" s="1" customFormat="1" ht="14.45" customHeight="1">
      <c r="B95" s="42"/>
      <c r="C95" s="193" t="s">
        <v>230</v>
      </c>
      <c r="D95" s="193" t="s">
        <v>182</v>
      </c>
      <c r="E95" s="194" t="s">
        <v>4593</v>
      </c>
      <c r="F95" s="195" t="s">
        <v>4594</v>
      </c>
      <c r="G95" s="196" t="s">
        <v>696</v>
      </c>
      <c r="H95" s="197">
        <v>64</v>
      </c>
      <c r="I95" s="198"/>
      <c r="J95" s="199">
        <f>ROUND(I95*H95,2)</f>
        <v>0</v>
      </c>
      <c r="K95" s="195" t="s">
        <v>233</v>
      </c>
      <c r="L95" s="62"/>
      <c r="M95" s="200" t="s">
        <v>34</v>
      </c>
      <c r="N95" s="201" t="s">
        <v>49</v>
      </c>
      <c r="O95" s="43"/>
      <c r="P95" s="202">
        <f>O95*H95</f>
        <v>0</v>
      </c>
      <c r="Q95" s="202">
        <v>0</v>
      </c>
      <c r="R95" s="202">
        <f>Q95*H95</f>
        <v>0</v>
      </c>
      <c r="S95" s="202">
        <v>0</v>
      </c>
      <c r="T95" s="203">
        <f>S95*H95</f>
        <v>0</v>
      </c>
      <c r="AR95" s="24" t="s">
        <v>187</v>
      </c>
      <c r="AT95" s="24" t="s">
        <v>182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187</v>
      </c>
      <c r="BM95" s="24" t="s">
        <v>4595</v>
      </c>
    </row>
    <row r="96" spans="2:65" s="10" customFormat="1" ht="37.35" customHeight="1">
      <c r="B96" s="177"/>
      <c r="C96" s="178"/>
      <c r="D96" s="179" t="s">
        <v>77</v>
      </c>
      <c r="E96" s="180" t="s">
        <v>1204</v>
      </c>
      <c r="F96" s="180" t="s">
        <v>1205</v>
      </c>
      <c r="G96" s="178"/>
      <c r="H96" s="178"/>
      <c r="I96" s="181"/>
      <c r="J96" s="182">
        <f>BK96</f>
        <v>0</v>
      </c>
      <c r="K96" s="178"/>
      <c r="L96" s="183"/>
      <c r="M96" s="184"/>
      <c r="N96" s="185"/>
      <c r="O96" s="185"/>
      <c r="P96" s="186">
        <f>P97+P115+P144+P199+P267</f>
        <v>0</v>
      </c>
      <c r="Q96" s="185"/>
      <c r="R96" s="186">
        <f>R97+R115+R144+R199+R267</f>
        <v>10.71702</v>
      </c>
      <c r="S96" s="185"/>
      <c r="T96" s="187">
        <f>T97+T115+T144+T199+T267</f>
        <v>0</v>
      </c>
      <c r="AR96" s="188" t="s">
        <v>88</v>
      </c>
      <c r="AT96" s="189" t="s">
        <v>77</v>
      </c>
      <c r="AU96" s="189" t="s">
        <v>78</v>
      </c>
      <c r="AY96" s="188" t="s">
        <v>179</v>
      </c>
      <c r="BK96" s="190">
        <f>BK97+BK115+BK144+BK199+BK267</f>
        <v>0</v>
      </c>
    </row>
    <row r="97" spans="2:65" s="10" customFormat="1" ht="19.899999999999999" customHeight="1">
      <c r="B97" s="177"/>
      <c r="C97" s="178"/>
      <c r="D97" s="179" t="s">
        <v>77</v>
      </c>
      <c r="E97" s="191" t="s">
        <v>4007</v>
      </c>
      <c r="F97" s="191" t="s">
        <v>4596</v>
      </c>
      <c r="G97" s="178"/>
      <c r="H97" s="178"/>
      <c r="I97" s="181"/>
      <c r="J97" s="192">
        <f>BK97</f>
        <v>0</v>
      </c>
      <c r="K97" s="178"/>
      <c r="L97" s="183"/>
      <c r="M97" s="184"/>
      <c r="N97" s="185"/>
      <c r="O97" s="185"/>
      <c r="P97" s="186">
        <f>SUM(P98:P114)</f>
        <v>0</v>
      </c>
      <c r="Q97" s="185"/>
      <c r="R97" s="186">
        <f>SUM(R98:R114)</f>
        <v>0</v>
      </c>
      <c r="S97" s="185"/>
      <c r="T97" s="187">
        <f>SUM(T98:T114)</f>
        <v>0</v>
      </c>
      <c r="AR97" s="188" t="s">
        <v>88</v>
      </c>
      <c r="AT97" s="189" t="s">
        <v>77</v>
      </c>
      <c r="AU97" s="189" t="s">
        <v>86</v>
      </c>
      <c r="AY97" s="188" t="s">
        <v>179</v>
      </c>
      <c r="BK97" s="190">
        <f>SUM(BK98:BK114)</f>
        <v>0</v>
      </c>
    </row>
    <row r="98" spans="2:65" s="1" customFormat="1" ht="22.9" customHeight="1">
      <c r="B98" s="42"/>
      <c r="C98" s="193" t="s">
        <v>236</v>
      </c>
      <c r="D98" s="193" t="s">
        <v>182</v>
      </c>
      <c r="E98" s="194" t="s">
        <v>4597</v>
      </c>
      <c r="F98" s="195" t="s">
        <v>4598</v>
      </c>
      <c r="G98" s="196" t="s">
        <v>769</v>
      </c>
      <c r="H98" s="197">
        <v>16</v>
      </c>
      <c r="I98" s="198"/>
      <c r="J98" s="199">
        <f t="shared" ref="J98:J114" si="0">ROUND(I98*H98,2)</f>
        <v>0</v>
      </c>
      <c r="K98" s="195" t="s">
        <v>186</v>
      </c>
      <c r="L98" s="62"/>
      <c r="M98" s="200" t="s">
        <v>34</v>
      </c>
      <c r="N98" s="201" t="s">
        <v>49</v>
      </c>
      <c r="O98" s="43"/>
      <c r="P98" s="202">
        <f t="shared" ref="P98:P114" si="1">O98*H98</f>
        <v>0</v>
      </c>
      <c r="Q98" s="202">
        <v>0</v>
      </c>
      <c r="R98" s="202">
        <f t="shared" ref="R98:R114" si="2">Q98*H98</f>
        <v>0</v>
      </c>
      <c r="S98" s="202">
        <v>0</v>
      </c>
      <c r="T98" s="203">
        <f t="shared" ref="T98:T114" si="3">S98*H98</f>
        <v>0</v>
      </c>
      <c r="AR98" s="24" t="s">
        <v>301</v>
      </c>
      <c r="AT98" s="24" t="s">
        <v>182</v>
      </c>
      <c r="AU98" s="24" t="s">
        <v>88</v>
      </c>
      <c r="AY98" s="24" t="s">
        <v>179</v>
      </c>
      <c r="BE98" s="204">
        <f t="shared" ref="BE98:BE114" si="4">IF(N98="základní",J98,0)</f>
        <v>0</v>
      </c>
      <c r="BF98" s="204">
        <f t="shared" ref="BF98:BF114" si="5">IF(N98="snížená",J98,0)</f>
        <v>0</v>
      </c>
      <c r="BG98" s="204">
        <f t="shared" ref="BG98:BG114" si="6">IF(N98="zákl. přenesená",J98,0)</f>
        <v>0</v>
      </c>
      <c r="BH98" s="204">
        <f t="shared" ref="BH98:BH114" si="7">IF(N98="sníž. přenesená",J98,0)</f>
        <v>0</v>
      </c>
      <c r="BI98" s="204">
        <f t="shared" ref="BI98:BI114" si="8">IF(N98="nulová",J98,0)</f>
        <v>0</v>
      </c>
      <c r="BJ98" s="24" t="s">
        <v>86</v>
      </c>
      <c r="BK98" s="204">
        <f t="shared" ref="BK98:BK114" si="9">ROUND(I98*H98,2)</f>
        <v>0</v>
      </c>
      <c r="BL98" s="24" t="s">
        <v>301</v>
      </c>
      <c r="BM98" s="24" t="s">
        <v>4599</v>
      </c>
    </row>
    <row r="99" spans="2:65" s="1" customFormat="1" ht="14.45" customHeight="1">
      <c r="B99" s="42"/>
      <c r="C99" s="240" t="s">
        <v>242</v>
      </c>
      <c r="D99" s="240" t="s">
        <v>222</v>
      </c>
      <c r="E99" s="241" t="s">
        <v>4600</v>
      </c>
      <c r="F99" s="242" t="s">
        <v>4601</v>
      </c>
      <c r="G99" s="243" t="s">
        <v>769</v>
      </c>
      <c r="H99" s="244">
        <v>1</v>
      </c>
      <c r="I99" s="245"/>
      <c r="J99" s="246">
        <f t="shared" si="0"/>
        <v>0</v>
      </c>
      <c r="K99" s="242" t="s">
        <v>233</v>
      </c>
      <c r="L99" s="247"/>
      <c r="M99" s="248" t="s">
        <v>34</v>
      </c>
      <c r="N99" s="249" t="s">
        <v>49</v>
      </c>
      <c r="O99" s="43"/>
      <c r="P99" s="202">
        <f t="shared" si="1"/>
        <v>0</v>
      </c>
      <c r="Q99" s="202">
        <v>0</v>
      </c>
      <c r="R99" s="202">
        <f t="shared" si="2"/>
        <v>0</v>
      </c>
      <c r="S99" s="202">
        <v>0</v>
      </c>
      <c r="T99" s="203">
        <f t="shared" si="3"/>
        <v>0</v>
      </c>
      <c r="AR99" s="24" t="s">
        <v>473</v>
      </c>
      <c r="AT99" s="24" t="s">
        <v>222</v>
      </c>
      <c r="AU99" s="24" t="s">
        <v>88</v>
      </c>
      <c r="AY99" s="24" t="s">
        <v>179</v>
      </c>
      <c r="BE99" s="204">
        <f t="shared" si="4"/>
        <v>0</v>
      </c>
      <c r="BF99" s="204">
        <f t="shared" si="5"/>
        <v>0</v>
      </c>
      <c r="BG99" s="204">
        <f t="shared" si="6"/>
        <v>0</v>
      </c>
      <c r="BH99" s="204">
        <f t="shared" si="7"/>
        <v>0</v>
      </c>
      <c r="BI99" s="204">
        <f t="shared" si="8"/>
        <v>0</v>
      </c>
      <c r="BJ99" s="24" t="s">
        <v>86</v>
      </c>
      <c r="BK99" s="204">
        <f t="shared" si="9"/>
        <v>0</v>
      </c>
      <c r="BL99" s="24" t="s">
        <v>301</v>
      </c>
      <c r="BM99" s="24" t="s">
        <v>4602</v>
      </c>
    </row>
    <row r="100" spans="2:65" s="1" customFormat="1" ht="14.45" customHeight="1">
      <c r="B100" s="42"/>
      <c r="C100" s="240" t="s">
        <v>225</v>
      </c>
      <c r="D100" s="240" t="s">
        <v>222</v>
      </c>
      <c r="E100" s="241" t="s">
        <v>4603</v>
      </c>
      <c r="F100" s="242" t="s">
        <v>4604</v>
      </c>
      <c r="G100" s="243" t="s">
        <v>769</v>
      </c>
      <c r="H100" s="244">
        <v>1</v>
      </c>
      <c r="I100" s="245"/>
      <c r="J100" s="246">
        <f t="shared" si="0"/>
        <v>0</v>
      </c>
      <c r="K100" s="242" t="s">
        <v>233</v>
      </c>
      <c r="L100" s="247"/>
      <c r="M100" s="248" t="s">
        <v>34</v>
      </c>
      <c r="N100" s="249" t="s">
        <v>49</v>
      </c>
      <c r="O100" s="43"/>
      <c r="P100" s="202">
        <f t="shared" si="1"/>
        <v>0</v>
      </c>
      <c r="Q100" s="202">
        <v>0</v>
      </c>
      <c r="R100" s="202">
        <f t="shared" si="2"/>
        <v>0</v>
      </c>
      <c r="S100" s="202">
        <v>0</v>
      </c>
      <c r="T100" s="203">
        <f t="shared" si="3"/>
        <v>0</v>
      </c>
      <c r="AR100" s="24" t="s">
        <v>473</v>
      </c>
      <c r="AT100" s="24" t="s">
        <v>222</v>
      </c>
      <c r="AU100" s="24" t="s">
        <v>88</v>
      </c>
      <c r="AY100" s="24" t="s">
        <v>179</v>
      </c>
      <c r="BE100" s="204">
        <f t="shared" si="4"/>
        <v>0</v>
      </c>
      <c r="BF100" s="204">
        <f t="shared" si="5"/>
        <v>0</v>
      </c>
      <c r="BG100" s="204">
        <f t="shared" si="6"/>
        <v>0</v>
      </c>
      <c r="BH100" s="204">
        <f t="shared" si="7"/>
        <v>0</v>
      </c>
      <c r="BI100" s="204">
        <f t="shared" si="8"/>
        <v>0</v>
      </c>
      <c r="BJ100" s="24" t="s">
        <v>86</v>
      </c>
      <c r="BK100" s="204">
        <f t="shared" si="9"/>
        <v>0</v>
      </c>
      <c r="BL100" s="24" t="s">
        <v>301</v>
      </c>
      <c r="BM100" s="24" t="s">
        <v>4605</v>
      </c>
    </row>
    <row r="101" spans="2:65" s="1" customFormat="1" ht="14.45" customHeight="1">
      <c r="B101" s="42"/>
      <c r="C101" s="240" t="s">
        <v>257</v>
      </c>
      <c r="D101" s="240" t="s">
        <v>222</v>
      </c>
      <c r="E101" s="241" t="s">
        <v>4606</v>
      </c>
      <c r="F101" s="242" t="s">
        <v>4607</v>
      </c>
      <c r="G101" s="243" t="s">
        <v>769</v>
      </c>
      <c r="H101" s="244">
        <v>1</v>
      </c>
      <c r="I101" s="245"/>
      <c r="J101" s="246">
        <f t="shared" si="0"/>
        <v>0</v>
      </c>
      <c r="K101" s="242" t="s">
        <v>233</v>
      </c>
      <c r="L101" s="247"/>
      <c r="M101" s="248" t="s">
        <v>34</v>
      </c>
      <c r="N101" s="249" t="s">
        <v>49</v>
      </c>
      <c r="O101" s="43"/>
      <c r="P101" s="202">
        <f t="shared" si="1"/>
        <v>0</v>
      </c>
      <c r="Q101" s="202">
        <v>0</v>
      </c>
      <c r="R101" s="202">
        <f t="shared" si="2"/>
        <v>0</v>
      </c>
      <c r="S101" s="202">
        <v>0</v>
      </c>
      <c r="T101" s="203">
        <f t="shared" si="3"/>
        <v>0</v>
      </c>
      <c r="AR101" s="24" t="s">
        <v>473</v>
      </c>
      <c r="AT101" s="24" t="s">
        <v>222</v>
      </c>
      <c r="AU101" s="24" t="s">
        <v>88</v>
      </c>
      <c r="AY101" s="24" t="s">
        <v>179</v>
      </c>
      <c r="BE101" s="204">
        <f t="shared" si="4"/>
        <v>0</v>
      </c>
      <c r="BF101" s="204">
        <f t="shared" si="5"/>
        <v>0</v>
      </c>
      <c r="BG101" s="204">
        <f t="shared" si="6"/>
        <v>0</v>
      </c>
      <c r="BH101" s="204">
        <f t="shared" si="7"/>
        <v>0</v>
      </c>
      <c r="BI101" s="204">
        <f t="shared" si="8"/>
        <v>0</v>
      </c>
      <c r="BJ101" s="24" t="s">
        <v>86</v>
      </c>
      <c r="BK101" s="204">
        <f t="shared" si="9"/>
        <v>0</v>
      </c>
      <c r="BL101" s="24" t="s">
        <v>301</v>
      </c>
      <c r="BM101" s="24" t="s">
        <v>4608</v>
      </c>
    </row>
    <row r="102" spans="2:65" s="1" customFormat="1" ht="22.9" customHeight="1">
      <c r="B102" s="42"/>
      <c r="C102" s="240" t="s">
        <v>264</v>
      </c>
      <c r="D102" s="240" t="s">
        <v>222</v>
      </c>
      <c r="E102" s="241" t="s">
        <v>4609</v>
      </c>
      <c r="F102" s="242" t="s">
        <v>4610</v>
      </c>
      <c r="G102" s="243" t="s">
        <v>769</v>
      </c>
      <c r="H102" s="244">
        <v>1</v>
      </c>
      <c r="I102" s="245"/>
      <c r="J102" s="246">
        <f t="shared" si="0"/>
        <v>0</v>
      </c>
      <c r="K102" s="242" t="s">
        <v>233</v>
      </c>
      <c r="L102" s="247"/>
      <c r="M102" s="248" t="s">
        <v>34</v>
      </c>
      <c r="N102" s="249" t="s">
        <v>49</v>
      </c>
      <c r="O102" s="43"/>
      <c r="P102" s="202">
        <f t="shared" si="1"/>
        <v>0</v>
      </c>
      <c r="Q102" s="202">
        <v>0</v>
      </c>
      <c r="R102" s="202">
        <f t="shared" si="2"/>
        <v>0</v>
      </c>
      <c r="S102" s="202">
        <v>0</v>
      </c>
      <c r="T102" s="203">
        <f t="shared" si="3"/>
        <v>0</v>
      </c>
      <c r="AR102" s="24" t="s">
        <v>473</v>
      </c>
      <c r="AT102" s="24" t="s">
        <v>222</v>
      </c>
      <c r="AU102" s="24" t="s">
        <v>88</v>
      </c>
      <c r="AY102" s="24" t="s">
        <v>179</v>
      </c>
      <c r="BE102" s="204">
        <f t="shared" si="4"/>
        <v>0</v>
      </c>
      <c r="BF102" s="204">
        <f t="shared" si="5"/>
        <v>0</v>
      </c>
      <c r="BG102" s="204">
        <f t="shared" si="6"/>
        <v>0</v>
      </c>
      <c r="BH102" s="204">
        <f t="shared" si="7"/>
        <v>0</v>
      </c>
      <c r="BI102" s="204">
        <f t="shared" si="8"/>
        <v>0</v>
      </c>
      <c r="BJ102" s="24" t="s">
        <v>86</v>
      </c>
      <c r="BK102" s="204">
        <f t="shared" si="9"/>
        <v>0</v>
      </c>
      <c r="BL102" s="24" t="s">
        <v>301</v>
      </c>
      <c r="BM102" s="24" t="s">
        <v>4611</v>
      </c>
    </row>
    <row r="103" spans="2:65" s="1" customFormat="1" ht="14.45" customHeight="1">
      <c r="B103" s="42"/>
      <c r="C103" s="240" t="s">
        <v>269</v>
      </c>
      <c r="D103" s="240" t="s">
        <v>222</v>
      </c>
      <c r="E103" s="241" t="s">
        <v>4612</v>
      </c>
      <c r="F103" s="242" t="s">
        <v>4613</v>
      </c>
      <c r="G103" s="243" t="s">
        <v>769</v>
      </c>
      <c r="H103" s="244">
        <v>1</v>
      </c>
      <c r="I103" s="245"/>
      <c r="J103" s="246">
        <f t="shared" si="0"/>
        <v>0</v>
      </c>
      <c r="K103" s="242" t="s">
        <v>233</v>
      </c>
      <c r="L103" s="247"/>
      <c r="M103" s="248" t="s">
        <v>34</v>
      </c>
      <c r="N103" s="249" t="s">
        <v>49</v>
      </c>
      <c r="O103" s="43"/>
      <c r="P103" s="202">
        <f t="shared" si="1"/>
        <v>0</v>
      </c>
      <c r="Q103" s="202">
        <v>0</v>
      </c>
      <c r="R103" s="202">
        <f t="shared" si="2"/>
        <v>0</v>
      </c>
      <c r="S103" s="202">
        <v>0</v>
      </c>
      <c r="T103" s="203">
        <f t="shared" si="3"/>
        <v>0</v>
      </c>
      <c r="AR103" s="24" t="s">
        <v>473</v>
      </c>
      <c r="AT103" s="24" t="s">
        <v>222</v>
      </c>
      <c r="AU103" s="24" t="s">
        <v>88</v>
      </c>
      <c r="AY103" s="24" t="s">
        <v>179</v>
      </c>
      <c r="BE103" s="204">
        <f t="shared" si="4"/>
        <v>0</v>
      </c>
      <c r="BF103" s="204">
        <f t="shared" si="5"/>
        <v>0</v>
      </c>
      <c r="BG103" s="204">
        <f t="shared" si="6"/>
        <v>0</v>
      </c>
      <c r="BH103" s="204">
        <f t="shared" si="7"/>
        <v>0</v>
      </c>
      <c r="BI103" s="204">
        <f t="shared" si="8"/>
        <v>0</v>
      </c>
      <c r="BJ103" s="24" t="s">
        <v>86</v>
      </c>
      <c r="BK103" s="204">
        <f t="shared" si="9"/>
        <v>0</v>
      </c>
      <c r="BL103" s="24" t="s">
        <v>301</v>
      </c>
      <c r="BM103" s="24" t="s">
        <v>4614</v>
      </c>
    </row>
    <row r="104" spans="2:65" s="1" customFormat="1" ht="14.45" customHeight="1">
      <c r="B104" s="42"/>
      <c r="C104" s="240" t="s">
        <v>273</v>
      </c>
      <c r="D104" s="240" t="s">
        <v>222</v>
      </c>
      <c r="E104" s="241" t="s">
        <v>4615</v>
      </c>
      <c r="F104" s="242" t="s">
        <v>4616</v>
      </c>
      <c r="G104" s="243" t="s">
        <v>769</v>
      </c>
      <c r="H104" s="244">
        <v>1</v>
      </c>
      <c r="I104" s="245"/>
      <c r="J104" s="246">
        <f t="shared" si="0"/>
        <v>0</v>
      </c>
      <c r="K104" s="242" t="s">
        <v>233</v>
      </c>
      <c r="L104" s="247"/>
      <c r="M104" s="248" t="s">
        <v>34</v>
      </c>
      <c r="N104" s="249" t="s">
        <v>49</v>
      </c>
      <c r="O104" s="43"/>
      <c r="P104" s="202">
        <f t="shared" si="1"/>
        <v>0</v>
      </c>
      <c r="Q104" s="202">
        <v>0</v>
      </c>
      <c r="R104" s="202">
        <f t="shared" si="2"/>
        <v>0</v>
      </c>
      <c r="S104" s="202">
        <v>0</v>
      </c>
      <c r="T104" s="203">
        <f t="shared" si="3"/>
        <v>0</v>
      </c>
      <c r="AR104" s="24" t="s">
        <v>473</v>
      </c>
      <c r="AT104" s="24" t="s">
        <v>222</v>
      </c>
      <c r="AU104" s="24" t="s">
        <v>88</v>
      </c>
      <c r="AY104" s="24" t="s">
        <v>179</v>
      </c>
      <c r="BE104" s="204">
        <f t="shared" si="4"/>
        <v>0</v>
      </c>
      <c r="BF104" s="204">
        <f t="shared" si="5"/>
        <v>0</v>
      </c>
      <c r="BG104" s="204">
        <f t="shared" si="6"/>
        <v>0</v>
      </c>
      <c r="BH104" s="204">
        <f t="shared" si="7"/>
        <v>0</v>
      </c>
      <c r="BI104" s="204">
        <f t="shared" si="8"/>
        <v>0</v>
      </c>
      <c r="BJ104" s="24" t="s">
        <v>86</v>
      </c>
      <c r="BK104" s="204">
        <f t="shared" si="9"/>
        <v>0</v>
      </c>
      <c r="BL104" s="24" t="s">
        <v>301</v>
      </c>
      <c r="BM104" s="24" t="s">
        <v>4617</v>
      </c>
    </row>
    <row r="105" spans="2:65" s="1" customFormat="1" ht="14.45" customHeight="1">
      <c r="B105" s="42"/>
      <c r="C105" s="240" t="s">
        <v>279</v>
      </c>
      <c r="D105" s="240" t="s">
        <v>222</v>
      </c>
      <c r="E105" s="241" t="s">
        <v>4618</v>
      </c>
      <c r="F105" s="242" t="s">
        <v>4619</v>
      </c>
      <c r="G105" s="243" t="s">
        <v>769</v>
      </c>
      <c r="H105" s="244">
        <v>1</v>
      </c>
      <c r="I105" s="245"/>
      <c r="J105" s="246">
        <f t="shared" si="0"/>
        <v>0</v>
      </c>
      <c r="K105" s="242" t="s">
        <v>233</v>
      </c>
      <c r="L105" s="247"/>
      <c r="M105" s="248" t="s">
        <v>34</v>
      </c>
      <c r="N105" s="249" t="s">
        <v>49</v>
      </c>
      <c r="O105" s="43"/>
      <c r="P105" s="202">
        <f t="shared" si="1"/>
        <v>0</v>
      </c>
      <c r="Q105" s="202">
        <v>0</v>
      </c>
      <c r="R105" s="202">
        <f t="shared" si="2"/>
        <v>0</v>
      </c>
      <c r="S105" s="202">
        <v>0</v>
      </c>
      <c r="T105" s="203">
        <f t="shared" si="3"/>
        <v>0</v>
      </c>
      <c r="AR105" s="24" t="s">
        <v>473</v>
      </c>
      <c r="AT105" s="24" t="s">
        <v>222</v>
      </c>
      <c r="AU105" s="24" t="s">
        <v>88</v>
      </c>
      <c r="AY105" s="24" t="s">
        <v>179</v>
      </c>
      <c r="BE105" s="204">
        <f t="shared" si="4"/>
        <v>0</v>
      </c>
      <c r="BF105" s="204">
        <f t="shared" si="5"/>
        <v>0</v>
      </c>
      <c r="BG105" s="204">
        <f t="shared" si="6"/>
        <v>0</v>
      </c>
      <c r="BH105" s="204">
        <f t="shared" si="7"/>
        <v>0</v>
      </c>
      <c r="BI105" s="204">
        <f t="shared" si="8"/>
        <v>0</v>
      </c>
      <c r="BJ105" s="24" t="s">
        <v>86</v>
      </c>
      <c r="BK105" s="204">
        <f t="shared" si="9"/>
        <v>0</v>
      </c>
      <c r="BL105" s="24" t="s">
        <v>301</v>
      </c>
      <c r="BM105" s="24" t="s">
        <v>4620</v>
      </c>
    </row>
    <row r="106" spans="2:65" s="1" customFormat="1" ht="22.9" customHeight="1">
      <c r="B106" s="42"/>
      <c r="C106" s="240" t="s">
        <v>283</v>
      </c>
      <c r="D106" s="240" t="s">
        <v>222</v>
      </c>
      <c r="E106" s="241" t="s">
        <v>4621</v>
      </c>
      <c r="F106" s="242" t="s">
        <v>4622</v>
      </c>
      <c r="G106" s="243" t="s">
        <v>769</v>
      </c>
      <c r="H106" s="244">
        <v>1</v>
      </c>
      <c r="I106" s="245"/>
      <c r="J106" s="246">
        <f t="shared" si="0"/>
        <v>0</v>
      </c>
      <c r="K106" s="242" t="s">
        <v>233</v>
      </c>
      <c r="L106" s="247"/>
      <c r="M106" s="248" t="s">
        <v>34</v>
      </c>
      <c r="N106" s="249" t="s">
        <v>49</v>
      </c>
      <c r="O106" s="43"/>
      <c r="P106" s="202">
        <f t="shared" si="1"/>
        <v>0</v>
      </c>
      <c r="Q106" s="202">
        <v>0</v>
      </c>
      <c r="R106" s="202">
        <f t="shared" si="2"/>
        <v>0</v>
      </c>
      <c r="S106" s="202">
        <v>0</v>
      </c>
      <c r="T106" s="203">
        <f t="shared" si="3"/>
        <v>0</v>
      </c>
      <c r="AR106" s="24" t="s">
        <v>473</v>
      </c>
      <c r="AT106" s="24" t="s">
        <v>222</v>
      </c>
      <c r="AU106" s="24" t="s">
        <v>88</v>
      </c>
      <c r="AY106" s="24" t="s">
        <v>179</v>
      </c>
      <c r="BE106" s="204">
        <f t="shared" si="4"/>
        <v>0</v>
      </c>
      <c r="BF106" s="204">
        <f t="shared" si="5"/>
        <v>0</v>
      </c>
      <c r="BG106" s="204">
        <f t="shared" si="6"/>
        <v>0</v>
      </c>
      <c r="BH106" s="204">
        <f t="shared" si="7"/>
        <v>0</v>
      </c>
      <c r="BI106" s="204">
        <f t="shared" si="8"/>
        <v>0</v>
      </c>
      <c r="BJ106" s="24" t="s">
        <v>86</v>
      </c>
      <c r="BK106" s="204">
        <f t="shared" si="9"/>
        <v>0</v>
      </c>
      <c r="BL106" s="24" t="s">
        <v>301</v>
      </c>
      <c r="BM106" s="24" t="s">
        <v>4623</v>
      </c>
    </row>
    <row r="107" spans="2:65" s="1" customFormat="1" ht="14.45" customHeight="1">
      <c r="B107" s="42"/>
      <c r="C107" s="240" t="s">
        <v>10</v>
      </c>
      <c r="D107" s="240" t="s">
        <v>222</v>
      </c>
      <c r="E107" s="241" t="s">
        <v>4624</v>
      </c>
      <c r="F107" s="242" t="s">
        <v>4625</v>
      </c>
      <c r="G107" s="243" t="s">
        <v>769</v>
      </c>
      <c r="H107" s="244">
        <v>1</v>
      </c>
      <c r="I107" s="245"/>
      <c r="J107" s="246">
        <f t="shared" si="0"/>
        <v>0</v>
      </c>
      <c r="K107" s="242" t="s">
        <v>233</v>
      </c>
      <c r="L107" s="247"/>
      <c r="M107" s="248" t="s">
        <v>34</v>
      </c>
      <c r="N107" s="249" t="s">
        <v>49</v>
      </c>
      <c r="O107" s="43"/>
      <c r="P107" s="202">
        <f t="shared" si="1"/>
        <v>0</v>
      </c>
      <c r="Q107" s="202">
        <v>0</v>
      </c>
      <c r="R107" s="202">
        <f t="shared" si="2"/>
        <v>0</v>
      </c>
      <c r="S107" s="202">
        <v>0</v>
      </c>
      <c r="T107" s="203">
        <f t="shared" si="3"/>
        <v>0</v>
      </c>
      <c r="AR107" s="24" t="s">
        <v>473</v>
      </c>
      <c r="AT107" s="24" t="s">
        <v>222</v>
      </c>
      <c r="AU107" s="24" t="s">
        <v>88</v>
      </c>
      <c r="AY107" s="24" t="s">
        <v>179</v>
      </c>
      <c r="BE107" s="204">
        <f t="shared" si="4"/>
        <v>0</v>
      </c>
      <c r="BF107" s="204">
        <f t="shared" si="5"/>
        <v>0</v>
      </c>
      <c r="BG107" s="204">
        <f t="shared" si="6"/>
        <v>0</v>
      </c>
      <c r="BH107" s="204">
        <f t="shared" si="7"/>
        <v>0</v>
      </c>
      <c r="BI107" s="204">
        <f t="shared" si="8"/>
        <v>0</v>
      </c>
      <c r="BJ107" s="24" t="s">
        <v>86</v>
      </c>
      <c r="BK107" s="204">
        <f t="shared" si="9"/>
        <v>0</v>
      </c>
      <c r="BL107" s="24" t="s">
        <v>301</v>
      </c>
      <c r="BM107" s="24" t="s">
        <v>4626</v>
      </c>
    </row>
    <row r="108" spans="2:65" s="1" customFormat="1" ht="14.45" customHeight="1">
      <c r="B108" s="42"/>
      <c r="C108" s="240" t="s">
        <v>301</v>
      </c>
      <c r="D108" s="240" t="s">
        <v>222</v>
      </c>
      <c r="E108" s="241" t="s">
        <v>4627</v>
      </c>
      <c r="F108" s="242" t="s">
        <v>4628</v>
      </c>
      <c r="G108" s="243" t="s">
        <v>769</v>
      </c>
      <c r="H108" s="244">
        <v>1</v>
      </c>
      <c r="I108" s="245"/>
      <c r="J108" s="246">
        <f t="shared" si="0"/>
        <v>0</v>
      </c>
      <c r="K108" s="242" t="s">
        <v>233</v>
      </c>
      <c r="L108" s="247"/>
      <c r="M108" s="248" t="s">
        <v>34</v>
      </c>
      <c r="N108" s="249" t="s">
        <v>49</v>
      </c>
      <c r="O108" s="43"/>
      <c r="P108" s="202">
        <f t="shared" si="1"/>
        <v>0</v>
      </c>
      <c r="Q108" s="202">
        <v>0</v>
      </c>
      <c r="R108" s="202">
        <f t="shared" si="2"/>
        <v>0</v>
      </c>
      <c r="S108" s="202">
        <v>0</v>
      </c>
      <c r="T108" s="203">
        <f t="shared" si="3"/>
        <v>0</v>
      </c>
      <c r="AR108" s="24" t="s">
        <v>473</v>
      </c>
      <c r="AT108" s="24" t="s">
        <v>222</v>
      </c>
      <c r="AU108" s="24" t="s">
        <v>88</v>
      </c>
      <c r="AY108" s="24" t="s">
        <v>179</v>
      </c>
      <c r="BE108" s="204">
        <f t="shared" si="4"/>
        <v>0</v>
      </c>
      <c r="BF108" s="204">
        <f t="shared" si="5"/>
        <v>0</v>
      </c>
      <c r="BG108" s="204">
        <f t="shared" si="6"/>
        <v>0</v>
      </c>
      <c r="BH108" s="204">
        <f t="shared" si="7"/>
        <v>0</v>
      </c>
      <c r="BI108" s="204">
        <f t="shared" si="8"/>
        <v>0</v>
      </c>
      <c r="BJ108" s="24" t="s">
        <v>86</v>
      </c>
      <c r="BK108" s="204">
        <f t="shared" si="9"/>
        <v>0</v>
      </c>
      <c r="BL108" s="24" t="s">
        <v>301</v>
      </c>
      <c r="BM108" s="24" t="s">
        <v>4629</v>
      </c>
    </row>
    <row r="109" spans="2:65" s="1" customFormat="1" ht="14.45" customHeight="1">
      <c r="B109" s="42"/>
      <c r="C109" s="240" t="s">
        <v>327</v>
      </c>
      <c r="D109" s="240" t="s">
        <v>222</v>
      </c>
      <c r="E109" s="241" t="s">
        <v>4630</v>
      </c>
      <c r="F109" s="242" t="s">
        <v>4631</v>
      </c>
      <c r="G109" s="243" t="s">
        <v>769</v>
      </c>
      <c r="H109" s="244">
        <v>1</v>
      </c>
      <c r="I109" s="245"/>
      <c r="J109" s="246">
        <f t="shared" si="0"/>
        <v>0</v>
      </c>
      <c r="K109" s="242" t="s">
        <v>233</v>
      </c>
      <c r="L109" s="247"/>
      <c r="M109" s="248" t="s">
        <v>34</v>
      </c>
      <c r="N109" s="249" t="s">
        <v>49</v>
      </c>
      <c r="O109" s="43"/>
      <c r="P109" s="202">
        <f t="shared" si="1"/>
        <v>0</v>
      </c>
      <c r="Q109" s="202">
        <v>0</v>
      </c>
      <c r="R109" s="202">
        <f t="shared" si="2"/>
        <v>0</v>
      </c>
      <c r="S109" s="202">
        <v>0</v>
      </c>
      <c r="T109" s="203">
        <f t="shared" si="3"/>
        <v>0</v>
      </c>
      <c r="AR109" s="24" t="s">
        <v>473</v>
      </c>
      <c r="AT109" s="24" t="s">
        <v>222</v>
      </c>
      <c r="AU109" s="24" t="s">
        <v>88</v>
      </c>
      <c r="AY109" s="24" t="s">
        <v>179</v>
      </c>
      <c r="BE109" s="204">
        <f t="shared" si="4"/>
        <v>0</v>
      </c>
      <c r="BF109" s="204">
        <f t="shared" si="5"/>
        <v>0</v>
      </c>
      <c r="BG109" s="204">
        <f t="shared" si="6"/>
        <v>0</v>
      </c>
      <c r="BH109" s="204">
        <f t="shared" si="7"/>
        <v>0</v>
      </c>
      <c r="BI109" s="204">
        <f t="shared" si="8"/>
        <v>0</v>
      </c>
      <c r="BJ109" s="24" t="s">
        <v>86</v>
      </c>
      <c r="BK109" s="204">
        <f t="shared" si="9"/>
        <v>0</v>
      </c>
      <c r="BL109" s="24" t="s">
        <v>301</v>
      </c>
      <c r="BM109" s="24" t="s">
        <v>4632</v>
      </c>
    </row>
    <row r="110" spans="2:65" s="1" customFormat="1" ht="14.45" customHeight="1">
      <c r="B110" s="42"/>
      <c r="C110" s="240" t="s">
        <v>366</v>
      </c>
      <c r="D110" s="240" t="s">
        <v>222</v>
      </c>
      <c r="E110" s="241" t="s">
        <v>4633</v>
      </c>
      <c r="F110" s="242" t="s">
        <v>4634</v>
      </c>
      <c r="G110" s="243" t="s">
        <v>769</v>
      </c>
      <c r="H110" s="244">
        <v>1</v>
      </c>
      <c r="I110" s="245"/>
      <c r="J110" s="246">
        <f t="shared" si="0"/>
        <v>0</v>
      </c>
      <c r="K110" s="242" t="s">
        <v>233</v>
      </c>
      <c r="L110" s="247"/>
      <c r="M110" s="248" t="s">
        <v>34</v>
      </c>
      <c r="N110" s="249" t="s">
        <v>49</v>
      </c>
      <c r="O110" s="43"/>
      <c r="P110" s="202">
        <f t="shared" si="1"/>
        <v>0</v>
      </c>
      <c r="Q110" s="202">
        <v>0</v>
      </c>
      <c r="R110" s="202">
        <f t="shared" si="2"/>
        <v>0</v>
      </c>
      <c r="S110" s="202">
        <v>0</v>
      </c>
      <c r="T110" s="203">
        <f t="shared" si="3"/>
        <v>0</v>
      </c>
      <c r="AR110" s="24" t="s">
        <v>473</v>
      </c>
      <c r="AT110" s="24" t="s">
        <v>222</v>
      </c>
      <c r="AU110" s="24" t="s">
        <v>88</v>
      </c>
      <c r="AY110" s="24" t="s">
        <v>179</v>
      </c>
      <c r="BE110" s="204">
        <f t="shared" si="4"/>
        <v>0</v>
      </c>
      <c r="BF110" s="204">
        <f t="shared" si="5"/>
        <v>0</v>
      </c>
      <c r="BG110" s="204">
        <f t="shared" si="6"/>
        <v>0</v>
      </c>
      <c r="BH110" s="204">
        <f t="shared" si="7"/>
        <v>0</v>
      </c>
      <c r="BI110" s="204">
        <f t="shared" si="8"/>
        <v>0</v>
      </c>
      <c r="BJ110" s="24" t="s">
        <v>86</v>
      </c>
      <c r="BK110" s="204">
        <f t="shared" si="9"/>
        <v>0</v>
      </c>
      <c r="BL110" s="24" t="s">
        <v>301</v>
      </c>
      <c r="BM110" s="24" t="s">
        <v>4635</v>
      </c>
    </row>
    <row r="111" spans="2:65" s="1" customFormat="1" ht="14.45" customHeight="1">
      <c r="B111" s="42"/>
      <c r="C111" s="240" t="s">
        <v>384</v>
      </c>
      <c r="D111" s="240" t="s">
        <v>222</v>
      </c>
      <c r="E111" s="241" t="s">
        <v>4636</v>
      </c>
      <c r="F111" s="242" t="s">
        <v>4637</v>
      </c>
      <c r="G111" s="243" t="s">
        <v>769</v>
      </c>
      <c r="H111" s="244">
        <v>1</v>
      </c>
      <c r="I111" s="245"/>
      <c r="J111" s="246">
        <f t="shared" si="0"/>
        <v>0</v>
      </c>
      <c r="K111" s="242" t="s">
        <v>233</v>
      </c>
      <c r="L111" s="247"/>
      <c r="M111" s="248" t="s">
        <v>34</v>
      </c>
      <c r="N111" s="249" t="s">
        <v>49</v>
      </c>
      <c r="O111" s="43"/>
      <c r="P111" s="202">
        <f t="shared" si="1"/>
        <v>0</v>
      </c>
      <c r="Q111" s="202">
        <v>0</v>
      </c>
      <c r="R111" s="202">
        <f t="shared" si="2"/>
        <v>0</v>
      </c>
      <c r="S111" s="202">
        <v>0</v>
      </c>
      <c r="T111" s="203">
        <f t="shared" si="3"/>
        <v>0</v>
      </c>
      <c r="AR111" s="24" t="s">
        <v>473</v>
      </c>
      <c r="AT111" s="24" t="s">
        <v>222</v>
      </c>
      <c r="AU111" s="24" t="s">
        <v>88</v>
      </c>
      <c r="AY111" s="24" t="s">
        <v>179</v>
      </c>
      <c r="BE111" s="204">
        <f t="shared" si="4"/>
        <v>0</v>
      </c>
      <c r="BF111" s="204">
        <f t="shared" si="5"/>
        <v>0</v>
      </c>
      <c r="BG111" s="204">
        <f t="shared" si="6"/>
        <v>0</v>
      </c>
      <c r="BH111" s="204">
        <f t="shared" si="7"/>
        <v>0</v>
      </c>
      <c r="BI111" s="204">
        <f t="shared" si="8"/>
        <v>0</v>
      </c>
      <c r="BJ111" s="24" t="s">
        <v>86</v>
      </c>
      <c r="BK111" s="204">
        <f t="shared" si="9"/>
        <v>0</v>
      </c>
      <c r="BL111" s="24" t="s">
        <v>301</v>
      </c>
      <c r="BM111" s="24" t="s">
        <v>4638</v>
      </c>
    </row>
    <row r="112" spans="2:65" s="1" customFormat="1" ht="14.45" customHeight="1">
      <c r="B112" s="42"/>
      <c r="C112" s="240" t="s">
        <v>391</v>
      </c>
      <c r="D112" s="240" t="s">
        <v>222</v>
      </c>
      <c r="E112" s="241" t="s">
        <v>4639</v>
      </c>
      <c r="F112" s="242" t="s">
        <v>4640</v>
      </c>
      <c r="G112" s="243" t="s">
        <v>769</v>
      </c>
      <c r="H112" s="244">
        <v>1</v>
      </c>
      <c r="I112" s="245"/>
      <c r="J112" s="246">
        <f t="shared" si="0"/>
        <v>0</v>
      </c>
      <c r="K112" s="242" t="s">
        <v>233</v>
      </c>
      <c r="L112" s="247"/>
      <c r="M112" s="248" t="s">
        <v>34</v>
      </c>
      <c r="N112" s="249" t="s">
        <v>49</v>
      </c>
      <c r="O112" s="43"/>
      <c r="P112" s="202">
        <f t="shared" si="1"/>
        <v>0</v>
      </c>
      <c r="Q112" s="202">
        <v>0</v>
      </c>
      <c r="R112" s="202">
        <f t="shared" si="2"/>
        <v>0</v>
      </c>
      <c r="S112" s="202">
        <v>0</v>
      </c>
      <c r="T112" s="203">
        <f t="shared" si="3"/>
        <v>0</v>
      </c>
      <c r="AR112" s="24" t="s">
        <v>473</v>
      </c>
      <c r="AT112" s="24" t="s">
        <v>222</v>
      </c>
      <c r="AU112" s="24" t="s">
        <v>88</v>
      </c>
      <c r="AY112" s="24" t="s">
        <v>179</v>
      </c>
      <c r="BE112" s="204">
        <f t="shared" si="4"/>
        <v>0</v>
      </c>
      <c r="BF112" s="204">
        <f t="shared" si="5"/>
        <v>0</v>
      </c>
      <c r="BG112" s="204">
        <f t="shared" si="6"/>
        <v>0</v>
      </c>
      <c r="BH112" s="204">
        <f t="shared" si="7"/>
        <v>0</v>
      </c>
      <c r="BI112" s="204">
        <f t="shared" si="8"/>
        <v>0</v>
      </c>
      <c r="BJ112" s="24" t="s">
        <v>86</v>
      </c>
      <c r="BK112" s="204">
        <f t="shared" si="9"/>
        <v>0</v>
      </c>
      <c r="BL112" s="24" t="s">
        <v>301</v>
      </c>
      <c r="BM112" s="24" t="s">
        <v>4641</v>
      </c>
    </row>
    <row r="113" spans="2:65" s="1" customFormat="1" ht="14.45" customHeight="1">
      <c r="B113" s="42"/>
      <c r="C113" s="240" t="s">
        <v>9</v>
      </c>
      <c r="D113" s="240" t="s">
        <v>222</v>
      </c>
      <c r="E113" s="241" t="s">
        <v>4642</v>
      </c>
      <c r="F113" s="242" t="s">
        <v>4643</v>
      </c>
      <c r="G113" s="243" t="s">
        <v>769</v>
      </c>
      <c r="H113" s="244">
        <v>1</v>
      </c>
      <c r="I113" s="245"/>
      <c r="J113" s="246">
        <f t="shared" si="0"/>
        <v>0</v>
      </c>
      <c r="K113" s="242" t="s">
        <v>233</v>
      </c>
      <c r="L113" s="247"/>
      <c r="M113" s="248" t="s">
        <v>34</v>
      </c>
      <c r="N113" s="249" t="s">
        <v>49</v>
      </c>
      <c r="O113" s="43"/>
      <c r="P113" s="202">
        <f t="shared" si="1"/>
        <v>0</v>
      </c>
      <c r="Q113" s="202">
        <v>0</v>
      </c>
      <c r="R113" s="202">
        <f t="shared" si="2"/>
        <v>0</v>
      </c>
      <c r="S113" s="202">
        <v>0</v>
      </c>
      <c r="T113" s="203">
        <f t="shared" si="3"/>
        <v>0</v>
      </c>
      <c r="AR113" s="24" t="s">
        <v>473</v>
      </c>
      <c r="AT113" s="24" t="s">
        <v>222</v>
      </c>
      <c r="AU113" s="24" t="s">
        <v>88</v>
      </c>
      <c r="AY113" s="24" t="s">
        <v>179</v>
      </c>
      <c r="BE113" s="204">
        <f t="shared" si="4"/>
        <v>0</v>
      </c>
      <c r="BF113" s="204">
        <f t="shared" si="5"/>
        <v>0</v>
      </c>
      <c r="BG113" s="204">
        <f t="shared" si="6"/>
        <v>0</v>
      </c>
      <c r="BH113" s="204">
        <f t="shared" si="7"/>
        <v>0</v>
      </c>
      <c r="BI113" s="204">
        <f t="shared" si="8"/>
        <v>0</v>
      </c>
      <c r="BJ113" s="24" t="s">
        <v>86</v>
      </c>
      <c r="BK113" s="204">
        <f t="shared" si="9"/>
        <v>0</v>
      </c>
      <c r="BL113" s="24" t="s">
        <v>301</v>
      </c>
      <c r="BM113" s="24" t="s">
        <v>4644</v>
      </c>
    </row>
    <row r="114" spans="2:65" s="1" customFormat="1" ht="14.45" customHeight="1">
      <c r="B114" s="42"/>
      <c r="C114" s="240" t="s">
        <v>404</v>
      </c>
      <c r="D114" s="240" t="s">
        <v>222</v>
      </c>
      <c r="E114" s="241" t="s">
        <v>4645</v>
      </c>
      <c r="F114" s="242" t="s">
        <v>4646</v>
      </c>
      <c r="G114" s="243" t="s">
        <v>769</v>
      </c>
      <c r="H114" s="244">
        <v>1</v>
      </c>
      <c r="I114" s="245"/>
      <c r="J114" s="246">
        <f t="shared" si="0"/>
        <v>0</v>
      </c>
      <c r="K114" s="242" t="s">
        <v>233</v>
      </c>
      <c r="L114" s="247"/>
      <c r="M114" s="248" t="s">
        <v>34</v>
      </c>
      <c r="N114" s="249" t="s">
        <v>49</v>
      </c>
      <c r="O114" s="43"/>
      <c r="P114" s="202">
        <f t="shared" si="1"/>
        <v>0</v>
      </c>
      <c r="Q114" s="202">
        <v>0</v>
      </c>
      <c r="R114" s="202">
        <f t="shared" si="2"/>
        <v>0</v>
      </c>
      <c r="S114" s="202">
        <v>0</v>
      </c>
      <c r="T114" s="203">
        <f t="shared" si="3"/>
        <v>0</v>
      </c>
      <c r="AR114" s="24" t="s">
        <v>473</v>
      </c>
      <c r="AT114" s="24" t="s">
        <v>222</v>
      </c>
      <c r="AU114" s="24" t="s">
        <v>88</v>
      </c>
      <c r="AY114" s="24" t="s">
        <v>179</v>
      </c>
      <c r="BE114" s="204">
        <f t="shared" si="4"/>
        <v>0</v>
      </c>
      <c r="BF114" s="204">
        <f t="shared" si="5"/>
        <v>0</v>
      </c>
      <c r="BG114" s="204">
        <f t="shared" si="6"/>
        <v>0</v>
      </c>
      <c r="BH114" s="204">
        <f t="shared" si="7"/>
        <v>0</v>
      </c>
      <c r="BI114" s="204">
        <f t="shared" si="8"/>
        <v>0</v>
      </c>
      <c r="BJ114" s="24" t="s">
        <v>86</v>
      </c>
      <c r="BK114" s="204">
        <f t="shared" si="9"/>
        <v>0</v>
      </c>
      <c r="BL114" s="24" t="s">
        <v>301</v>
      </c>
      <c r="BM114" s="24" t="s">
        <v>4647</v>
      </c>
    </row>
    <row r="115" spans="2:65" s="10" customFormat="1" ht="29.85" customHeight="1">
      <c r="B115" s="177"/>
      <c r="C115" s="178"/>
      <c r="D115" s="179" t="s">
        <v>77</v>
      </c>
      <c r="E115" s="191" t="s">
        <v>4648</v>
      </c>
      <c r="F115" s="191" t="s">
        <v>4649</v>
      </c>
      <c r="G115" s="178"/>
      <c r="H115" s="178"/>
      <c r="I115" s="181"/>
      <c r="J115" s="192">
        <f>BK115</f>
        <v>0</v>
      </c>
      <c r="K115" s="178"/>
      <c r="L115" s="183"/>
      <c r="M115" s="184"/>
      <c r="N115" s="185"/>
      <c r="O115" s="185"/>
      <c r="P115" s="186">
        <f>SUM(P116:P143)</f>
        <v>0</v>
      </c>
      <c r="Q115" s="185"/>
      <c r="R115" s="186">
        <f>SUM(R116:R143)</f>
        <v>9.5366199999999992</v>
      </c>
      <c r="S115" s="185"/>
      <c r="T115" s="187">
        <f>SUM(T116:T143)</f>
        <v>0</v>
      </c>
      <c r="AR115" s="188" t="s">
        <v>88</v>
      </c>
      <c r="AT115" s="189" t="s">
        <v>77</v>
      </c>
      <c r="AU115" s="189" t="s">
        <v>86</v>
      </c>
      <c r="AY115" s="188" t="s">
        <v>179</v>
      </c>
      <c r="BK115" s="190">
        <f>SUM(BK116:BK143)</f>
        <v>0</v>
      </c>
    </row>
    <row r="116" spans="2:65" s="1" customFormat="1" ht="34.15" customHeight="1">
      <c r="B116" s="42"/>
      <c r="C116" s="193" t="s">
        <v>415</v>
      </c>
      <c r="D116" s="193" t="s">
        <v>182</v>
      </c>
      <c r="E116" s="194" t="s">
        <v>4650</v>
      </c>
      <c r="F116" s="195" t="s">
        <v>4651</v>
      </c>
      <c r="G116" s="196" t="s">
        <v>250</v>
      </c>
      <c r="H116" s="197">
        <v>120</v>
      </c>
      <c r="I116" s="198"/>
      <c r="J116" s="199">
        <f>ROUND(I116*H116,2)</f>
        <v>0</v>
      </c>
      <c r="K116" s="195" t="s">
        <v>186</v>
      </c>
      <c r="L116" s="62"/>
      <c r="M116" s="200" t="s">
        <v>34</v>
      </c>
      <c r="N116" s="201" t="s">
        <v>49</v>
      </c>
      <c r="O116" s="43"/>
      <c r="P116" s="202">
        <f>O116*H116</f>
        <v>0</v>
      </c>
      <c r="Q116" s="202">
        <v>0</v>
      </c>
      <c r="R116" s="202">
        <f>Q116*H116</f>
        <v>0</v>
      </c>
      <c r="S116" s="202">
        <v>0</v>
      </c>
      <c r="T116" s="203">
        <f>S116*H116</f>
        <v>0</v>
      </c>
      <c r="AR116" s="24" t="s">
        <v>301</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301</v>
      </c>
      <c r="BM116" s="24" t="s">
        <v>4652</v>
      </c>
    </row>
    <row r="117" spans="2:65" s="1" customFormat="1" ht="14.45" customHeight="1">
      <c r="B117" s="42"/>
      <c r="C117" s="240" t="s">
        <v>426</v>
      </c>
      <c r="D117" s="240" t="s">
        <v>222</v>
      </c>
      <c r="E117" s="241" t="s">
        <v>4653</v>
      </c>
      <c r="F117" s="242" t="s">
        <v>4654</v>
      </c>
      <c r="G117" s="243" t="s">
        <v>250</v>
      </c>
      <c r="H117" s="244">
        <v>120</v>
      </c>
      <c r="I117" s="245"/>
      <c r="J117" s="246">
        <f>ROUND(I117*H117,2)</f>
        <v>0</v>
      </c>
      <c r="K117" s="242" t="s">
        <v>233</v>
      </c>
      <c r="L117" s="247"/>
      <c r="M117" s="248" t="s">
        <v>34</v>
      </c>
      <c r="N117" s="249" t="s">
        <v>49</v>
      </c>
      <c r="O117" s="43"/>
      <c r="P117" s="202">
        <f>O117*H117</f>
        <v>0</v>
      </c>
      <c r="Q117" s="202">
        <v>3.1E-4</v>
      </c>
      <c r="R117" s="202">
        <f>Q117*H117</f>
        <v>3.7199999999999997E-2</v>
      </c>
      <c r="S117" s="202">
        <v>0</v>
      </c>
      <c r="T117" s="203">
        <f>S117*H117</f>
        <v>0</v>
      </c>
      <c r="AR117" s="24" t="s">
        <v>473</v>
      </c>
      <c r="AT117" s="24" t="s">
        <v>222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301</v>
      </c>
      <c r="BM117" s="24" t="s">
        <v>4655</v>
      </c>
    </row>
    <row r="118" spans="2:65" s="1" customFormat="1" ht="34.15" customHeight="1">
      <c r="B118" s="42"/>
      <c r="C118" s="193" t="s">
        <v>430</v>
      </c>
      <c r="D118" s="193" t="s">
        <v>182</v>
      </c>
      <c r="E118" s="194" t="s">
        <v>4656</v>
      </c>
      <c r="F118" s="195" t="s">
        <v>4657</v>
      </c>
      <c r="G118" s="196" t="s">
        <v>250</v>
      </c>
      <c r="H118" s="197">
        <v>200</v>
      </c>
      <c r="I118" s="198"/>
      <c r="J118" s="199">
        <f>ROUND(I118*H118,2)</f>
        <v>0</v>
      </c>
      <c r="K118" s="195" t="s">
        <v>186</v>
      </c>
      <c r="L118" s="62"/>
      <c r="M118" s="200" t="s">
        <v>34</v>
      </c>
      <c r="N118" s="201" t="s">
        <v>49</v>
      </c>
      <c r="O118" s="43"/>
      <c r="P118" s="202">
        <f>O118*H118</f>
        <v>0</v>
      </c>
      <c r="Q118" s="202">
        <v>0</v>
      </c>
      <c r="R118" s="202">
        <f>Q118*H118</f>
        <v>0</v>
      </c>
      <c r="S118" s="202">
        <v>0</v>
      </c>
      <c r="T118" s="203">
        <f>S118*H118</f>
        <v>0</v>
      </c>
      <c r="AR118" s="24" t="s">
        <v>301</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301</v>
      </c>
      <c r="BM118" s="24" t="s">
        <v>4658</v>
      </c>
    </row>
    <row r="119" spans="2:65" s="1" customFormat="1" ht="14.45" customHeight="1">
      <c r="B119" s="42"/>
      <c r="C119" s="240" t="s">
        <v>440</v>
      </c>
      <c r="D119" s="240" t="s">
        <v>222</v>
      </c>
      <c r="E119" s="241" t="s">
        <v>4659</v>
      </c>
      <c r="F119" s="242" t="s">
        <v>4660</v>
      </c>
      <c r="G119" s="243" t="s">
        <v>250</v>
      </c>
      <c r="H119" s="244">
        <v>200</v>
      </c>
      <c r="I119" s="245"/>
      <c r="J119" s="246">
        <f>ROUND(I119*H119,2)</f>
        <v>0</v>
      </c>
      <c r="K119" s="242" t="s">
        <v>186</v>
      </c>
      <c r="L119" s="247"/>
      <c r="M119" s="248" t="s">
        <v>34</v>
      </c>
      <c r="N119" s="249" t="s">
        <v>49</v>
      </c>
      <c r="O119" s="43"/>
      <c r="P119" s="202">
        <f>O119*H119</f>
        <v>0</v>
      </c>
      <c r="Q119" s="202">
        <v>2.0000000000000001E-4</v>
      </c>
      <c r="R119" s="202">
        <f>Q119*H119</f>
        <v>0.04</v>
      </c>
      <c r="S119" s="202">
        <v>0</v>
      </c>
      <c r="T119" s="203">
        <f>S119*H119</f>
        <v>0</v>
      </c>
      <c r="AR119" s="24" t="s">
        <v>473</v>
      </c>
      <c r="AT119" s="24" t="s">
        <v>222</v>
      </c>
      <c r="AU119" s="24" t="s">
        <v>88</v>
      </c>
      <c r="AY119" s="24" t="s">
        <v>179</v>
      </c>
      <c r="BE119" s="204">
        <f>IF(N119="základní",J119,0)</f>
        <v>0</v>
      </c>
      <c r="BF119" s="204">
        <f>IF(N119="snížená",J119,0)</f>
        <v>0</v>
      </c>
      <c r="BG119" s="204">
        <f>IF(N119="zákl. přenesená",J119,0)</f>
        <v>0</v>
      </c>
      <c r="BH119" s="204">
        <f>IF(N119="sníž. přenesená",J119,0)</f>
        <v>0</v>
      </c>
      <c r="BI119" s="204">
        <f>IF(N119="nulová",J119,0)</f>
        <v>0</v>
      </c>
      <c r="BJ119" s="24" t="s">
        <v>86</v>
      </c>
      <c r="BK119" s="204">
        <f>ROUND(I119*H119,2)</f>
        <v>0</v>
      </c>
      <c r="BL119" s="24" t="s">
        <v>301</v>
      </c>
      <c r="BM119" s="24" t="s">
        <v>4661</v>
      </c>
    </row>
    <row r="120" spans="2:65" s="1" customFormat="1" ht="27">
      <c r="B120" s="42"/>
      <c r="C120" s="64"/>
      <c r="D120" s="205" t="s">
        <v>227</v>
      </c>
      <c r="E120" s="64"/>
      <c r="F120" s="206" t="s">
        <v>4662</v>
      </c>
      <c r="G120" s="64"/>
      <c r="H120" s="64"/>
      <c r="I120" s="164"/>
      <c r="J120" s="64"/>
      <c r="K120" s="64"/>
      <c r="L120" s="62"/>
      <c r="M120" s="207"/>
      <c r="N120" s="43"/>
      <c r="O120" s="43"/>
      <c r="P120" s="43"/>
      <c r="Q120" s="43"/>
      <c r="R120" s="43"/>
      <c r="S120" s="43"/>
      <c r="T120" s="79"/>
      <c r="AT120" s="24" t="s">
        <v>227</v>
      </c>
      <c r="AU120" s="24" t="s">
        <v>88</v>
      </c>
    </row>
    <row r="121" spans="2:65" s="1" customFormat="1" ht="34.15" customHeight="1">
      <c r="B121" s="42"/>
      <c r="C121" s="193" t="s">
        <v>446</v>
      </c>
      <c r="D121" s="193" t="s">
        <v>182</v>
      </c>
      <c r="E121" s="194" t="s">
        <v>4663</v>
      </c>
      <c r="F121" s="195" t="s">
        <v>4664</v>
      </c>
      <c r="G121" s="196" t="s">
        <v>769</v>
      </c>
      <c r="H121" s="197">
        <v>1107</v>
      </c>
      <c r="I121" s="198"/>
      <c r="J121" s="199">
        <f>ROUND(I121*H121,2)</f>
        <v>0</v>
      </c>
      <c r="K121" s="195" t="s">
        <v>186</v>
      </c>
      <c r="L121" s="62"/>
      <c r="M121" s="200" t="s">
        <v>34</v>
      </c>
      <c r="N121" s="201" t="s">
        <v>49</v>
      </c>
      <c r="O121" s="43"/>
      <c r="P121" s="202">
        <f>O121*H121</f>
        <v>0</v>
      </c>
      <c r="Q121" s="202">
        <v>0</v>
      </c>
      <c r="R121" s="202">
        <f>Q121*H121</f>
        <v>0</v>
      </c>
      <c r="S121" s="202">
        <v>0</v>
      </c>
      <c r="T121" s="203">
        <f>S121*H121</f>
        <v>0</v>
      </c>
      <c r="AR121" s="24" t="s">
        <v>301</v>
      </c>
      <c r="AT121" s="24" t="s">
        <v>182</v>
      </c>
      <c r="AU121" s="24" t="s">
        <v>88</v>
      </c>
      <c r="AY121" s="24" t="s">
        <v>179</v>
      </c>
      <c r="BE121" s="204">
        <f>IF(N121="základní",J121,0)</f>
        <v>0</v>
      </c>
      <c r="BF121" s="204">
        <f>IF(N121="snížená",J121,0)</f>
        <v>0</v>
      </c>
      <c r="BG121" s="204">
        <f>IF(N121="zákl. přenesená",J121,0)</f>
        <v>0</v>
      </c>
      <c r="BH121" s="204">
        <f>IF(N121="sníž. přenesená",J121,0)</f>
        <v>0</v>
      </c>
      <c r="BI121" s="204">
        <f>IF(N121="nulová",J121,0)</f>
        <v>0</v>
      </c>
      <c r="BJ121" s="24" t="s">
        <v>86</v>
      </c>
      <c r="BK121" s="204">
        <f>ROUND(I121*H121,2)</f>
        <v>0</v>
      </c>
      <c r="BL121" s="24" t="s">
        <v>301</v>
      </c>
      <c r="BM121" s="24" t="s">
        <v>4665</v>
      </c>
    </row>
    <row r="122" spans="2:65" s="12" customFormat="1" ht="13.5">
      <c r="B122" s="218"/>
      <c r="C122" s="219"/>
      <c r="D122" s="205" t="s">
        <v>191</v>
      </c>
      <c r="E122" s="220" t="s">
        <v>34</v>
      </c>
      <c r="F122" s="221" t="s">
        <v>4666</v>
      </c>
      <c r="G122" s="219"/>
      <c r="H122" s="222">
        <v>1107</v>
      </c>
      <c r="I122" s="223"/>
      <c r="J122" s="219"/>
      <c r="K122" s="219"/>
      <c r="L122" s="224"/>
      <c r="M122" s="225"/>
      <c r="N122" s="226"/>
      <c r="O122" s="226"/>
      <c r="P122" s="226"/>
      <c r="Q122" s="226"/>
      <c r="R122" s="226"/>
      <c r="S122" s="226"/>
      <c r="T122" s="227"/>
      <c r="AT122" s="228" t="s">
        <v>191</v>
      </c>
      <c r="AU122" s="228" t="s">
        <v>88</v>
      </c>
      <c r="AV122" s="12" t="s">
        <v>88</v>
      </c>
      <c r="AW122" s="12" t="s">
        <v>41</v>
      </c>
      <c r="AX122" s="12" t="s">
        <v>86</v>
      </c>
      <c r="AY122" s="228" t="s">
        <v>179</v>
      </c>
    </row>
    <row r="123" spans="2:65" s="1" customFormat="1" ht="14.45" customHeight="1">
      <c r="B123" s="42"/>
      <c r="C123" s="240" t="s">
        <v>451</v>
      </c>
      <c r="D123" s="240" t="s">
        <v>222</v>
      </c>
      <c r="E123" s="241" t="s">
        <v>4667</v>
      </c>
      <c r="F123" s="242" t="s">
        <v>4668</v>
      </c>
      <c r="G123" s="243" t="s">
        <v>769</v>
      </c>
      <c r="H123" s="244">
        <v>855</v>
      </c>
      <c r="I123" s="245"/>
      <c r="J123" s="246">
        <f>ROUND(I123*H123,2)</f>
        <v>0</v>
      </c>
      <c r="K123" s="242" t="s">
        <v>233</v>
      </c>
      <c r="L123" s="247"/>
      <c r="M123" s="248" t="s">
        <v>34</v>
      </c>
      <c r="N123" s="249" t="s">
        <v>49</v>
      </c>
      <c r="O123" s="43"/>
      <c r="P123" s="202">
        <f>O123*H123</f>
        <v>0</v>
      </c>
      <c r="Q123" s="202">
        <v>9.0000000000000006E-5</v>
      </c>
      <c r="R123" s="202">
        <f>Q123*H123</f>
        <v>7.6950000000000005E-2</v>
      </c>
      <c r="S123" s="202">
        <v>0</v>
      </c>
      <c r="T123" s="203">
        <f>S123*H123</f>
        <v>0</v>
      </c>
      <c r="AR123" s="24" t="s">
        <v>473</v>
      </c>
      <c r="AT123" s="24" t="s">
        <v>222</v>
      </c>
      <c r="AU123" s="24" t="s">
        <v>88</v>
      </c>
      <c r="AY123" s="24" t="s">
        <v>179</v>
      </c>
      <c r="BE123" s="204">
        <f>IF(N123="základní",J123,0)</f>
        <v>0</v>
      </c>
      <c r="BF123" s="204">
        <f>IF(N123="snížená",J123,0)</f>
        <v>0</v>
      </c>
      <c r="BG123" s="204">
        <f>IF(N123="zákl. přenesená",J123,0)</f>
        <v>0</v>
      </c>
      <c r="BH123" s="204">
        <f>IF(N123="sníž. přenesená",J123,0)</f>
        <v>0</v>
      </c>
      <c r="BI123" s="204">
        <f>IF(N123="nulová",J123,0)</f>
        <v>0</v>
      </c>
      <c r="BJ123" s="24" t="s">
        <v>86</v>
      </c>
      <c r="BK123" s="204">
        <f>ROUND(I123*H123,2)</f>
        <v>0</v>
      </c>
      <c r="BL123" s="24" t="s">
        <v>301</v>
      </c>
      <c r="BM123" s="24" t="s">
        <v>4669</v>
      </c>
    </row>
    <row r="124" spans="2:65" s="1" customFormat="1" ht="14.45" customHeight="1">
      <c r="B124" s="42"/>
      <c r="C124" s="240" t="s">
        <v>457</v>
      </c>
      <c r="D124" s="240" t="s">
        <v>222</v>
      </c>
      <c r="E124" s="241" t="s">
        <v>4670</v>
      </c>
      <c r="F124" s="242" t="s">
        <v>4671</v>
      </c>
      <c r="G124" s="243" t="s">
        <v>769</v>
      </c>
      <c r="H124" s="244">
        <v>200</v>
      </c>
      <c r="I124" s="245"/>
      <c r="J124" s="246">
        <f>ROUND(I124*H124,2)</f>
        <v>0</v>
      </c>
      <c r="K124" s="242" t="s">
        <v>233</v>
      </c>
      <c r="L124" s="247"/>
      <c r="M124" s="248" t="s">
        <v>34</v>
      </c>
      <c r="N124" s="249" t="s">
        <v>49</v>
      </c>
      <c r="O124" s="43"/>
      <c r="P124" s="202">
        <f>O124*H124</f>
        <v>0</v>
      </c>
      <c r="Q124" s="202">
        <v>9.0000000000000006E-5</v>
      </c>
      <c r="R124" s="202">
        <f>Q124*H124</f>
        <v>1.8000000000000002E-2</v>
      </c>
      <c r="S124" s="202">
        <v>0</v>
      </c>
      <c r="T124" s="203">
        <f>S124*H124</f>
        <v>0</v>
      </c>
      <c r="AR124" s="24" t="s">
        <v>473</v>
      </c>
      <c r="AT124" s="24" t="s">
        <v>222</v>
      </c>
      <c r="AU124" s="24" t="s">
        <v>88</v>
      </c>
      <c r="AY124" s="24" t="s">
        <v>179</v>
      </c>
      <c r="BE124" s="204">
        <f>IF(N124="základní",J124,0)</f>
        <v>0</v>
      </c>
      <c r="BF124" s="204">
        <f>IF(N124="snížená",J124,0)</f>
        <v>0</v>
      </c>
      <c r="BG124" s="204">
        <f>IF(N124="zákl. přenesená",J124,0)</f>
        <v>0</v>
      </c>
      <c r="BH124" s="204">
        <f>IF(N124="sníž. přenesená",J124,0)</f>
        <v>0</v>
      </c>
      <c r="BI124" s="204">
        <f>IF(N124="nulová",J124,0)</f>
        <v>0</v>
      </c>
      <c r="BJ124" s="24" t="s">
        <v>86</v>
      </c>
      <c r="BK124" s="204">
        <f>ROUND(I124*H124,2)</f>
        <v>0</v>
      </c>
      <c r="BL124" s="24" t="s">
        <v>301</v>
      </c>
      <c r="BM124" s="24" t="s">
        <v>4672</v>
      </c>
    </row>
    <row r="125" spans="2:65" s="1" customFormat="1" ht="14.45" customHeight="1">
      <c r="B125" s="42"/>
      <c r="C125" s="240" t="s">
        <v>464</v>
      </c>
      <c r="D125" s="240" t="s">
        <v>222</v>
      </c>
      <c r="E125" s="241" t="s">
        <v>4673</v>
      </c>
      <c r="F125" s="242" t="s">
        <v>4674</v>
      </c>
      <c r="G125" s="243" t="s">
        <v>769</v>
      </c>
      <c r="H125" s="244">
        <v>52</v>
      </c>
      <c r="I125" s="245"/>
      <c r="J125" s="246">
        <f>ROUND(I125*H125,2)</f>
        <v>0</v>
      </c>
      <c r="K125" s="242" t="s">
        <v>233</v>
      </c>
      <c r="L125" s="247"/>
      <c r="M125" s="248" t="s">
        <v>34</v>
      </c>
      <c r="N125" s="249" t="s">
        <v>49</v>
      </c>
      <c r="O125" s="43"/>
      <c r="P125" s="202">
        <f>O125*H125</f>
        <v>0</v>
      </c>
      <c r="Q125" s="202">
        <v>9.0000000000000006E-5</v>
      </c>
      <c r="R125" s="202">
        <f>Q125*H125</f>
        <v>4.6800000000000001E-3</v>
      </c>
      <c r="S125" s="202">
        <v>0</v>
      </c>
      <c r="T125" s="203">
        <f>S125*H125</f>
        <v>0</v>
      </c>
      <c r="AR125" s="24" t="s">
        <v>473</v>
      </c>
      <c r="AT125" s="24" t="s">
        <v>222</v>
      </c>
      <c r="AU125" s="24" t="s">
        <v>88</v>
      </c>
      <c r="AY125" s="24" t="s">
        <v>179</v>
      </c>
      <c r="BE125" s="204">
        <f>IF(N125="základní",J125,0)</f>
        <v>0</v>
      </c>
      <c r="BF125" s="204">
        <f>IF(N125="snížená",J125,0)</f>
        <v>0</v>
      </c>
      <c r="BG125" s="204">
        <f>IF(N125="zákl. přenesená",J125,0)</f>
        <v>0</v>
      </c>
      <c r="BH125" s="204">
        <f>IF(N125="sníž. přenesená",J125,0)</f>
        <v>0</v>
      </c>
      <c r="BI125" s="204">
        <f>IF(N125="nulová",J125,0)</f>
        <v>0</v>
      </c>
      <c r="BJ125" s="24" t="s">
        <v>86</v>
      </c>
      <c r="BK125" s="204">
        <f>ROUND(I125*H125,2)</f>
        <v>0</v>
      </c>
      <c r="BL125" s="24" t="s">
        <v>301</v>
      </c>
      <c r="BM125" s="24" t="s">
        <v>4675</v>
      </c>
    </row>
    <row r="126" spans="2:65" s="1" customFormat="1" ht="27">
      <c r="B126" s="42"/>
      <c r="C126" s="64"/>
      <c r="D126" s="205" t="s">
        <v>227</v>
      </c>
      <c r="E126" s="64"/>
      <c r="F126" s="206" t="s">
        <v>4676</v>
      </c>
      <c r="G126" s="64"/>
      <c r="H126" s="64"/>
      <c r="I126" s="164"/>
      <c r="J126" s="64"/>
      <c r="K126" s="64"/>
      <c r="L126" s="62"/>
      <c r="M126" s="207"/>
      <c r="N126" s="43"/>
      <c r="O126" s="43"/>
      <c r="P126" s="43"/>
      <c r="Q126" s="43"/>
      <c r="R126" s="43"/>
      <c r="S126" s="43"/>
      <c r="T126" s="79"/>
      <c r="AT126" s="24" t="s">
        <v>227</v>
      </c>
      <c r="AU126" s="24" t="s">
        <v>88</v>
      </c>
    </row>
    <row r="127" spans="2:65" s="1" customFormat="1" ht="45.6" customHeight="1">
      <c r="B127" s="42"/>
      <c r="C127" s="193" t="s">
        <v>469</v>
      </c>
      <c r="D127" s="193" t="s">
        <v>182</v>
      </c>
      <c r="E127" s="194" t="s">
        <v>4677</v>
      </c>
      <c r="F127" s="195" t="s">
        <v>4678</v>
      </c>
      <c r="G127" s="196" t="s">
        <v>769</v>
      </c>
      <c r="H127" s="197">
        <v>225</v>
      </c>
      <c r="I127" s="198"/>
      <c r="J127" s="199">
        <f>ROUND(I127*H127,2)</f>
        <v>0</v>
      </c>
      <c r="K127" s="195" t="s">
        <v>186</v>
      </c>
      <c r="L127" s="62"/>
      <c r="M127" s="200" t="s">
        <v>34</v>
      </c>
      <c r="N127" s="201" t="s">
        <v>49</v>
      </c>
      <c r="O127" s="43"/>
      <c r="P127" s="202">
        <f>O127*H127</f>
        <v>0</v>
      </c>
      <c r="Q127" s="202">
        <v>0</v>
      </c>
      <c r="R127" s="202">
        <f>Q127*H127</f>
        <v>0</v>
      </c>
      <c r="S127" s="202">
        <v>0</v>
      </c>
      <c r="T127" s="203">
        <f>S127*H127</f>
        <v>0</v>
      </c>
      <c r="AR127" s="24" t="s">
        <v>301</v>
      </c>
      <c r="AT127" s="24" t="s">
        <v>182</v>
      </c>
      <c r="AU127" s="24" t="s">
        <v>88</v>
      </c>
      <c r="AY127" s="24" t="s">
        <v>179</v>
      </c>
      <c r="BE127" s="204">
        <f>IF(N127="základní",J127,0)</f>
        <v>0</v>
      </c>
      <c r="BF127" s="204">
        <f>IF(N127="snížená",J127,0)</f>
        <v>0</v>
      </c>
      <c r="BG127" s="204">
        <f>IF(N127="zákl. přenesená",J127,0)</f>
        <v>0</v>
      </c>
      <c r="BH127" s="204">
        <f>IF(N127="sníž. přenesená",J127,0)</f>
        <v>0</v>
      </c>
      <c r="BI127" s="204">
        <f>IF(N127="nulová",J127,0)</f>
        <v>0</v>
      </c>
      <c r="BJ127" s="24" t="s">
        <v>86</v>
      </c>
      <c r="BK127" s="204">
        <f>ROUND(I127*H127,2)</f>
        <v>0</v>
      </c>
      <c r="BL127" s="24" t="s">
        <v>301</v>
      </c>
      <c r="BM127" s="24" t="s">
        <v>4679</v>
      </c>
    </row>
    <row r="128" spans="2:65" s="12" customFormat="1" ht="13.5">
      <c r="B128" s="218"/>
      <c r="C128" s="219"/>
      <c r="D128" s="205" t="s">
        <v>191</v>
      </c>
      <c r="E128" s="220" t="s">
        <v>34</v>
      </c>
      <c r="F128" s="221" t="s">
        <v>4680</v>
      </c>
      <c r="G128" s="219"/>
      <c r="H128" s="222">
        <v>225</v>
      </c>
      <c r="I128" s="223"/>
      <c r="J128" s="219"/>
      <c r="K128" s="219"/>
      <c r="L128" s="224"/>
      <c r="M128" s="225"/>
      <c r="N128" s="226"/>
      <c r="O128" s="226"/>
      <c r="P128" s="226"/>
      <c r="Q128" s="226"/>
      <c r="R128" s="226"/>
      <c r="S128" s="226"/>
      <c r="T128" s="227"/>
      <c r="AT128" s="228" t="s">
        <v>191</v>
      </c>
      <c r="AU128" s="228" t="s">
        <v>88</v>
      </c>
      <c r="AV128" s="12" t="s">
        <v>88</v>
      </c>
      <c r="AW128" s="12" t="s">
        <v>41</v>
      </c>
      <c r="AX128" s="12" t="s">
        <v>86</v>
      </c>
      <c r="AY128" s="228" t="s">
        <v>179</v>
      </c>
    </row>
    <row r="129" spans="2:65" s="1" customFormat="1" ht="14.45" customHeight="1">
      <c r="B129" s="42"/>
      <c r="C129" s="240" t="s">
        <v>473</v>
      </c>
      <c r="D129" s="240" t="s">
        <v>222</v>
      </c>
      <c r="E129" s="241" t="s">
        <v>4681</v>
      </c>
      <c r="F129" s="242" t="s">
        <v>4674</v>
      </c>
      <c r="G129" s="243" t="s">
        <v>769</v>
      </c>
      <c r="H129" s="244">
        <v>215</v>
      </c>
      <c r="I129" s="245"/>
      <c r="J129" s="246">
        <f t="shared" ref="J129:J139" si="10">ROUND(I129*H129,2)</f>
        <v>0</v>
      </c>
      <c r="K129" s="242" t="s">
        <v>233</v>
      </c>
      <c r="L129" s="247"/>
      <c r="M129" s="248" t="s">
        <v>34</v>
      </c>
      <c r="N129" s="249" t="s">
        <v>49</v>
      </c>
      <c r="O129" s="43"/>
      <c r="P129" s="202">
        <f t="shared" ref="P129:P139" si="11">O129*H129</f>
        <v>0</v>
      </c>
      <c r="Q129" s="202">
        <v>9.0000000000000006E-5</v>
      </c>
      <c r="R129" s="202">
        <f t="shared" ref="R129:R139" si="12">Q129*H129</f>
        <v>1.9350000000000003E-2</v>
      </c>
      <c r="S129" s="202">
        <v>0</v>
      </c>
      <c r="T129" s="203">
        <f t="shared" ref="T129:T139" si="13">S129*H129</f>
        <v>0</v>
      </c>
      <c r="AR129" s="24" t="s">
        <v>473</v>
      </c>
      <c r="AT129" s="24" t="s">
        <v>222</v>
      </c>
      <c r="AU129" s="24" t="s">
        <v>88</v>
      </c>
      <c r="AY129" s="24" t="s">
        <v>179</v>
      </c>
      <c r="BE129" s="204">
        <f t="shared" ref="BE129:BE139" si="14">IF(N129="základní",J129,0)</f>
        <v>0</v>
      </c>
      <c r="BF129" s="204">
        <f t="shared" ref="BF129:BF139" si="15">IF(N129="snížená",J129,0)</f>
        <v>0</v>
      </c>
      <c r="BG129" s="204">
        <f t="shared" ref="BG129:BG139" si="16">IF(N129="zákl. přenesená",J129,0)</f>
        <v>0</v>
      </c>
      <c r="BH129" s="204">
        <f t="shared" ref="BH129:BH139" si="17">IF(N129="sníž. přenesená",J129,0)</f>
        <v>0</v>
      </c>
      <c r="BI129" s="204">
        <f t="shared" ref="BI129:BI139" si="18">IF(N129="nulová",J129,0)</f>
        <v>0</v>
      </c>
      <c r="BJ129" s="24" t="s">
        <v>86</v>
      </c>
      <c r="BK129" s="204">
        <f t="shared" ref="BK129:BK139" si="19">ROUND(I129*H129,2)</f>
        <v>0</v>
      </c>
      <c r="BL129" s="24" t="s">
        <v>301</v>
      </c>
      <c r="BM129" s="24" t="s">
        <v>4682</v>
      </c>
    </row>
    <row r="130" spans="2:65" s="1" customFormat="1" ht="14.45" customHeight="1">
      <c r="B130" s="42"/>
      <c r="C130" s="240" t="s">
        <v>481</v>
      </c>
      <c r="D130" s="240" t="s">
        <v>222</v>
      </c>
      <c r="E130" s="241" t="s">
        <v>4683</v>
      </c>
      <c r="F130" s="242" t="s">
        <v>4684</v>
      </c>
      <c r="G130" s="243" t="s">
        <v>769</v>
      </c>
      <c r="H130" s="244">
        <v>10</v>
      </c>
      <c r="I130" s="245"/>
      <c r="J130" s="246">
        <f t="shared" si="10"/>
        <v>0</v>
      </c>
      <c r="K130" s="242" t="s">
        <v>233</v>
      </c>
      <c r="L130" s="247"/>
      <c r="M130" s="248" t="s">
        <v>34</v>
      </c>
      <c r="N130" s="249" t="s">
        <v>49</v>
      </c>
      <c r="O130" s="43"/>
      <c r="P130" s="202">
        <f t="shared" si="11"/>
        <v>0</v>
      </c>
      <c r="Q130" s="202">
        <v>9.0000000000000006E-5</v>
      </c>
      <c r="R130" s="202">
        <f t="shared" si="12"/>
        <v>9.0000000000000008E-4</v>
      </c>
      <c r="S130" s="202">
        <v>0</v>
      </c>
      <c r="T130" s="203">
        <f t="shared" si="13"/>
        <v>0</v>
      </c>
      <c r="AR130" s="24" t="s">
        <v>473</v>
      </c>
      <c r="AT130" s="24" t="s">
        <v>222</v>
      </c>
      <c r="AU130" s="24" t="s">
        <v>88</v>
      </c>
      <c r="AY130" s="24" t="s">
        <v>179</v>
      </c>
      <c r="BE130" s="204">
        <f t="shared" si="14"/>
        <v>0</v>
      </c>
      <c r="BF130" s="204">
        <f t="shared" si="15"/>
        <v>0</v>
      </c>
      <c r="BG130" s="204">
        <f t="shared" si="16"/>
        <v>0</v>
      </c>
      <c r="BH130" s="204">
        <f t="shared" si="17"/>
        <v>0</v>
      </c>
      <c r="BI130" s="204">
        <f t="shared" si="18"/>
        <v>0</v>
      </c>
      <c r="BJ130" s="24" t="s">
        <v>86</v>
      </c>
      <c r="BK130" s="204">
        <f t="shared" si="19"/>
        <v>0</v>
      </c>
      <c r="BL130" s="24" t="s">
        <v>301</v>
      </c>
      <c r="BM130" s="24" t="s">
        <v>4685</v>
      </c>
    </row>
    <row r="131" spans="2:65" s="1" customFormat="1" ht="45.6" customHeight="1">
      <c r="B131" s="42"/>
      <c r="C131" s="193" t="s">
        <v>486</v>
      </c>
      <c r="D131" s="193" t="s">
        <v>182</v>
      </c>
      <c r="E131" s="194" t="s">
        <v>4686</v>
      </c>
      <c r="F131" s="195" t="s">
        <v>4687</v>
      </c>
      <c r="G131" s="196" t="s">
        <v>769</v>
      </c>
      <c r="H131" s="197">
        <v>30</v>
      </c>
      <c r="I131" s="198"/>
      <c r="J131" s="199">
        <f t="shared" si="10"/>
        <v>0</v>
      </c>
      <c r="K131" s="195" t="s">
        <v>186</v>
      </c>
      <c r="L131" s="62"/>
      <c r="M131" s="200" t="s">
        <v>34</v>
      </c>
      <c r="N131" s="201" t="s">
        <v>49</v>
      </c>
      <c r="O131" s="43"/>
      <c r="P131" s="202">
        <f t="shared" si="11"/>
        <v>0</v>
      </c>
      <c r="Q131" s="202">
        <v>0</v>
      </c>
      <c r="R131" s="202">
        <f t="shared" si="12"/>
        <v>0</v>
      </c>
      <c r="S131" s="202">
        <v>0</v>
      </c>
      <c r="T131" s="203">
        <f t="shared" si="13"/>
        <v>0</v>
      </c>
      <c r="AR131" s="24" t="s">
        <v>301</v>
      </c>
      <c r="AT131" s="24" t="s">
        <v>182</v>
      </c>
      <c r="AU131" s="24" t="s">
        <v>88</v>
      </c>
      <c r="AY131" s="24" t="s">
        <v>179</v>
      </c>
      <c r="BE131" s="204">
        <f t="shared" si="14"/>
        <v>0</v>
      </c>
      <c r="BF131" s="204">
        <f t="shared" si="15"/>
        <v>0</v>
      </c>
      <c r="BG131" s="204">
        <f t="shared" si="16"/>
        <v>0</v>
      </c>
      <c r="BH131" s="204">
        <f t="shared" si="17"/>
        <v>0</v>
      </c>
      <c r="BI131" s="204">
        <f t="shared" si="18"/>
        <v>0</v>
      </c>
      <c r="BJ131" s="24" t="s">
        <v>86</v>
      </c>
      <c r="BK131" s="204">
        <f t="shared" si="19"/>
        <v>0</v>
      </c>
      <c r="BL131" s="24" t="s">
        <v>301</v>
      </c>
      <c r="BM131" s="24" t="s">
        <v>4688</v>
      </c>
    </row>
    <row r="132" spans="2:65" s="1" customFormat="1" ht="14.45" customHeight="1">
      <c r="B132" s="42"/>
      <c r="C132" s="240" t="s">
        <v>491</v>
      </c>
      <c r="D132" s="240" t="s">
        <v>222</v>
      </c>
      <c r="E132" s="241" t="s">
        <v>4689</v>
      </c>
      <c r="F132" s="242" t="s">
        <v>4690</v>
      </c>
      <c r="G132" s="243" t="s">
        <v>769</v>
      </c>
      <c r="H132" s="244">
        <v>30</v>
      </c>
      <c r="I132" s="245"/>
      <c r="J132" s="246">
        <f t="shared" si="10"/>
        <v>0</v>
      </c>
      <c r="K132" s="242" t="s">
        <v>233</v>
      </c>
      <c r="L132" s="247"/>
      <c r="M132" s="248" t="s">
        <v>34</v>
      </c>
      <c r="N132" s="249" t="s">
        <v>49</v>
      </c>
      <c r="O132" s="43"/>
      <c r="P132" s="202">
        <f t="shared" si="11"/>
        <v>0</v>
      </c>
      <c r="Q132" s="202">
        <v>9.0000000000000006E-5</v>
      </c>
      <c r="R132" s="202">
        <f t="shared" si="12"/>
        <v>2.7000000000000001E-3</v>
      </c>
      <c r="S132" s="202">
        <v>0</v>
      </c>
      <c r="T132" s="203">
        <f t="shared" si="13"/>
        <v>0</v>
      </c>
      <c r="AR132" s="24" t="s">
        <v>473</v>
      </c>
      <c r="AT132" s="24" t="s">
        <v>222</v>
      </c>
      <c r="AU132" s="24" t="s">
        <v>88</v>
      </c>
      <c r="AY132" s="24" t="s">
        <v>179</v>
      </c>
      <c r="BE132" s="204">
        <f t="shared" si="14"/>
        <v>0</v>
      </c>
      <c r="BF132" s="204">
        <f t="shared" si="15"/>
        <v>0</v>
      </c>
      <c r="BG132" s="204">
        <f t="shared" si="16"/>
        <v>0</v>
      </c>
      <c r="BH132" s="204">
        <f t="shared" si="17"/>
        <v>0</v>
      </c>
      <c r="BI132" s="204">
        <f t="shared" si="18"/>
        <v>0</v>
      </c>
      <c r="BJ132" s="24" t="s">
        <v>86</v>
      </c>
      <c r="BK132" s="204">
        <f t="shared" si="19"/>
        <v>0</v>
      </c>
      <c r="BL132" s="24" t="s">
        <v>301</v>
      </c>
      <c r="BM132" s="24" t="s">
        <v>4691</v>
      </c>
    </row>
    <row r="133" spans="2:65" s="1" customFormat="1" ht="34.15" customHeight="1">
      <c r="B133" s="42"/>
      <c r="C133" s="193" t="s">
        <v>495</v>
      </c>
      <c r="D133" s="193" t="s">
        <v>182</v>
      </c>
      <c r="E133" s="194" t="s">
        <v>4692</v>
      </c>
      <c r="F133" s="195" t="s">
        <v>4693</v>
      </c>
      <c r="G133" s="196" t="s">
        <v>769</v>
      </c>
      <c r="H133" s="197">
        <v>6</v>
      </c>
      <c r="I133" s="198"/>
      <c r="J133" s="199">
        <f t="shared" si="10"/>
        <v>0</v>
      </c>
      <c r="K133" s="195" t="s">
        <v>186</v>
      </c>
      <c r="L133" s="62"/>
      <c r="M133" s="200" t="s">
        <v>34</v>
      </c>
      <c r="N133" s="201" t="s">
        <v>49</v>
      </c>
      <c r="O133" s="43"/>
      <c r="P133" s="202">
        <f t="shared" si="11"/>
        <v>0</v>
      </c>
      <c r="Q133" s="202">
        <v>0</v>
      </c>
      <c r="R133" s="202">
        <f t="shared" si="12"/>
        <v>0</v>
      </c>
      <c r="S133" s="202">
        <v>0</v>
      </c>
      <c r="T133" s="203">
        <f t="shared" si="13"/>
        <v>0</v>
      </c>
      <c r="AR133" s="24" t="s">
        <v>301</v>
      </c>
      <c r="AT133" s="24" t="s">
        <v>182</v>
      </c>
      <c r="AU133" s="24" t="s">
        <v>88</v>
      </c>
      <c r="AY133" s="24" t="s">
        <v>179</v>
      </c>
      <c r="BE133" s="204">
        <f t="shared" si="14"/>
        <v>0</v>
      </c>
      <c r="BF133" s="204">
        <f t="shared" si="15"/>
        <v>0</v>
      </c>
      <c r="BG133" s="204">
        <f t="shared" si="16"/>
        <v>0</v>
      </c>
      <c r="BH133" s="204">
        <f t="shared" si="17"/>
        <v>0</v>
      </c>
      <c r="BI133" s="204">
        <f t="shared" si="18"/>
        <v>0</v>
      </c>
      <c r="BJ133" s="24" t="s">
        <v>86</v>
      </c>
      <c r="BK133" s="204">
        <f t="shared" si="19"/>
        <v>0</v>
      </c>
      <c r="BL133" s="24" t="s">
        <v>301</v>
      </c>
      <c r="BM133" s="24" t="s">
        <v>4694</v>
      </c>
    </row>
    <row r="134" spans="2:65" s="1" customFormat="1" ht="14.45" customHeight="1">
      <c r="B134" s="42"/>
      <c r="C134" s="240" t="s">
        <v>503</v>
      </c>
      <c r="D134" s="240" t="s">
        <v>222</v>
      </c>
      <c r="E134" s="241" t="s">
        <v>4695</v>
      </c>
      <c r="F134" s="242" t="s">
        <v>4696</v>
      </c>
      <c r="G134" s="243" t="s">
        <v>769</v>
      </c>
      <c r="H134" s="244">
        <v>6</v>
      </c>
      <c r="I134" s="245"/>
      <c r="J134" s="246">
        <f t="shared" si="10"/>
        <v>0</v>
      </c>
      <c r="K134" s="242" t="s">
        <v>233</v>
      </c>
      <c r="L134" s="247"/>
      <c r="M134" s="248" t="s">
        <v>34</v>
      </c>
      <c r="N134" s="249" t="s">
        <v>49</v>
      </c>
      <c r="O134" s="43"/>
      <c r="P134" s="202">
        <f t="shared" si="11"/>
        <v>0</v>
      </c>
      <c r="Q134" s="202">
        <v>9.0000000000000006E-5</v>
      </c>
      <c r="R134" s="202">
        <f t="shared" si="12"/>
        <v>5.4000000000000001E-4</v>
      </c>
      <c r="S134" s="202">
        <v>0</v>
      </c>
      <c r="T134" s="203">
        <f t="shared" si="13"/>
        <v>0</v>
      </c>
      <c r="AR134" s="24" t="s">
        <v>473</v>
      </c>
      <c r="AT134" s="24" t="s">
        <v>222</v>
      </c>
      <c r="AU134" s="24" t="s">
        <v>88</v>
      </c>
      <c r="AY134" s="24" t="s">
        <v>179</v>
      </c>
      <c r="BE134" s="204">
        <f t="shared" si="14"/>
        <v>0</v>
      </c>
      <c r="BF134" s="204">
        <f t="shared" si="15"/>
        <v>0</v>
      </c>
      <c r="BG134" s="204">
        <f t="shared" si="16"/>
        <v>0</v>
      </c>
      <c r="BH134" s="204">
        <f t="shared" si="17"/>
        <v>0</v>
      </c>
      <c r="BI134" s="204">
        <f t="shared" si="18"/>
        <v>0</v>
      </c>
      <c r="BJ134" s="24" t="s">
        <v>86</v>
      </c>
      <c r="BK134" s="204">
        <f t="shared" si="19"/>
        <v>0</v>
      </c>
      <c r="BL134" s="24" t="s">
        <v>301</v>
      </c>
      <c r="BM134" s="24" t="s">
        <v>4697</v>
      </c>
    </row>
    <row r="135" spans="2:65" s="1" customFormat="1" ht="34.15" customHeight="1">
      <c r="B135" s="42"/>
      <c r="C135" s="193" t="s">
        <v>508</v>
      </c>
      <c r="D135" s="193" t="s">
        <v>182</v>
      </c>
      <c r="E135" s="194" t="s">
        <v>4698</v>
      </c>
      <c r="F135" s="195" t="s">
        <v>4699</v>
      </c>
      <c r="G135" s="196" t="s">
        <v>250</v>
      </c>
      <c r="H135" s="197">
        <v>60</v>
      </c>
      <c r="I135" s="198"/>
      <c r="J135" s="199">
        <f t="shared" si="10"/>
        <v>0</v>
      </c>
      <c r="K135" s="195" t="s">
        <v>186</v>
      </c>
      <c r="L135" s="62"/>
      <c r="M135" s="200" t="s">
        <v>34</v>
      </c>
      <c r="N135" s="201" t="s">
        <v>49</v>
      </c>
      <c r="O135" s="43"/>
      <c r="P135" s="202">
        <f t="shared" si="11"/>
        <v>0</v>
      </c>
      <c r="Q135" s="202">
        <v>0</v>
      </c>
      <c r="R135" s="202">
        <f t="shared" si="12"/>
        <v>0</v>
      </c>
      <c r="S135" s="202">
        <v>0</v>
      </c>
      <c r="T135" s="203">
        <f t="shared" si="13"/>
        <v>0</v>
      </c>
      <c r="AR135" s="24" t="s">
        <v>301</v>
      </c>
      <c r="AT135" s="24" t="s">
        <v>182</v>
      </c>
      <c r="AU135" s="24" t="s">
        <v>88</v>
      </c>
      <c r="AY135" s="24" t="s">
        <v>179</v>
      </c>
      <c r="BE135" s="204">
        <f t="shared" si="14"/>
        <v>0</v>
      </c>
      <c r="BF135" s="204">
        <f t="shared" si="15"/>
        <v>0</v>
      </c>
      <c r="BG135" s="204">
        <f t="shared" si="16"/>
        <v>0</v>
      </c>
      <c r="BH135" s="204">
        <f t="shared" si="17"/>
        <v>0</v>
      </c>
      <c r="BI135" s="204">
        <f t="shared" si="18"/>
        <v>0</v>
      </c>
      <c r="BJ135" s="24" t="s">
        <v>86</v>
      </c>
      <c r="BK135" s="204">
        <f t="shared" si="19"/>
        <v>0</v>
      </c>
      <c r="BL135" s="24" t="s">
        <v>301</v>
      </c>
      <c r="BM135" s="24" t="s">
        <v>4700</v>
      </c>
    </row>
    <row r="136" spans="2:65" s="1" customFormat="1" ht="22.9" customHeight="1">
      <c r="B136" s="42"/>
      <c r="C136" s="240" t="s">
        <v>512</v>
      </c>
      <c r="D136" s="240" t="s">
        <v>222</v>
      </c>
      <c r="E136" s="241" t="s">
        <v>4701</v>
      </c>
      <c r="F136" s="242" t="s">
        <v>4702</v>
      </c>
      <c r="G136" s="243" t="s">
        <v>250</v>
      </c>
      <c r="H136" s="244">
        <v>60</v>
      </c>
      <c r="I136" s="245"/>
      <c r="J136" s="246">
        <f t="shared" si="10"/>
        <v>0</v>
      </c>
      <c r="K136" s="242" t="s">
        <v>233</v>
      </c>
      <c r="L136" s="247"/>
      <c r="M136" s="248" t="s">
        <v>34</v>
      </c>
      <c r="N136" s="249" t="s">
        <v>49</v>
      </c>
      <c r="O136" s="43"/>
      <c r="P136" s="202">
        <f t="shared" si="11"/>
        <v>0</v>
      </c>
      <c r="Q136" s="202">
        <v>1.49E-2</v>
      </c>
      <c r="R136" s="202">
        <f t="shared" si="12"/>
        <v>0.89400000000000002</v>
      </c>
      <c r="S136" s="202">
        <v>0</v>
      </c>
      <c r="T136" s="203">
        <f t="shared" si="13"/>
        <v>0</v>
      </c>
      <c r="AR136" s="24" t="s">
        <v>473</v>
      </c>
      <c r="AT136" s="24" t="s">
        <v>222</v>
      </c>
      <c r="AU136" s="24" t="s">
        <v>88</v>
      </c>
      <c r="AY136" s="24" t="s">
        <v>179</v>
      </c>
      <c r="BE136" s="204">
        <f t="shared" si="14"/>
        <v>0</v>
      </c>
      <c r="BF136" s="204">
        <f t="shared" si="15"/>
        <v>0</v>
      </c>
      <c r="BG136" s="204">
        <f t="shared" si="16"/>
        <v>0</v>
      </c>
      <c r="BH136" s="204">
        <f t="shared" si="17"/>
        <v>0</v>
      </c>
      <c r="BI136" s="204">
        <f t="shared" si="18"/>
        <v>0</v>
      </c>
      <c r="BJ136" s="24" t="s">
        <v>86</v>
      </c>
      <c r="BK136" s="204">
        <f t="shared" si="19"/>
        <v>0</v>
      </c>
      <c r="BL136" s="24" t="s">
        <v>301</v>
      </c>
      <c r="BM136" s="24" t="s">
        <v>4703</v>
      </c>
    </row>
    <row r="137" spans="2:65" s="1" customFormat="1" ht="22.9" customHeight="1">
      <c r="B137" s="42"/>
      <c r="C137" s="193" t="s">
        <v>517</v>
      </c>
      <c r="D137" s="193" t="s">
        <v>182</v>
      </c>
      <c r="E137" s="194" t="s">
        <v>4704</v>
      </c>
      <c r="F137" s="195" t="s">
        <v>4705</v>
      </c>
      <c r="G137" s="196" t="s">
        <v>250</v>
      </c>
      <c r="H137" s="197">
        <v>555</v>
      </c>
      <c r="I137" s="198"/>
      <c r="J137" s="199">
        <f t="shared" si="10"/>
        <v>0</v>
      </c>
      <c r="K137" s="195" t="s">
        <v>186</v>
      </c>
      <c r="L137" s="62"/>
      <c r="M137" s="200" t="s">
        <v>34</v>
      </c>
      <c r="N137" s="201" t="s">
        <v>49</v>
      </c>
      <c r="O137" s="43"/>
      <c r="P137" s="202">
        <f t="shared" si="11"/>
        <v>0</v>
      </c>
      <c r="Q137" s="202">
        <v>0</v>
      </c>
      <c r="R137" s="202">
        <f t="shared" si="12"/>
        <v>0</v>
      </c>
      <c r="S137" s="202">
        <v>0</v>
      </c>
      <c r="T137" s="203">
        <f t="shared" si="13"/>
        <v>0</v>
      </c>
      <c r="AR137" s="24" t="s">
        <v>301</v>
      </c>
      <c r="AT137" s="24" t="s">
        <v>182</v>
      </c>
      <c r="AU137" s="24" t="s">
        <v>88</v>
      </c>
      <c r="AY137" s="24" t="s">
        <v>179</v>
      </c>
      <c r="BE137" s="204">
        <f t="shared" si="14"/>
        <v>0</v>
      </c>
      <c r="BF137" s="204">
        <f t="shared" si="15"/>
        <v>0</v>
      </c>
      <c r="BG137" s="204">
        <f t="shared" si="16"/>
        <v>0</v>
      </c>
      <c r="BH137" s="204">
        <f t="shared" si="17"/>
        <v>0</v>
      </c>
      <c r="BI137" s="204">
        <f t="shared" si="18"/>
        <v>0</v>
      </c>
      <c r="BJ137" s="24" t="s">
        <v>86</v>
      </c>
      <c r="BK137" s="204">
        <f t="shared" si="19"/>
        <v>0</v>
      </c>
      <c r="BL137" s="24" t="s">
        <v>301</v>
      </c>
      <c r="BM137" s="24" t="s">
        <v>4706</v>
      </c>
    </row>
    <row r="138" spans="2:65" s="1" customFormat="1" ht="22.9" customHeight="1">
      <c r="B138" s="42"/>
      <c r="C138" s="240" t="s">
        <v>523</v>
      </c>
      <c r="D138" s="240" t="s">
        <v>222</v>
      </c>
      <c r="E138" s="241" t="s">
        <v>4707</v>
      </c>
      <c r="F138" s="242" t="s">
        <v>4708</v>
      </c>
      <c r="G138" s="243" t="s">
        <v>250</v>
      </c>
      <c r="H138" s="244">
        <v>555</v>
      </c>
      <c r="I138" s="245"/>
      <c r="J138" s="246">
        <f t="shared" si="10"/>
        <v>0</v>
      </c>
      <c r="K138" s="242" t="s">
        <v>233</v>
      </c>
      <c r="L138" s="247"/>
      <c r="M138" s="248" t="s">
        <v>34</v>
      </c>
      <c r="N138" s="249" t="s">
        <v>49</v>
      </c>
      <c r="O138" s="43"/>
      <c r="P138" s="202">
        <f t="shared" si="11"/>
        <v>0</v>
      </c>
      <c r="Q138" s="202">
        <v>1.49E-2</v>
      </c>
      <c r="R138" s="202">
        <f t="shared" si="12"/>
        <v>8.2695000000000007</v>
      </c>
      <c r="S138" s="202">
        <v>0</v>
      </c>
      <c r="T138" s="203">
        <f t="shared" si="13"/>
        <v>0</v>
      </c>
      <c r="AR138" s="24" t="s">
        <v>473</v>
      </c>
      <c r="AT138" s="24" t="s">
        <v>222</v>
      </c>
      <c r="AU138" s="24" t="s">
        <v>88</v>
      </c>
      <c r="AY138" s="24" t="s">
        <v>179</v>
      </c>
      <c r="BE138" s="204">
        <f t="shared" si="14"/>
        <v>0</v>
      </c>
      <c r="BF138" s="204">
        <f t="shared" si="15"/>
        <v>0</v>
      </c>
      <c r="BG138" s="204">
        <f t="shared" si="16"/>
        <v>0</v>
      </c>
      <c r="BH138" s="204">
        <f t="shared" si="17"/>
        <v>0</v>
      </c>
      <c r="BI138" s="204">
        <f t="shared" si="18"/>
        <v>0</v>
      </c>
      <c r="BJ138" s="24" t="s">
        <v>86</v>
      </c>
      <c r="BK138" s="204">
        <f t="shared" si="19"/>
        <v>0</v>
      </c>
      <c r="BL138" s="24" t="s">
        <v>301</v>
      </c>
      <c r="BM138" s="24" t="s">
        <v>4709</v>
      </c>
    </row>
    <row r="139" spans="2:65" s="1" customFormat="1" ht="22.9" customHeight="1">
      <c r="B139" s="42"/>
      <c r="C139" s="193" t="s">
        <v>528</v>
      </c>
      <c r="D139" s="193" t="s">
        <v>182</v>
      </c>
      <c r="E139" s="194" t="s">
        <v>4710</v>
      </c>
      <c r="F139" s="195" t="s">
        <v>4711</v>
      </c>
      <c r="G139" s="196" t="s">
        <v>769</v>
      </c>
      <c r="H139" s="197">
        <v>1020</v>
      </c>
      <c r="I139" s="198"/>
      <c r="J139" s="199">
        <f t="shared" si="10"/>
        <v>0</v>
      </c>
      <c r="K139" s="195" t="s">
        <v>186</v>
      </c>
      <c r="L139" s="62"/>
      <c r="M139" s="200" t="s">
        <v>34</v>
      </c>
      <c r="N139" s="201" t="s">
        <v>49</v>
      </c>
      <c r="O139" s="43"/>
      <c r="P139" s="202">
        <f t="shared" si="11"/>
        <v>0</v>
      </c>
      <c r="Q139" s="202">
        <v>0</v>
      </c>
      <c r="R139" s="202">
        <f t="shared" si="12"/>
        <v>0</v>
      </c>
      <c r="S139" s="202">
        <v>0</v>
      </c>
      <c r="T139" s="203">
        <f t="shared" si="13"/>
        <v>0</v>
      </c>
      <c r="AR139" s="24" t="s">
        <v>301</v>
      </c>
      <c r="AT139" s="24" t="s">
        <v>182</v>
      </c>
      <c r="AU139" s="24" t="s">
        <v>88</v>
      </c>
      <c r="AY139" s="24" t="s">
        <v>179</v>
      </c>
      <c r="BE139" s="204">
        <f t="shared" si="14"/>
        <v>0</v>
      </c>
      <c r="BF139" s="204">
        <f t="shared" si="15"/>
        <v>0</v>
      </c>
      <c r="BG139" s="204">
        <f t="shared" si="16"/>
        <v>0</v>
      </c>
      <c r="BH139" s="204">
        <f t="shared" si="17"/>
        <v>0</v>
      </c>
      <c r="BI139" s="204">
        <f t="shared" si="18"/>
        <v>0</v>
      </c>
      <c r="BJ139" s="24" t="s">
        <v>86</v>
      </c>
      <c r="BK139" s="204">
        <f t="shared" si="19"/>
        <v>0</v>
      </c>
      <c r="BL139" s="24" t="s">
        <v>301</v>
      </c>
      <c r="BM139" s="24" t="s">
        <v>4712</v>
      </c>
    </row>
    <row r="140" spans="2:65" s="12" customFormat="1" ht="13.5">
      <c r="B140" s="218"/>
      <c r="C140" s="219"/>
      <c r="D140" s="205" t="s">
        <v>191</v>
      </c>
      <c r="E140" s="220" t="s">
        <v>34</v>
      </c>
      <c r="F140" s="221" t="s">
        <v>4713</v>
      </c>
      <c r="G140" s="219"/>
      <c r="H140" s="222">
        <v>1020</v>
      </c>
      <c r="I140" s="223"/>
      <c r="J140" s="219"/>
      <c r="K140" s="219"/>
      <c r="L140" s="224"/>
      <c r="M140" s="225"/>
      <c r="N140" s="226"/>
      <c r="O140" s="226"/>
      <c r="P140" s="226"/>
      <c r="Q140" s="226"/>
      <c r="R140" s="226"/>
      <c r="S140" s="226"/>
      <c r="T140" s="227"/>
      <c r="AT140" s="228" t="s">
        <v>191</v>
      </c>
      <c r="AU140" s="228" t="s">
        <v>88</v>
      </c>
      <c r="AV140" s="12" t="s">
        <v>88</v>
      </c>
      <c r="AW140" s="12" t="s">
        <v>41</v>
      </c>
      <c r="AX140" s="12" t="s">
        <v>86</v>
      </c>
      <c r="AY140" s="228" t="s">
        <v>179</v>
      </c>
    </row>
    <row r="141" spans="2:65" s="1" customFormat="1" ht="14.45" customHeight="1">
      <c r="B141" s="42"/>
      <c r="C141" s="240" t="s">
        <v>538</v>
      </c>
      <c r="D141" s="240" t="s">
        <v>222</v>
      </c>
      <c r="E141" s="241" t="s">
        <v>4714</v>
      </c>
      <c r="F141" s="242" t="s">
        <v>4715</v>
      </c>
      <c r="G141" s="243" t="s">
        <v>769</v>
      </c>
      <c r="H141" s="244">
        <v>120</v>
      </c>
      <c r="I141" s="245"/>
      <c r="J141" s="246">
        <f>ROUND(I141*H141,2)</f>
        <v>0</v>
      </c>
      <c r="K141" s="242" t="s">
        <v>233</v>
      </c>
      <c r="L141" s="247"/>
      <c r="M141" s="248" t="s">
        <v>34</v>
      </c>
      <c r="N141" s="249" t="s">
        <v>49</v>
      </c>
      <c r="O141" s="43"/>
      <c r="P141" s="202">
        <f>O141*H141</f>
        <v>0</v>
      </c>
      <c r="Q141" s="202">
        <v>9.0000000000000006E-5</v>
      </c>
      <c r="R141" s="202">
        <f>Q141*H141</f>
        <v>1.0800000000000001E-2</v>
      </c>
      <c r="S141" s="202">
        <v>0</v>
      </c>
      <c r="T141" s="203">
        <f>S141*H141</f>
        <v>0</v>
      </c>
      <c r="AR141" s="24" t="s">
        <v>473</v>
      </c>
      <c r="AT141" s="24" t="s">
        <v>222</v>
      </c>
      <c r="AU141" s="24" t="s">
        <v>88</v>
      </c>
      <c r="AY141" s="24" t="s">
        <v>179</v>
      </c>
      <c r="BE141" s="204">
        <f>IF(N141="základní",J141,0)</f>
        <v>0</v>
      </c>
      <c r="BF141" s="204">
        <f>IF(N141="snížená",J141,0)</f>
        <v>0</v>
      </c>
      <c r="BG141" s="204">
        <f>IF(N141="zákl. přenesená",J141,0)</f>
        <v>0</v>
      </c>
      <c r="BH141" s="204">
        <f>IF(N141="sníž. přenesená",J141,0)</f>
        <v>0</v>
      </c>
      <c r="BI141" s="204">
        <f>IF(N141="nulová",J141,0)</f>
        <v>0</v>
      </c>
      <c r="BJ141" s="24" t="s">
        <v>86</v>
      </c>
      <c r="BK141" s="204">
        <f>ROUND(I141*H141,2)</f>
        <v>0</v>
      </c>
      <c r="BL141" s="24" t="s">
        <v>301</v>
      </c>
      <c r="BM141" s="24" t="s">
        <v>4716</v>
      </c>
    </row>
    <row r="142" spans="2:65" s="1" customFormat="1" ht="14.45" customHeight="1">
      <c r="B142" s="42"/>
      <c r="C142" s="240" t="s">
        <v>547</v>
      </c>
      <c r="D142" s="240" t="s">
        <v>222</v>
      </c>
      <c r="E142" s="241" t="s">
        <v>4717</v>
      </c>
      <c r="F142" s="242" t="s">
        <v>4718</v>
      </c>
      <c r="G142" s="243" t="s">
        <v>769</v>
      </c>
      <c r="H142" s="244">
        <v>900</v>
      </c>
      <c r="I142" s="245"/>
      <c r="J142" s="246">
        <f>ROUND(I142*H142,2)</f>
        <v>0</v>
      </c>
      <c r="K142" s="242" t="s">
        <v>233</v>
      </c>
      <c r="L142" s="247"/>
      <c r="M142" s="248" t="s">
        <v>34</v>
      </c>
      <c r="N142" s="249" t="s">
        <v>49</v>
      </c>
      <c r="O142" s="43"/>
      <c r="P142" s="202">
        <f>O142*H142</f>
        <v>0</v>
      </c>
      <c r="Q142" s="202">
        <v>9.0000000000000006E-5</v>
      </c>
      <c r="R142" s="202">
        <f>Q142*H142</f>
        <v>8.1000000000000003E-2</v>
      </c>
      <c r="S142" s="202">
        <v>0</v>
      </c>
      <c r="T142" s="203">
        <f>S142*H142</f>
        <v>0</v>
      </c>
      <c r="AR142" s="24" t="s">
        <v>473</v>
      </c>
      <c r="AT142" s="24" t="s">
        <v>222</v>
      </c>
      <c r="AU142" s="24" t="s">
        <v>88</v>
      </c>
      <c r="AY142" s="24" t="s">
        <v>179</v>
      </c>
      <c r="BE142" s="204">
        <f>IF(N142="základní",J142,0)</f>
        <v>0</v>
      </c>
      <c r="BF142" s="204">
        <f>IF(N142="snížená",J142,0)</f>
        <v>0</v>
      </c>
      <c r="BG142" s="204">
        <f>IF(N142="zákl. přenesená",J142,0)</f>
        <v>0</v>
      </c>
      <c r="BH142" s="204">
        <f>IF(N142="sníž. přenesená",J142,0)</f>
        <v>0</v>
      </c>
      <c r="BI142" s="204">
        <f>IF(N142="nulová",J142,0)</f>
        <v>0</v>
      </c>
      <c r="BJ142" s="24" t="s">
        <v>86</v>
      </c>
      <c r="BK142" s="204">
        <f>ROUND(I142*H142,2)</f>
        <v>0</v>
      </c>
      <c r="BL142" s="24" t="s">
        <v>301</v>
      </c>
      <c r="BM142" s="24" t="s">
        <v>4719</v>
      </c>
    </row>
    <row r="143" spans="2:65" s="1" customFormat="1" ht="14.45" customHeight="1">
      <c r="B143" s="42"/>
      <c r="C143" s="240" t="s">
        <v>553</v>
      </c>
      <c r="D143" s="240" t="s">
        <v>222</v>
      </c>
      <c r="E143" s="241" t="s">
        <v>4720</v>
      </c>
      <c r="F143" s="242" t="s">
        <v>4721</v>
      </c>
      <c r="G143" s="243" t="s">
        <v>769</v>
      </c>
      <c r="H143" s="244">
        <v>900</v>
      </c>
      <c r="I143" s="245"/>
      <c r="J143" s="246">
        <f>ROUND(I143*H143,2)</f>
        <v>0</v>
      </c>
      <c r="K143" s="242" t="s">
        <v>233</v>
      </c>
      <c r="L143" s="247"/>
      <c r="M143" s="248" t="s">
        <v>34</v>
      </c>
      <c r="N143" s="249" t="s">
        <v>49</v>
      </c>
      <c r="O143" s="43"/>
      <c r="P143" s="202">
        <f>O143*H143</f>
        <v>0</v>
      </c>
      <c r="Q143" s="202">
        <v>9.0000000000000006E-5</v>
      </c>
      <c r="R143" s="202">
        <f>Q143*H143</f>
        <v>8.1000000000000003E-2</v>
      </c>
      <c r="S143" s="202">
        <v>0</v>
      </c>
      <c r="T143" s="203">
        <f>S143*H143</f>
        <v>0</v>
      </c>
      <c r="AR143" s="24" t="s">
        <v>473</v>
      </c>
      <c r="AT143" s="24" t="s">
        <v>222</v>
      </c>
      <c r="AU143" s="24" t="s">
        <v>88</v>
      </c>
      <c r="AY143" s="24" t="s">
        <v>179</v>
      </c>
      <c r="BE143" s="204">
        <f>IF(N143="základní",J143,0)</f>
        <v>0</v>
      </c>
      <c r="BF143" s="204">
        <f>IF(N143="snížená",J143,0)</f>
        <v>0</v>
      </c>
      <c r="BG143" s="204">
        <f>IF(N143="zákl. přenesená",J143,0)</f>
        <v>0</v>
      </c>
      <c r="BH143" s="204">
        <f>IF(N143="sníž. přenesená",J143,0)</f>
        <v>0</v>
      </c>
      <c r="BI143" s="204">
        <f>IF(N143="nulová",J143,0)</f>
        <v>0</v>
      </c>
      <c r="BJ143" s="24" t="s">
        <v>86</v>
      </c>
      <c r="BK143" s="204">
        <f>ROUND(I143*H143,2)</f>
        <v>0</v>
      </c>
      <c r="BL143" s="24" t="s">
        <v>301</v>
      </c>
      <c r="BM143" s="24" t="s">
        <v>4722</v>
      </c>
    </row>
    <row r="144" spans="2:65" s="10" customFormat="1" ht="29.85" customHeight="1">
      <c r="B144" s="177"/>
      <c r="C144" s="178"/>
      <c r="D144" s="179" t="s">
        <v>77</v>
      </c>
      <c r="E144" s="191" t="s">
        <v>4010</v>
      </c>
      <c r="F144" s="191" t="s">
        <v>4723</v>
      </c>
      <c r="G144" s="178"/>
      <c r="H144" s="178"/>
      <c r="I144" s="181"/>
      <c r="J144" s="192">
        <f>BK144</f>
        <v>0</v>
      </c>
      <c r="K144" s="178"/>
      <c r="L144" s="183"/>
      <c r="M144" s="184"/>
      <c r="N144" s="185"/>
      <c r="O144" s="185"/>
      <c r="P144" s="186">
        <f>SUM(P145:P198)</f>
        <v>0</v>
      </c>
      <c r="Q144" s="185"/>
      <c r="R144" s="186">
        <f>SUM(R145:R198)</f>
        <v>1.1545500000000002</v>
      </c>
      <c r="S144" s="185"/>
      <c r="T144" s="187">
        <f>SUM(T145:T198)</f>
        <v>0</v>
      </c>
      <c r="AR144" s="188" t="s">
        <v>88</v>
      </c>
      <c r="AT144" s="189" t="s">
        <v>77</v>
      </c>
      <c r="AU144" s="189" t="s">
        <v>86</v>
      </c>
      <c r="AY144" s="188" t="s">
        <v>179</v>
      </c>
      <c r="BK144" s="190">
        <f>SUM(BK145:BK198)</f>
        <v>0</v>
      </c>
    </row>
    <row r="145" spans="2:65" s="1" customFormat="1" ht="22.9" customHeight="1">
      <c r="B145" s="42"/>
      <c r="C145" s="193" t="s">
        <v>558</v>
      </c>
      <c r="D145" s="193" t="s">
        <v>182</v>
      </c>
      <c r="E145" s="194" t="s">
        <v>4724</v>
      </c>
      <c r="F145" s="195" t="s">
        <v>4725</v>
      </c>
      <c r="G145" s="196" t="s">
        <v>250</v>
      </c>
      <c r="H145" s="197">
        <v>120</v>
      </c>
      <c r="I145" s="198"/>
      <c r="J145" s="199">
        <f>ROUND(I145*H145,2)</f>
        <v>0</v>
      </c>
      <c r="K145" s="195" t="s">
        <v>186</v>
      </c>
      <c r="L145" s="62"/>
      <c r="M145" s="200" t="s">
        <v>34</v>
      </c>
      <c r="N145" s="201" t="s">
        <v>49</v>
      </c>
      <c r="O145" s="43"/>
      <c r="P145" s="202">
        <f>O145*H145</f>
        <v>0</v>
      </c>
      <c r="Q145" s="202">
        <v>0</v>
      </c>
      <c r="R145" s="202">
        <f>Q145*H145</f>
        <v>0</v>
      </c>
      <c r="S145" s="202">
        <v>0</v>
      </c>
      <c r="T145" s="203">
        <f>S145*H145</f>
        <v>0</v>
      </c>
      <c r="AR145" s="24" t="s">
        <v>301</v>
      </c>
      <c r="AT145" s="24" t="s">
        <v>182</v>
      </c>
      <c r="AU145" s="24" t="s">
        <v>88</v>
      </c>
      <c r="AY145" s="24" t="s">
        <v>179</v>
      </c>
      <c r="BE145" s="204">
        <f>IF(N145="základní",J145,0)</f>
        <v>0</v>
      </c>
      <c r="BF145" s="204">
        <f>IF(N145="snížená",J145,0)</f>
        <v>0</v>
      </c>
      <c r="BG145" s="204">
        <f>IF(N145="zákl. přenesená",J145,0)</f>
        <v>0</v>
      </c>
      <c r="BH145" s="204">
        <f>IF(N145="sníž. přenesená",J145,0)</f>
        <v>0</v>
      </c>
      <c r="BI145" s="204">
        <f>IF(N145="nulová",J145,0)</f>
        <v>0</v>
      </c>
      <c r="BJ145" s="24" t="s">
        <v>86</v>
      </c>
      <c r="BK145" s="204">
        <f>ROUND(I145*H145,2)</f>
        <v>0</v>
      </c>
      <c r="BL145" s="24" t="s">
        <v>301</v>
      </c>
      <c r="BM145" s="24" t="s">
        <v>4726</v>
      </c>
    </row>
    <row r="146" spans="2:65" s="1" customFormat="1" ht="14.45" customHeight="1">
      <c r="B146" s="42"/>
      <c r="C146" s="240" t="s">
        <v>565</v>
      </c>
      <c r="D146" s="240" t="s">
        <v>222</v>
      </c>
      <c r="E146" s="241" t="s">
        <v>4727</v>
      </c>
      <c r="F146" s="242" t="s">
        <v>4728</v>
      </c>
      <c r="G146" s="243" t="s">
        <v>250</v>
      </c>
      <c r="H146" s="244">
        <v>120</v>
      </c>
      <c r="I146" s="245"/>
      <c r="J146" s="246">
        <f>ROUND(I146*H146,2)</f>
        <v>0</v>
      </c>
      <c r="K146" s="242" t="s">
        <v>186</v>
      </c>
      <c r="L146" s="247"/>
      <c r="M146" s="248" t="s">
        <v>34</v>
      </c>
      <c r="N146" s="249" t="s">
        <v>49</v>
      </c>
      <c r="O146" s="43"/>
      <c r="P146" s="202">
        <f>O146*H146</f>
        <v>0</v>
      </c>
      <c r="Q146" s="202">
        <v>6.9999999999999994E-5</v>
      </c>
      <c r="R146" s="202">
        <f>Q146*H146</f>
        <v>8.3999999999999995E-3</v>
      </c>
      <c r="S146" s="202">
        <v>0</v>
      </c>
      <c r="T146" s="203">
        <f>S146*H146</f>
        <v>0</v>
      </c>
      <c r="AR146" s="24" t="s">
        <v>473</v>
      </c>
      <c r="AT146" s="24" t="s">
        <v>222</v>
      </c>
      <c r="AU146" s="24" t="s">
        <v>88</v>
      </c>
      <c r="AY146" s="24" t="s">
        <v>179</v>
      </c>
      <c r="BE146" s="204">
        <f>IF(N146="základní",J146,0)</f>
        <v>0</v>
      </c>
      <c r="BF146" s="204">
        <f>IF(N146="snížená",J146,0)</f>
        <v>0</v>
      </c>
      <c r="BG146" s="204">
        <f>IF(N146="zákl. přenesená",J146,0)</f>
        <v>0</v>
      </c>
      <c r="BH146" s="204">
        <f>IF(N146="sníž. přenesená",J146,0)</f>
        <v>0</v>
      </c>
      <c r="BI146" s="204">
        <f>IF(N146="nulová",J146,0)</f>
        <v>0</v>
      </c>
      <c r="BJ146" s="24" t="s">
        <v>86</v>
      </c>
      <c r="BK146" s="204">
        <f>ROUND(I146*H146,2)</f>
        <v>0</v>
      </c>
      <c r="BL146" s="24" t="s">
        <v>301</v>
      </c>
      <c r="BM146" s="24" t="s">
        <v>4729</v>
      </c>
    </row>
    <row r="147" spans="2:65" s="1" customFormat="1" ht="27">
      <c r="B147" s="42"/>
      <c r="C147" s="64"/>
      <c r="D147" s="205" t="s">
        <v>227</v>
      </c>
      <c r="E147" s="64"/>
      <c r="F147" s="206" t="s">
        <v>4730</v>
      </c>
      <c r="G147" s="64"/>
      <c r="H147" s="64"/>
      <c r="I147" s="164"/>
      <c r="J147" s="64"/>
      <c r="K147" s="64"/>
      <c r="L147" s="62"/>
      <c r="M147" s="207"/>
      <c r="N147" s="43"/>
      <c r="O147" s="43"/>
      <c r="P147" s="43"/>
      <c r="Q147" s="43"/>
      <c r="R147" s="43"/>
      <c r="S147" s="43"/>
      <c r="T147" s="79"/>
      <c r="AT147" s="24" t="s">
        <v>227</v>
      </c>
      <c r="AU147" s="24" t="s">
        <v>88</v>
      </c>
    </row>
    <row r="148" spans="2:65" s="1" customFormat="1" ht="22.9" customHeight="1">
      <c r="B148" s="42"/>
      <c r="C148" s="193" t="s">
        <v>571</v>
      </c>
      <c r="D148" s="193" t="s">
        <v>182</v>
      </c>
      <c r="E148" s="194" t="s">
        <v>4731</v>
      </c>
      <c r="F148" s="195" t="s">
        <v>4732</v>
      </c>
      <c r="G148" s="196" t="s">
        <v>250</v>
      </c>
      <c r="H148" s="197">
        <v>800</v>
      </c>
      <c r="I148" s="198"/>
      <c r="J148" s="199">
        <f>ROUND(I148*H148,2)</f>
        <v>0</v>
      </c>
      <c r="K148" s="195" t="s">
        <v>186</v>
      </c>
      <c r="L148" s="62"/>
      <c r="M148" s="200" t="s">
        <v>34</v>
      </c>
      <c r="N148" s="201" t="s">
        <v>49</v>
      </c>
      <c r="O148" s="43"/>
      <c r="P148" s="202">
        <f>O148*H148</f>
        <v>0</v>
      </c>
      <c r="Q148" s="202">
        <v>0</v>
      </c>
      <c r="R148" s="202">
        <f>Q148*H148</f>
        <v>0</v>
      </c>
      <c r="S148" s="202">
        <v>0</v>
      </c>
      <c r="T148" s="203">
        <f>S148*H148</f>
        <v>0</v>
      </c>
      <c r="AR148" s="24" t="s">
        <v>301</v>
      </c>
      <c r="AT148" s="24" t="s">
        <v>182</v>
      </c>
      <c r="AU148" s="24" t="s">
        <v>88</v>
      </c>
      <c r="AY148" s="24" t="s">
        <v>179</v>
      </c>
      <c r="BE148" s="204">
        <f>IF(N148="základní",J148,0)</f>
        <v>0</v>
      </c>
      <c r="BF148" s="204">
        <f>IF(N148="snížená",J148,0)</f>
        <v>0</v>
      </c>
      <c r="BG148" s="204">
        <f>IF(N148="zákl. přenesená",J148,0)</f>
        <v>0</v>
      </c>
      <c r="BH148" s="204">
        <f>IF(N148="sníž. přenesená",J148,0)</f>
        <v>0</v>
      </c>
      <c r="BI148" s="204">
        <f>IF(N148="nulová",J148,0)</f>
        <v>0</v>
      </c>
      <c r="BJ148" s="24" t="s">
        <v>86</v>
      </c>
      <c r="BK148" s="204">
        <f>ROUND(I148*H148,2)</f>
        <v>0</v>
      </c>
      <c r="BL148" s="24" t="s">
        <v>301</v>
      </c>
      <c r="BM148" s="24" t="s">
        <v>4733</v>
      </c>
    </row>
    <row r="149" spans="2:65" s="1" customFormat="1" ht="14.45" customHeight="1">
      <c r="B149" s="42"/>
      <c r="C149" s="240" t="s">
        <v>578</v>
      </c>
      <c r="D149" s="240" t="s">
        <v>222</v>
      </c>
      <c r="E149" s="241" t="s">
        <v>4734</v>
      </c>
      <c r="F149" s="242" t="s">
        <v>4735</v>
      </c>
      <c r="G149" s="243" t="s">
        <v>250</v>
      </c>
      <c r="H149" s="244">
        <v>800</v>
      </c>
      <c r="I149" s="245"/>
      <c r="J149" s="246">
        <f>ROUND(I149*H149,2)</f>
        <v>0</v>
      </c>
      <c r="K149" s="242" t="s">
        <v>233</v>
      </c>
      <c r="L149" s="247"/>
      <c r="M149" s="248" t="s">
        <v>34</v>
      </c>
      <c r="N149" s="249" t="s">
        <v>49</v>
      </c>
      <c r="O149" s="43"/>
      <c r="P149" s="202">
        <f>O149*H149</f>
        <v>0</v>
      </c>
      <c r="Q149" s="202">
        <v>2.0000000000000002E-5</v>
      </c>
      <c r="R149" s="202">
        <f>Q149*H149</f>
        <v>1.6E-2</v>
      </c>
      <c r="S149" s="202">
        <v>0</v>
      </c>
      <c r="T149" s="203">
        <f>S149*H149</f>
        <v>0</v>
      </c>
      <c r="AR149" s="24" t="s">
        <v>473</v>
      </c>
      <c r="AT149" s="24" t="s">
        <v>222</v>
      </c>
      <c r="AU149" s="24" t="s">
        <v>88</v>
      </c>
      <c r="AY149" s="24" t="s">
        <v>179</v>
      </c>
      <c r="BE149" s="204">
        <f>IF(N149="základní",J149,0)</f>
        <v>0</v>
      </c>
      <c r="BF149" s="204">
        <f>IF(N149="snížená",J149,0)</f>
        <v>0</v>
      </c>
      <c r="BG149" s="204">
        <f>IF(N149="zákl. přenesená",J149,0)</f>
        <v>0</v>
      </c>
      <c r="BH149" s="204">
        <f>IF(N149="sníž. přenesená",J149,0)</f>
        <v>0</v>
      </c>
      <c r="BI149" s="204">
        <f>IF(N149="nulová",J149,0)</f>
        <v>0</v>
      </c>
      <c r="BJ149" s="24" t="s">
        <v>86</v>
      </c>
      <c r="BK149" s="204">
        <f>ROUND(I149*H149,2)</f>
        <v>0</v>
      </c>
      <c r="BL149" s="24" t="s">
        <v>301</v>
      </c>
      <c r="BM149" s="24" t="s">
        <v>4736</v>
      </c>
    </row>
    <row r="150" spans="2:65" s="1" customFormat="1" ht="22.9" customHeight="1">
      <c r="B150" s="42"/>
      <c r="C150" s="193" t="s">
        <v>588</v>
      </c>
      <c r="D150" s="193" t="s">
        <v>182</v>
      </c>
      <c r="E150" s="194" t="s">
        <v>4737</v>
      </c>
      <c r="F150" s="195" t="s">
        <v>4738</v>
      </c>
      <c r="G150" s="196" t="s">
        <v>250</v>
      </c>
      <c r="H150" s="197">
        <v>30365</v>
      </c>
      <c r="I150" s="198"/>
      <c r="J150" s="199">
        <f>ROUND(I150*H150,2)</f>
        <v>0</v>
      </c>
      <c r="K150" s="195" t="s">
        <v>186</v>
      </c>
      <c r="L150" s="62"/>
      <c r="M150" s="200" t="s">
        <v>34</v>
      </c>
      <c r="N150" s="201" t="s">
        <v>49</v>
      </c>
      <c r="O150" s="43"/>
      <c r="P150" s="202">
        <f>O150*H150</f>
        <v>0</v>
      </c>
      <c r="Q150" s="202">
        <v>0</v>
      </c>
      <c r="R150" s="202">
        <f>Q150*H150</f>
        <v>0</v>
      </c>
      <c r="S150" s="202">
        <v>0</v>
      </c>
      <c r="T150" s="203">
        <f>S150*H150</f>
        <v>0</v>
      </c>
      <c r="AR150" s="24" t="s">
        <v>301</v>
      </c>
      <c r="AT150" s="24" t="s">
        <v>182</v>
      </c>
      <c r="AU150" s="24" t="s">
        <v>88</v>
      </c>
      <c r="AY150" s="24" t="s">
        <v>179</v>
      </c>
      <c r="BE150" s="204">
        <f>IF(N150="základní",J150,0)</f>
        <v>0</v>
      </c>
      <c r="BF150" s="204">
        <f>IF(N150="snížená",J150,0)</f>
        <v>0</v>
      </c>
      <c r="BG150" s="204">
        <f>IF(N150="zákl. přenesená",J150,0)</f>
        <v>0</v>
      </c>
      <c r="BH150" s="204">
        <f>IF(N150="sníž. přenesená",J150,0)</f>
        <v>0</v>
      </c>
      <c r="BI150" s="204">
        <f>IF(N150="nulová",J150,0)</f>
        <v>0</v>
      </c>
      <c r="BJ150" s="24" t="s">
        <v>86</v>
      </c>
      <c r="BK150" s="204">
        <f>ROUND(I150*H150,2)</f>
        <v>0</v>
      </c>
      <c r="BL150" s="24" t="s">
        <v>301</v>
      </c>
      <c r="BM150" s="24" t="s">
        <v>4739</v>
      </c>
    </row>
    <row r="151" spans="2:65" s="12" customFormat="1" ht="13.5">
      <c r="B151" s="218"/>
      <c r="C151" s="219"/>
      <c r="D151" s="205" t="s">
        <v>191</v>
      </c>
      <c r="E151" s="220" t="s">
        <v>34</v>
      </c>
      <c r="F151" s="221" t="s">
        <v>4740</v>
      </c>
      <c r="G151" s="219"/>
      <c r="H151" s="222">
        <v>8170</v>
      </c>
      <c r="I151" s="223"/>
      <c r="J151" s="219"/>
      <c r="K151" s="219"/>
      <c r="L151" s="224"/>
      <c r="M151" s="225"/>
      <c r="N151" s="226"/>
      <c r="O151" s="226"/>
      <c r="P151" s="226"/>
      <c r="Q151" s="226"/>
      <c r="R151" s="226"/>
      <c r="S151" s="226"/>
      <c r="T151" s="227"/>
      <c r="AT151" s="228" t="s">
        <v>191</v>
      </c>
      <c r="AU151" s="228" t="s">
        <v>88</v>
      </c>
      <c r="AV151" s="12" t="s">
        <v>88</v>
      </c>
      <c r="AW151" s="12" t="s">
        <v>41</v>
      </c>
      <c r="AX151" s="12" t="s">
        <v>78</v>
      </c>
      <c r="AY151" s="228" t="s">
        <v>179</v>
      </c>
    </row>
    <row r="152" spans="2:65" s="12" customFormat="1" ht="13.5">
      <c r="B152" s="218"/>
      <c r="C152" s="219"/>
      <c r="D152" s="205" t="s">
        <v>191</v>
      </c>
      <c r="E152" s="220" t="s">
        <v>34</v>
      </c>
      <c r="F152" s="221" t="s">
        <v>4741</v>
      </c>
      <c r="G152" s="219"/>
      <c r="H152" s="222">
        <v>17130</v>
      </c>
      <c r="I152" s="223"/>
      <c r="J152" s="219"/>
      <c r="K152" s="219"/>
      <c r="L152" s="224"/>
      <c r="M152" s="225"/>
      <c r="N152" s="226"/>
      <c r="O152" s="226"/>
      <c r="P152" s="226"/>
      <c r="Q152" s="226"/>
      <c r="R152" s="226"/>
      <c r="S152" s="226"/>
      <c r="T152" s="227"/>
      <c r="AT152" s="228" t="s">
        <v>191</v>
      </c>
      <c r="AU152" s="228" t="s">
        <v>88</v>
      </c>
      <c r="AV152" s="12" t="s">
        <v>88</v>
      </c>
      <c r="AW152" s="12" t="s">
        <v>41</v>
      </c>
      <c r="AX152" s="12" t="s">
        <v>78</v>
      </c>
      <c r="AY152" s="228" t="s">
        <v>179</v>
      </c>
    </row>
    <row r="153" spans="2:65" s="12" customFormat="1" ht="13.5">
      <c r="B153" s="218"/>
      <c r="C153" s="219"/>
      <c r="D153" s="205" t="s">
        <v>191</v>
      </c>
      <c r="E153" s="220" t="s">
        <v>34</v>
      </c>
      <c r="F153" s="221" t="s">
        <v>4742</v>
      </c>
      <c r="G153" s="219"/>
      <c r="H153" s="222">
        <v>5065</v>
      </c>
      <c r="I153" s="223"/>
      <c r="J153" s="219"/>
      <c r="K153" s="219"/>
      <c r="L153" s="224"/>
      <c r="M153" s="225"/>
      <c r="N153" s="226"/>
      <c r="O153" s="226"/>
      <c r="P153" s="226"/>
      <c r="Q153" s="226"/>
      <c r="R153" s="226"/>
      <c r="S153" s="226"/>
      <c r="T153" s="227"/>
      <c r="AT153" s="228" t="s">
        <v>191</v>
      </c>
      <c r="AU153" s="228" t="s">
        <v>88</v>
      </c>
      <c r="AV153" s="12" t="s">
        <v>88</v>
      </c>
      <c r="AW153" s="12" t="s">
        <v>41</v>
      </c>
      <c r="AX153" s="12" t="s">
        <v>78</v>
      </c>
      <c r="AY153" s="228" t="s">
        <v>179</v>
      </c>
    </row>
    <row r="154" spans="2:65" s="13" customFormat="1" ht="13.5">
      <c r="B154" s="229"/>
      <c r="C154" s="230"/>
      <c r="D154" s="205" t="s">
        <v>191</v>
      </c>
      <c r="E154" s="231" t="s">
        <v>34</v>
      </c>
      <c r="F154" s="232" t="s">
        <v>196</v>
      </c>
      <c r="G154" s="230"/>
      <c r="H154" s="233">
        <v>30365</v>
      </c>
      <c r="I154" s="234"/>
      <c r="J154" s="230"/>
      <c r="K154" s="230"/>
      <c r="L154" s="235"/>
      <c r="M154" s="236"/>
      <c r="N154" s="237"/>
      <c r="O154" s="237"/>
      <c r="P154" s="237"/>
      <c r="Q154" s="237"/>
      <c r="R154" s="237"/>
      <c r="S154" s="237"/>
      <c r="T154" s="238"/>
      <c r="AT154" s="239" t="s">
        <v>191</v>
      </c>
      <c r="AU154" s="239" t="s">
        <v>88</v>
      </c>
      <c r="AV154" s="13" t="s">
        <v>187</v>
      </c>
      <c r="AW154" s="13" t="s">
        <v>41</v>
      </c>
      <c r="AX154" s="13" t="s">
        <v>86</v>
      </c>
      <c r="AY154" s="239" t="s">
        <v>179</v>
      </c>
    </row>
    <row r="155" spans="2:65" s="1" customFormat="1" ht="14.45" customHeight="1">
      <c r="B155" s="42"/>
      <c r="C155" s="240" t="s">
        <v>593</v>
      </c>
      <c r="D155" s="240" t="s">
        <v>222</v>
      </c>
      <c r="E155" s="241" t="s">
        <v>4743</v>
      </c>
      <c r="F155" s="242" t="s">
        <v>4744</v>
      </c>
      <c r="G155" s="243" t="s">
        <v>250</v>
      </c>
      <c r="H155" s="244">
        <v>1110</v>
      </c>
      <c r="I155" s="245"/>
      <c r="J155" s="246">
        <f t="shared" ref="J155:J162" si="20">ROUND(I155*H155,2)</f>
        <v>0</v>
      </c>
      <c r="K155" s="242" t="s">
        <v>233</v>
      </c>
      <c r="L155" s="247"/>
      <c r="M155" s="248" t="s">
        <v>34</v>
      </c>
      <c r="N155" s="249" t="s">
        <v>49</v>
      </c>
      <c r="O155" s="43"/>
      <c r="P155" s="202">
        <f t="shared" ref="P155:P162" si="21">O155*H155</f>
        <v>0</v>
      </c>
      <c r="Q155" s="202">
        <v>0</v>
      </c>
      <c r="R155" s="202">
        <f t="shared" ref="R155:R162" si="22">Q155*H155</f>
        <v>0</v>
      </c>
      <c r="S155" s="202">
        <v>0</v>
      </c>
      <c r="T155" s="203">
        <f t="shared" ref="T155:T162" si="23">S155*H155</f>
        <v>0</v>
      </c>
      <c r="AR155" s="24" t="s">
        <v>473</v>
      </c>
      <c r="AT155" s="24" t="s">
        <v>222</v>
      </c>
      <c r="AU155" s="24" t="s">
        <v>88</v>
      </c>
      <c r="AY155" s="24" t="s">
        <v>179</v>
      </c>
      <c r="BE155" s="204">
        <f t="shared" ref="BE155:BE162" si="24">IF(N155="základní",J155,0)</f>
        <v>0</v>
      </c>
      <c r="BF155" s="204">
        <f t="shared" ref="BF155:BF162" si="25">IF(N155="snížená",J155,0)</f>
        <v>0</v>
      </c>
      <c r="BG155" s="204">
        <f t="shared" ref="BG155:BG162" si="26">IF(N155="zákl. přenesená",J155,0)</f>
        <v>0</v>
      </c>
      <c r="BH155" s="204">
        <f t="shared" ref="BH155:BH162" si="27">IF(N155="sníž. přenesená",J155,0)</f>
        <v>0</v>
      </c>
      <c r="BI155" s="204">
        <f t="shared" ref="BI155:BI162" si="28">IF(N155="nulová",J155,0)</f>
        <v>0</v>
      </c>
      <c r="BJ155" s="24" t="s">
        <v>86</v>
      </c>
      <c r="BK155" s="204">
        <f t="shared" ref="BK155:BK162" si="29">ROUND(I155*H155,2)</f>
        <v>0</v>
      </c>
      <c r="BL155" s="24" t="s">
        <v>301</v>
      </c>
      <c r="BM155" s="24" t="s">
        <v>4745</v>
      </c>
    </row>
    <row r="156" spans="2:65" s="1" customFormat="1" ht="14.45" customHeight="1">
      <c r="B156" s="42"/>
      <c r="C156" s="240" t="s">
        <v>601</v>
      </c>
      <c r="D156" s="240" t="s">
        <v>222</v>
      </c>
      <c r="E156" s="241" t="s">
        <v>4746</v>
      </c>
      <c r="F156" s="242" t="s">
        <v>4747</v>
      </c>
      <c r="G156" s="243" t="s">
        <v>250</v>
      </c>
      <c r="H156" s="244">
        <v>2750</v>
      </c>
      <c r="I156" s="245"/>
      <c r="J156" s="246">
        <f t="shared" si="20"/>
        <v>0</v>
      </c>
      <c r="K156" s="242" t="s">
        <v>233</v>
      </c>
      <c r="L156" s="247"/>
      <c r="M156" s="248" t="s">
        <v>34</v>
      </c>
      <c r="N156" s="249" t="s">
        <v>49</v>
      </c>
      <c r="O156" s="43"/>
      <c r="P156" s="202">
        <f t="shared" si="21"/>
        <v>0</v>
      </c>
      <c r="Q156" s="202">
        <v>0</v>
      </c>
      <c r="R156" s="202">
        <f t="shared" si="22"/>
        <v>0</v>
      </c>
      <c r="S156" s="202">
        <v>0</v>
      </c>
      <c r="T156" s="203">
        <f t="shared" si="23"/>
        <v>0</v>
      </c>
      <c r="AR156" s="24" t="s">
        <v>473</v>
      </c>
      <c r="AT156" s="24" t="s">
        <v>222</v>
      </c>
      <c r="AU156" s="24" t="s">
        <v>88</v>
      </c>
      <c r="AY156" s="24" t="s">
        <v>179</v>
      </c>
      <c r="BE156" s="204">
        <f t="shared" si="24"/>
        <v>0</v>
      </c>
      <c r="BF156" s="204">
        <f t="shared" si="25"/>
        <v>0</v>
      </c>
      <c r="BG156" s="204">
        <f t="shared" si="26"/>
        <v>0</v>
      </c>
      <c r="BH156" s="204">
        <f t="shared" si="27"/>
        <v>0</v>
      </c>
      <c r="BI156" s="204">
        <f t="shared" si="28"/>
        <v>0</v>
      </c>
      <c r="BJ156" s="24" t="s">
        <v>86</v>
      </c>
      <c r="BK156" s="204">
        <f t="shared" si="29"/>
        <v>0</v>
      </c>
      <c r="BL156" s="24" t="s">
        <v>301</v>
      </c>
      <c r="BM156" s="24" t="s">
        <v>4748</v>
      </c>
    </row>
    <row r="157" spans="2:65" s="1" customFormat="1" ht="14.45" customHeight="1">
      <c r="B157" s="42"/>
      <c r="C157" s="240" t="s">
        <v>606</v>
      </c>
      <c r="D157" s="240" t="s">
        <v>222</v>
      </c>
      <c r="E157" s="241" t="s">
        <v>4749</v>
      </c>
      <c r="F157" s="242" t="s">
        <v>4750</v>
      </c>
      <c r="G157" s="243" t="s">
        <v>250</v>
      </c>
      <c r="H157" s="244">
        <v>400</v>
      </c>
      <c r="I157" s="245"/>
      <c r="J157" s="246">
        <f t="shared" si="20"/>
        <v>0</v>
      </c>
      <c r="K157" s="242" t="s">
        <v>233</v>
      </c>
      <c r="L157" s="247"/>
      <c r="M157" s="248" t="s">
        <v>34</v>
      </c>
      <c r="N157" s="249" t="s">
        <v>49</v>
      </c>
      <c r="O157" s="43"/>
      <c r="P157" s="202">
        <f t="shared" si="21"/>
        <v>0</v>
      </c>
      <c r="Q157" s="202">
        <v>0</v>
      </c>
      <c r="R157" s="202">
        <f t="shared" si="22"/>
        <v>0</v>
      </c>
      <c r="S157" s="202">
        <v>0</v>
      </c>
      <c r="T157" s="203">
        <f t="shared" si="23"/>
        <v>0</v>
      </c>
      <c r="AR157" s="24" t="s">
        <v>473</v>
      </c>
      <c r="AT157" s="24" t="s">
        <v>222</v>
      </c>
      <c r="AU157" s="24" t="s">
        <v>88</v>
      </c>
      <c r="AY157" s="24" t="s">
        <v>179</v>
      </c>
      <c r="BE157" s="204">
        <f t="shared" si="24"/>
        <v>0</v>
      </c>
      <c r="BF157" s="204">
        <f t="shared" si="25"/>
        <v>0</v>
      </c>
      <c r="BG157" s="204">
        <f t="shared" si="26"/>
        <v>0</v>
      </c>
      <c r="BH157" s="204">
        <f t="shared" si="27"/>
        <v>0</v>
      </c>
      <c r="BI157" s="204">
        <f t="shared" si="28"/>
        <v>0</v>
      </c>
      <c r="BJ157" s="24" t="s">
        <v>86</v>
      </c>
      <c r="BK157" s="204">
        <f t="shared" si="29"/>
        <v>0</v>
      </c>
      <c r="BL157" s="24" t="s">
        <v>301</v>
      </c>
      <c r="BM157" s="24" t="s">
        <v>4751</v>
      </c>
    </row>
    <row r="158" spans="2:65" s="1" customFormat="1" ht="14.45" customHeight="1">
      <c r="B158" s="42"/>
      <c r="C158" s="240" t="s">
        <v>615</v>
      </c>
      <c r="D158" s="240" t="s">
        <v>222</v>
      </c>
      <c r="E158" s="241" t="s">
        <v>4752</v>
      </c>
      <c r="F158" s="242" t="s">
        <v>4753</v>
      </c>
      <c r="G158" s="243" t="s">
        <v>250</v>
      </c>
      <c r="H158" s="244">
        <v>2680</v>
      </c>
      <c r="I158" s="245"/>
      <c r="J158" s="246">
        <f t="shared" si="20"/>
        <v>0</v>
      </c>
      <c r="K158" s="242" t="s">
        <v>233</v>
      </c>
      <c r="L158" s="247"/>
      <c r="M158" s="248" t="s">
        <v>34</v>
      </c>
      <c r="N158" s="249" t="s">
        <v>49</v>
      </c>
      <c r="O158" s="43"/>
      <c r="P158" s="202">
        <f t="shared" si="21"/>
        <v>0</v>
      </c>
      <c r="Q158" s="202">
        <v>0</v>
      </c>
      <c r="R158" s="202">
        <f t="shared" si="22"/>
        <v>0</v>
      </c>
      <c r="S158" s="202">
        <v>0</v>
      </c>
      <c r="T158" s="203">
        <f t="shared" si="23"/>
        <v>0</v>
      </c>
      <c r="AR158" s="24" t="s">
        <v>473</v>
      </c>
      <c r="AT158" s="24" t="s">
        <v>222</v>
      </c>
      <c r="AU158" s="24" t="s">
        <v>88</v>
      </c>
      <c r="AY158" s="24" t="s">
        <v>179</v>
      </c>
      <c r="BE158" s="204">
        <f t="shared" si="24"/>
        <v>0</v>
      </c>
      <c r="BF158" s="204">
        <f t="shared" si="25"/>
        <v>0</v>
      </c>
      <c r="BG158" s="204">
        <f t="shared" si="26"/>
        <v>0</v>
      </c>
      <c r="BH158" s="204">
        <f t="shared" si="27"/>
        <v>0</v>
      </c>
      <c r="BI158" s="204">
        <f t="shared" si="28"/>
        <v>0</v>
      </c>
      <c r="BJ158" s="24" t="s">
        <v>86</v>
      </c>
      <c r="BK158" s="204">
        <f t="shared" si="29"/>
        <v>0</v>
      </c>
      <c r="BL158" s="24" t="s">
        <v>301</v>
      </c>
      <c r="BM158" s="24" t="s">
        <v>4754</v>
      </c>
    </row>
    <row r="159" spans="2:65" s="1" customFormat="1" ht="14.45" customHeight="1">
      <c r="B159" s="42"/>
      <c r="C159" s="240" t="s">
        <v>621</v>
      </c>
      <c r="D159" s="240" t="s">
        <v>222</v>
      </c>
      <c r="E159" s="241" t="s">
        <v>4755</v>
      </c>
      <c r="F159" s="242" t="s">
        <v>4756</v>
      </c>
      <c r="G159" s="243" t="s">
        <v>250</v>
      </c>
      <c r="H159" s="244">
        <v>350</v>
      </c>
      <c r="I159" s="245"/>
      <c r="J159" s="246">
        <f t="shared" si="20"/>
        <v>0</v>
      </c>
      <c r="K159" s="242" t="s">
        <v>233</v>
      </c>
      <c r="L159" s="247"/>
      <c r="M159" s="248" t="s">
        <v>34</v>
      </c>
      <c r="N159" s="249" t="s">
        <v>49</v>
      </c>
      <c r="O159" s="43"/>
      <c r="P159" s="202">
        <f t="shared" si="21"/>
        <v>0</v>
      </c>
      <c r="Q159" s="202">
        <v>0</v>
      </c>
      <c r="R159" s="202">
        <f t="shared" si="22"/>
        <v>0</v>
      </c>
      <c r="S159" s="202">
        <v>0</v>
      </c>
      <c r="T159" s="203">
        <f t="shared" si="23"/>
        <v>0</v>
      </c>
      <c r="AR159" s="24" t="s">
        <v>473</v>
      </c>
      <c r="AT159" s="24" t="s">
        <v>222</v>
      </c>
      <c r="AU159" s="24" t="s">
        <v>88</v>
      </c>
      <c r="AY159" s="24" t="s">
        <v>179</v>
      </c>
      <c r="BE159" s="204">
        <f t="shared" si="24"/>
        <v>0</v>
      </c>
      <c r="BF159" s="204">
        <f t="shared" si="25"/>
        <v>0</v>
      </c>
      <c r="BG159" s="204">
        <f t="shared" si="26"/>
        <v>0</v>
      </c>
      <c r="BH159" s="204">
        <f t="shared" si="27"/>
        <v>0</v>
      </c>
      <c r="BI159" s="204">
        <f t="shared" si="28"/>
        <v>0</v>
      </c>
      <c r="BJ159" s="24" t="s">
        <v>86</v>
      </c>
      <c r="BK159" s="204">
        <f t="shared" si="29"/>
        <v>0</v>
      </c>
      <c r="BL159" s="24" t="s">
        <v>301</v>
      </c>
      <c r="BM159" s="24" t="s">
        <v>4757</v>
      </c>
    </row>
    <row r="160" spans="2:65" s="1" customFormat="1" ht="14.45" customHeight="1">
      <c r="B160" s="42"/>
      <c r="C160" s="240" t="s">
        <v>630</v>
      </c>
      <c r="D160" s="240" t="s">
        <v>222</v>
      </c>
      <c r="E160" s="241" t="s">
        <v>4758</v>
      </c>
      <c r="F160" s="242" t="s">
        <v>4759</v>
      </c>
      <c r="G160" s="243" t="s">
        <v>250</v>
      </c>
      <c r="H160" s="244">
        <v>90</v>
      </c>
      <c r="I160" s="245"/>
      <c r="J160" s="246">
        <f t="shared" si="20"/>
        <v>0</v>
      </c>
      <c r="K160" s="242" t="s">
        <v>233</v>
      </c>
      <c r="L160" s="247"/>
      <c r="M160" s="248" t="s">
        <v>34</v>
      </c>
      <c r="N160" s="249" t="s">
        <v>49</v>
      </c>
      <c r="O160" s="43"/>
      <c r="P160" s="202">
        <f t="shared" si="21"/>
        <v>0</v>
      </c>
      <c r="Q160" s="202">
        <v>0</v>
      </c>
      <c r="R160" s="202">
        <f t="shared" si="22"/>
        <v>0</v>
      </c>
      <c r="S160" s="202">
        <v>0</v>
      </c>
      <c r="T160" s="203">
        <f t="shared" si="23"/>
        <v>0</v>
      </c>
      <c r="AR160" s="24" t="s">
        <v>473</v>
      </c>
      <c r="AT160" s="24" t="s">
        <v>222</v>
      </c>
      <c r="AU160" s="24" t="s">
        <v>88</v>
      </c>
      <c r="AY160" s="24" t="s">
        <v>179</v>
      </c>
      <c r="BE160" s="204">
        <f t="shared" si="24"/>
        <v>0</v>
      </c>
      <c r="BF160" s="204">
        <f t="shared" si="25"/>
        <v>0</v>
      </c>
      <c r="BG160" s="204">
        <f t="shared" si="26"/>
        <v>0</v>
      </c>
      <c r="BH160" s="204">
        <f t="shared" si="27"/>
        <v>0</v>
      </c>
      <c r="BI160" s="204">
        <f t="shared" si="28"/>
        <v>0</v>
      </c>
      <c r="BJ160" s="24" t="s">
        <v>86</v>
      </c>
      <c r="BK160" s="204">
        <f t="shared" si="29"/>
        <v>0</v>
      </c>
      <c r="BL160" s="24" t="s">
        <v>301</v>
      </c>
      <c r="BM160" s="24" t="s">
        <v>4760</v>
      </c>
    </row>
    <row r="161" spans="2:65" s="1" customFormat="1" ht="14.45" customHeight="1">
      <c r="B161" s="42"/>
      <c r="C161" s="240" t="s">
        <v>635</v>
      </c>
      <c r="D161" s="240" t="s">
        <v>222</v>
      </c>
      <c r="E161" s="241" t="s">
        <v>4761</v>
      </c>
      <c r="F161" s="242" t="s">
        <v>4762</v>
      </c>
      <c r="G161" s="243" t="s">
        <v>250</v>
      </c>
      <c r="H161" s="244">
        <v>450</v>
      </c>
      <c r="I161" s="245"/>
      <c r="J161" s="246">
        <f t="shared" si="20"/>
        <v>0</v>
      </c>
      <c r="K161" s="242" t="s">
        <v>233</v>
      </c>
      <c r="L161" s="247"/>
      <c r="M161" s="248" t="s">
        <v>34</v>
      </c>
      <c r="N161" s="249" t="s">
        <v>49</v>
      </c>
      <c r="O161" s="43"/>
      <c r="P161" s="202">
        <f t="shared" si="21"/>
        <v>0</v>
      </c>
      <c r="Q161" s="202">
        <v>0</v>
      </c>
      <c r="R161" s="202">
        <f t="shared" si="22"/>
        <v>0</v>
      </c>
      <c r="S161" s="202">
        <v>0</v>
      </c>
      <c r="T161" s="203">
        <f t="shared" si="23"/>
        <v>0</v>
      </c>
      <c r="AR161" s="24" t="s">
        <v>473</v>
      </c>
      <c r="AT161" s="24" t="s">
        <v>222</v>
      </c>
      <c r="AU161" s="24" t="s">
        <v>88</v>
      </c>
      <c r="AY161" s="24" t="s">
        <v>179</v>
      </c>
      <c r="BE161" s="204">
        <f t="shared" si="24"/>
        <v>0</v>
      </c>
      <c r="BF161" s="204">
        <f t="shared" si="25"/>
        <v>0</v>
      </c>
      <c r="BG161" s="204">
        <f t="shared" si="26"/>
        <v>0</v>
      </c>
      <c r="BH161" s="204">
        <f t="shared" si="27"/>
        <v>0</v>
      </c>
      <c r="BI161" s="204">
        <f t="shared" si="28"/>
        <v>0</v>
      </c>
      <c r="BJ161" s="24" t="s">
        <v>86</v>
      </c>
      <c r="BK161" s="204">
        <f t="shared" si="29"/>
        <v>0</v>
      </c>
      <c r="BL161" s="24" t="s">
        <v>301</v>
      </c>
      <c r="BM161" s="24" t="s">
        <v>4763</v>
      </c>
    </row>
    <row r="162" spans="2:65" s="1" customFormat="1" ht="14.45" customHeight="1">
      <c r="B162" s="42"/>
      <c r="C162" s="240" t="s">
        <v>640</v>
      </c>
      <c r="D162" s="240" t="s">
        <v>222</v>
      </c>
      <c r="E162" s="241" t="s">
        <v>4764</v>
      </c>
      <c r="F162" s="242" t="s">
        <v>4765</v>
      </c>
      <c r="G162" s="243" t="s">
        <v>250</v>
      </c>
      <c r="H162" s="244">
        <v>30</v>
      </c>
      <c r="I162" s="245"/>
      <c r="J162" s="246">
        <f t="shared" si="20"/>
        <v>0</v>
      </c>
      <c r="K162" s="242" t="s">
        <v>186</v>
      </c>
      <c r="L162" s="247"/>
      <c r="M162" s="248" t="s">
        <v>34</v>
      </c>
      <c r="N162" s="249" t="s">
        <v>49</v>
      </c>
      <c r="O162" s="43"/>
      <c r="P162" s="202">
        <f t="shared" si="21"/>
        <v>0</v>
      </c>
      <c r="Q162" s="202">
        <v>1E-4</v>
      </c>
      <c r="R162" s="202">
        <f t="shared" si="22"/>
        <v>3.0000000000000001E-3</v>
      </c>
      <c r="S162" s="202">
        <v>0</v>
      </c>
      <c r="T162" s="203">
        <f t="shared" si="23"/>
        <v>0</v>
      </c>
      <c r="AR162" s="24" t="s">
        <v>473</v>
      </c>
      <c r="AT162" s="24" t="s">
        <v>222</v>
      </c>
      <c r="AU162" s="24" t="s">
        <v>88</v>
      </c>
      <c r="AY162" s="24" t="s">
        <v>179</v>
      </c>
      <c r="BE162" s="204">
        <f t="shared" si="24"/>
        <v>0</v>
      </c>
      <c r="BF162" s="204">
        <f t="shared" si="25"/>
        <v>0</v>
      </c>
      <c r="BG162" s="204">
        <f t="shared" si="26"/>
        <v>0</v>
      </c>
      <c r="BH162" s="204">
        <f t="shared" si="27"/>
        <v>0</v>
      </c>
      <c r="BI162" s="204">
        <f t="shared" si="28"/>
        <v>0</v>
      </c>
      <c r="BJ162" s="24" t="s">
        <v>86</v>
      </c>
      <c r="BK162" s="204">
        <f t="shared" si="29"/>
        <v>0</v>
      </c>
      <c r="BL162" s="24" t="s">
        <v>301</v>
      </c>
      <c r="BM162" s="24" t="s">
        <v>4766</v>
      </c>
    </row>
    <row r="163" spans="2:65" s="1" customFormat="1" ht="27">
      <c r="B163" s="42"/>
      <c r="C163" s="64"/>
      <c r="D163" s="205" t="s">
        <v>227</v>
      </c>
      <c r="E163" s="64"/>
      <c r="F163" s="206" t="s">
        <v>4767</v>
      </c>
      <c r="G163" s="64"/>
      <c r="H163" s="64"/>
      <c r="I163" s="164"/>
      <c r="J163" s="64"/>
      <c r="K163" s="64"/>
      <c r="L163" s="62"/>
      <c r="M163" s="207"/>
      <c r="N163" s="43"/>
      <c r="O163" s="43"/>
      <c r="P163" s="43"/>
      <c r="Q163" s="43"/>
      <c r="R163" s="43"/>
      <c r="S163" s="43"/>
      <c r="T163" s="79"/>
      <c r="AT163" s="24" t="s">
        <v>227</v>
      </c>
      <c r="AU163" s="24" t="s">
        <v>88</v>
      </c>
    </row>
    <row r="164" spans="2:65" s="1" customFormat="1" ht="14.45" customHeight="1">
      <c r="B164" s="42"/>
      <c r="C164" s="240" t="s">
        <v>646</v>
      </c>
      <c r="D164" s="240" t="s">
        <v>222</v>
      </c>
      <c r="E164" s="241" t="s">
        <v>4768</v>
      </c>
      <c r="F164" s="242" t="s">
        <v>4769</v>
      </c>
      <c r="G164" s="243" t="s">
        <v>250</v>
      </c>
      <c r="H164" s="244">
        <v>200</v>
      </c>
      <c r="I164" s="245"/>
      <c r="J164" s="246">
        <f>ROUND(I164*H164,2)</f>
        <v>0</v>
      </c>
      <c r="K164" s="242" t="s">
        <v>186</v>
      </c>
      <c r="L164" s="247"/>
      <c r="M164" s="248" t="s">
        <v>34</v>
      </c>
      <c r="N164" s="249" t="s">
        <v>49</v>
      </c>
      <c r="O164" s="43"/>
      <c r="P164" s="202">
        <f>O164*H164</f>
        <v>0</v>
      </c>
      <c r="Q164" s="202">
        <v>1.2E-4</v>
      </c>
      <c r="R164" s="202">
        <f>Q164*H164</f>
        <v>2.4E-2</v>
      </c>
      <c r="S164" s="202">
        <v>0</v>
      </c>
      <c r="T164" s="203">
        <f>S164*H164</f>
        <v>0</v>
      </c>
      <c r="AR164" s="24" t="s">
        <v>473</v>
      </c>
      <c r="AT164" s="24" t="s">
        <v>222</v>
      </c>
      <c r="AU164" s="24" t="s">
        <v>88</v>
      </c>
      <c r="AY164" s="24" t="s">
        <v>179</v>
      </c>
      <c r="BE164" s="204">
        <f>IF(N164="základní",J164,0)</f>
        <v>0</v>
      </c>
      <c r="BF164" s="204">
        <f>IF(N164="snížená",J164,0)</f>
        <v>0</v>
      </c>
      <c r="BG164" s="204">
        <f>IF(N164="zákl. přenesená",J164,0)</f>
        <v>0</v>
      </c>
      <c r="BH164" s="204">
        <f>IF(N164="sníž. přenesená",J164,0)</f>
        <v>0</v>
      </c>
      <c r="BI164" s="204">
        <f>IF(N164="nulová",J164,0)</f>
        <v>0</v>
      </c>
      <c r="BJ164" s="24" t="s">
        <v>86</v>
      </c>
      <c r="BK164" s="204">
        <f>ROUND(I164*H164,2)</f>
        <v>0</v>
      </c>
      <c r="BL164" s="24" t="s">
        <v>301</v>
      </c>
      <c r="BM164" s="24" t="s">
        <v>4770</v>
      </c>
    </row>
    <row r="165" spans="2:65" s="1" customFormat="1" ht="27">
      <c r="B165" s="42"/>
      <c r="C165" s="64"/>
      <c r="D165" s="205" t="s">
        <v>227</v>
      </c>
      <c r="E165" s="64"/>
      <c r="F165" s="206" t="s">
        <v>4771</v>
      </c>
      <c r="G165" s="64"/>
      <c r="H165" s="64"/>
      <c r="I165" s="164"/>
      <c r="J165" s="64"/>
      <c r="K165" s="64"/>
      <c r="L165" s="62"/>
      <c r="M165" s="207"/>
      <c r="N165" s="43"/>
      <c r="O165" s="43"/>
      <c r="P165" s="43"/>
      <c r="Q165" s="43"/>
      <c r="R165" s="43"/>
      <c r="S165" s="43"/>
      <c r="T165" s="79"/>
      <c r="AT165" s="24" t="s">
        <v>227</v>
      </c>
      <c r="AU165" s="24" t="s">
        <v>88</v>
      </c>
    </row>
    <row r="166" spans="2:65" s="1" customFormat="1" ht="14.45" customHeight="1">
      <c r="B166" s="42"/>
      <c r="C166" s="240" t="s">
        <v>651</v>
      </c>
      <c r="D166" s="240" t="s">
        <v>222</v>
      </c>
      <c r="E166" s="241" t="s">
        <v>4772</v>
      </c>
      <c r="F166" s="242" t="s">
        <v>4773</v>
      </c>
      <c r="G166" s="243" t="s">
        <v>250</v>
      </c>
      <c r="H166" s="244">
        <v>110</v>
      </c>
      <c r="I166" s="245"/>
      <c r="J166" s="246">
        <f>ROUND(I166*H166,2)</f>
        <v>0</v>
      </c>
      <c r="K166" s="242" t="s">
        <v>186</v>
      </c>
      <c r="L166" s="247"/>
      <c r="M166" s="248" t="s">
        <v>34</v>
      </c>
      <c r="N166" s="249" t="s">
        <v>49</v>
      </c>
      <c r="O166" s="43"/>
      <c r="P166" s="202">
        <f>O166*H166</f>
        <v>0</v>
      </c>
      <c r="Q166" s="202">
        <v>1.6000000000000001E-4</v>
      </c>
      <c r="R166" s="202">
        <f>Q166*H166</f>
        <v>1.7600000000000001E-2</v>
      </c>
      <c r="S166" s="202">
        <v>0</v>
      </c>
      <c r="T166" s="203">
        <f>S166*H166</f>
        <v>0</v>
      </c>
      <c r="AR166" s="24" t="s">
        <v>473</v>
      </c>
      <c r="AT166" s="24" t="s">
        <v>222</v>
      </c>
      <c r="AU166" s="24" t="s">
        <v>88</v>
      </c>
      <c r="AY166" s="24" t="s">
        <v>179</v>
      </c>
      <c r="BE166" s="204">
        <f>IF(N166="základní",J166,0)</f>
        <v>0</v>
      </c>
      <c r="BF166" s="204">
        <f>IF(N166="snížená",J166,0)</f>
        <v>0</v>
      </c>
      <c r="BG166" s="204">
        <f>IF(N166="zákl. přenesená",J166,0)</f>
        <v>0</v>
      </c>
      <c r="BH166" s="204">
        <f>IF(N166="sníž. přenesená",J166,0)</f>
        <v>0</v>
      </c>
      <c r="BI166" s="204">
        <f>IF(N166="nulová",J166,0)</f>
        <v>0</v>
      </c>
      <c r="BJ166" s="24" t="s">
        <v>86</v>
      </c>
      <c r="BK166" s="204">
        <f>ROUND(I166*H166,2)</f>
        <v>0</v>
      </c>
      <c r="BL166" s="24" t="s">
        <v>301</v>
      </c>
      <c r="BM166" s="24" t="s">
        <v>4774</v>
      </c>
    </row>
    <row r="167" spans="2:65" s="1" customFormat="1" ht="27">
      <c r="B167" s="42"/>
      <c r="C167" s="64"/>
      <c r="D167" s="205" t="s">
        <v>227</v>
      </c>
      <c r="E167" s="64"/>
      <c r="F167" s="206" t="s">
        <v>4775</v>
      </c>
      <c r="G167" s="64"/>
      <c r="H167" s="64"/>
      <c r="I167" s="164"/>
      <c r="J167" s="64"/>
      <c r="K167" s="64"/>
      <c r="L167" s="62"/>
      <c r="M167" s="207"/>
      <c r="N167" s="43"/>
      <c r="O167" s="43"/>
      <c r="P167" s="43"/>
      <c r="Q167" s="43"/>
      <c r="R167" s="43"/>
      <c r="S167" s="43"/>
      <c r="T167" s="79"/>
      <c r="AT167" s="24" t="s">
        <v>227</v>
      </c>
      <c r="AU167" s="24" t="s">
        <v>88</v>
      </c>
    </row>
    <row r="168" spans="2:65" s="1" customFormat="1" ht="14.45" customHeight="1">
      <c r="B168" s="42"/>
      <c r="C168" s="240" t="s">
        <v>656</v>
      </c>
      <c r="D168" s="240" t="s">
        <v>222</v>
      </c>
      <c r="E168" s="241" t="s">
        <v>4776</v>
      </c>
      <c r="F168" s="242" t="s">
        <v>4777</v>
      </c>
      <c r="G168" s="243" t="s">
        <v>250</v>
      </c>
      <c r="H168" s="244">
        <v>500</v>
      </c>
      <c r="I168" s="245"/>
      <c r="J168" s="246">
        <f t="shared" ref="J168:J176" si="30">ROUND(I168*H168,2)</f>
        <v>0</v>
      </c>
      <c r="K168" s="242" t="s">
        <v>233</v>
      </c>
      <c r="L168" s="247"/>
      <c r="M168" s="248" t="s">
        <v>34</v>
      </c>
      <c r="N168" s="249" t="s">
        <v>49</v>
      </c>
      <c r="O168" s="43"/>
      <c r="P168" s="202">
        <f t="shared" ref="P168:P176" si="31">O168*H168</f>
        <v>0</v>
      </c>
      <c r="Q168" s="202">
        <v>0</v>
      </c>
      <c r="R168" s="202">
        <f t="shared" ref="R168:R176" si="32">Q168*H168</f>
        <v>0</v>
      </c>
      <c r="S168" s="202">
        <v>0</v>
      </c>
      <c r="T168" s="203">
        <f t="shared" ref="T168:T176" si="33">S168*H168</f>
        <v>0</v>
      </c>
      <c r="AR168" s="24" t="s">
        <v>473</v>
      </c>
      <c r="AT168" s="24" t="s">
        <v>222</v>
      </c>
      <c r="AU168" s="24" t="s">
        <v>88</v>
      </c>
      <c r="AY168" s="24" t="s">
        <v>179</v>
      </c>
      <c r="BE168" s="204">
        <f t="shared" ref="BE168:BE176" si="34">IF(N168="základní",J168,0)</f>
        <v>0</v>
      </c>
      <c r="BF168" s="204">
        <f t="shared" ref="BF168:BF176" si="35">IF(N168="snížená",J168,0)</f>
        <v>0</v>
      </c>
      <c r="BG168" s="204">
        <f t="shared" ref="BG168:BG176" si="36">IF(N168="zákl. přenesená",J168,0)</f>
        <v>0</v>
      </c>
      <c r="BH168" s="204">
        <f t="shared" ref="BH168:BH176" si="37">IF(N168="sníž. přenesená",J168,0)</f>
        <v>0</v>
      </c>
      <c r="BI168" s="204">
        <f t="shared" ref="BI168:BI176" si="38">IF(N168="nulová",J168,0)</f>
        <v>0</v>
      </c>
      <c r="BJ168" s="24" t="s">
        <v>86</v>
      </c>
      <c r="BK168" s="204">
        <f t="shared" ref="BK168:BK176" si="39">ROUND(I168*H168,2)</f>
        <v>0</v>
      </c>
      <c r="BL168" s="24" t="s">
        <v>301</v>
      </c>
      <c r="BM168" s="24" t="s">
        <v>4778</v>
      </c>
    </row>
    <row r="169" spans="2:65" s="1" customFormat="1" ht="14.45" customHeight="1">
      <c r="B169" s="42"/>
      <c r="C169" s="240" t="s">
        <v>661</v>
      </c>
      <c r="D169" s="240" t="s">
        <v>222</v>
      </c>
      <c r="E169" s="241" t="s">
        <v>4779</v>
      </c>
      <c r="F169" s="242" t="s">
        <v>4780</v>
      </c>
      <c r="G169" s="243" t="s">
        <v>250</v>
      </c>
      <c r="H169" s="244">
        <v>6900</v>
      </c>
      <c r="I169" s="245"/>
      <c r="J169" s="246">
        <f t="shared" si="30"/>
        <v>0</v>
      </c>
      <c r="K169" s="242" t="s">
        <v>233</v>
      </c>
      <c r="L169" s="247"/>
      <c r="M169" s="248" t="s">
        <v>34</v>
      </c>
      <c r="N169" s="249" t="s">
        <v>49</v>
      </c>
      <c r="O169" s="43"/>
      <c r="P169" s="202">
        <f t="shared" si="31"/>
        <v>0</v>
      </c>
      <c r="Q169" s="202">
        <v>0</v>
      </c>
      <c r="R169" s="202">
        <f t="shared" si="32"/>
        <v>0</v>
      </c>
      <c r="S169" s="202">
        <v>0</v>
      </c>
      <c r="T169" s="203">
        <f t="shared" si="33"/>
        <v>0</v>
      </c>
      <c r="AR169" s="24" t="s">
        <v>473</v>
      </c>
      <c r="AT169" s="24" t="s">
        <v>222</v>
      </c>
      <c r="AU169" s="24" t="s">
        <v>88</v>
      </c>
      <c r="AY169" s="24" t="s">
        <v>179</v>
      </c>
      <c r="BE169" s="204">
        <f t="shared" si="34"/>
        <v>0</v>
      </c>
      <c r="BF169" s="204">
        <f t="shared" si="35"/>
        <v>0</v>
      </c>
      <c r="BG169" s="204">
        <f t="shared" si="36"/>
        <v>0</v>
      </c>
      <c r="BH169" s="204">
        <f t="shared" si="37"/>
        <v>0</v>
      </c>
      <c r="BI169" s="204">
        <f t="shared" si="38"/>
        <v>0</v>
      </c>
      <c r="BJ169" s="24" t="s">
        <v>86</v>
      </c>
      <c r="BK169" s="204">
        <f t="shared" si="39"/>
        <v>0</v>
      </c>
      <c r="BL169" s="24" t="s">
        <v>301</v>
      </c>
      <c r="BM169" s="24" t="s">
        <v>4781</v>
      </c>
    </row>
    <row r="170" spans="2:65" s="1" customFormat="1" ht="14.45" customHeight="1">
      <c r="B170" s="42"/>
      <c r="C170" s="240" t="s">
        <v>668</v>
      </c>
      <c r="D170" s="240" t="s">
        <v>222</v>
      </c>
      <c r="E170" s="241" t="s">
        <v>4782</v>
      </c>
      <c r="F170" s="242" t="s">
        <v>4783</v>
      </c>
      <c r="G170" s="243" t="s">
        <v>250</v>
      </c>
      <c r="H170" s="244">
        <v>7050</v>
      </c>
      <c r="I170" s="245"/>
      <c r="J170" s="246">
        <f t="shared" si="30"/>
        <v>0</v>
      </c>
      <c r="K170" s="242" t="s">
        <v>233</v>
      </c>
      <c r="L170" s="247"/>
      <c r="M170" s="248" t="s">
        <v>34</v>
      </c>
      <c r="N170" s="249" t="s">
        <v>49</v>
      </c>
      <c r="O170" s="43"/>
      <c r="P170" s="202">
        <f t="shared" si="31"/>
        <v>0</v>
      </c>
      <c r="Q170" s="202">
        <v>0</v>
      </c>
      <c r="R170" s="202">
        <f t="shared" si="32"/>
        <v>0</v>
      </c>
      <c r="S170" s="202">
        <v>0</v>
      </c>
      <c r="T170" s="203">
        <f t="shared" si="33"/>
        <v>0</v>
      </c>
      <c r="AR170" s="24" t="s">
        <v>473</v>
      </c>
      <c r="AT170" s="24" t="s">
        <v>222</v>
      </c>
      <c r="AU170" s="24" t="s">
        <v>88</v>
      </c>
      <c r="AY170" s="24" t="s">
        <v>179</v>
      </c>
      <c r="BE170" s="204">
        <f t="shared" si="34"/>
        <v>0</v>
      </c>
      <c r="BF170" s="204">
        <f t="shared" si="35"/>
        <v>0</v>
      </c>
      <c r="BG170" s="204">
        <f t="shared" si="36"/>
        <v>0</v>
      </c>
      <c r="BH170" s="204">
        <f t="shared" si="37"/>
        <v>0</v>
      </c>
      <c r="BI170" s="204">
        <f t="shared" si="38"/>
        <v>0</v>
      </c>
      <c r="BJ170" s="24" t="s">
        <v>86</v>
      </c>
      <c r="BK170" s="204">
        <f t="shared" si="39"/>
        <v>0</v>
      </c>
      <c r="BL170" s="24" t="s">
        <v>301</v>
      </c>
      <c r="BM170" s="24" t="s">
        <v>4784</v>
      </c>
    </row>
    <row r="171" spans="2:65" s="1" customFormat="1" ht="14.45" customHeight="1">
      <c r="B171" s="42"/>
      <c r="C171" s="240" t="s">
        <v>675</v>
      </c>
      <c r="D171" s="240" t="s">
        <v>222</v>
      </c>
      <c r="E171" s="241" t="s">
        <v>4785</v>
      </c>
      <c r="F171" s="242" t="s">
        <v>4786</v>
      </c>
      <c r="G171" s="243" t="s">
        <v>250</v>
      </c>
      <c r="H171" s="244">
        <v>300</v>
      </c>
      <c r="I171" s="245"/>
      <c r="J171" s="246">
        <f t="shared" si="30"/>
        <v>0</v>
      </c>
      <c r="K171" s="242" t="s">
        <v>233</v>
      </c>
      <c r="L171" s="247"/>
      <c r="M171" s="248" t="s">
        <v>34</v>
      </c>
      <c r="N171" s="249" t="s">
        <v>49</v>
      </c>
      <c r="O171" s="43"/>
      <c r="P171" s="202">
        <f t="shared" si="31"/>
        <v>0</v>
      </c>
      <c r="Q171" s="202">
        <v>0</v>
      </c>
      <c r="R171" s="202">
        <f t="shared" si="32"/>
        <v>0</v>
      </c>
      <c r="S171" s="202">
        <v>0</v>
      </c>
      <c r="T171" s="203">
        <f t="shared" si="33"/>
        <v>0</v>
      </c>
      <c r="AR171" s="24" t="s">
        <v>473</v>
      </c>
      <c r="AT171" s="24" t="s">
        <v>222</v>
      </c>
      <c r="AU171" s="24" t="s">
        <v>88</v>
      </c>
      <c r="AY171" s="24" t="s">
        <v>179</v>
      </c>
      <c r="BE171" s="204">
        <f t="shared" si="34"/>
        <v>0</v>
      </c>
      <c r="BF171" s="204">
        <f t="shared" si="35"/>
        <v>0</v>
      </c>
      <c r="BG171" s="204">
        <f t="shared" si="36"/>
        <v>0</v>
      </c>
      <c r="BH171" s="204">
        <f t="shared" si="37"/>
        <v>0</v>
      </c>
      <c r="BI171" s="204">
        <f t="shared" si="38"/>
        <v>0</v>
      </c>
      <c r="BJ171" s="24" t="s">
        <v>86</v>
      </c>
      <c r="BK171" s="204">
        <f t="shared" si="39"/>
        <v>0</v>
      </c>
      <c r="BL171" s="24" t="s">
        <v>301</v>
      </c>
      <c r="BM171" s="24" t="s">
        <v>4787</v>
      </c>
    </row>
    <row r="172" spans="2:65" s="1" customFormat="1" ht="14.45" customHeight="1">
      <c r="B172" s="42"/>
      <c r="C172" s="240" t="s">
        <v>683</v>
      </c>
      <c r="D172" s="240" t="s">
        <v>222</v>
      </c>
      <c r="E172" s="241" t="s">
        <v>4788</v>
      </c>
      <c r="F172" s="242" t="s">
        <v>4789</v>
      </c>
      <c r="G172" s="243" t="s">
        <v>250</v>
      </c>
      <c r="H172" s="244">
        <v>1220</v>
      </c>
      <c r="I172" s="245"/>
      <c r="J172" s="246">
        <f t="shared" si="30"/>
        <v>0</v>
      </c>
      <c r="K172" s="242" t="s">
        <v>233</v>
      </c>
      <c r="L172" s="247"/>
      <c r="M172" s="248" t="s">
        <v>34</v>
      </c>
      <c r="N172" s="249" t="s">
        <v>49</v>
      </c>
      <c r="O172" s="43"/>
      <c r="P172" s="202">
        <f t="shared" si="31"/>
        <v>0</v>
      </c>
      <c r="Q172" s="202">
        <v>0</v>
      </c>
      <c r="R172" s="202">
        <f t="shared" si="32"/>
        <v>0</v>
      </c>
      <c r="S172" s="202">
        <v>0</v>
      </c>
      <c r="T172" s="203">
        <f t="shared" si="33"/>
        <v>0</v>
      </c>
      <c r="AR172" s="24" t="s">
        <v>473</v>
      </c>
      <c r="AT172" s="24" t="s">
        <v>222</v>
      </c>
      <c r="AU172" s="24" t="s">
        <v>88</v>
      </c>
      <c r="AY172" s="24" t="s">
        <v>179</v>
      </c>
      <c r="BE172" s="204">
        <f t="shared" si="34"/>
        <v>0</v>
      </c>
      <c r="BF172" s="204">
        <f t="shared" si="35"/>
        <v>0</v>
      </c>
      <c r="BG172" s="204">
        <f t="shared" si="36"/>
        <v>0</v>
      </c>
      <c r="BH172" s="204">
        <f t="shared" si="37"/>
        <v>0</v>
      </c>
      <c r="BI172" s="204">
        <f t="shared" si="38"/>
        <v>0</v>
      </c>
      <c r="BJ172" s="24" t="s">
        <v>86</v>
      </c>
      <c r="BK172" s="204">
        <f t="shared" si="39"/>
        <v>0</v>
      </c>
      <c r="BL172" s="24" t="s">
        <v>301</v>
      </c>
      <c r="BM172" s="24" t="s">
        <v>4790</v>
      </c>
    </row>
    <row r="173" spans="2:65" s="1" customFormat="1" ht="14.45" customHeight="1">
      <c r="B173" s="42"/>
      <c r="C173" s="240" t="s">
        <v>693</v>
      </c>
      <c r="D173" s="240" t="s">
        <v>222</v>
      </c>
      <c r="E173" s="241" t="s">
        <v>4791</v>
      </c>
      <c r="F173" s="242" t="s">
        <v>4792</v>
      </c>
      <c r="G173" s="243" t="s">
        <v>250</v>
      </c>
      <c r="H173" s="244">
        <v>200</v>
      </c>
      <c r="I173" s="245"/>
      <c r="J173" s="246">
        <f t="shared" si="30"/>
        <v>0</v>
      </c>
      <c r="K173" s="242" t="s">
        <v>233</v>
      </c>
      <c r="L173" s="247"/>
      <c r="M173" s="248" t="s">
        <v>34</v>
      </c>
      <c r="N173" s="249" t="s">
        <v>49</v>
      </c>
      <c r="O173" s="43"/>
      <c r="P173" s="202">
        <f t="shared" si="31"/>
        <v>0</v>
      </c>
      <c r="Q173" s="202">
        <v>0</v>
      </c>
      <c r="R173" s="202">
        <f t="shared" si="32"/>
        <v>0</v>
      </c>
      <c r="S173" s="202">
        <v>0</v>
      </c>
      <c r="T173" s="203">
        <f t="shared" si="33"/>
        <v>0</v>
      </c>
      <c r="AR173" s="24" t="s">
        <v>473</v>
      </c>
      <c r="AT173" s="24" t="s">
        <v>222</v>
      </c>
      <c r="AU173" s="24" t="s">
        <v>88</v>
      </c>
      <c r="AY173" s="24" t="s">
        <v>179</v>
      </c>
      <c r="BE173" s="204">
        <f t="shared" si="34"/>
        <v>0</v>
      </c>
      <c r="BF173" s="204">
        <f t="shared" si="35"/>
        <v>0</v>
      </c>
      <c r="BG173" s="204">
        <f t="shared" si="36"/>
        <v>0</v>
      </c>
      <c r="BH173" s="204">
        <f t="shared" si="37"/>
        <v>0</v>
      </c>
      <c r="BI173" s="204">
        <f t="shared" si="38"/>
        <v>0</v>
      </c>
      <c r="BJ173" s="24" t="s">
        <v>86</v>
      </c>
      <c r="BK173" s="204">
        <f t="shared" si="39"/>
        <v>0</v>
      </c>
      <c r="BL173" s="24" t="s">
        <v>301</v>
      </c>
      <c r="BM173" s="24" t="s">
        <v>4793</v>
      </c>
    </row>
    <row r="174" spans="2:65" s="1" customFormat="1" ht="14.45" customHeight="1">
      <c r="B174" s="42"/>
      <c r="C174" s="240" t="s">
        <v>698</v>
      </c>
      <c r="D174" s="240" t="s">
        <v>222</v>
      </c>
      <c r="E174" s="241" t="s">
        <v>4794</v>
      </c>
      <c r="F174" s="242" t="s">
        <v>4795</v>
      </c>
      <c r="G174" s="243" t="s">
        <v>250</v>
      </c>
      <c r="H174" s="244">
        <v>210</v>
      </c>
      <c r="I174" s="245"/>
      <c r="J174" s="246">
        <f t="shared" si="30"/>
        <v>0</v>
      </c>
      <c r="K174" s="242" t="s">
        <v>233</v>
      </c>
      <c r="L174" s="247"/>
      <c r="M174" s="248" t="s">
        <v>34</v>
      </c>
      <c r="N174" s="249" t="s">
        <v>49</v>
      </c>
      <c r="O174" s="43"/>
      <c r="P174" s="202">
        <f t="shared" si="31"/>
        <v>0</v>
      </c>
      <c r="Q174" s="202">
        <v>0</v>
      </c>
      <c r="R174" s="202">
        <f t="shared" si="32"/>
        <v>0</v>
      </c>
      <c r="S174" s="202">
        <v>0</v>
      </c>
      <c r="T174" s="203">
        <f t="shared" si="33"/>
        <v>0</v>
      </c>
      <c r="AR174" s="24" t="s">
        <v>473</v>
      </c>
      <c r="AT174" s="24" t="s">
        <v>222</v>
      </c>
      <c r="AU174" s="24" t="s">
        <v>88</v>
      </c>
      <c r="AY174" s="24" t="s">
        <v>179</v>
      </c>
      <c r="BE174" s="204">
        <f t="shared" si="34"/>
        <v>0</v>
      </c>
      <c r="BF174" s="204">
        <f t="shared" si="35"/>
        <v>0</v>
      </c>
      <c r="BG174" s="204">
        <f t="shared" si="36"/>
        <v>0</v>
      </c>
      <c r="BH174" s="204">
        <f t="shared" si="37"/>
        <v>0</v>
      </c>
      <c r="BI174" s="204">
        <f t="shared" si="38"/>
        <v>0</v>
      </c>
      <c r="BJ174" s="24" t="s">
        <v>86</v>
      </c>
      <c r="BK174" s="204">
        <f t="shared" si="39"/>
        <v>0</v>
      </c>
      <c r="BL174" s="24" t="s">
        <v>301</v>
      </c>
      <c r="BM174" s="24" t="s">
        <v>4796</v>
      </c>
    </row>
    <row r="175" spans="2:65" s="1" customFormat="1" ht="14.45" customHeight="1">
      <c r="B175" s="42"/>
      <c r="C175" s="240" t="s">
        <v>702</v>
      </c>
      <c r="D175" s="240" t="s">
        <v>222</v>
      </c>
      <c r="E175" s="241" t="s">
        <v>4797</v>
      </c>
      <c r="F175" s="242" t="s">
        <v>4798</v>
      </c>
      <c r="G175" s="243" t="s">
        <v>250</v>
      </c>
      <c r="H175" s="244">
        <v>400</v>
      </c>
      <c r="I175" s="245"/>
      <c r="J175" s="246">
        <f t="shared" si="30"/>
        <v>0</v>
      </c>
      <c r="K175" s="242" t="s">
        <v>233</v>
      </c>
      <c r="L175" s="247"/>
      <c r="M175" s="248" t="s">
        <v>34</v>
      </c>
      <c r="N175" s="249" t="s">
        <v>49</v>
      </c>
      <c r="O175" s="43"/>
      <c r="P175" s="202">
        <f t="shared" si="31"/>
        <v>0</v>
      </c>
      <c r="Q175" s="202">
        <v>0</v>
      </c>
      <c r="R175" s="202">
        <f t="shared" si="32"/>
        <v>0</v>
      </c>
      <c r="S175" s="202">
        <v>0</v>
      </c>
      <c r="T175" s="203">
        <f t="shared" si="33"/>
        <v>0</v>
      </c>
      <c r="AR175" s="24" t="s">
        <v>473</v>
      </c>
      <c r="AT175" s="24" t="s">
        <v>222</v>
      </c>
      <c r="AU175" s="24" t="s">
        <v>88</v>
      </c>
      <c r="AY175" s="24" t="s">
        <v>179</v>
      </c>
      <c r="BE175" s="204">
        <f t="shared" si="34"/>
        <v>0</v>
      </c>
      <c r="BF175" s="204">
        <f t="shared" si="35"/>
        <v>0</v>
      </c>
      <c r="BG175" s="204">
        <f t="shared" si="36"/>
        <v>0</v>
      </c>
      <c r="BH175" s="204">
        <f t="shared" si="37"/>
        <v>0</v>
      </c>
      <c r="BI175" s="204">
        <f t="shared" si="38"/>
        <v>0</v>
      </c>
      <c r="BJ175" s="24" t="s">
        <v>86</v>
      </c>
      <c r="BK175" s="204">
        <f t="shared" si="39"/>
        <v>0</v>
      </c>
      <c r="BL175" s="24" t="s">
        <v>301</v>
      </c>
      <c r="BM175" s="24" t="s">
        <v>4799</v>
      </c>
    </row>
    <row r="176" spans="2:65" s="1" customFormat="1" ht="14.45" customHeight="1">
      <c r="B176" s="42"/>
      <c r="C176" s="240" t="s">
        <v>711</v>
      </c>
      <c r="D176" s="240" t="s">
        <v>222</v>
      </c>
      <c r="E176" s="241" t="s">
        <v>4800</v>
      </c>
      <c r="F176" s="242" t="s">
        <v>4801</v>
      </c>
      <c r="G176" s="243" t="s">
        <v>250</v>
      </c>
      <c r="H176" s="244">
        <v>150</v>
      </c>
      <c r="I176" s="245"/>
      <c r="J176" s="246">
        <f t="shared" si="30"/>
        <v>0</v>
      </c>
      <c r="K176" s="242" t="s">
        <v>186</v>
      </c>
      <c r="L176" s="247"/>
      <c r="M176" s="248" t="s">
        <v>34</v>
      </c>
      <c r="N176" s="249" t="s">
        <v>49</v>
      </c>
      <c r="O176" s="43"/>
      <c r="P176" s="202">
        <f t="shared" si="31"/>
        <v>0</v>
      </c>
      <c r="Q176" s="202">
        <v>2.5000000000000001E-4</v>
      </c>
      <c r="R176" s="202">
        <f t="shared" si="32"/>
        <v>3.7499999999999999E-2</v>
      </c>
      <c r="S176" s="202">
        <v>0</v>
      </c>
      <c r="T176" s="203">
        <f t="shared" si="33"/>
        <v>0</v>
      </c>
      <c r="AR176" s="24" t="s">
        <v>473</v>
      </c>
      <c r="AT176" s="24" t="s">
        <v>222</v>
      </c>
      <c r="AU176" s="24" t="s">
        <v>88</v>
      </c>
      <c r="AY176" s="24" t="s">
        <v>179</v>
      </c>
      <c r="BE176" s="204">
        <f t="shared" si="34"/>
        <v>0</v>
      </c>
      <c r="BF176" s="204">
        <f t="shared" si="35"/>
        <v>0</v>
      </c>
      <c r="BG176" s="204">
        <f t="shared" si="36"/>
        <v>0</v>
      </c>
      <c r="BH176" s="204">
        <f t="shared" si="37"/>
        <v>0</v>
      </c>
      <c r="BI176" s="204">
        <f t="shared" si="38"/>
        <v>0</v>
      </c>
      <c r="BJ176" s="24" t="s">
        <v>86</v>
      </c>
      <c r="BK176" s="204">
        <f t="shared" si="39"/>
        <v>0</v>
      </c>
      <c r="BL176" s="24" t="s">
        <v>301</v>
      </c>
      <c r="BM176" s="24" t="s">
        <v>4802</v>
      </c>
    </row>
    <row r="177" spans="2:65" s="1" customFormat="1" ht="27">
      <c r="B177" s="42"/>
      <c r="C177" s="64"/>
      <c r="D177" s="205" t="s">
        <v>227</v>
      </c>
      <c r="E177" s="64"/>
      <c r="F177" s="206" t="s">
        <v>4803</v>
      </c>
      <c r="G177" s="64"/>
      <c r="H177" s="64"/>
      <c r="I177" s="164"/>
      <c r="J177" s="64"/>
      <c r="K177" s="64"/>
      <c r="L177" s="62"/>
      <c r="M177" s="207"/>
      <c r="N177" s="43"/>
      <c r="O177" s="43"/>
      <c r="P177" s="43"/>
      <c r="Q177" s="43"/>
      <c r="R177" s="43"/>
      <c r="S177" s="43"/>
      <c r="T177" s="79"/>
      <c r="AT177" s="24" t="s">
        <v>227</v>
      </c>
      <c r="AU177" s="24" t="s">
        <v>88</v>
      </c>
    </row>
    <row r="178" spans="2:65" s="1" customFormat="1" ht="14.45" customHeight="1">
      <c r="B178" s="42"/>
      <c r="C178" s="240" t="s">
        <v>715</v>
      </c>
      <c r="D178" s="240" t="s">
        <v>222</v>
      </c>
      <c r="E178" s="241" t="s">
        <v>4804</v>
      </c>
      <c r="F178" s="242" t="s">
        <v>4805</v>
      </c>
      <c r="G178" s="243" t="s">
        <v>250</v>
      </c>
      <c r="H178" s="244">
        <v>200</v>
      </c>
      <c r="I178" s="245"/>
      <c r="J178" s="246">
        <f>ROUND(I178*H178,2)</f>
        <v>0</v>
      </c>
      <c r="K178" s="242" t="s">
        <v>186</v>
      </c>
      <c r="L178" s="247"/>
      <c r="M178" s="248" t="s">
        <v>34</v>
      </c>
      <c r="N178" s="249" t="s">
        <v>49</v>
      </c>
      <c r="O178" s="43"/>
      <c r="P178" s="202">
        <f>O178*H178</f>
        <v>0</v>
      </c>
      <c r="Q178" s="202">
        <v>1.7000000000000001E-4</v>
      </c>
      <c r="R178" s="202">
        <f>Q178*H178</f>
        <v>3.4000000000000002E-2</v>
      </c>
      <c r="S178" s="202">
        <v>0</v>
      </c>
      <c r="T178" s="203">
        <f>S178*H178</f>
        <v>0</v>
      </c>
      <c r="AR178" s="24" t="s">
        <v>473</v>
      </c>
      <c r="AT178" s="24" t="s">
        <v>222</v>
      </c>
      <c r="AU178" s="24" t="s">
        <v>88</v>
      </c>
      <c r="AY178" s="24" t="s">
        <v>179</v>
      </c>
      <c r="BE178" s="204">
        <f>IF(N178="základní",J178,0)</f>
        <v>0</v>
      </c>
      <c r="BF178" s="204">
        <f>IF(N178="snížená",J178,0)</f>
        <v>0</v>
      </c>
      <c r="BG178" s="204">
        <f>IF(N178="zákl. přenesená",J178,0)</f>
        <v>0</v>
      </c>
      <c r="BH178" s="204">
        <f>IF(N178="sníž. přenesená",J178,0)</f>
        <v>0</v>
      </c>
      <c r="BI178" s="204">
        <f>IF(N178="nulová",J178,0)</f>
        <v>0</v>
      </c>
      <c r="BJ178" s="24" t="s">
        <v>86</v>
      </c>
      <c r="BK178" s="204">
        <f>ROUND(I178*H178,2)</f>
        <v>0</v>
      </c>
      <c r="BL178" s="24" t="s">
        <v>301</v>
      </c>
      <c r="BM178" s="24" t="s">
        <v>4806</v>
      </c>
    </row>
    <row r="179" spans="2:65" s="1" customFormat="1" ht="27">
      <c r="B179" s="42"/>
      <c r="C179" s="64"/>
      <c r="D179" s="205" t="s">
        <v>227</v>
      </c>
      <c r="E179" s="64"/>
      <c r="F179" s="206" t="s">
        <v>4775</v>
      </c>
      <c r="G179" s="64"/>
      <c r="H179" s="64"/>
      <c r="I179" s="164"/>
      <c r="J179" s="64"/>
      <c r="K179" s="64"/>
      <c r="L179" s="62"/>
      <c r="M179" s="207"/>
      <c r="N179" s="43"/>
      <c r="O179" s="43"/>
      <c r="P179" s="43"/>
      <c r="Q179" s="43"/>
      <c r="R179" s="43"/>
      <c r="S179" s="43"/>
      <c r="T179" s="79"/>
      <c r="AT179" s="24" t="s">
        <v>227</v>
      </c>
      <c r="AU179" s="24" t="s">
        <v>88</v>
      </c>
    </row>
    <row r="180" spans="2:65" s="1" customFormat="1" ht="14.45" customHeight="1">
      <c r="B180" s="42"/>
      <c r="C180" s="240" t="s">
        <v>727</v>
      </c>
      <c r="D180" s="240" t="s">
        <v>222</v>
      </c>
      <c r="E180" s="241" t="s">
        <v>4807</v>
      </c>
      <c r="F180" s="242" t="s">
        <v>4808</v>
      </c>
      <c r="G180" s="243" t="s">
        <v>250</v>
      </c>
      <c r="H180" s="244">
        <v>350</v>
      </c>
      <c r="I180" s="245"/>
      <c r="J180" s="246">
        <f>ROUND(I180*H180,2)</f>
        <v>0</v>
      </c>
      <c r="K180" s="242" t="s">
        <v>233</v>
      </c>
      <c r="L180" s="247"/>
      <c r="M180" s="248" t="s">
        <v>34</v>
      </c>
      <c r="N180" s="249" t="s">
        <v>49</v>
      </c>
      <c r="O180" s="43"/>
      <c r="P180" s="202">
        <f>O180*H180</f>
        <v>0</v>
      </c>
      <c r="Q180" s="202">
        <v>1.7000000000000001E-4</v>
      </c>
      <c r="R180" s="202">
        <f>Q180*H180</f>
        <v>5.9500000000000004E-2</v>
      </c>
      <c r="S180" s="202">
        <v>0</v>
      </c>
      <c r="T180" s="203">
        <f>S180*H180</f>
        <v>0</v>
      </c>
      <c r="AR180" s="24" t="s">
        <v>473</v>
      </c>
      <c r="AT180" s="24" t="s">
        <v>222</v>
      </c>
      <c r="AU180" s="24" t="s">
        <v>88</v>
      </c>
      <c r="AY180" s="24" t="s">
        <v>179</v>
      </c>
      <c r="BE180" s="204">
        <f>IF(N180="základní",J180,0)</f>
        <v>0</v>
      </c>
      <c r="BF180" s="204">
        <f>IF(N180="snížená",J180,0)</f>
        <v>0</v>
      </c>
      <c r="BG180" s="204">
        <f>IF(N180="zákl. přenesená",J180,0)</f>
        <v>0</v>
      </c>
      <c r="BH180" s="204">
        <f>IF(N180="sníž. přenesená",J180,0)</f>
        <v>0</v>
      </c>
      <c r="BI180" s="204">
        <f>IF(N180="nulová",J180,0)</f>
        <v>0</v>
      </c>
      <c r="BJ180" s="24" t="s">
        <v>86</v>
      </c>
      <c r="BK180" s="204">
        <f>ROUND(I180*H180,2)</f>
        <v>0</v>
      </c>
      <c r="BL180" s="24" t="s">
        <v>301</v>
      </c>
      <c r="BM180" s="24" t="s">
        <v>4809</v>
      </c>
    </row>
    <row r="181" spans="2:65" s="1" customFormat="1" ht="14.45" customHeight="1">
      <c r="B181" s="42"/>
      <c r="C181" s="240" t="s">
        <v>738</v>
      </c>
      <c r="D181" s="240" t="s">
        <v>222</v>
      </c>
      <c r="E181" s="241" t="s">
        <v>4810</v>
      </c>
      <c r="F181" s="242" t="s">
        <v>4811</v>
      </c>
      <c r="G181" s="243" t="s">
        <v>250</v>
      </c>
      <c r="H181" s="244">
        <v>3275</v>
      </c>
      <c r="I181" s="245"/>
      <c r="J181" s="246">
        <f>ROUND(I181*H181,2)</f>
        <v>0</v>
      </c>
      <c r="K181" s="242" t="s">
        <v>233</v>
      </c>
      <c r="L181" s="247"/>
      <c r="M181" s="248" t="s">
        <v>34</v>
      </c>
      <c r="N181" s="249" t="s">
        <v>49</v>
      </c>
      <c r="O181" s="43"/>
      <c r="P181" s="202">
        <f>O181*H181</f>
        <v>0</v>
      </c>
      <c r="Q181" s="202">
        <v>1.7000000000000001E-4</v>
      </c>
      <c r="R181" s="202">
        <f>Q181*H181</f>
        <v>0.55675000000000008</v>
      </c>
      <c r="S181" s="202">
        <v>0</v>
      </c>
      <c r="T181" s="203">
        <f>S181*H181</f>
        <v>0</v>
      </c>
      <c r="AR181" s="24" t="s">
        <v>473</v>
      </c>
      <c r="AT181" s="24" t="s">
        <v>222</v>
      </c>
      <c r="AU181" s="24" t="s">
        <v>88</v>
      </c>
      <c r="AY181" s="24" t="s">
        <v>179</v>
      </c>
      <c r="BE181" s="204">
        <f>IF(N181="základní",J181,0)</f>
        <v>0</v>
      </c>
      <c r="BF181" s="204">
        <f>IF(N181="snížená",J181,0)</f>
        <v>0</v>
      </c>
      <c r="BG181" s="204">
        <f>IF(N181="zákl. přenesená",J181,0)</f>
        <v>0</v>
      </c>
      <c r="BH181" s="204">
        <f>IF(N181="sníž. přenesená",J181,0)</f>
        <v>0</v>
      </c>
      <c r="BI181" s="204">
        <f>IF(N181="nulová",J181,0)</f>
        <v>0</v>
      </c>
      <c r="BJ181" s="24" t="s">
        <v>86</v>
      </c>
      <c r="BK181" s="204">
        <f>ROUND(I181*H181,2)</f>
        <v>0</v>
      </c>
      <c r="BL181" s="24" t="s">
        <v>301</v>
      </c>
      <c r="BM181" s="24" t="s">
        <v>4812</v>
      </c>
    </row>
    <row r="182" spans="2:65" s="1" customFormat="1" ht="14.45" customHeight="1">
      <c r="B182" s="42"/>
      <c r="C182" s="240" t="s">
        <v>751</v>
      </c>
      <c r="D182" s="240" t="s">
        <v>222</v>
      </c>
      <c r="E182" s="241" t="s">
        <v>4813</v>
      </c>
      <c r="F182" s="242" t="s">
        <v>4814</v>
      </c>
      <c r="G182" s="243" t="s">
        <v>250</v>
      </c>
      <c r="H182" s="244">
        <v>550</v>
      </c>
      <c r="I182" s="245"/>
      <c r="J182" s="246">
        <f>ROUND(I182*H182,2)</f>
        <v>0</v>
      </c>
      <c r="K182" s="242" t="s">
        <v>233</v>
      </c>
      <c r="L182" s="247"/>
      <c r="M182" s="248" t="s">
        <v>34</v>
      </c>
      <c r="N182" s="249" t="s">
        <v>49</v>
      </c>
      <c r="O182" s="43"/>
      <c r="P182" s="202">
        <f>O182*H182</f>
        <v>0</v>
      </c>
      <c r="Q182" s="202">
        <v>1.7000000000000001E-4</v>
      </c>
      <c r="R182" s="202">
        <f>Q182*H182</f>
        <v>9.35E-2</v>
      </c>
      <c r="S182" s="202">
        <v>0</v>
      </c>
      <c r="T182" s="203">
        <f>S182*H182</f>
        <v>0</v>
      </c>
      <c r="AR182" s="24" t="s">
        <v>473</v>
      </c>
      <c r="AT182" s="24" t="s">
        <v>222</v>
      </c>
      <c r="AU182" s="24" t="s">
        <v>88</v>
      </c>
      <c r="AY182" s="24" t="s">
        <v>179</v>
      </c>
      <c r="BE182" s="204">
        <f>IF(N182="základní",J182,0)</f>
        <v>0</v>
      </c>
      <c r="BF182" s="204">
        <f>IF(N182="snížená",J182,0)</f>
        <v>0</v>
      </c>
      <c r="BG182" s="204">
        <f>IF(N182="zákl. přenesená",J182,0)</f>
        <v>0</v>
      </c>
      <c r="BH182" s="204">
        <f>IF(N182="sníž. přenesená",J182,0)</f>
        <v>0</v>
      </c>
      <c r="BI182" s="204">
        <f>IF(N182="nulová",J182,0)</f>
        <v>0</v>
      </c>
      <c r="BJ182" s="24" t="s">
        <v>86</v>
      </c>
      <c r="BK182" s="204">
        <f>ROUND(I182*H182,2)</f>
        <v>0</v>
      </c>
      <c r="BL182" s="24" t="s">
        <v>301</v>
      </c>
      <c r="BM182" s="24" t="s">
        <v>4815</v>
      </c>
    </row>
    <row r="183" spans="2:65" s="1" customFormat="1" ht="14.45" customHeight="1">
      <c r="B183" s="42"/>
      <c r="C183" s="240" t="s">
        <v>756</v>
      </c>
      <c r="D183" s="240" t="s">
        <v>222</v>
      </c>
      <c r="E183" s="241" t="s">
        <v>4816</v>
      </c>
      <c r="F183" s="242" t="s">
        <v>4817</v>
      </c>
      <c r="G183" s="243" t="s">
        <v>250</v>
      </c>
      <c r="H183" s="244">
        <v>550</v>
      </c>
      <c r="I183" s="245"/>
      <c r="J183" s="246">
        <f>ROUND(I183*H183,2)</f>
        <v>0</v>
      </c>
      <c r="K183" s="242" t="s">
        <v>233</v>
      </c>
      <c r="L183" s="247"/>
      <c r="M183" s="248" t="s">
        <v>34</v>
      </c>
      <c r="N183" s="249" t="s">
        <v>49</v>
      </c>
      <c r="O183" s="43"/>
      <c r="P183" s="202">
        <f>O183*H183</f>
        <v>0</v>
      </c>
      <c r="Q183" s="202">
        <v>1.7000000000000001E-4</v>
      </c>
      <c r="R183" s="202">
        <f>Q183*H183</f>
        <v>9.35E-2</v>
      </c>
      <c r="S183" s="202">
        <v>0</v>
      </c>
      <c r="T183" s="203">
        <f>S183*H183</f>
        <v>0</v>
      </c>
      <c r="AR183" s="24" t="s">
        <v>473</v>
      </c>
      <c r="AT183" s="24" t="s">
        <v>222</v>
      </c>
      <c r="AU183" s="24" t="s">
        <v>88</v>
      </c>
      <c r="AY183" s="24" t="s">
        <v>179</v>
      </c>
      <c r="BE183" s="204">
        <f>IF(N183="základní",J183,0)</f>
        <v>0</v>
      </c>
      <c r="BF183" s="204">
        <f>IF(N183="snížená",J183,0)</f>
        <v>0</v>
      </c>
      <c r="BG183" s="204">
        <f>IF(N183="zákl. přenesená",J183,0)</f>
        <v>0</v>
      </c>
      <c r="BH183" s="204">
        <f>IF(N183="sníž. přenesená",J183,0)</f>
        <v>0</v>
      </c>
      <c r="BI183" s="204">
        <f>IF(N183="nulová",J183,0)</f>
        <v>0</v>
      </c>
      <c r="BJ183" s="24" t="s">
        <v>86</v>
      </c>
      <c r="BK183" s="204">
        <f>ROUND(I183*H183,2)</f>
        <v>0</v>
      </c>
      <c r="BL183" s="24" t="s">
        <v>301</v>
      </c>
      <c r="BM183" s="24" t="s">
        <v>4818</v>
      </c>
    </row>
    <row r="184" spans="2:65" s="1" customFormat="1" ht="14.45" customHeight="1">
      <c r="B184" s="42"/>
      <c r="C184" s="240" t="s">
        <v>760</v>
      </c>
      <c r="D184" s="240" t="s">
        <v>222</v>
      </c>
      <c r="E184" s="241" t="s">
        <v>4819</v>
      </c>
      <c r="F184" s="242" t="s">
        <v>4820</v>
      </c>
      <c r="G184" s="243" t="s">
        <v>276</v>
      </c>
      <c r="H184" s="244">
        <v>210.8</v>
      </c>
      <c r="I184" s="245"/>
      <c r="J184" s="246">
        <f>ROUND(I184*H184,2)</f>
        <v>0</v>
      </c>
      <c r="K184" s="242" t="s">
        <v>186</v>
      </c>
      <c r="L184" s="247"/>
      <c r="M184" s="248" t="s">
        <v>34</v>
      </c>
      <c r="N184" s="249" t="s">
        <v>49</v>
      </c>
      <c r="O184" s="43"/>
      <c r="P184" s="202">
        <f>O184*H184</f>
        <v>0</v>
      </c>
      <c r="Q184" s="202">
        <v>1E-3</v>
      </c>
      <c r="R184" s="202">
        <f>Q184*H184</f>
        <v>0.21080000000000002</v>
      </c>
      <c r="S184" s="202">
        <v>0</v>
      </c>
      <c r="T184" s="203">
        <f>S184*H184</f>
        <v>0</v>
      </c>
      <c r="AR184" s="24" t="s">
        <v>473</v>
      </c>
      <c r="AT184" s="24" t="s">
        <v>222</v>
      </c>
      <c r="AU184" s="24" t="s">
        <v>88</v>
      </c>
      <c r="AY184" s="24" t="s">
        <v>179</v>
      </c>
      <c r="BE184" s="204">
        <f>IF(N184="základní",J184,0)</f>
        <v>0</v>
      </c>
      <c r="BF184" s="204">
        <f>IF(N184="snížená",J184,0)</f>
        <v>0</v>
      </c>
      <c r="BG184" s="204">
        <f>IF(N184="zákl. přenesená",J184,0)</f>
        <v>0</v>
      </c>
      <c r="BH184" s="204">
        <f>IF(N184="sníž. přenesená",J184,0)</f>
        <v>0</v>
      </c>
      <c r="BI184" s="204">
        <f>IF(N184="nulová",J184,0)</f>
        <v>0</v>
      </c>
      <c r="BJ184" s="24" t="s">
        <v>86</v>
      </c>
      <c r="BK184" s="204">
        <f>ROUND(I184*H184,2)</f>
        <v>0</v>
      </c>
      <c r="BL184" s="24" t="s">
        <v>301</v>
      </c>
      <c r="BM184" s="24" t="s">
        <v>4821</v>
      </c>
    </row>
    <row r="185" spans="2:65" s="1" customFormat="1" ht="27">
      <c r="B185" s="42"/>
      <c r="C185" s="64"/>
      <c r="D185" s="205" t="s">
        <v>227</v>
      </c>
      <c r="E185" s="64"/>
      <c r="F185" s="206" t="s">
        <v>4822</v>
      </c>
      <c r="G185" s="64"/>
      <c r="H185" s="64"/>
      <c r="I185" s="164"/>
      <c r="J185" s="64"/>
      <c r="K185" s="64"/>
      <c r="L185" s="62"/>
      <c r="M185" s="207"/>
      <c r="N185" s="43"/>
      <c r="O185" s="43"/>
      <c r="P185" s="43"/>
      <c r="Q185" s="43"/>
      <c r="R185" s="43"/>
      <c r="S185" s="43"/>
      <c r="T185" s="79"/>
      <c r="AT185" s="24" t="s">
        <v>227</v>
      </c>
      <c r="AU185" s="24" t="s">
        <v>88</v>
      </c>
    </row>
    <row r="186" spans="2:65" s="12" customFormat="1" ht="13.5">
      <c r="B186" s="218"/>
      <c r="C186" s="219"/>
      <c r="D186" s="205" t="s">
        <v>191</v>
      </c>
      <c r="E186" s="220" t="s">
        <v>34</v>
      </c>
      <c r="F186" s="221" t="s">
        <v>4823</v>
      </c>
      <c r="G186" s="219"/>
      <c r="H186" s="222">
        <v>210.8</v>
      </c>
      <c r="I186" s="223"/>
      <c r="J186" s="219"/>
      <c r="K186" s="219"/>
      <c r="L186" s="224"/>
      <c r="M186" s="225"/>
      <c r="N186" s="226"/>
      <c r="O186" s="226"/>
      <c r="P186" s="226"/>
      <c r="Q186" s="226"/>
      <c r="R186" s="226"/>
      <c r="S186" s="226"/>
      <c r="T186" s="227"/>
      <c r="AT186" s="228" t="s">
        <v>191</v>
      </c>
      <c r="AU186" s="228" t="s">
        <v>88</v>
      </c>
      <c r="AV186" s="12" t="s">
        <v>88</v>
      </c>
      <c r="AW186" s="12" t="s">
        <v>41</v>
      </c>
      <c r="AX186" s="12" t="s">
        <v>86</v>
      </c>
      <c r="AY186" s="228" t="s">
        <v>179</v>
      </c>
    </row>
    <row r="187" spans="2:65" s="1" customFormat="1" ht="22.9" customHeight="1">
      <c r="B187" s="42"/>
      <c r="C187" s="193" t="s">
        <v>766</v>
      </c>
      <c r="D187" s="193" t="s">
        <v>182</v>
      </c>
      <c r="E187" s="194" t="s">
        <v>4824</v>
      </c>
      <c r="F187" s="195" t="s">
        <v>4825</v>
      </c>
      <c r="G187" s="196" t="s">
        <v>250</v>
      </c>
      <c r="H187" s="197">
        <v>5805</v>
      </c>
      <c r="I187" s="198"/>
      <c r="J187" s="199">
        <f>ROUND(I187*H187,2)</f>
        <v>0</v>
      </c>
      <c r="K187" s="195" t="s">
        <v>186</v>
      </c>
      <c r="L187" s="62"/>
      <c r="M187" s="200" t="s">
        <v>34</v>
      </c>
      <c r="N187" s="201" t="s">
        <v>49</v>
      </c>
      <c r="O187" s="43"/>
      <c r="P187" s="202">
        <f>O187*H187</f>
        <v>0</v>
      </c>
      <c r="Q187" s="202">
        <v>0</v>
      </c>
      <c r="R187" s="202">
        <f>Q187*H187</f>
        <v>0</v>
      </c>
      <c r="S187" s="202">
        <v>0</v>
      </c>
      <c r="T187" s="203">
        <f>S187*H187</f>
        <v>0</v>
      </c>
      <c r="AR187" s="24" t="s">
        <v>301</v>
      </c>
      <c r="AT187" s="24" t="s">
        <v>182</v>
      </c>
      <c r="AU187" s="24" t="s">
        <v>88</v>
      </c>
      <c r="AY187" s="24" t="s">
        <v>179</v>
      </c>
      <c r="BE187" s="204">
        <f>IF(N187="základní",J187,0)</f>
        <v>0</v>
      </c>
      <c r="BF187" s="204">
        <f>IF(N187="snížená",J187,0)</f>
        <v>0</v>
      </c>
      <c r="BG187" s="204">
        <f>IF(N187="zákl. přenesená",J187,0)</f>
        <v>0</v>
      </c>
      <c r="BH187" s="204">
        <f>IF(N187="sníž. přenesená",J187,0)</f>
        <v>0</v>
      </c>
      <c r="BI187" s="204">
        <f>IF(N187="nulová",J187,0)</f>
        <v>0</v>
      </c>
      <c r="BJ187" s="24" t="s">
        <v>86</v>
      </c>
      <c r="BK187" s="204">
        <f>ROUND(I187*H187,2)</f>
        <v>0</v>
      </c>
      <c r="BL187" s="24" t="s">
        <v>301</v>
      </c>
      <c r="BM187" s="24" t="s">
        <v>4826</v>
      </c>
    </row>
    <row r="188" spans="2:65" s="12" customFormat="1" ht="13.5">
      <c r="B188" s="218"/>
      <c r="C188" s="219"/>
      <c r="D188" s="205" t="s">
        <v>191</v>
      </c>
      <c r="E188" s="220" t="s">
        <v>34</v>
      </c>
      <c r="F188" s="221" t="s">
        <v>4827</v>
      </c>
      <c r="G188" s="219"/>
      <c r="H188" s="222">
        <v>5805</v>
      </c>
      <c r="I188" s="223"/>
      <c r="J188" s="219"/>
      <c r="K188" s="219"/>
      <c r="L188" s="224"/>
      <c r="M188" s="225"/>
      <c r="N188" s="226"/>
      <c r="O188" s="226"/>
      <c r="P188" s="226"/>
      <c r="Q188" s="226"/>
      <c r="R188" s="226"/>
      <c r="S188" s="226"/>
      <c r="T188" s="227"/>
      <c r="AT188" s="228" t="s">
        <v>191</v>
      </c>
      <c r="AU188" s="228" t="s">
        <v>88</v>
      </c>
      <c r="AV188" s="12" t="s">
        <v>88</v>
      </c>
      <c r="AW188" s="12" t="s">
        <v>41</v>
      </c>
      <c r="AX188" s="12" t="s">
        <v>86</v>
      </c>
      <c r="AY188" s="228" t="s">
        <v>179</v>
      </c>
    </row>
    <row r="189" spans="2:65" s="1" customFormat="1" ht="14.45" customHeight="1">
      <c r="B189" s="42"/>
      <c r="C189" s="240" t="s">
        <v>781</v>
      </c>
      <c r="D189" s="240" t="s">
        <v>222</v>
      </c>
      <c r="E189" s="241" t="s">
        <v>4828</v>
      </c>
      <c r="F189" s="242" t="s">
        <v>4829</v>
      </c>
      <c r="G189" s="243" t="s">
        <v>250</v>
      </c>
      <c r="H189" s="244">
        <v>525</v>
      </c>
      <c r="I189" s="245"/>
      <c r="J189" s="246">
        <f>ROUND(I189*H189,2)</f>
        <v>0</v>
      </c>
      <c r="K189" s="242" t="s">
        <v>233</v>
      </c>
      <c r="L189" s="247"/>
      <c r="M189" s="248" t="s">
        <v>34</v>
      </c>
      <c r="N189" s="249" t="s">
        <v>49</v>
      </c>
      <c r="O189" s="43"/>
      <c r="P189" s="202">
        <f>O189*H189</f>
        <v>0</v>
      </c>
      <c r="Q189" s="202">
        <v>0</v>
      </c>
      <c r="R189" s="202">
        <f>Q189*H189</f>
        <v>0</v>
      </c>
      <c r="S189" s="202">
        <v>0</v>
      </c>
      <c r="T189" s="203">
        <f>S189*H189</f>
        <v>0</v>
      </c>
      <c r="AR189" s="24" t="s">
        <v>473</v>
      </c>
      <c r="AT189" s="24" t="s">
        <v>222</v>
      </c>
      <c r="AU189" s="24" t="s">
        <v>88</v>
      </c>
      <c r="AY189" s="24" t="s">
        <v>179</v>
      </c>
      <c r="BE189" s="204">
        <f>IF(N189="základní",J189,0)</f>
        <v>0</v>
      </c>
      <c r="BF189" s="204">
        <f>IF(N189="snížená",J189,0)</f>
        <v>0</v>
      </c>
      <c r="BG189" s="204">
        <f>IF(N189="zákl. přenesená",J189,0)</f>
        <v>0</v>
      </c>
      <c r="BH189" s="204">
        <f>IF(N189="sníž. přenesená",J189,0)</f>
        <v>0</v>
      </c>
      <c r="BI189" s="204">
        <f>IF(N189="nulová",J189,0)</f>
        <v>0</v>
      </c>
      <c r="BJ189" s="24" t="s">
        <v>86</v>
      </c>
      <c r="BK189" s="204">
        <f>ROUND(I189*H189,2)</f>
        <v>0</v>
      </c>
      <c r="BL189" s="24" t="s">
        <v>301</v>
      </c>
      <c r="BM189" s="24" t="s">
        <v>4830</v>
      </c>
    </row>
    <row r="190" spans="2:65" s="1" customFormat="1" ht="14.45" customHeight="1">
      <c r="B190" s="42"/>
      <c r="C190" s="240" t="s">
        <v>785</v>
      </c>
      <c r="D190" s="240" t="s">
        <v>222</v>
      </c>
      <c r="E190" s="241" t="s">
        <v>4831</v>
      </c>
      <c r="F190" s="242" t="s">
        <v>4832</v>
      </c>
      <c r="G190" s="243" t="s">
        <v>250</v>
      </c>
      <c r="H190" s="244">
        <v>4000</v>
      </c>
      <c r="I190" s="245"/>
      <c r="J190" s="246">
        <f>ROUND(I190*H190,2)</f>
        <v>0</v>
      </c>
      <c r="K190" s="242" t="s">
        <v>233</v>
      </c>
      <c r="L190" s="247"/>
      <c r="M190" s="248" t="s">
        <v>34</v>
      </c>
      <c r="N190" s="249" t="s">
        <v>49</v>
      </c>
      <c r="O190" s="43"/>
      <c r="P190" s="202">
        <f>O190*H190</f>
        <v>0</v>
      </c>
      <c r="Q190" s="202">
        <v>0</v>
      </c>
      <c r="R190" s="202">
        <f>Q190*H190</f>
        <v>0</v>
      </c>
      <c r="S190" s="202">
        <v>0</v>
      </c>
      <c r="T190" s="203">
        <f>S190*H190</f>
        <v>0</v>
      </c>
      <c r="AR190" s="24" t="s">
        <v>473</v>
      </c>
      <c r="AT190" s="24" t="s">
        <v>222</v>
      </c>
      <c r="AU190" s="24" t="s">
        <v>88</v>
      </c>
      <c r="AY190" s="24" t="s">
        <v>179</v>
      </c>
      <c r="BE190" s="204">
        <f>IF(N190="základní",J190,0)</f>
        <v>0</v>
      </c>
      <c r="BF190" s="204">
        <f>IF(N190="snížená",J190,0)</f>
        <v>0</v>
      </c>
      <c r="BG190" s="204">
        <f>IF(N190="zákl. přenesená",J190,0)</f>
        <v>0</v>
      </c>
      <c r="BH190" s="204">
        <f>IF(N190="sníž. přenesená",J190,0)</f>
        <v>0</v>
      </c>
      <c r="BI190" s="204">
        <f>IF(N190="nulová",J190,0)</f>
        <v>0</v>
      </c>
      <c r="BJ190" s="24" t="s">
        <v>86</v>
      </c>
      <c r="BK190" s="204">
        <f>ROUND(I190*H190,2)</f>
        <v>0</v>
      </c>
      <c r="BL190" s="24" t="s">
        <v>301</v>
      </c>
      <c r="BM190" s="24" t="s">
        <v>4833</v>
      </c>
    </row>
    <row r="191" spans="2:65" s="1" customFormat="1" ht="14.45" customHeight="1">
      <c r="B191" s="42"/>
      <c r="C191" s="240" t="s">
        <v>790</v>
      </c>
      <c r="D191" s="240" t="s">
        <v>222</v>
      </c>
      <c r="E191" s="241" t="s">
        <v>4834</v>
      </c>
      <c r="F191" s="242" t="s">
        <v>4835</v>
      </c>
      <c r="G191" s="243" t="s">
        <v>250</v>
      </c>
      <c r="H191" s="244">
        <v>1280</v>
      </c>
      <c r="I191" s="245"/>
      <c r="J191" s="246">
        <f>ROUND(I191*H191,2)</f>
        <v>0</v>
      </c>
      <c r="K191" s="242" t="s">
        <v>233</v>
      </c>
      <c r="L191" s="247"/>
      <c r="M191" s="248" t="s">
        <v>34</v>
      </c>
      <c r="N191" s="249" t="s">
        <v>49</v>
      </c>
      <c r="O191" s="43"/>
      <c r="P191" s="202">
        <f>O191*H191</f>
        <v>0</v>
      </c>
      <c r="Q191" s="202">
        <v>0</v>
      </c>
      <c r="R191" s="202">
        <f>Q191*H191</f>
        <v>0</v>
      </c>
      <c r="S191" s="202">
        <v>0</v>
      </c>
      <c r="T191" s="203">
        <f>S191*H191</f>
        <v>0</v>
      </c>
      <c r="AR191" s="24" t="s">
        <v>473</v>
      </c>
      <c r="AT191" s="24" t="s">
        <v>222</v>
      </c>
      <c r="AU191" s="24" t="s">
        <v>88</v>
      </c>
      <c r="AY191" s="24" t="s">
        <v>179</v>
      </c>
      <c r="BE191" s="204">
        <f>IF(N191="základní",J191,0)</f>
        <v>0</v>
      </c>
      <c r="BF191" s="204">
        <f>IF(N191="snížená",J191,0)</f>
        <v>0</v>
      </c>
      <c r="BG191" s="204">
        <f>IF(N191="zákl. přenesená",J191,0)</f>
        <v>0</v>
      </c>
      <c r="BH191" s="204">
        <f>IF(N191="sníž. přenesená",J191,0)</f>
        <v>0</v>
      </c>
      <c r="BI191" s="204">
        <f>IF(N191="nulová",J191,0)</f>
        <v>0</v>
      </c>
      <c r="BJ191" s="24" t="s">
        <v>86</v>
      </c>
      <c r="BK191" s="204">
        <f>ROUND(I191*H191,2)</f>
        <v>0</v>
      </c>
      <c r="BL191" s="24" t="s">
        <v>301</v>
      </c>
      <c r="BM191" s="24" t="s">
        <v>4836</v>
      </c>
    </row>
    <row r="192" spans="2:65" s="1" customFormat="1" ht="34.15" customHeight="1">
      <c r="B192" s="42"/>
      <c r="C192" s="193" t="s">
        <v>795</v>
      </c>
      <c r="D192" s="193" t="s">
        <v>182</v>
      </c>
      <c r="E192" s="194" t="s">
        <v>4837</v>
      </c>
      <c r="F192" s="195" t="s">
        <v>4838</v>
      </c>
      <c r="G192" s="196" t="s">
        <v>250</v>
      </c>
      <c r="H192" s="197">
        <v>2380</v>
      </c>
      <c r="I192" s="198"/>
      <c r="J192" s="199">
        <f>ROUND(I192*H192,2)</f>
        <v>0</v>
      </c>
      <c r="K192" s="195" t="s">
        <v>186</v>
      </c>
      <c r="L192" s="62"/>
      <c r="M192" s="200" t="s">
        <v>34</v>
      </c>
      <c r="N192" s="201" t="s">
        <v>49</v>
      </c>
      <c r="O192" s="43"/>
      <c r="P192" s="202">
        <f>O192*H192</f>
        <v>0</v>
      </c>
      <c r="Q192" s="202">
        <v>0</v>
      </c>
      <c r="R192" s="202">
        <f>Q192*H192</f>
        <v>0</v>
      </c>
      <c r="S192" s="202">
        <v>0</v>
      </c>
      <c r="T192" s="203">
        <f>S192*H192</f>
        <v>0</v>
      </c>
      <c r="AR192" s="24" t="s">
        <v>301</v>
      </c>
      <c r="AT192" s="24" t="s">
        <v>182</v>
      </c>
      <c r="AU192" s="24" t="s">
        <v>88</v>
      </c>
      <c r="AY192" s="24" t="s">
        <v>179</v>
      </c>
      <c r="BE192" s="204">
        <f>IF(N192="základní",J192,0)</f>
        <v>0</v>
      </c>
      <c r="BF192" s="204">
        <f>IF(N192="snížená",J192,0)</f>
        <v>0</v>
      </c>
      <c r="BG192" s="204">
        <f>IF(N192="zákl. přenesená",J192,0)</f>
        <v>0</v>
      </c>
      <c r="BH192" s="204">
        <f>IF(N192="sníž. přenesená",J192,0)</f>
        <v>0</v>
      </c>
      <c r="BI192" s="204">
        <f>IF(N192="nulová",J192,0)</f>
        <v>0</v>
      </c>
      <c r="BJ192" s="24" t="s">
        <v>86</v>
      </c>
      <c r="BK192" s="204">
        <f>ROUND(I192*H192,2)</f>
        <v>0</v>
      </c>
      <c r="BL192" s="24" t="s">
        <v>301</v>
      </c>
      <c r="BM192" s="24" t="s">
        <v>4839</v>
      </c>
    </row>
    <row r="193" spans="2:65" s="12" customFormat="1" ht="13.5">
      <c r="B193" s="218"/>
      <c r="C193" s="219"/>
      <c r="D193" s="205" t="s">
        <v>191</v>
      </c>
      <c r="E193" s="220" t="s">
        <v>34</v>
      </c>
      <c r="F193" s="221" t="s">
        <v>4840</v>
      </c>
      <c r="G193" s="219"/>
      <c r="H193" s="222">
        <v>2380</v>
      </c>
      <c r="I193" s="223"/>
      <c r="J193" s="219"/>
      <c r="K193" s="219"/>
      <c r="L193" s="224"/>
      <c r="M193" s="225"/>
      <c r="N193" s="226"/>
      <c r="O193" s="226"/>
      <c r="P193" s="226"/>
      <c r="Q193" s="226"/>
      <c r="R193" s="226"/>
      <c r="S193" s="226"/>
      <c r="T193" s="227"/>
      <c r="AT193" s="228" t="s">
        <v>191</v>
      </c>
      <c r="AU193" s="228" t="s">
        <v>88</v>
      </c>
      <c r="AV193" s="12" t="s">
        <v>88</v>
      </c>
      <c r="AW193" s="12" t="s">
        <v>41</v>
      </c>
      <c r="AX193" s="12" t="s">
        <v>86</v>
      </c>
      <c r="AY193" s="228" t="s">
        <v>179</v>
      </c>
    </row>
    <row r="194" spans="2:65" s="1" customFormat="1" ht="14.45" customHeight="1">
      <c r="B194" s="42"/>
      <c r="C194" s="240" t="s">
        <v>799</v>
      </c>
      <c r="D194" s="240" t="s">
        <v>222</v>
      </c>
      <c r="E194" s="241" t="s">
        <v>4841</v>
      </c>
      <c r="F194" s="242" t="s">
        <v>4842</v>
      </c>
      <c r="G194" s="243" t="s">
        <v>250</v>
      </c>
      <c r="H194" s="244">
        <v>485</v>
      </c>
      <c r="I194" s="245"/>
      <c r="J194" s="246">
        <f>ROUND(I194*H194,2)</f>
        <v>0</v>
      </c>
      <c r="K194" s="242" t="s">
        <v>233</v>
      </c>
      <c r="L194" s="247"/>
      <c r="M194" s="248" t="s">
        <v>34</v>
      </c>
      <c r="N194" s="249" t="s">
        <v>49</v>
      </c>
      <c r="O194" s="43"/>
      <c r="P194" s="202">
        <f>O194*H194</f>
        <v>0</v>
      </c>
      <c r="Q194" s="202">
        <v>0</v>
      </c>
      <c r="R194" s="202">
        <f>Q194*H194</f>
        <v>0</v>
      </c>
      <c r="S194" s="202">
        <v>0</v>
      </c>
      <c r="T194" s="203">
        <f>S194*H194</f>
        <v>0</v>
      </c>
      <c r="AR194" s="24" t="s">
        <v>473</v>
      </c>
      <c r="AT194" s="24" t="s">
        <v>222</v>
      </c>
      <c r="AU194" s="24" t="s">
        <v>88</v>
      </c>
      <c r="AY194" s="24" t="s">
        <v>179</v>
      </c>
      <c r="BE194" s="204">
        <f>IF(N194="základní",J194,0)</f>
        <v>0</v>
      </c>
      <c r="BF194" s="204">
        <f>IF(N194="snížená",J194,0)</f>
        <v>0</v>
      </c>
      <c r="BG194" s="204">
        <f>IF(N194="zákl. přenesená",J194,0)</f>
        <v>0</v>
      </c>
      <c r="BH194" s="204">
        <f>IF(N194="sníž. přenesená",J194,0)</f>
        <v>0</v>
      </c>
      <c r="BI194" s="204">
        <f>IF(N194="nulová",J194,0)</f>
        <v>0</v>
      </c>
      <c r="BJ194" s="24" t="s">
        <v>86</v>
      </c>
      <c r="BK194" s="204">
        <f>ROUND(I194*H194,2)</f>
        <v>0</v>
      </c>
      <c r="BL194" s="24" t="s">
        <v>301</v>
      </c>
      <c r="BM194" s="24" t="s">
        <v>4843</v>
      </c>
    </row>
    <row r="195" spans="2:65" s="1" customFormat="1" ht="14.45" customHeight="1">
      <c r="B195" s="42"/>
      <c r="C195" s="240" t="s">
        <v>803</v>
      </c>
      <c r="D195" s="240" t="s">
        <v>222</v>
      </c>
      <c r="E195" s="241" t="s">
        <v>4844</v>
      </c>
      <c r="F195" s="242" t="s">
        <v>4845</v>
      </c>
      <c r="G195" s="243" t="s">
        <v>250</v>
      </c>
      <c r="H195" s="244">
        <v>175</v>
      </c>
      <c r="I195" s="245"/>
      <c r="J195" s="246">
        <f>ROUND(I195*H195,2)</f>
        <v>0</v>
      </c>
      <c r="K195" s="242" t="s">
        <v>233</v>
      </c>
      <c r="L195" s="247"/>
      <c r="M195" s="248" t="s">
        <v>34</v>
      </c>
      <c r="N195" s="249" t="s">
        <v>49</v>
      </c>
      <c r="O195" s="43"/>
      <c r="P195" s="202">
        <f>O195*H195</f>
        <v>0</v>
      </c>
      <c r="Q195" s="202">
        <v>0</v>
      </c>
      <c r="R195" s="202">
        <f>Q195*H195</f>
        <v>0</v>
      </c>
      <c r="S195" s="202">
        <v>0</v>
      </c>
      <c r="T195" s="203">
        <f>S195*H195</f>
        <v>0</v>
      </c>
      <c r="AR195" s="24" t="s">
        <v>473</v>
      </c>
      <c r="AT195" s="24" t="s">
        <v>222</v>
      </c>
      <c r="AU195" s="24" t="s">
        <v>88</v>
      </c>
      <c r="AY195" s="24" t="s">
        <v>179</v>
      </c>
      <c r="BE195" s="204">
        <f>IF(N195="základní",J195,0)</f>
        <v>0</v>
      </c>
      <c r="BF195" s="204">
        <f>IF(N195="snížená",J195,0)</f>
        <v>0</v>
      </c>
      <c r="BG195" s="204">
        <f>IF(N195="zákl. přenesená",J195,0)</f>
        <v>0</v>
      </c>
      <c r="BH195" s="204">
        <f>IF(N195="sníž. přenesená",J195,0)</f>
        <v>0</v>
      </c>
      <c r="BI195" s="204">
        <f>IF(N195="nulová",J195,0)</f>
        <v>0</v>
      </c>
      <c r="BJ195" s="24" t="s">
        <v>86</v>
      </c>
      <c r="BK195" s="204">
        <f>ROUND(I195*H195,2)</f>
        <v>0</v>
      </c>
      <c r="BL195" s="24" t="s">
        <v>301</v>
      </c>
      <c r="BM195" s="24" t="s">
        <v>4846</v>
      </c>
    </row>
    <row r="196" spans="2:65" s="1" customFormat="1" ht="14.45" customHeight="1">
      <c r="B196" s="42"/>
      <c r="C196" s="240" t="s">
        <v>807</v>
      </c>
      <c r="D196" s="240" t="s">
        <v>222</v>
      </c>
      <c r="E196" s="241" t="s">
        <v>4847</v>
      </c>
      <c r="F196" s="242" t="s">
        <v>4848</v>
      </c>
      <c r="G196" s="243" t="s">
        <v>250</v>
      </c>
      <c r="H196" s="244">
        <v>720</v>
      </c>
      <c r="I196" s="245"/>
      <c r="J196" s="246">
        <f>ROUND(I196*H196,2)</f>
        <v>0</v>
      </c>
      <c r="K196" s="242" t="s">
        <v>233</v>
      </c>
      <c r="L196" s="247"/>
      <c r="M196" s="248" t="s">
        <v>34</v>
      </c>
      <c r="N196" s="249" t="s">
        <v>49</v>
      </c>
      <c r="O196" s="43"/>
      <c r="P196" s="202">
        <f>O196*H196</f>
        <v>0</v>
      </c>
      <c r="Q196" s="202">
        <v>0</v>
      </c>
      <c r="R196" s="202">
        <f>Q196*H196</f>
        <v>0</v>
      </c>
      <c r="S196" s="202">
        <v>0</v>
      </c>
      <c r="T196" s="203">
        <f>S196*H196</f>
        <v>0</v>
      </c>
      <c r="AR196" s="24" t="s">
        <v>473</v>
      </c>
      <c r="AT196" s="24" t="s">
        <v>222</v>
      </c>
      <c r="AU196" s="24" t="s">
        <v>88</v>
      </c>
      <c r="AY196" s="24" t="s">
        <v>179</v>
      </c>
      <c r="BE196" s="204">
        <f>IF(N196="základní",J196,0)</f>
        <v>0</v>
      </c>
      <c r="BF196" s="204">
        <f>IF(N196="snížená",J196,0)</f>
        <v>0</v>
      </c>
      <c r="BG196" s="204">
        <f>IF(N196="zákl. přenesená",J196,0)</f>
        <v>0</v>
      </c>
      <c r="BH196" s="204">
        <f>IF(N196="sníž. přenesená",J196,0)</f>
        <v>0</v>
      </c>
      <c r="BI196" s="204">
        <f>IF(N196="nulová",J196,0)</f>
        <v>0</v>
      </c>
      <c r="BJ196" s="24" t="s">
        <v>86</v>
      </c>
      <c r="BK196" s="204">
        <f>ROUND(I196*H196,2)</f>
        <v>0</v>
      </c>
      <c r="BL196" s="24" t="s">
        <v>301</v>
      </c>
      <c r="BM196" s="24" t="s">
        <v>4849</v>
      </c>
    </row>
    <row r="197" spans="2:65" s="1" customFormat="1" ht="14.45" customHeight="1">
      <c r="B197" s="42"/>
      <c r="C197" s="240" t="s">
        <v>812</v>
      </c>
      <c r="D197" s="240" t="s">
        <v>222</v>
      </c>
      <c r="E197" s="241" t="s">
        <v>4850</v>
      </c>
      <c r="F197" s="242" t="s">
        <v>4851</v>
      </c>
      <c r="G197" s="243" t="s">
        <v>250</v>
      </c>
      <c r="H197" s="244">
        <v>1000</v>
      </c>
      <c r="I197" s="245"/>
      <c r="J197" s="246">
        <f>ROUND(I197*H197,2)</f>
        <v>0</v>
      </c>
      <c r="K197" s="242" t="s">
        <v>233</v>
      </c>
      <c r="L197" s="247"/>
      <c r="M197" s="248" t="s">
        <v>34</v>
      </c>
      <c r="N197" s="249" t="s">
        <v>49</v>
      </c>
      <c r="O197" s="43"/>
      <c r="P197" s="202">
        <f>O197*H197</f>
        <v>0</v>
      </c>
      <c r="Q197" s="202">
        <v>0</v>
      </c>
      <c r="R197" s="202">
        <f>Q197*H197</f>
        <v>0</v>
      </c>
      <c r="S197" s="202">
        <v>0</v>
      </c>
      <c r="T197" s="203">
        <f>S197*H197</f>
        <v>0</v>
      </c>
      <c r="AR197" s="24" t="s">
        <v>473</v>
      </c>
      <c r="AT197" s="24" t="s">
        <v>222</v>
      </c>
      <c r="AU197" s="24" t="s">
        <v>88</v>
      </c>
      <c r="AY197" s="24" t="s">
        <v>179</v>
      </c>
      <c r="BE197" s="204">
        <f>IF(N197="základní",J197,0)</f>
        <v>0</v>
      </c>
      <c r="BF197" s="204">
        <f>IF(N197="snížená",J197,0)</f>
        <v>0</v>
      </c>
      <c r="BG197" s="204">
        <f>IF(N197="zákl. přenesená",J197,0)</f>
        <v>0</v>
      </c>
      <c r="BH197" s="204">
        <f>IF(N197="sníž. přenesená",J197,0)</f>
        <v>0</v>
      </c>
      <c r="BI197" s="204">
        <f>IF(N197="nulová",J197,0)</f>
        <v>0</v>
      </c>
      <c r="BJ197" s="24" t="s">
        <v>86</v>
      </c>
      <c r="BK197" s="204">
        <f>ROUND(I197*H197,2)</f>
        <v>0</v>
      </c>
      <c r="BL197" s="24" t="s">
        <v>301</v>
      </c>
      <c r="BM197" s="24" t="s">
        <v>4852</v>
      </c>
    </row>
    <row r="198" spans="2:65" s="1" customFormat="1" ht="14.45" customHeight="1">
      <c r="B198" s="42"/>
      <c r="C198" s="240" t="s">
        <v>823</v>
      </c>
      <c r="D198" s="240" t="s">
        <v>222</v>
      </c>
      <c r="E198" s="241" t="s">
        <v>4853</v>
      </c>
      <c r="F198" s="242" t="s">
        <v>4854</v>
      </c>
      <c r="G198" s="243" t="s">
        <v>250</v>
      </c>
      <c r="H198" s="244">
        <v>160</v>
      </c>
      <c r="I198" s="245"/>
      <c r="J198" s="246">
        <f>ROUND(I198*H198,2)</f>
        <v>0</v>
      </c>
      <c r="K198" s="242" t="s">
        <v>233</v>
      </c>
      <c r="L198" s="247"/>
      <c r="M198" s="248" t="s">
        <v>34</v>
      </c>
      <c r="N198" s="249" t="s">
        <v>49</v>
      </c>
      <c r="O198" s="43"/>
      <c r="P198" s="202">
        <f>O198*H198</f>
        <v>0</v>
      </c>
      <c r="Q198" s="202">
        <v>0</v>
      </c>
      <c r="R198" s="202">
        <f>Q198*H198</f>
        <v>0</v>
      </c>
      <c r="S198" s="202">
        <v>0</v>
      </c>
      <c r="T198" s="203">
        <f>S198*H198</f>
        <v>0</v>
      </c>
      <c r="AR198" s="24" t="s">
        <v>473</v>
      </c>
      <c r="AT198" s="24" t="s">
        <v>222</v>
      </c>
      <c r="AU198" s="24" t="s">
        <v>88</v>
      </c>
      <c r="AY198" s="24" t="s">
        <v>179</v>
      </c>
      <c r="BE198" s="204">
        <f>IF(N198="základní",J198,0)</f>
        <v>0</v>
      </c>
      <c r="BF198" s="204">
        <f>IF(N198="snížená",J198,0)</f>
        <v>0</v>
      </c>
      <c r="BG198" s="204">
        <f>IF(N198="zákl. přenesená",J198,0)</f>
        <v>0</v>
      </c>
      <c r="BH198" s="204">
        <f>IF(N198="sníž. přenesená",J198,0)</f>
        <v>0</v>
      </c>
      <c r="BI198" s="204">
        <f>IF(N198="nulová",J198,0)</f>
        <v>0</v>
      </c>
      <c r="BJ198" s="24" t="s">
        <v>86</v>
      </c>
      <c r="BK198" s="204">
        <f>ROUND(I198*H198,2)</f>
        <v>0</v>
      </c>
      <c r="BL198" s="24" t="s">
        <v>301</v>
      </c>
      <c r="BM198" s="24" t="s">
        <v>4855</v>
      </c>
    </row>
    <row r="199" spans="2:65" s="10" customFormat="1" ht="29.85" customHeight="1">
      <c r="B199" s="177"/>
      <c r="C199" s="178"/>
      <c r="D199" s="179" t="s">
        <v>77</v>
      </c>
      <c r="E199" s="191" t="s">
        <v>4856</v>
      </c>
      <c r="F199" s="191" t="s">
        <v>4857</v>
      </c>
      <c r="G199" s="178"/>
      <c r="H199" s="178"/>
      <c r="I199" s="181"/>
      <c r="J199" s="192">
        <f>BK199</f>
        <v>0</v>
      </c>
      <c r="K199" s="178"/>
      <c r="L199" s="183"/>
      <c r="M199" s="184"/>
      <c r="N199" s="185"/>
      <c r="O199" s="185"/>
      <c r="P199" s="186">
        <f>SUM(P200:P266)</f>
        <v>0</v>
      </c>
      <c r="Q199" s="185"/>
      <c r="R199" s="186">
        <f>SUM(R200:R266)</f>
        <v>2.5849999999999998E-2</v>
      </c>
      <c r="S199" s="185"/>
      <c r="T199" s="187">
        <f>SUM(T200:T266)</f>
        <v>0</v>
      </c>
      <c r="AR199" s="188" t="s">
        <v>88</v>
      </c>
      <c r="AT199" s="189" t="s">
        <v>77</v>
      </c>
      <c r="AU199" s="189" t="s">
        <v>86</v>
      </c>
      <c r="AY199" s="188" t="s">
        <v>179</v>
      </c>
      <c r="BK199" s="190">
        <f>SUM(BK200:BK266)</f>
        <v>0</v>
      </c>
    </row>
    <row r="200" spans="2:65" s="1" customFormat="1" ht="34.15" customHeight="1">
      <c r="B200" s="42"/>
      <c r="C200" s="193" t="s">
        <v>827</v>
      </c>
      <c r="D200" s="193" t="s">
        <v>182</v>
      </c>
      <c r="E200" s="194" t="s">
        <v>4858</v>
      </c>
      <c r="F200" s="195" t="s">
        <v>4859</v>
      </c>
      <c r="G200" s="196" t="s">
        <v>769</v>
      </c>
      <c r="H200" s="197">
        <v>151</v>
      </c>
      <c r="I200" s="198"/>
      <c r="J200" s="199">
        <f>ROUND(I200*H200,2)</f>
        <v>0</v>
      </c>
      <c r="K200" s="195" t="s">
        <v>186</v>
      </c>
      <c r="L200" s="62"/>
      <c r="M200" s="200" t="s">
        <v>34</v>
      </c>
      <c r="N200" s="201" t="s">
        <v>49</v>
      </c>
      <c r="O200" s="43"/>
      <c r="P200" s="202">
        <f>O200*H200</f>
        <v>0</v>
      </c>
      <c r="Q200" s="202">
        <v>0</v>
      </c>
      <c r="R200" s="202">
        <f>Q200*H200</f>
        <v>0</v>
      </c>
      <c r="S200" s="202">
        <v>0</v>
      </c>
      <c r="T200" s="203">
        <f>S200*H200</f>
        <v>0</v>
      </c>
      <c r="AR200" s="24" t="s">
        <v>301</v>
      </c>
      <c r="AT200" s="24" t="s">
        <v>182</v>
      </c>
      <c r="AU200" s="24" t="s">
        <v>88</v>
      </c>
      <c r="AY200" s="24" t="s">
        <v>179</v>
      </c>
      <c r="BE200" s="204">
        <f>IF(N200="základní",J200,0)</f>
        <v>0</v>
      </c>
      <c r="BF200" s="204">
        <f>IF(N200="snížená",J200,0)</f>
        <v>0</v>
      </c>
      <c r="BG200" s="204">
        <f>IF(N200="zákl. přenesená",J200,0)</f>
        <v>0</v>
      </c>
      <c r="BH200" s="204">
        <f>IF(N200="sníž. přenesená",J200,0)</f>
        <v>0</v>
      </c>
      <c r="BI200" s="204">
        <f>IF(N200="nulová",J200,0)</f>
        <v>0</v>
      </c>
      <c r="BJ200" s="24" t="s">
        <v>86</v>
      </c>
      <c r="BK200" s="204">
        <f>ROUND(I200*H200,2)</f>
        <v>0</v>
      </c>
      <c r="BL200" s="24" t="s">
        <v>301</v>
      </c>
      <c r="BM200" s="24" t="s">
        <v>4860</v>
      </c>
    </row>
    <row r="201" spans="2:65" s="12" customFormat="1" ht="13.5">
      <c r="B201" s="218"/>
      <c r="C201" s="219"/>
      <c r="D201" s="205" t="s">
        <v>191</v>
      </c>
      <c r="E201" s="220" t="s">
        <v>34</v>
      </c>
      <c r="F201" s="221" t="s">
        <v>4861</v>
      </c>
      <c r="G201" s="219"/>
      <c r="H201" s="222">
        <v>151</v>
      </c>
      <c r="I201" s="223"/>
      <c r="J201" s="219"/>
      <c r="K201" s="219"/>
      <c r="L201" s="224"/>
      <c r="M201" s="225"/>
      <c r="N201" s="226"/>
      <c r="O201" s="226"/>
      <c r="P201" s="226"/>
      <c r="Q201" s="226"/>
      <c r="R201" s="226"/>
      <c r="S201" s="226"/>
      <c r="T201" s="227"/>
      <c r="AT201" s="228" t="s">
        <v>191</v>
      </c>
      <c r="AU201" s="228" t="s">
        <v>88</v>
      </c>
      <c r="AV201" s="12" t="s">
        <v>88</v>
      </c>
      <c r="AW201" s="12" t="s">
        <v>41</v>
      </c>
      <c r="AX201" s="12" t="s">
        <v>86</v>
      </c>
      <c r="AY201" s="228" t="s">
        <v>179</v>
      </c>
    </row>
    <row r="202" spans="2:65" s="1" customFormat="1" ht="14.45" customHeight="1">
      <c r="B202" s="42"/>
      <c r="C202" s="240" t="s">
        <v>832</v>
      </c>
      <c r="D202" s="240" t="s">
        <v>222</v>
      </c>
      <c r="E202" s="241" t="s">
        <v>4862</v>
      </c>
      <c r="F202" s="242" t="s">
        <v>4863</v>
      </c>
      <c r="G202" s="243" t="s">
        <v>769</v>
      </c>
      <c r="H202" s="244">
        <v>31</v>
      </c>
      <c r="I202" s="245"/>
      <c r="J202" s="246">
        <f t="shared" ref="J202:J207" si="40">ROUND(I202*H202,2)</f>
        <v>0</v>
      </c>
      <c r="K202" s="242" t="s">
        <v>233</v>
      </c>
      <c r="L202" s="247"/>
      <c r="M202" s="248" t="s">
        <v>34</v>
      </c>
      <c r="N202" s="249" t="s">
        <v>49</v>
      </c>
      <c r="O202" s="43"/>
      <c r="P202" s="202">
        <f t="shared" ref="P202:P207" si="41">O202*H202</f>
        <v>0</v>
      </c>
      <c r="Q202" s="202">
        <v>0</v>
      </c>
      <c r="R202" s="202">
        <f t="shared" ref="R202:R207" si="42">Q202*H202</f>
        <v>0</v>
      </c>
      <c r="S202" s="202">
        <v>0</v>
      </c>
      <c r="T202" s="203">
        <f t="shared" ref="T202:T207" si="43">S202*H202</f>
        <v>0</v>
      </c>
      <c r="AR202" s="24" t="s">
        <v>473</v>
      </c>
      <c r="AT202" s="24" t="s">
        <v>222</v>
      </c>
      <c r="AU202" s="24" t="s">
        <v>88</v>
      </c>
      <c r="AY202" s="24" t="s">
        <v>179</v>
      </c>
      <c r="BE202" s="204">
        <f t="shared" ref="BE202:BE207" si="44">IF(N202="základní",J202,0)</f>
        <v>0</v>
      </c>
      <c r="BF202" s="204">
        <f t="shared" ref="BF202:BF207" si="45">IF(N202="snížená",J202,0)</f>
        <v>0</v>
      </c>
      <c r="BG202" s="204">
        <f t="shared" ref="BG202:BG207" si="46">IF(N202="zákl. přenesená",J202,0)</f>
        <v>0</v>
      </c>
      <c r="BH202" s="204">
        <f t="shared" ref="BH202:BH207" si="47">IF(N202="sníž. přenesená",J202,0)</f>
        <v>0</v>
      </c>
      <c r="BI202" s="204">
        <f t="shared" ref="BI202:BI207" si="48">IF(N202="nulová",J202,0)</f>
        <v>0</v>
      </c>
      <c r="BJ202" s="24" t="s">
        <v>86</v>
      </c>
      <c r="BK202" s="204">
        <f t="shared" ref="BK202:BK207" si="49">ROUND(I202*H202,2)</f>
        <v>0</v>
      </c>
      <c r="BL202" s="24" t="s">
        <v>301</v>
      </c>
      <c r="BM202" s="24" t="s">
        <v>4864</v>
      </c>
    </row>
    <row r="203" spans="2:65" s="1" customFormat="1" ht="14.45" customHeight="1">
      <c r="B203" s="42"/>
      <c r="C203" s="240" t="s">
        <v>836</v>
      </c>
      <c r="D203" s="240" t="s">
        <v>222</v>
      </c>
      <c r="E203" s="241" t="s">
        <v>4865</v>
      </c>
      <c r="F203" s="242" t="s">
        <v>4866</v>
      </c>
      <c r="G203" s="243" t="s">
        <v>769</v>
      </c>
      <c r="H203" s="244">
        <v>11</v>
      </c>
      <c r="I203" s="245"/>
      <c r="J203" s="246">
        <f t="shared" si="40"/>
        <v>0</v>
      </c>
      <c r="K203" s="242" t="s">
        <v>233</v>
      </c>
      <c r="L203" s="247"/>
      <c r="M203" s="248" t="s">
        <v>34</v>
      </c>
      <c r="N203" s="249" t="s">
        <v>49</v>
      </c>
      <c r="O203" s="43"/>
      <c r="P203" s="202">
        <f t="shared" si="41"/>
        <v>0</v>
      </c>
      <c r="Q203" s="202">
        <v>0</v>
      </c>
      <c r="R203" s="202">
        <f t="shared" si="42"/>
        <v>0</v>
      </c>
      <c r="S203" s="202">
        <v>0</v>
      </c>
      <c r="T203" s="203">
        <f t="shared" si="43"/>
        <v>0</v>
      </c>
      <c r="AR203" s="24" t="s">
        <v>473</v>
      </c>
      <c r="AT203" s="24" t="s">
        <v>222</v>
      </c>
      <c r="AU203" s="24" t="s">
        <v>88</v>
      </c>
      <c r="AY203" s="24" t="s">
        <v>179</v>
      </c>
      <c r="BE203" s="204">
        <f t="shared" si="44"/>
        <v>0</v>
      </c>
      <c r="BF203" s="204">
        <f t="shared" si="45"/>
        <v>0</v>
      </c>
      <c r="BG203" s="204">
        <f t="shared" si="46"/>
        <v>0</v>
      </c>
      <c r="BH203" s="204">
        <f t="shared" si="47"/>
        <v>0</v>
      </c>
      <c r="BI203" s="204">
        <f t="shared" si="48"/>
        <v>0</v>
      </c>
      <c r="BJ203" s="24" t="s">
        <v>86</v>
      </c>
      <c r="BK203" s="204">
        <f t="shared" si="49"/>
        <v>0</v>
      </c>
      <c r="BL203" s="24" t="s">
        <v>301</v>
      </c>
      <c r="BM203" s="24" t="s">
        <v>4867</v>
      </c>
    </row>
    <row r="204" spans="2:65" s="1" customFormat="1" ht="14.45" customHeight="1">
      <c r="B204" s="42"/>
      <c r="C204" s="240" t="s">
        <v>838</v>
      </c>
      <c r="D204" s="240" t="s">
        <v>222</v>
      </c>
      <c r="E204" s="241" t="s">
        <v>4868</v>
      </c>
      <c r="F204" s="242" t="s">
        <v>4869</v>
      </c>
      <c r="G204" s="243" t="s">
        <v>769</v>
      </c>
      <c r="H204" s="244">
        <v>18</v>
      </c>
      <c r="I204" s="245"/>
      <c r="J204" s="246">
        <f t="shared" si="40"/>
        <v>0</v>
      </c>
      <c r="K204" s="242" t="s">
        <v>233</v>
      </c>
      <c r="L204" s="247"/>
      <c r="M204" s="248" t="s">
        <v>34</v>
      </c>
      <c r="N204" s="249" t="s">
        <v>49</v>
      </c>
      <c r="O204" s="43"/>
      <c r="P204" s="202">
        <f t="shared" si="41"/>
        <v>0</v>
      </c>
      <c r="Q204" s="202">
        <v>0</v>
      </c>
      <c r="R204" s="202">
        <f t="shared" si="42"/>
        <v>0</v>
      </c>
      <c r="S204" s="202">
        <v>0</v>
      </c>
      <c r="T204" s="203">
        <f t="shared" si="43"/>
        <v>0</v>
      </c>
      <c r="AR204" s="24" t="s">
        <v>473</v>
      </c>
      <c r="AT204" s="24" t="s">
        <v>222</v>
      </c>
      <c r="AU204" s="24" t="s">
        <v>88</v>
      </c>
      <c r="AY204" s="24" t="s">
        <v>179</v>
      </c>
      <c r="BE204" s="204">
        <f t="shared" si="44"/>
        <v>0</v>
      </c>
      <c r="BF204" s="204">
        <f t="shared" si="45"/>
        <v>0</v>
      </c>
      <c r="BG204" s="204">
        <f t="shared" si="46"/>
        <v>0</v>
      </c>
      <c r="BH204" s="204">
        <f t="shared" si="47"/>
        <v>0</v>
      </c>
      <c r="BI204" s="204">
        <f t="shared" si="48"/>
        <v>0</v>
      </c>
      <c r="BJ204" s="24" t="s">
        <v>86</v>
      </c>
      <c r="BK204" s="204">
        <f t="shared" si="49"/>
        <v>0</v>
      </c>
      <c r="BL204" s="24" t="s">
        <v>301</v>
      </c>
      <c r="BM204" s="24" t="s">
        <v>4870</v>
      </c>
    </row>
    <row r="205" spans="2:65" s="1" customFormat="1" ht="14.45" customHeight="1">
      <c r="B205" s="42"/>
      <c r="C205" s="240" t="s">
        <v>840</v>
      </c>
      <c r="D205" s="240" t="s">
        <v>222</v>
      </c>
      <c r="E205" s="241" t="s">
        <v>4871</v>
      </c>
      <c r="F205" s="242" t="s">
        <v>4872</v>
      </c>
      <c r="G205" s="243" t="s">
        <v>769</v>
      </c>
      <c r="H205" s="244">
        <v>88</v>
      </c>
      <c r="I205" s="245"/>
      <c r="J205" s="246">
        <f t="shared" si="40"/>
        <v>0</v>
      </c>
      <c r="K205" s="242" t="s">
        <v>233</v>
      </c>
      <c r="L205" s="247"/>
      <c r="M205" s="248" t="s">
        <v>34</v>
      </c>
      <c r="N205" s="249" t="s">
        <v>49</v>
      </c>
      <c r="O205" s="43"/>
      <c r="P205" s="202">
        <f t="shared" si="41"/>
        <v>0</v>
      </c>
      <c r="Q205" s="202">
        <v>0</v>
      </c>
      <c r="R205" s="202">
        <f t="shared" si="42"/>
        <v>0</v>
      </c>
      <c r="S205" s="202">
        <v>0</v>
      </c>
      <c r="T205" s="203">
        <f t="shared" si="43"/>
        <v>0</v>
      </c>
      <c r="AR205" s="24" t="s">
        <v>473</v>
      </c>
      <c r="AT205" s="24" t="s">
        <v>222</v>
      </c>
      <c r="AU205" s="24" t="s">
        <v>88</v>
      </c>
      <c r="AY205" s="24" t="s">
        <v>179</v>
      </c>
      <c r="BE205" s="204">
        <f t="shared" si="44"/>
        <v>0</v>
      </c>
      <c r="BF205" s="204">
        <f t="shared" si="45"/>
        <v>0</v>
      </c>
      <c r="BG205" s="204">
        <f t="shared" si="46"/>
        <v>0</v>
      </c>
      <c r="BH205" s="204">
        <f t="shared" si="47"/>
        <v>0</v>
      </c>
      <c r="BI205" s="204">
        <f t="shared" si="48"/>
        <v>0</v>
      </c>
      <c r="BJ205" s="24" t="s">
        <v>86</v>
      </c>
      <c r="BK205" s="204">
        <f t="shared" si="49"/>
        <v>0</v>
      </c>
      <c r="BL205" s="24" t="s">
        <v>301</v>
      </c>
      <c r="BM205" s="24" t="s">
        <v>4873</v>
      </c>
    </row>
    <row r="206" spans="2:65" s="1" customFormat="1" ht="14.45" customHeight="1">
      <c r="B206" s="42"/>
      <c r="C206" s="240" t="s">
        <v>844</v>
      </c>
      <c r="D206" s="240" t="s">
        <v>222</v>
      </c>
      <c r="E206" s="241" t="s">
        <v>4874</v>
      </c>
      <c r="F206" s="242" t="s">
        <v>4875</v>
      </c>
      <c r="G206" s="243" t="s">
        <v>769</v>
      </c>
      <c r="H206" s="244">
        <v>3</v>
      </c>
      <c r="I206" s="245"/>
      <c r="J206" s="246">
        <f t="shared" si="40"/>
        <v>0</v>
      </c>
      <c r="K206" s="242" t="s">
        <v>233</v>
      </c>
      <c r="L206" s="247"/>
      <c r="M206" s="248" t="s">
        <v>34</v>
      </c>
      <c r="N206" s="249" t="s">
        <v>49</v>
      </c>
      <c r="O206" s="43"/>
      <c r="P206" s="202">
        <f t="shared" si="41"/>
        <v>0</v>
      </c>
      <c r="Q206" s="202">
        <v>0</v>
      </c>
      <c r="R206" s="202">
        <f t="shared" si="42"/>
        <v>0</v>
      </c>
      <c r="S206" s="202">
        <v>0</v>
      </c>
      <c r="T206" s="203">
        <f t="shared" si="43"/>
        <v>0</v>
      </c>
      <c r="AR206" s="24" t="s">
        <v>473</v>
      </c>
      <c r="AT206" s="24" t="s">
        <v>222</v>
      </c>
      <c r="AU206" s="24" t="s">
        <v>88</v>
      </c>
      <c r="AY206" s="24" t="s">
        <v>179</v>
      </c>
      <c r="BE206" s="204">
        <f t="shared" si="44"/>
        <v>0</v>
      </c>
      <c r="BF206" s="204">
        <f t="shared" si="45"/>
        <v>0</v>
      </c>
      <c r="BG206" s="204">
        <f t="shared" si="46"/>
        <v>0</v>
      </c>
      <c r="BH206" s="204">
        <f t="shared" si="47"/>
        <v>0</v>
      </c>
      <c r="BI206" s="204">
        <f t="shared" si="48"/>
        <v>0</v>
      </c>
      <c r="BJ206" s="24" t="s">
        <v>86</v>
      </c>
      <c r="BK206" s="204">
        <f t="shared" si="49"/>
        <v>0</v>
      </c>
      <c r="BL206" s="24" t="s">
        <v>301</v>
      </c>
      <c r="BM206" s="24" t="s">
        <v>4876</v>
      </c>
    </row>
    <row r="207" spans="2:65" s="1" customFormat="1" ht="34.15" customHeight="1">
      <c r="B207" s="42"/>
      <c r="C207" s="193" t="s">
        <v>848</v>
      </c>
      <c r="D207" s="193" t="s">
        <v>182</v>
      </c>
      <c r="E207" s="194" t="s">
        <v>4877</v>
      </c>
      <c r="F207" s="195" t="s">
        <v>4878</v>
      </c>
      <c r="G207" s="196" t="s">
        <v>769</v>
      </c>
      <c r="H207" s="197">
        <v>23</v>
      </c>
      <c r="I207" s="198"/>
      <c r="J207" s="199">
        <f t="shared" si="40"/>
        <v>0</v>
      </c>
      <c r="K207" s="195" t="s">
        <v>186</v>
      </c>
      <c r="L207" s="62"/>
      <c r="M207" s="200" t="s">
        <v>34</v>
      </c>
      <c r="N207" s="201" t="s">
        <v>49</v>
      </c>
      <c r="O207" s="43"/>
      <c r="P207" s="202">
        <f t="shared" si="41"/>
        <v>0</v>
      </c>
      <c r="Q207" s="202">
        <v>0</v>
      </c>
      <c r="R207" s="202">
        <f t="shared" si="42"/>
        <v>0</v>
      </c>
      <c r="S207" s="202">
        <v>0</v>
      </c>
      <c r="T207" s="203">
        <f t="shared" si="43"/>
        <v>0</v>
      </c>
      <c r="AR207" s="24" t="s">
        <v>301</v>
      </c>
      <c r="AT207" s="24" t="s">
        <v>182</v>
      </c>
      <c r="AU207" s="24" t="s">
        <v>88</v>
      </c>
      <c r="AY207" s="24" t="s">
        <v>179</v>
      </c>
      <c r="BE207" s="204">
        <f t="shared" si="44"/>
        <v>0</v>
      </c>
      <c r="BF207" s="204">
        <f t="shared" si="45"/>
        <v>0</v>
      </c>
      <c r="BG207" s="204">
        <f t="shared" si="46"/>
        <v>0</v>
      </c>
      <c r="BH207" s="204">
        <f t="shared" si="47"/>
        <v>0</v>
      </c>
      <c r="BI207" s="204">
        <f t="shared" si="48"/>
        <v>0</v>
      </c>
      <c r="BJ207" s="24" t="s">
        <v>86</v>
      </c>
      <c r="BK207" s="204">
        <f t="shared" si="49"/>
        <v>0</v>
      </c>
      <c r="BL207" s="24" t="s">
        <v>301</v>
      </c>
      <c r="BM207" s="24" t="s">
        <v>4879</v>
      </c>
    </row>
    <row r="208" spans="2:65" s="12" customFormat="1" ht="13.5">
      <c r="B208" s="218"/>
      <c r="C208" s="219"/>
      <c r="D208" s="205" t="s">
        <v>191</v>
      </c>
      <c r="E208" s="220" t="s">
        <v>34</v>
      </c>
      <c r="F208" s="221" t="s">
        <v>4880</v>
      </c>
      <c r="G208" s="219"/>
      <c r="H208" s="222">
        <v>23</v>
      </c>
      <c r="I208" s="223"/>
      <c r="J208" s="219"/>
      <c r="K208" s="219"/>
      <c r="L208" s="224"/>
      <c r="M208" s="225"/>
      <c r="N208" s="226"/>
      <c r="O208" s="226"/>
      <c r="P208" s="226"/>
      <c r="Q208" s="226"/>
      <c r="R208" s="226"/>
      <c r="S208" s="226"/>
      <c r="T208" s="227"/>
      <c r="AT208" s="228" t="s">
        <v>191</v>
      </c>
      <c r="AU208" s="228" t="s">
        <v>88</v>
      </c>
      <c r="AV208" s="12" t="s">
        <v>88</v>
      </c>
      <c r="AW208" s="12" t="s">
        <v>41</v>
      </c>
      <c r="AX208" s="12" t="s">
        <v>86</v>
      </c>
      <c r="AY208" s="228" t="s">
        <v>179</v>
      </c>
    </row>
    <row r="209" spans="2:65" s="1" customFormat="1" ht="22.9" customHeight="1">
      <c r="B209" s="42"/>
      <c r="C209" s="240" t="s">
        <v>853</v>
      </c>
      <c r="D209" s="240" t="s">
        <v>222</v>
      </c>
      <c r="E209" s="241" t="s">
        <v>4881</v>
      </c>
      <c r="F209" s="242" t="s">
        <v>4882</v>
      </c>
      <c r="G209" s="243" t="s">
        <v>769</v>
      </c>
      <c r="H209" s="244">
        <v>6</v>
      </c>
      <c r="I209" s="245"/>
      <c r="J209" s="246">
        <f>ROUND(I209*H209,2)</f>
        <v>0</v>
      </c>
      <c r="K209" s="242" t="s">
        <v>233</v>
      </c>
      <c r="L209" s="247"/>
      <c r="M209" s="248" t="s">
        <v>34</v>
      </c>
      <c r="N209" s="249" t="s">
        <v>49</v>
      </c>
      <c r="O209" s="43"/>
      <c r="P209" s="202">
        <f>O209*H209</f>
        <v>0</v>
      </c>
      <c r="Q209" s="202">
        <v>0</v>
      </c>
      <c r="R209" s="202">
        <f>Q209*H209</f>
        <v>0</v>
      </c>
      <c r="S209" s="202">
        <v>0</v>
      </c>
      <c r="T209" s="203">
        <f>S209*H209</f>
        <v>0</v>
      </c>
      <c r="AR209" s="24" t="s">
        <v>473</v>
      </c>
      <c r="AT209" s="24" t="s">
        <v>222</v>
      </c>
      <c r="AU209" s="24" t="s">
        <v>88</v>
      </c>
      <c r="AY209" s="24" t="s">
        <v>179</v>
      </c>
      <c r="BE209" s="204">
        <f>IF(N209="základní",J209,0)</f>
        <v>0</v>
      </c>
      <c r="BF209" s="204">
        <f>IF(N209="snížená",J209,0)</f>
        <v>0</v>
      </c>
      <c r="BG209" s="204">
        <f>IF(N209="zákl. přenesená",J209,0)</f>
        <v>0</v>
      </c>
      <c r="BH209" s="204">
        <f>IF(N209="sníž. přenesená",J209,0)</f>
        <v>0</v>
      </c>
      <c r="BI209" s="204">
        <f>IF(N209="nulová",J209,0)</f>
        <v>0</v>
      </c>
      <c r="BJ209" s="24" t="s">
        <v>86</v>
      </c>
      <c r="BK209" s="204">
        <f>ROUND(I209*H209,2)</f>
        <v>0</v>
      </c>
      <c r="BL209" s="24" t="s">
        <v>301</v>
      </c>
      <c r="BM209" s="24" t="s">
        <v>4883</v>
      </c>
    </row>
    <row r="210" spans="2:65" s="1" customFormat="1" ht="14.45" customHeight="1">
      <c r="B210" s="42"/>
      <c r="C210" s="240" t="s">
        <v>858</v>
      </c>
      <c r="D210" s="240" t="s">
        <v>222</v>
      </c>
      <c r="E210" s="241" t="s">
        <v>4884</v>
      </c>
      <c r="F210" s="242" t="s">
        <v>4885</v>
      </c>
      <c r="G210" s="243" t="s">
        <v>769</v>
      </c>
      <c r="H210" s="244">
        <v>11</v>
      </c>
      <c r="I210" s="245"/>
      <c r="J210" s="246">
        <f>ROUND(I210*H210,2)</f>
        <v>0</v>
      </c>
      <c r="K210" s="242" t="s">
        <v>233</v>
      </c>
      <c r="L210" s="247"/>
      <c r="M210" s="248" t="s">
        <v>34</v>
      </c>
      <c r="N210" s="249" t="s">
        <v>49</v>
      </c>
      <c r="O210" s="43"/>
      <c r="P210" s="202">
        <f>O210*H210</f>
        <v>0</v>
      </c>
      <c r="Q210" s="202">
        <v>0</v>
      </c>
      <c r="R210" s="202">
        <f>Q210*H210</f>
        <v>0</v>
      </c>
      <c r="S210" s="202">
        <v>0</v>
      </c>
      <c r="T210" s="203">
        <f>S210*H210</f>
        <v>0</v>
      </c>
      <c r="AR210" s="24" t="s">
        <v>473</v>
      </c>
      <c r="AT210" s="24" t="s">
        <v>222</v>
      </c>
      <c r="AU210" s="24" t="s">
        <v>88</v>
      </c>
      <c r="AY210" s="24" t="s">
        <v>179</v>
      </c>
      <c r="BE210" s="204">
        <f>IF(N210="základní",J210,0)</f>
        <v>0</v>
      </c>
      <c r="BF210" s="204">
        <f>IF(N210="snížená",J210,0)</f>
        <v>0</v>
      </c>
      <c r="BG210" s="204">
        <f>IF(N210="zákl. přenesená",J210,0)</f>
        <v>0</v>
      </c>
      <c r="BH210" s="204">
        <f>IF(N210="sníž. přenesená",J210,0)</f>
        <v>0</v>
      </c>
      <c r="BI210" s="204">
        <f>IF(N210="nulová",J210,0)</f>
        <v>0</v>
      </c>
      <c r="BJ210" s="24" t="s">
        <v>86</v>
      </c>
      <c r="BK210" s="204">
        <f>ROUND(I210*H210,2)</f>
        <v>0</v>
      </c>
      <c r="BL210" s="24" t="s">
        <v>301</v>
      </c>
      <c r="BM210" s="24" t="s">
        <v>4886</v>
      </c>
    </row>
    <row r="211" spans="2:65" s="1" customFormat="1" ht="14.45" customHeight="1">
      <c r="B211" s="42"/>
      <c r="C211" s="240" t="s">
        <v>863</v>
      </c>
      <c r="D211" s="240" t="s">
        <v>222</v>
      </c>
      <c r="E211" s="241" t="s">
        <v>4887</v>
      </c>
      <c r="F211" s="242" t="s">
        <v>4888</v>
      </c>
      <c r="G211" s="243" t="s">
        <v>769</v>
      </c>
      <c r="H211" s="244">
        <v>6</v>
      </c>
      <c r="I211" s="245"/>
      <c r="J211" s="246">
        <f>ROUND(I211*H211,2)</f>
        <v>0</v>
      </c>
      <c r="K211" s="242" t="s">
        <v>233</v>
      </c>
      <c r="L211" s="247"/>
      <c r="M211" s="248" t="s">
        <v>34</v>
      </c>
      <c r="N211" s="249" t="s">
        <v>49</v>
      </c>
      <c r="O211" s="43"/>
      <c r="P211" s="202">
        <f>O211*H211</f>
        <v>0</v>
      </c>
      <c r="Q211" s="202">
        <v>0</v>
      </c>
      <c r="R211" s="202">
        <f>Q211*H211</f>
        <v>0</v>
      </c>
      <c r="S211" s="202">
        <v>0</v>
      </c>
      <c r="T211" s="203">
        <f>S211*H211</f>
        <v>0</v>
      </c>
      <c r="AR211" s="24" t="s">
        <v>473</v>
      </c>
      <c r="AT211" s="24" t="s">
        <v>222</v>
      </c>
      <c r="AU211" s="24" t="s">
        <v>88</v>
      </c>
      <c r="AY211" s="24" t="s">
        <v>179</v>
      </c>
      <c r="BE211" s="204">
        <f>IF(N211="základní",J211,0)</f>
        <v>0</v>
      </c>
      <c r="BF211" s="204">
        <f>IF(N211="snížená",J211,0)</f>
        <v>0</v>
      </c>
      <c r="BG211" s="204">
        <f>IF(N211="zákl. přenesená",J211,0)</f>
        <v>0</v>
      </c>
      <c r="BH211" s="204">
        <f>IF(N211="sníž. přenesená",J211,0)</f>
        <v>0</v>
      </c>
      <c r="BI211" s="204">
        <f>IF(N211="nulová",J211,0)</f>
        <v>0</v>
      </c>
      <c r="BJ211" s="24" t="s">
        <v>86</v>
      </c>
      <c r="BK211" s="204">
        <f>ROUND(I211*H211,2)</f>
        <v>0</v>
      </c>
      <c r="BL211" s="24" t="s">
        <v>301</v>
      </c>
      <c r="BM211" s="24" t="s">
        <v>4889</v>
      </c>
    </row>
    <row r="212" spans="2:65" s="1" customFormat="1" ht="34.15" customHeight="1">
      <c r="B212" s="42"/>
      <c r="C212" s="193" t="s">
        <v>868</v>
      </c>
      <c r="D212" s="193" t="s">
        <v>182</v>
      </c>
      <c r="E212" s="194" t="s">
        <v>4890</v>
      </c>
      <c r="F212" s="195" t="s">
        <v>4891</v>
      </c>
      <c r="G212" s="196" t="s">
        <v>769</v>
      </c>
      <c r="H212" s="197">
        <v>78</v>
      </c>
      <c r="I212" s="198"/>
      <c r="J212" s="199">
        <f>ROUND(I212*H212,2)</f>
        <v>0</v>
      </c>
      <c r="K212" s="195" t="s">
        <v>186</v>
      </c>
      <c r="L212" s="62"/>
      <c r="M212" s="200" t="s">
        <v>34</v>
      </c>
      <c r="N212" s="201" t="s">
        <v>49</v>
      </c>
      <c r="O212" s="43"/>
      <c r="P212" s="202">
        <f>O212*H212</f>
        <v>0</v>
      </c>
      <c r="Q212" s="202">
        <v>0</v>
      </c>
      <c r="R212" s="202">
        <f>Q212*H212</f>
        <v>0</v>
      </c>
      <c r="S212" s="202">
        <v>0</v>
      </c>
      <c r="T212" s="203">
        <f>S212*H212</f>
        <v>0</v>
      </c>
      <c r="AR212" s="24" t="s">
        <v>301</v>
      </c>
      <c r="AT212" s="24" t="s">
        <v>182</v>
      </c>
      <c r="AU212" s="24" t="s">
        <v>88</v>
      </c>
      <c r="AY212" s="24" t="s">
        <v>179</v>
      </c>
      <c r="BE212" s="204">
        <f>IF(N212="základní",J212,0)</f>
        <v>0</v>
      </c>
      <c r="BF212" s="204">
        <f>IF(N212="snížená",J212,0)</f>
        <v>0</v>
      </c>
      <c r="BG212" s="204">
        <f>IF(N212="zákl. přenesená",J212,0)</f>
        <v>0</v>
      </c>
      <c r="BH212" s="204">
        <f>IF(N212="sníž. přenesená",J212,0)</f>
        <v>0</v>
      </c>
      <c r="BI212" s="204">
        <f>IF(N212="nulová",J212,0)</f>
        <v>0</v>
      </c>
      <c r="BJ212" s="24" t="s">
        <v>86</v>
      </c>
      <c r="BK212" s="204">
        <f>ROUND(I212*H212,2)</f>
        <v>0</v>
      </c>
      <c r="BL212" s="24" t="s">
        <v>301</v>
      </c>
      <c r="BM212" s="24" t="s">
        <v>4892</v>
      </c>
    </row>
    <row r="213" spans="2:65" s="12" customFormat="1" ht="13.5">
      <c r="B213" s="218"/>
      <c r="C213" s="219"/>
      <c r="D213" s="205" t="s">
        <v>191</v>
      </c>
      <c r="E213" s="220" t="s">
        <v>34</v>
      </c>
      <c r="F213" s="221" t="s">
        <v>4893</v>
      </c>
      <c r="G213" s="219"/>
      <c r="H213" s="222">
        <v>78</v>
      </c>
      <c r="I213" s="223"/>
      <c r="J213" s="219"/>
      <c r="K213" s="219"/>
      <c r="L213" s="224"/>
      <c r="M213" s="225"/>
      <c r="N213" s="226"/>
      <c r="O213" s="226"/>
      <c r="P213" s="226"/>
      <c r="Q213" s="226"/>
      <c r="R213" s="226"/>
      <c r="S213" s="226"/>
      <c r="T213" s="227"/>
      <c r="AT213" s="228" t="s">
        <v>191</v>
      </c>
      <c r="AU213" s="228" t="s">
        <v>88</v>
      </c>
      <c r="AV213" s="12" t="s">
        <v>88</v>
      </c>
      <c r="AW213" s="12" t="s">
        <v>41</v>
      </c>
      <c r="AX213" s="12" t="s">
        <v>86</v>
      </c>
      <c r="AY213" s="228" t="s">
        <v>179</v>
      </c>
    </row>
    <row r="214" spans="2:65" s="1" customFormat="1" ht="14.45" customHeight="1">
      <c r="B214" s="42"/>
      <c r="C214" s="240" t="s">
        <v>872</v>
      </c>
      <c r="D214" s="240" t="s">
        <v>222</v>
      </c>
      <c r="E214" s="241" t="s">
        <v>4894</v>
      </c>
      <c r="F214" s="242" t="s">
        <v>4895</v>
      </c>
      <c r="G214" s="243" t="s">
        <v>769</v>
      </c>
      <c r="H214" s="244">
        <v>30</v>
      </c>
      <c r="I214" s="245"/>
      <c r="J214" s="246">
        <f>ROUND(I214*H214,2)</f>
        <v>0</v>
      </c>
      <c r="K214" s="242" t="s">
        <v>233</v>
      </c>
      <c r="L214" s="247"/>
      <c r="M214" s="248" t="s">
        <v>34</v>
      </c>
      <c r="N214" s="249" t="s">
        <v>49</v>
      </c>
      <c r="O214" s="43"/>
      <c r="P214" s="202">
        <f>O214*H214</f>
        <v>0</v>
      </c>
      <c r="Q214" s="202">
        <v>0</v>
      </c>
      <c r="R214" s="202">
        <f>Q214*H214</f>
        <v>0</v>
      </c>
      <c r="S214" s="202">
        <v>0</v>
      </c>
      <c r="T214" s="203">
        <f>S214*H214</f>
        <v>0</v>
      </c>
      <c r="AR214" s="24" t="s">
        <v>473</v>
      </c>
      <c r="AT214" s="24" t="s">
        <v>222</v>
      </c>
      <c r="AU214" s="24" t="s">
        <v>88</v>
      </c>
      <c r="AY214" s="24" t="s">
        <v>179</v>
      </c>
      <c r="BE214" s="204">
        <f>IF(N214="základní",J214,0)</f>
        <v>0</v>
      </c>
      <c r="BF214" s="204">
        <f>IF(N214="snížená",J214,0)</f>
        <v>0</v>
      </c>
      <c r="BG214" s="204">
        <f>IF(N214="zákl. přenesená",J214,0)</f>
        <v>0</v>
      </c>
      <c r="BH214" s="204">
        <f>IF(N214="sníž. přenesená",J214,0)</f>
        <v>0</v>
      </c>
      <c r="BI214" s="204">
        <f>IF(N214="nulová",J214,0)</f>
        <v>0</v>
      </c>
      <c r="BJ214" s="24" t="s">
        <v>86</v>
      </c>
      <c r="BK214" s="204">
        <f>ROUND(I214*H214,2)</f>
        <v>0</v>
      </c>
      <c r="BL214" s="24" t="s">
        <v>301</v>
      </c>
      <c r="BM214" s="24" t="s">
        <v>4896</v>
      </c>
    </row>
    <row r="215" spans="2:65" s="1" customFormat="1" ht="14.45" customHeight="1">
      <c r="B215" s="42"/>
      <c r="C215" s="240" t="s">
        <v>878</v>
      </c>
      <c r="D215" s="240" t="s">
        <v>222</v>
      </c>
      <c r="E215" s="241" t="s">
        <v>4897</v>
      </c>
      <c r="F215" s="242" t="s">
        <v>4898</v>
      </c>
      <c r="G215" s="243" t="s">
        <v>769</v>
      </c>
      <c r="H215" s="244">
        <v>24</v>
      </c>
      <c r="I215" s="245"/>
      <c r="J215" s="246">
        <f>ROUND(I215*H215,2)</f>
        <v>0</v>
      </c>
      <c r="K215" s="242" t="s">
        <v>233</v>
      </c>
      <c r="L215" s="247"/>
      <c r="M215" s="248" t="s">
        <v>34</v>
      </c>
      <c r="N215" s="249" t="s">
        <v>49</v>
      </c>
      <c r="O215" s="43"/>
      <c r="P215" s="202">
        <f>O215*H215</f>
        <v>0</v>
      </c>
      <c r="Q215" s="202">
        <v>0</v>
      </c>
      <c r="R215" s="202">
        <f>Q215*H215</f>
        <v>0</v>
      </c>
      <c r="S215" s="202">
        <v>0</v>
      </c>
      <c r="T215" s="203">
        <f>S215*H215</f>
        <v>0</v>
      </c>
      <c r="AR215" s="24" t="s">
        <v>473</v>
      </c>
      <c r="AT215" s="24" t="s">
        <v>222</v>
      </c>
      <c r="AU215" s="24" t="s">
        <v>88</v>
      </c>
      <c r="AY215" s="24" t="s">
        <v>179</v>
      </c>
      <c r="BE215" s="204">
        <f>IF(N215="základní",J215,0)</f>
        <v>0</v>
      </c>
      <c r="BF215" s="204">
        <f>IF(N215="snížená",J215,0)</f>
        <v>0</v>
      </c>
      <c r="BG215" s="204">
        <f>IF(N215="zákl. přenesená",J215,0)</f>
        <v>0</v>
      </c>
      <c r="BH215" s="204">
        <f>IF(N215="sníž. přenesená",J215,0)</f>
        <v>0</v>
      </c>
      <c r="BI215" s="204">
        <f>IF(N215="nulová",J215,0)</f>
        <v>0</v>
      </c>
      <c r="BJ215" s="24" t="s">
        <v>86</v>
      </c>
      <c r="BK215" s="204">
        <f>ROUND(I215*H215,2)</f>
        <v>0</v>
      </c>
      <c r="BL215" s="24" t="s">
        <v>301</v>
      </c>
      <c r="BM215" s="24" t="s">
        <v>4899</v>
      </c>
    </row>
    <row r="216" spans="2:65" s="1" customFormat="1" ht="14.45" customHeight="1">
      <c r="B216" s="42"/>
      <c r="C216" s="240" t="s">
        <v>883</v>
      </c>
      <c r="D216" s="240" t="s">
        <v>222</v>
      </c>
      <c r="E216" s="241" t="s">
        <v>4900</v>
      </c>
      <c r="F216" s="242" t="s">
        <v>4901</v>
      </c>
      <c r="G216" s="243" t="s">
        <v>769</v>
      </c>
      <c r="H216" s="244">
        <v>24</v>
      </c>
      <c r="I216" s="245"/>
      <c r="J216" s="246">
        <f>ROUND(I216*H216,2)</f>
        <v>0</v>
      </c>
      <c r="K216" s="242" t="s">
        <v>233</v>
      </c>
      <c r="L216" s="247"/>
      <c r="M216" s="248" t="s">
        <v>34</v>
      </c>
      <c r="N216" s="249" t="s">
        <v>49</v>
      </c>
      <c r="O216" s="43"/>
      <c r="P216" s="202">
        <f>O216*H216</f>
        <v>0</v>
      </c>
      <c r="Q216" s="202">
        <v>0</v>
      </c>
      <c r="R216" s="202">
        <f>Q216*H216</f>
        <v>0</v>
      </c>
      <c r="S216" s="202">
        <v>0</v>
      </c>
      <c r="T216" s="203">
        <f>S216*H216</f>
        <v>0</v>
      </c>
      <c r="AR216" s="24" t="s">
        <v>473</v>
      </c>
      <c r="AT216" s="24" t="s">
        <v>222</v>
      </c>
      <c r="AU216" s="24" t="s">
        <v>88</v>
      </c>
      <c r="AY216" s="24" t="s">
        <v>179</v>
      </c>
      <c r="BE216" s="204">
        <f>IF(N216="základní",J216,0)</f>
        <v>0</v>
      </c>
      <c r="BF216" s="204">
        <f>IF(N216="snížená",J216,0)</f>
        <v>0</v>
      </c>
      <c r="BG216" s="204">
        <f>IF(N216="zákl. přenesená",J216,0)</f>
        <v>0</v>
      </c>
      <c r="BH216" s="204">
        <f>IF(N216="sníž. přenesená",J216,0)</f>
        <v>0</v>
      </c>
      <c r="BI216" s="204">
        <f>IF(N216="nulová",J216,0)</f>
        <v>0</v>
      </c>
      <c r="BJ216" s="24" t="s">
        <v>86</v>
      </c>
      <c r="BK216" s="204">
        <f>ROUND(I216*H216,2)</f>
        <v>0</v>
      </c>
      <c r="BL216" s="24" t="s">
        <v>301</v>
      </c>
      <c r="BM216" s="24" t="s">
        <v>4902</v>
      </c>
    </row>
    <row r="217" spans="2:65" s="1" customFormat="1" ht="14.45" customHeight="1">
      <c r="B217" s="42"/>
      <c r="C217" s="193" t="s">
        <v>888</v>
      </c>
      <c r="D217" s="193" t="s">
        <v>182</v>
      </c>
      <c r="E217" s="194" t="s">
        <v>4903</v>
      </c>
      <c r="F217" s="195" t="s">
        <v>4904</v>
      </c>
      <c r="G217" s="196" t="s">
        <v>769</v>
      </c>
      <c r="H217" s="197">
        <v>411</v>
      </c>
      <c r="I217" s="198"/>
      <c r="J217" s="199">
        <f>ROUND(I217*H217,2)</f>
        <v>0</v>
      </c>
      <c r="K217" s="195" t="s">
        <v>233</v>
      </c>
      <c r="L217" s="62"/>
      <c r="M217" s="200" t="s">
        <v>34</v>
      </c>
      <c r="N217" s="201" t="s">
        <v>49</v>
      </c>
      <c r="O217" s="43"/>
      <c r="P217" s="202">
        <f>O217*H217</f>
        <v>0</v>
      </c>
      <c r="Q217" s="202">
        <v>0</v>
      </c>
      <c r="R217" s="202">
        <f>Q217*H217</f>
        <v>0</v>
      </c>
      <c r="S217" s="202">
        <v>0</v>
      </c>
      <c r="T217" s="203">
        <f>S217*H217</f>
        <v>0</v>
      </c>
      <c r="AR217" s="24" t="s">
        <v>301</v>
      </c>
      <c r="AT217" s="24" t="s">
        <v>182</v>
      </c>
      <c r="AU217" s="24" t="s">
        <v>88</v>
      </c>
      <c r="AY217" s="24" t="s">
        <v>179</v>
      </c>
      <c r="BE217" s="204">
        <f>IF(N217="základní",J217,0)</f>
        <v>0</v>
      </c>
      <c r="BF217" s="204">
        <f>IF(N217="snížená",J217,0)</f>
        <v>0</v>
      </c>
      <c r="BG217" s="204">
        <f>IF(N217="zákl. přenesená",J217,0)</f>
        <v>0</v>
      </c>
      <c r="BH217" s="204">
        <f>IF(N217="sníž. přenesená",J217,0)</f>
        <v>0</v>
      </c>
      <c r="BI217" s="204">
        <f>IF(N217="nulová",J217,0)</f>
        <v>0</v>
      </c>
      <c r="BJ217" s="24" t="s">
        <v>86</v>
      </c>
      <c r="BK217" s="204">
        <f>ROUND(I217*H217,2)</f>
        <v>0</v>
      </c>
      <c r="BL217" s="24" t="s">
        <v>301</v>
      </c>
      <c r="BM217" s="24" t="s">
        <v>4905</v>
      </c>
    </row>
    <row r="218" spans="2:65" s="12" customFormat="1" ht="13.5">
      <c r="B218" s="218"/>
      <c r="C218" s="219"/>
      <c r="D218" s="205" t="s">
        <v>191</v>
      </c>
      <c r="E218" s="220" t="s">
        <v>34</v>
      </c>
      <c r="F218" s="221" t="s">
        <v>4906</v>
      </c>
      <c r="G218" s="219"/>
      <c r="H218" s="222">
        <v>411</v>
      </c>
      <c r="I218" s="223"/>
      <c r="J218" s="219"/>
      <c r="K218" s="219"/>
      <c r="L218" s="224"/>
      <c r="M218" s="225"/>
      <c r="N218" s="226"/>
      <c r="O218" s="226"/>
      <c r="P218" s="226"/>
      <c r="Q218" s="226"/>
      <c r="R218" s="226"/>
      <c r="S218" s="226"/>
      <c r="T218" s="227"/>
      <c r="AT218" s="228" t="s">
        <v>191</v>
      </c>
      <c r="AU218" s="228" t="s">
        <v>88</v>
      </c>
      <c r="AV218" s="12" t="s">
        <v>88</v>
      </c>
      <c r="AW218" s="12" t="s">
        <v>41</v>
      </c>
      <c r="AX218" s="12" t="s">
        <v>86</v>
      </c>
      <c r="AY218" s="228" t="s">
        <v>179</v>
      </c>
    </row>
    <row r="219" spans="2:65" s="1" customFormat="1" ht="14.45" customHeight="1">
      <c r="B219" s="42"/>
      <c r="C219" s="240" t="s">
        <v>894</v>
      </c>
      <c r="D219" s="240" t="s">
        <v>222</v>
      </c>
      <c r="E219" s="241" t="s">
        <v>4907</v>
      </c>
      <c r="F219" s="242" t="s">
        <v>4908</v>
      </c>
      <c r="G219" s="243" t="s">
        <v>769</v>
      </c>
      <c r="H219" s="244">
        <v>138</v>
      </c>
      <c r="I219" s="245"/>
      <c r="J219" s="246">
        <f t="shared" ref="J219:J228" si="50">ROUND(I219*H219,2)</f>
        <v>0</v>
      </c>
      <c r="K219" s="242" t="s">
        <v>233</v>
      </c>
      <c r="L219" s="247"/>
      <c r="M219" s="248" t="s">
        <v>34</v>
      </c>
      <c r="N219" s="249" t="s">
        <v>49</v>
      </c>
      <c r="O219" s="43"/>
      <c r="P219" s="202">
        <f t="shared" ref="P219:P228" si="51">O219*H219</f>
        <v>0</v>
      </c>
      <c r="Q219" s="202">
        <v>0</v>
      </c>
      <c r="R219" s="202">
        <f t="shared" ref="R219:R228" si="52">Q219*H219</f>
        <v>0</v>
      </c>
      <c r="S219" s="202">
        <v>0</v>
      </c>
      <c r="T219" s="203">
        <f t="shared" ref="T219:T228" si="53">S219*H219</f>
        <v>0</v>
      </c>
      <c r="AR219" s="24" t="s">
        <v>473</v>
      </c>
      <c r="AT219" s="24" t="s">
        <v>222</v>
      </c>
      <c r="AU219" s="24" t="s">
        <v>88</v>
      </c>
      <c r="AY219" s="24" t="s">
        <v>179</v>
      </c>
      <c r="BE219" s="204">
        <f t="shared" ref="BE219:BE228" si="54">IF(N219="základní",J219,0)</f>
        <v>0</v>
      </c>
      <c r="BF219" s="204">
        <f t="shared" ref="BF219:BF228" si="55">IF(N219="snížená",J219,0)</f>
        <v>0</v>
      </c>
      <c r="BG219" s="204">
        <f t="shared" ref="BG219:BG228" si="56">IF(N219="zákl. přenesená",J219,0)</f>
        <v>0</v>
      </c>
      <c r="BH219" s="204">
        <f t="shared" ref="BH219:BH228" si="57">IF(N219="sníž. přenesená",J219,0)</f>
        <v>0</v>
      </c>
      <c r="BI219" s="204">
        <f t="shared" ref="BI219:BI228" si="58">IF(N219="nulová",J219,0)</f>
        <v>0</v>
      </c>
      <c r="BJ219" s="24" t="s">
        <v>86</v>
      </c>
      <c r="BK219" s="204">
        <f t="shared" ref="BK219:BK228" si="59">ROUND(I219*H219,2)</f>
        <v>0</v>
      </c>
      <c r="BL219" s="24" t="s">
        <v>301</v>
      </c>
      <c r="BM219" s="24" t="s">
        <v>4909</v>
      </c>
    </row>
    <row r="220" spans="2:65" s="1" customFormat="1" ht="14.45" customHeight="1">
      <c r="B220" s="42"/>
      <c r="C220" s="240" t="s">
        <v>901</v>
      </c>
      <c r="D220" s="240" t="s">
        <v>222</v>
      </c>
      <c r="E220" s="241" t="s">
        <v>4910</v>
      </c>
      <c r="F220" s="242" t="s">
        <v>4911</v>
      </c>
      <c r="G220" s="243" t="s">
        <v>769</v>
      </c>
      <c r="H220" s="244">
        <v>75</v>
      </c>
      <c r="I220" s="245"/>
      <c r="J220" s="246">
        <f t="shared" si="50"/>
        <v>0</v>
      </c>
      <c r="K220" s="242" t="s">
        <v>233</v>
      </c>
      <c r="L220" s="247"/>
      <c r="M220" s="248" t="s">
        <v>34</v>
      </c>
      <c r="N220" s="249" t="s">
        <v>49</v>
      </c>
      <c r="O220" s="43"/>
      <c r="P220" s="202">
        <f t="shared" si="51"/>
        <v>0</v>
      </c>
      <c r="Q220" s="202">
        <v>0</v>
      </c>
      <c r="R220" s="202">
        <f t="shared" si="52"/>
        <v>0</v>
      </c>
      <c r="S220" s="202">
        <v>0</v>
      </c>
      <c r="T220" s="203">
        <f t="shared" si="53"/>
        <v>0</v>
      </c>
      <c r="AR220" s="24" t="s">
        <v>473</v>
      </c>
      <c r="AT220" s="24" t="s">
        <v>222</v>
      </c>
      <c r="AU220" s="24" t="s">
        <v>88</v>
      </c>
      <c r="AY220" s="24" t="s">
        <v>179</v>
      </c>
      <c r="BE220" s="204">
        <f t="shared" si="54"/>
        <v>0</v>
      </c>
      <c r="BF220" s="204">
        <f t="shared" si="55"/>
        <v>0</v>
      </c>
      <c r="BG220" s="204">
        <f t="shared" si="56"/>
        <v>0</v>
      </c>
      <c r="BH220" s="204">
        <f t="shared" si="57"/>
        <v>0</v>
      </c>
      <c r="BI220" s="204">
        <f t="shared" si="58"/>
        <v>0</v>
      </c>
      <c r="BJ220" s="24" t="s">
        <v>86</v>
      </c>
      <c r="BK220" s="204">
        <f t="shared" si="59"/>
        <v>0</v>
      </c>
      <c r="BL220" s="24" t="s">
        <v>301</v>
      </c>
      <c r="BM220" s="24" t="s">
        <v>4912</v>
      </c>
    </row>
    <row r="221" spans="2:65" s="1" customFormat="1" ht="14.45" customHeight="1">
      <c r="B221" s="42"/>
      <c r="C221" s="240" t="s">
        <v>912</v>
      </c>
      <c r="D221" s="240" t="s">
        <v>222</v>
      </c>
      <c r="E221" s="241" t="s">
        <v>4913</v>
      </c>
      <c r="F221" s="242" t="s">
        <v>4914</v>
      </c>
      <c r="G221" s="243" t="s">
        <v>769</v>
      </c>
      <c r="H221" s="244">
        <v>3</v>
      </c>
      <c r="I221" s="245"/>
      <c r="J221" s="246">
        <f t="shared" si="50"/>
        <v>0</v>
      </c>
      <c r="K221" s="242" t="s">
        <v>233</v>
      </c>
      <c r="L221" s="247"/>
      <c r="M221" s="248" t="s">
        <v>34</v>
      </c>
      <c r="N221" s="249" t="s">
        <v>49</v>
      </c>
      <c r="O221" s="43"/>
      <c r="P221" s="202">
        <f t="shared" si="51"/>
        <v>0</v>
      </c>
      <c r="Q221" s="202">
        <v>0</v>
      </c>
      <c r="R221" s="202">
        <f t="shared" si="52"/>
        <v>0</v>
      </c>
      <c r="S221" s="202">
        <v>0</v>
      </c>
      <c r="T221" s="203">
        <f t="shared" si="53"/>
        <v>0</v>
      </c>
      <c r="AR221" s="24" t="s">
        <v>473</v>
      </c>
      <c r="AT221" s="24" t="s">
        <v>222</v>
      </c>
      <c r="AU221" s="24" t="s">
        <v>88</v>
      </c>
      <c r="AY221" s="24" t="s">
        <v>179</v>
      </c>
      <c r="BE221" s="204">
        <f t="shared" si="54"/>
        <v>0</v>
      </c>
      <c r="BF221" s="204">
        <f t="shared" si="55"/>
        <v>0</v>
      </c>
      <c r="BG221" s="204">
        <f t="shared" si="56"/>
        <v>0</v>
      </c>
      <c r="BH221" s="204">
        <f t="shared" si="57"/>
        <v>0</v>
      </c>
      <c r="BI221" s="204">
        <f t="shared" si="58"/>
        <v>0</v>
      </c>
      <c r="BJ221" s="24" t="s">
        <v>86</v>
      </c>
      <c r="BK221" s="204">
        <f t="shared" si="59"/>
        <v>0</v>
      </c>
      <c r="BL221" s="24" t="s">
        <v>301</v>
      </c>
      <c r="BM221" s="24" t="s">
        <v>4915</v>
      </c>
    </row>
    <row r="222" spans="2:65" s="1" customFormat="1" ht="14.45" customHeight="1">
      <c r="B222" s="42"/>
      <c r="C222" s="240" t="s">
        <v>943</v>
      </c>
      <c r="D222" s="240" t="s">
        <v>222</v>
      </c>
      <c r="E222" s="241" t="s">
        <v>4916</v>
      </c>
      <c r="F222" s="242" t="s">
        <v>4917</v>
      </c>
      <c r="G222" s="243" t="s">
        <v>769</v>
      </c>
      <c r="H222" s="244">
        <v>12</v>
      </c>
      <c r="I222" s="245"/>
      <c r="J222" s="246">
        <f t="shared" si="50"/>
        <v>0</v>
      </c>
      <c r="K222" s="242" t="s">
        <v>233</v>
      </c>
      <c r="L222" s="247"/>
      <c r="M222" s="248" t="s">
        <v>34</v>
      </c>
      <c r="N222" s="249" t="s">
        <v>49</v>
      </c>
      <c r="O222" s="43"/>
      <c r="P222" s="202">
        <f t="shared" si="51"/>
        <v>0</v>
      </c>
      <c r="Q222" s="202">
        <v>0</v>
      </c>
      <c r="R222" s="202">
        <f t="shared" si="52"/>
        <v>0</v>
      </c>
      <c r="S222" s="202">
        <v>0</v>
      </c>
      <c r="T222" s="203">
        <f t="shared" si="53"/>
        <v>0</v>
      </c>
      <c r="AR222" s="24" t="s">
        <v>473</v>
      </c>
      <c r="AT222" s="24" t="s">
        <v>222</v>
      </c>
      <c r="AU222" s="24" t="s">
        <v>88</v>
      </c>
      <c r="AY222" s="24" t="s">
        <v>179</v>
      </c>
      <c r="BE222" s="204">
        <f t="shared" si="54"/>
        <v>0</v>
      </c>
      <c r="BF222" s="204">
        <f t="shared" si="55"/>
        <v>0</v>
      </c>
      <c r="BG222" s="204">
        <f t="shared" si="56"/>
        <v>0</v>
      </c>
      <c r="BH222" s="204">
        <f t="shared" si="57"/>
        <v>0</v>
      </c>
      <c r="BI222" s="204">
        <f t="shared" si="58"/>
        <v>0</v>
      </c>
      <c r="BJ222" s="24" t="s">
        <v>86</v>
      </c>
      <c r="BK222" s="204">
        <f t="shared" si="59"/>
        <v>0</v>
      </c>
      <c r="BL222" s="24" t="s">
        <v>301</v>
      </c>
      <c r="BM222" s="24" t="s">
        <v>4918</v>
      </c>
    </row>
    <row r="223" spans="2:65" s="1" customFormat="1" ht="14.45" customHeight="1">
      <c r="B223" s="42"/>
      <c r="C223" s="240" t="s">
        <v>954</v>
      </c>
      <c r="D223" s="240" t="s">
        <v>222</v>
      </c>
      <c r="E223" s="241" t="s">
        <v>4919</v>
      </c>
      <c r="F223" s="242" t="s">
        <v>4920</v>
      </c>
      <c r="G223" s="243" t="s">
        <v>769</v>
      </c>
      <c r="H223" s="244">
        <v>67</v>
      </c>
      <c r="I223" s="245"/>
      <c r="J223" s="246">
        <f t="shared" si="50"/>
        <v>0</v>
      </c>
      <c r="K223" s="242" t="s">
        <v>233</v>
      </c>
      <c r="L223" s="247"/>
      <c r="M223" s="248" t="s">
        <v>34</v>
      </c>
      <c r="N223" s="249" t="s">
        <v>49</v>
      </c>
      <c r="O223" s="43"/>
      <c r="P223" s="202">
        <f t="shared" si="51"/>
        <v>0</v>
      </c>
      <c r="Q223" s="202">
        <v>0</v>
      </c>
      <c r="R223" s="202">
        <f t="shared" si="52"/>
        <v>0</v>
      </c>
      <c r="S223" s="202">
        <v>0</v>
      </c>
      <c r="T223" s="203">
        <f t="shared" si="53"/>
        <v>0</v>
      </c>
      <c r="AR223" s="24" t="s">
        <v>473</v>
      </c>
      <c r="AT223" s="24" t="s">
        <v>222</v>
      </c>
      <c r="AU223" s="24" t="s">
        <v>88</v>
      </c>
      <c r="AY223" s="24" t="s">
        <v>179</v>
      </c>
      <c r="BE223" s="204">
        <f t="shared" si="54"/>
        <v>0</v>
      </c>
      <c r="BF223" s="204">
        <f t="shared" si="55"/>
        <v>0</v>
      </c>
      <c r="BG223" s="204">
        <f t="shared" si="56"/>
        <v>0</v>
      </c>
      <c r="BH223" s="204">
        <f t="shared" si="57"/>
        <v>0</v>
      </c>
      <c r="BI223" s="204">
        <f t="shared" si="58"/>
        <v>0</v>
      </c>
      <c r="BJ223" s="24" t="s">
        <v>86</v>
      </c>
      <c r="BK223" s="204">
        <f t="shared" si="59"/>
        <v>0</v>
      </c>
      <c r="BL223" s="24" t="s">
        <v>301</v>
      </c>
      <c r="BM223" s="24" t="s">
        <v>4921</v>
      </c>
    </row>
    <row r="224" spans="2:65" s="1" customFormat="1" ht="14.45" customHeight="1">
      <c r="B224" s="42"/>
      <c r="C224" s="240" t="s">
        <v>962</v>
      </c>
      <c r="D224" s="240" t="s">
        <v>222</v>
      </c>
      <c r="E224" s="241" t="s">
        <v>4922</v>
      </c>
      <c r="F224" s="242" t="s">
        <v>4923</v>
      </c>
      <c r="G224" s="243" t="s">
        <v>769</v>
      </c>
      <c r="H224" s="244">
        <v>52</v>
      </c>
      <c r="I224" s="245"/>
      <c r="J224" s="246">
        <f t="shared" si="50"/>
        <v>0</v>
      </c>
      <c r="K224" s="242" t="s">
        <v>233</v>
      </c>
      <c r="L224" s="247"/>
      <c r="M224" s="248" t="s">
        <v>34</v>
      </c>
      <c r="N224" s="249" t="s">
        <v>49</v>
      </c>
      <c r="O224" s="43"/>
      <c r="P224" s="202">
        <f t="shared" si="51"/>
        <v>0</v>
      </c>
      <c r="Q224" s="202">
        <v>0</v>
      </c>
      <c r="R224" s="202">
        <f t="shared" si="52"/>
        <v>0</v>
      </c>
      <c r="S224" s="202">
        <v>0</v>
      </c>
      <c r="T224" s="203">
        <f t="shared" si="53"/>
        <v>0</v>
      </c>
      <c r="AR224" s="24" t="s">
        <v>473</v>
      </c>
      <c r="AT224" s="24" t="s">
        <v>222</v>
      </c>
      <c r="AU224" s="24" t="s">
        <v>88</v>
      </c>
      <c r="AY224" s="24" t="s">
        <v>179</v>
      </c>
      <c r="BE224" s="204">
        <f t="shared" si="54"/>
        <v>0</v>
      </c>
      <c r="BF224" s="204">
        <f t="shared" si="55"/>
        <v>0</v>
      </c>
      <c r="BG224" s="204">
        <f t="shared" si="56"/>
        <v>0</v>
      </c>
      <c r="BH224" s="204">
        <f t="shared" si="57"/>
        <v>0</v>
      </c>
      <c r="BI224" s="204">
        <f t="shared" si="58"/>
        <v>0</v>
      </c>
      <c r="BJ224" s="24" t="s">
        <v>86</v>
      </c>
      <c r="BK224" s="204">
        <f t="shared" si="59"/>
        <v>0</v>
      </c>
      <c r="BL224" s="24" t="s">
        <v>301</v>
      </c>
      <c r="BM224" s="24" t="s">
        <v>4924</v>
      </c>
    </row>
    <row r="225" spans="2:65" s="1" customFormat="1" ht="14.45" customHeight="1">
      <c r="B225" s="42"/>
      <c r="C225" s="240" t="s">
        <v>970</v>
      </c>
      <c r="D225" s="240" t="s">
        <v>222</v>
      </c>
      <c r="E225" s="241" t="s">
        <v>4925</v>
      </c>
      <c r="F225" s="242" t="s">
        <v>4926</v>
      </c>
      <c r="G225" s="243" t="s">
        <v>769</v>
      </c>
      <c r="H225" s="244">
        <v>24</v>
      </c>
      <c r="I225" s="245"/>
      <c r="J225" s="246">
        <f t="shared" si="50"/>
        <v>0</v>
      </c>
      <c r="K225" s="242" t="s">
        <v>233</v>
      </c>
      <c r="L225" s="247"/>
      <c r="M225" s="248" t="s">
        <v>34</v>
      </c>
      <c r="N225" s="249" t="s">
        <v>49</v>
      </c>
      <c r="O225" s="43"/>
      <c r="P225" s="202">
        <f t="shared" si="51"/>
        <v>0</v>
      </c>
      <c r="Q225" s="202">
        <v>0</v>
      </c>
      <c r="R225" s="202">
        <f t="shared" si="52"/>
        <v>0</v>
      </c>
      <c r="S225" s="202">
        <v>0</v>
      </c>
      <c r="T225" s="203">
        <f t="shared" si="53"/>
        <v>0</v>
      </c>
      <c r="AR225" s="24" t="s">
        <v>473</v>
      </c>
      <c r="AT225" s="24" t="s">
        <v>222</v>
      </c>
      <c r="AU225" s="24" t="s">
        <v>88</v>
      </c>
      <c r="AY225" s="24" t="s">
        <v>179</v>
      </c>
      <c r="BE225" s="204">
        <f t="shared" si="54"/>
        <v>0</v>
      </c>
      <c r="BF225" s="204">
        <f t="shared" si="55"/>
        <v>0</v>
      </c>
      <c r="BG225" s="204">
        <f t="shared" si="56"/>
        <v>0</v>
      </c>
      <c r="BH225" s="204">
        <f t="shared" si="57"/>
        <v>0</v>
      </c>
      <c r="BI225" s="204">
        <f t="shared" si="58"/>
        <v>0</v>
      </c>
      <c r="BJ225" s="24" t="s">
        <v>86</v>
      </c>
      <c r="BK225" s="204">
        <f t="shared" si="59"/>
        <v>0</v>
      </c>
      <c r="BL225" s="24" t="s">
        <v>301</v>
      </c>
      <c r="BM225" s="24" t="s">
        <v>4927</v>
      </c>
    </row>
    <row r="226" spans="2:65" s="1" customFormat="1" ht="14.45" customHeight="1">
      <c r="B226" s="42"/>
      <c r="C226" s="240" t="s">
        <v>980</v>
      </c>
      <c r="D226" s="240" t="s">
        <v>222</v>
      </c>
      <c r="E226" s="241" t="s">
        <v>4928</v>
      </c>
      <c r="F226" s="242" t="s">
        <v>4929</v>
      </c>
      <c r="G226" s="243" t="s">
        <v>769</v>
      </c>
      <c r="H226" s="244">
        <v>34</v>
      </c>
      <c r="I226" s="245"/>
      <c r="J226" s="246">
        <f t="shared" si="50"/>
        <v>0</v>
      </c>
      <c r="K226" s="242" t="s">
        <v>233</v>
      </c>
      <c r="L226" s="247"/>
      <c r="M226" s="248" t="s">
        <v>34</v>
      </c>
      <c r="N226" s="249" t="s">
        <v>49</v>
      </c>
      <c r="O226" s="43"/>
      <c r="P226" s="202">
        <f t="shared" si="51"/>
        <v>0</v>
      </c>
      <c r="Q226" s="202">
        <v>0</v>
      </c>
      <c r="R226" s="202">
        <f t="shared" si="52"/>
        <v>0</v>
      </c>
      <c r="S226" s="202">
        <v>0</v>
      </c>
      <c r="T226" s="203">
        <f t="shared" si="53"/>
        <v>0</v>
      </c>
      <c r="AR226" s="24" t="s">
        <v>473</v>
      </c>
      <c r="AT226" s="24" t="s">
        <v>222</v>
      </c>
      <c r="AU226" s="24" t="s">
        <v>88</v>
      </c>
      <c r="AY226" s="24" t="s">
        <v>179</v>
      </c>
      <c r="BE226" s="204">
        <f t="shared" si="54"/>
        <v>0</v>
      </c>
      <c r="BF226" s="204">
        <f t="shared" si="55"/>
        <v>0</v>
      </c>
      <c r="BG226" s="204">
        <f t="shared" si="56"/>
        <v>0</v>
      </c>
      <c r="BH226" s="204">
        <f t="shared" si="57"/>
        <v>0</v>
      </c>
      <c r="BI226" s="204">
        <f t="shared" si="58"/>
        <v>0</v>
      </c>
      <c r="BJ226" s="24" t="s">
        <v>86</v>
      </c>
      <c r="BK226" s="204">
        <f t="shared" si="59"/>
        <v>0</v>
      </c>
      <c r="BL226" s="24" t="s">
        <v>301</v>
      </c>
      <c r="BM226" s="24" t="s">
        <v>4930</v>
      </c>
    </row>
    <row r="227" spans="2:65" s="1" customFormat="1" ht="14.45" customHeight="1">
      <c r="B227" s="42"/>
      <c r="C227" s="240" t="s">
        <v>989</v>
      </c>
      <c r="D227" s="240" t="s">
        <v>222</v>
      </c>
      <c r="E227" s="241" t="s">
        <v>4931</v>
      </c>
      <c r="F227" s="242" t="s">
        <v>4932</v>
      </c>
      <c r="G227" s="243" t="s">
        <v>769</v>
      </c>
      <c r="H227" s="244">
        <v>6</v>
      </c>
      <c r="I227" s="245"/>
      <c r="J227" s="246">
        <f t="shared" si="50"/>
        <v>0</v>
      </c>
      <c r="K227" s="242" t="s">
        <v>233</v>
      </c>
      <c r="L227" s="247"/>
      <c r="M227" s="248" t="s">
        <v>34</v>
      </c>
      <c r="N227" s="249" t="s">
        <v>49</v>
      </c>
      <c r="O227" s="43"/>
      <c r="P227" s="202">
        <f t="shared" si="51"/>
        <v>0</v>
      </c>
      <c r="Q227" s="202">
        <v>0</v>
      </c>
      <c r="R227" s="202">
        <f t="shared" si="52"/>
        <v>0</v>
      </c>
      <c r="S227" s="202">
        <v>0</v>
      </c>
      <c r="T227" s="203">
        <f t="shared" si="53"/>
        <v>0</v>
      </c>
      <c r="AR227" s="24" t="s">
        <v>473</v>
      </c>
      <c r="AT227" s="24" t="s">
        <v>222</v>
      </c>
      <c r="AU227" s="24" t="s">
        <v>88</v>
      </c>
      <c r="AY227" s="24" t="s">
        <v>179</v>
      </c>
      <c r="BE227" s="204">
        <f t="shared" si="54"/>
        <v>0</v>
      </c>
      <c r="BF227" s="204">
        <f t="shared" si="55"/>
        <v>0</v>
      </c>
      <c r="BG227" s="204">
        <f t="shared" si="56"/>
        <v>0</v>
      </c>
      <c r="BH227" s="204">
        <f t="shared" si="57"/>
        <v>0</v>
      </c>
      <c r="BI227" s="204">
        <f t="shared" si="58"/>
        <v>0</v>
      </c>
      <c r="BJ227" s="24" t="s">
        <v>86</v>
      </c>
      <c r="BK227" s="204">
        <f t="shared" si="59"/>
        <v>0</v>
      </c>
      <c r="BL227" s="24" t="s">
        <v>301</v>
      </c>
      <c r="BM227" s="24" t="s">
        <v>4933</v>
      </c>
    </row>
    <row r="228" spans="2:65" s="1" customFormat="1" ht="34.15" customHeight="1">
      <c r="B228" s="42"/>
      <c r="C228" s="193" t="s">
        <v>1000</v>
      </c>
      <c r="D228" s="193" t="s">
        <v>182</v>
      </c>
      <c r="E228" s="194" t="s">
        <v>4934</v>
      </c>
      <c r="F228" s="195" t="s">
        <v>4935</v>
      </c>
      <c r="G228" s="196" t="s">
        <v>769</v>
      </c>
      <c r="H228" s="197">
        <v>767</v>
      </c>
      <c r="I228" s="198"/>
      <c r="J228" s="199">
        <f t="shared" si="50"/>
        <v>0</v>
      </c>
      <c r="K228" s="195" t="s">
        <v>186</v>
      </c>
      <c r="L228" s="62"/>
      <c r="M228" s="200" t="s">
        <v>34</v>
      </c>
      <c r="N228" s="201" t="s">
        <v>49</v>
      </c>
      <c r="O228" s="43"/>
      <c r="P228" s="202">
        <f t="shared" si="51"/>
        <v>0</v>
      </c>
      <c r="Q228" s="202">
        <v>0</v>
      </c>
      <c r="R228" s="202">
        <f t="shared" si="52"/>
        <v>0</v>
      </c>
      <c r="S228" s="202">
        <v>0</v>
      </c>
      <c r="T228" s="203">
        <f t="shared" si="53"/>
        <v>0</v>
      </c>
      <c r="AR228" s="24" t="s">
        <v>301</v>
      </c>
      <c r="AT228" s="24" t="s">
        <v>182</v>
      </c>
      <c r="AU228" s="24" t="s">
        <v>88</v>
      </c>
      <c r="AY228" s="24" t="s">
        <v>179</v>
      </c>
      <c r="BE228" s="204">
        <f t="shared" si="54"/>
        <v>0</v>
      </c>
      <c r="BF228" s="204">
        <f t="shared" si="55"/>
        <v>0</v>
      </c>
      <c r="BG228" s="204">
        <f t="shared" si="56"/>
        <v>0</v>
      </c>
      <c r="BH228" s="204">
        <f t="shared" si="57"/>
        <v>0</v>
      </c>
      <c r="BI228" s="204">
        <f t="shared" si="58"/>
        <v>0</v>
      </c>
      <c r="BJ228" s="24" t="s">
        <v>86</v>
      </c>
      <c r="BK228" s="204">
        <f t="shared" si="59"/>
        <v>0</v>
      </c>
      <c r="BL228" s="24" t="s">
        <v>301</v>
      </c>
      <c r="BM228" s="24" t="s">
        <v>4936</v>
      </c>
    </row>
    <row r="229" spans="2:65" s="12" customFormat="1" ht="13.5">
      <c r="B229" s="218"/>
      <c r="C229" s="219"/>
      <c r="D229" s="205" t="s">
        <v>191</v>
      </c>
      <c r="E229" s="220" t="s">
        <v>34</v>
      </c>
      <c r="F229" s="221" t="s">
        <v>4937</v>
      </c>
      <c r="G229" s="219"/>
      <c r="H229" s="222">
        <v>595</v>
      </c>
      <c r="I229" s="223"/>
      <c r="J229" s="219"/>
      <c r="K229" s="219"/>
      <c r="L229" s="224"/>
      <c r="M229" s="225"/>
      <c r="N229" s="226"/>
      <c r="O229" s="226"/>
      <c r="P229" s="226"/>
      <c r="Q229" s="226"/>
      <c r="R229" s="226"/>
      <c r="S229" s="226"/>
      <c r="T229" s="227"/>
      <c r="AT229" s="228" t="s">
        <v>191</v>
      </c>
      <c r="AU229" s="228" t="s">
        <v>88</v>
      </c>
      <c r="AV229" s="12" t="s">
        <v>88</v>
      </c>
      <c r="AW229" s="12" t="s">
        <v>41</v>
      </c>
      <c r="AX229" s="12" t="s">
        <v>78</v>
      </c>
      <c r="AY229" s="228" t="s">
        <v>179</v>
      </c>
    </row>
    <row r="230" spans="2:65" s="12" customFormat="1" ht="13.5">
      <c r="B230" s="218"/>
      <c r="C230" s="219"/>
      <c r="D230" s="205" t="s">
        <v>191</v>
      </c>
      <c r="E230" s="220" t="s">
        <v>34</v>
      </c>
      <c r="F230" s="221" t="s">
        <v>1466</v>
      </c>
      <c r="G230" s="219"/>
      <c r="H230" s="222">
        <v>172</v>
      </c>
      <c r="I230" s="223"/>
      <c r="J230" s="219"/>
      <c r="K230" s="219"/>
      <c r="L230" s="224"/>
      <c r="M230" s="225"/>
      <c r="N230" s="226"/>
      <c r="O230" s="226"/>
      <c r="P230" s="226"/>
      <c r="Q230" s="226"/>
      <c r="R230" s="226"/>
      <c r="S230" s="226"/>
      <c r="T230" s="227"/>
      <c r="AT230" s="228" t="s">
        <v>191</v>
      </c>
      <c r="AU230" s="228" t="s">
        <v>88</v>
      </c>
      <c r="AV230" s="12" t="s">
        <v>88</v>
      </c>
      <c r="AW230" s="12" t="s">
        <v>41</v>
      </c>
      <c r="AX230" s="12" t="s">
        <v>78</v>
      </c>
      <c r="AY230" s="228" t="s">
        <v>179</v>
      </c>
    </row>
    <row r="231" spans="2:65" s="13" customFormat="1" ht="13.5">
      <c r="B231" s="229"/>
      <c r="C231" s="230"/>
      <c r="D231" s="205" t="s">
        <v>191</v>
      </c>
      <c r="E231" s="231" t="s">
        <v>34</v>
      </c>
      <c r="F231" s="232" t="s">
        <v>196</v>
      </c>
      <c r="G231" s="230"/>
      <c r="H231" s="233">
        <v>767</v>
      </c>
      <c r="I231" s="234"/>
      <c r="J231" s="230"/>
      <c r="K231" s="230"/>
      <c r="L231" s="235"/>
      <c r="M231" s="236"/>
      <c r="N231" s="237"/>
      <c r="O231" s="237"/>
      <c r="P231" s="237"/>
      <c r="Q231" s="237"/>
      <c r="R231" s="237"/>
      <c r="S231" s="237"/>
      <c r="T231" s="238"/>
      <c r="AT231" s="239" t="s">
        <v>191</v>
      </c>
      <c r="AU231" s="239" t="s">
        <v>88</v>
      </c>
      <c r="AV231" s="13" t="s">
        <v>187</v>
      </c>
      <c r="AW231" s="13" t="s">
        <v>41</v>
      </c>
      <c r="AX231" s="13" t="s">
        <v>86</v>
      </c>
      <c r="AY231" s="239" t="s">
        <v>179</v>
      </c>
    </row>
    <row r="232" spans="2:65" s="1" customFormat="1" ht="22.9" customHeight="1">
      <c r="B232" s="42"/>
      <c r="C232" s="240" t="s">
        <v>1010</v>
      </c>
      <c r="D232" s="240" t="s">
        <v>222</v>
      </c>
      <c r="E232" s="241" t="s">
        <v>4938</v>
      </c>
      <c r="F232" s="242" t="s">
        <v>4939</v>
      </c>
      <c r="G232" s="243" t="s">
        <v>769</v>
      </c>
      <c r="H232" s="244">
        <v>170</v>
      </c>
      <c r="I232" s="245"/>
      <c r="J232" s="246">
        <f t="shared" ref="J232:J255" si="60">ROUND(I232*H232,2)</f>
        <v>0</v>
      </c>
      <c r="K232" s="242" t="s">
        <v>233</v>
      </c>
      <c r="L232" s="247"/>
      <c r="M232" s="248" t="s">
        <v>34</v>
      </c>
      <c r="N232" s="249" t="s">
        <v>49</v>
      </c>
      <c r="O232" s="43"/>
      <c r="P232" s="202">
        <f t="shared" ref="P232:P255" si="61">O232*H232</f>
        <v>0</v>
      </c>
      <c r="Q232" s="202">
        <v>0</v>
      </c>
      <c r="R232" s="202">
        <f t="shared" ref="R232:R255" si="62">Q232*H232</f>
        <v>0</v>
      </c>
      <c r="S232" s="202">
        <v>0</v>
      </c>
      <c r="T232" s="203">
        <f t="shared" ref="T232:T255" si="63">S232*H232</f>
        <v>0</v>
      </c>
      <c r="AR232" s="24" t="s">
        <v>473</v>
      </c>
      <c r="AT232" s="24" t="s">
        <v>222</v>
      </c>
      <c r="AU232" s="24" t="s">
        <v>88</v>
      </c>
      <c r="AY232" s="24" t="s">
        <v>179</v>
      </c>
      <c r="BE232" s="204">
        <f t="shared" ref="BE232:BE255" si="64">IF(N232="základní",J232,0)</f>
        <v>0</v>
      </c>
      <c r="BF232" s="204">
        <f t="shared" ref="BF232:BF255" si="65">IF(N232="snížená",J232,0)</f>
        <v>0</v>
      </c>
      <c r="BG232" s="204">
        <f t="shared" ref="BG232:BG255" si="66">IF(N232="zákl. přenesená",J232,0)</f>
        <v>0</v>
      </c>
      <c r="BH232" s="204">
        <f t="shared" ref="BH232:BH255" si="67">IF(N232="sníž. přenesená",J232,0)</f>
        <v>0</v>
      </c>
      <c r="BI232" s="204">
        <f t="shared" ref="BI232:BI255" si="68">IF(N232="nulová",J232,0)</f>
        <v>0</v>
      </c>
      <c r="BJ232" s="24" t="s">
        <v>86</v>
      </c>
      <c r="BK232" s="204">
        <f t="shared" ref="BK232:BK255" si="69">ROUND(I232*H232,2)</f>
        <v>0</v>
      </c>
      <c r="BL232" s="24" t="s">
        <v>301</v>
      </c>
      <c r="BM232" s="24" t="s">
        <v>4940</v>
      </c>
    </row>
    <row r="233" spans="2:65" s="1" customFormat="1" ht="22.9" customHeight="1">
      <c r="B233" s="42"/>
      <c r="C233" s="240" t="s">
        <v>1016</v>
      </c>
      <c r="D233" s="240" t="s">
        <v>222</v>
      </c>
      <c r="E233" s="241" t="s">
        <v>4941</v>
      </c>
      <c r="F233" s="242" t="s">
        <v>4942</v>
      </c>
      <c r="G233" s="243" t="s">
        <v>769</v>
      </c>
      <c r="H233" s="244">
        <v>16</v>
      </c>
      <c r="I233" s="245"/>
      <c r="J233" s="246">
        <f t="shared" si="60"/>
        <v>0</v>
      </c>
      <c r="K233" s="242" t="s">
        <v>233</v>
      </c>
      <c r="L233" s="247"/>
      <c r="M233" s="248" t="s">
        <v>34</v>
      </c>
      <c r="N233" s="249" t="s">
        <v>49</v>
      </c>
      <c r="O233" s="43"/>
      <c r="P233" s="202">
        <f t="shared" si="61"/>
        <v>0</v>
      </c>
      <c r="Q233" s="202">
        <v>0</v>
      </c>
      <c r="R233" s="202">
        <f t="shared" si="62"/>
        <v>0</v>
      </c>
      <c r="S233" s="202">
        <v>0</v>
      </c>
      <c r="T233" s="203">
        <f t="shared" si="63"/>
        <v>0</v>
      </c>
      <c r="AR233" s="24" t="s">
        <v>473</v>
      </c>
      <c r="AT233" s="24" t="s">
        <v>222</v>
      </c>
      <c r="AU233" s="24" t="s">
        <v>88</v>
      </c>
      <c r="AY233" s="24" t="s">
        <v>179</v>
      </c>
      <c r="BE233" s="204">
        <f t="shared" si="64"/>
        <v>0</v>
      </c>
      <c r="BF233" s="204">
        <f t="shared" si="65"/>
        <v>0</v>
      </c>
      <c r="BG233" s="204">
        <f t="shared" si="66"/>
        <v>0</v>
      </c>
      <c r="BH233" s="204">
        <f t="shared" si="67"/>
        <v>0</v>
      </c>
      <c r="BI233" s="204">
        <f t="shared" si="68"/>
        <v>0</v>
      </c>
      <c r="BJ233" s="24" t="s">
        <v>86</v>
      </c>
      <c r="BK233" s="204">
        <f t="shared" si="69"/>
        <v>0</v>
      </c>
      <c r="BL233" s="24" t="s">
        <v>301</v>
      </c>
      <c r="BM233" s="24" t="s">
        <v>4943</v>
      </c>
    </row>
    <row r="234" spans="2:65" s="1" customFormat="1" ht="22.9" customHeight="1">
      <c r="B234" s="42"/>
      <c r="C234" s="240" t="s">
        <v>1020</v>
      </c>
      <c r="D234" s="240" t="s">
        <v>222</v>
      </c>
      <c r="E234" s="241" t="s">
        <v>4944</v>
      </c>
      <c r="F234" s="242" t="s">
        <v>4945</v>
      </c>
      <c r="G234" s="243" t="s">
        <v>769</v>
      </c>
      <c r="H234" s="244">
        <v>13</v>
      </c>
      <c r="I234" s="245"/>
      <c r="J234" s="246">
        <f t="shared" si="60"/>
        <v>0</v>
      </c>
      <c r="K234" s="242" t="s">
        <v>233</v>
      </c>
      <c r="L234" s="247"/>
      <c r="M234" s="248" t="s">
        <v>34</v>
      </c>
      <c r="N234" s="249" t="s">
        <v>49</v>
      </c>
      <c r="O234" s="43"/>
      <c r="P234" s="202">
        <f t="shared" si="61"/>
        <v>0</v>
      </c>
      <c r="Q234" s="202">
        <v>0</v>
      </c>
      <c r="R234" s="202">
        <f t="shared" si="62"/>
        <v>0</v>
      </c>
      <c r="S234" s="202">
        <v>0</v>
      </c>
      <c r="T234" s="203">
        <f t="shared" si="63"/>
        <v>0</v>
      </c>
      <c r="AR234" s="24" t="s">
        <v>473</v>
      </c>
      <c r="AT234" s="24" t="s">
        <v>222</v>
      </c>
      <c r="AU234" s="24" t="s">
        <v>88</v>
      </c>
      <c r="AY234" s="24" t="s">
        <v>179</v>
      </c>
      <c r="BE234" s="204">
        <f t="shared" si="64"/>
        <v>0</v>
      </c>
      <c r="BF234" s="204">
        <f t="shared" si="65"/>
        <v>0</v>
      </c>
      <c r="BG234" s="204">
        <f t="shared" si="66"/>
        <v>0</v>
      </c>
      <c r="BH234" s="204">
        <f t="shared" si="67"/>
        <v>0</v>
      </c>
      <c r="BI234" s="204">
        <f t="shared" si="68"/>
        <v>0</v>
      </c>
      <c r="BJ234" s="24" t="s">
        <v>86</v>
      </c>
      <c r="BK234" s="204">
        <f t="shared" si="69"/>
        <v>0</v>
      </c>
      <c r="BL234" s="24" t="s">
        <v>301</v>
      </c>
      <c r="BM234" s="24" t="s">
        <v>4946</v>
      </c>
    </row>
    <row r="235" spans="2:65" s="1" customFormat="1" ht="14.45" customHeight="1">
      <c r="B235" s="42"/>
      <c r="C235" s="240" t="s">
        <v>1031</v>
      </c>
      <c r="D235" s="240" t="s">
        <v>222</v>
      </c>
      <c r="E235" s="241" t="s">
        <v>4947</v>
      </c>
      <c r="F235" s="242" t="s">
        <v>4948</v>
      </c>
      <c r="G235" s="243" t="s">
        <v>769</v>
      </c>
      <c r="H235" s="244">
        <v>2</v>
      </c>
      <c r="I235" s="245"/>
      <c r="J235" s="246">
        <f t="shared" si="60"/>
        <v>0</v>
      </c>
      <c r="K235" s="242" t="s">
        <v>233</v>
      </c>
      <c r="L235" s="247"/>
      <c r="M235" s="248" t="s">
        <v>34</v>
      </c>
      <c r="N235" s="249" t="s">
        <v>49</v>
      </c>
      <c r="O235" s="43"/>
      <c r="P235" s="202">
        <f t="shared" si="61"/>
        <v>0</v>
      </c>
      <c r="Q235" s="202">
        <v>0</v>
      </c>
      <c r="R235" s="202">
        <f t="shared" si="62"/>
        <v>0</v>
      </c>
      <c r="S235" s="202">
        <v>0</v>
      </c>
      <c r="T235" s="203">
        <f t="shared" si="63"/>
        <v>0</v>
      </c>
      <c r="AR235" s="24" t="s">
        <v>473</v>
      </c>
      <c r="AT235" s="24" t="s">
        <v>222</v>
      </c>
      <c r="AU235" s="24" t="s">
        <v>88</v>
      </c>
      <c r="AY235" s="24" t="s">
        <v>179</v>
      </c>
      <c r="BE235" s="204">
        <f t="shared" si="64"/>
        <v>0</v>
      </c>
      <c r="BF235" s="204">
        <f t="shared" si="65"/>
        <v>0</v>
      </c>
      <c r="BG235" s="204">
        <f t="shared" si="66"/>
        <v>0</v>
      </c>
      <c r="BH235" s="204">
        <f t="shared" si="67"/>
        <v>0</v>
      </c>
      <c r="BI235" s="204">
        <f t="shared" si="68"/>
        <v>0</v>
      </c>
      <c r="BJ235" s="24" t="s">
        <v>86</v>
      </c>
      <c r="BK235" s="204">
        <f t="shared" si="69"/>
        <v>0</v>
      </c>
      <c r="BL235" s="24" t="s">
        <v>301</v>
      </c>
      <c r="BM235" s="24" t="s">
        <v>4949</v>
      </c>
    </row>
    <row r="236" spans="2:65" s="1" customFormat="1" ht="14.45" customHeight="1">
      <c r="B236" s="42"/>
      <c r="C236" s="240" t="s">
        <v>1036</v>
      </c>
      <c r="D236" s="240" t="s">
        <v>222</v>
      </c>
      <c r="E236" s="241" t="s">
        <v>4950</v>
      </c>
      <c r="F236" s="242" t="s">
        <v>4951</v>
      </c>
      <c r="G236" s="243" t="s">
        <v>769</v>
      </c>
      <c r="H236" s="244">
        <v>3</v>
      </c>
      <c r="I236" s="245"/>
      <c r="J236" s="246">
        <f t="shared" si="60"/>
        <v>0</v>
      </c>
      <c r="K236" s="242" t="s">
        <v>233</v>
      </c>
      <c r="L236" s="247"/>
      <c r="M236" s="248" t="s">
        <v>34</v>
      </c>
      <c r="N236" s="249" t="s">
        <v>49</v>
      </c>
      <c r="O236" s="43"/>
      <c r="P236" s="202">
        <f t="shared" si="61"/>
        <v>0</v>
      </c>
      <c r="Q236" s="202">
        <v>0</v>
      </c>
      <c r="R236" s="202">
        <f t="shared" si="62"/>
        <v>0</v>
      </c>
      <c r="S236" s="202">
        <v>0</v>
      </c>
      <c r="T236" s="203">
        <f t="shared" si="63"/>
        <v>0</v>
      </c>
      <c r="AR236" s="24" t="s">
        <v>473</v>
      </c>
      <c r="AT236" s="24" t="s">
        <v>222</v>
      </c>
      <c r="AU236" s="24" t="s">
        <v>88</v>
      </c>
      <c r="AY236" s="24" t="s">
        <v>179</v>
      </c>
      <c r="BE236" s="204">
        <f t="shared" si="64"/>
        <v>0</v>
      </c>
      <c r="BF236" s="204">
        <f t="shared" si="65"/>
        <v>0</v>
      </c>
      <c r="BG236" s="204">
        <f t="shared" si="66"/>
        <v>0</v>
      </c>
      <c r="BH236" s="204">
        <f t="shared" si="67"/>
        <v>0</v>
      </c>
      <c r="BI236" s="204">
        <f t="shared" si="68"/>
        <v>0</v>
      </c>
      <c r="BJ236" s="24" t="s">
        <v>86</v>
      </c>
      <c r="BK236" s="204">
        <f t="shared" si="69"/>
        <v>0</v>
      </c>
      <c r="BL236" s="24" t="s">
        <v>301</v>
      </c>
      <c r="BM236" s="24" t="s">
        <v>4952</v>
      </c>
    </row>
    <row r="237" spans="2:65" s="1" customFormat="1" ht="14.45" customHeight="1">
      <c r="B237" s="42"/>
      <c r="C237" s="240" t="s">
        <v>1045</v>
      </c>
      <c r="D237" s="240" t="s">
        <v>222</v>
      </c>
      <c r="E237" s="241" t="s">
        <v>4953</v>
      </c>
      <c r="F237" s="242" t="s">
        <v>4954</v>
      </c>
      <c r="G237" s="243" t="s">
        <v>769</v>
      </c>
      <c r="H237" s="244">
        <v>3</v>
      </c>
      <c r="I237" s="245"/>
      <c r="J237" s="246">
        <f t="shared" si="60"/>
        <v>0</v>
      </c>
      <c r="K237" s="242" t="s">
        <v>233</v>
      </c>
      <c r="L237" s="247"/>
      <c r="M237" s="248" t="s">
        <v>34</v>
      </c>
      <c r="N237" s="249" t="s">
        <v>49</v>
      </c>
      <c r="O237" s="43"/>
      <c r="P237" s="202">
        <f t="shared" si="61"/>
        <v>0</v>
      </c>
      <c r="Q237" s="202">
        <v>0</v>
      </c>
      <c r="R237" s="202">
        <f t="shared" si="62"/>
        <v>0</v>
      </c>
      <c r="S237" s="202">
        <v>0</v>
      </c>
      <c r="T237" s="203">
        <f t="shared" si="63"/>
        <v>0</v>
      </c>
      <c r="AR237" s="24" t="s">
        <v>473</v>
      </c>
      <c r="AT237" s="24" t="s">
        <v>222</v>
      </c>
      <c r="AU237" s="24" t="s">
        <v>88</v>
      </c>
      <c r="AY237" s="24" t="s">
        <v>179</v>
      </c>
      <c r="BE237" s="204">
        <f t="shared" si="64"/>
        <v>0</v>
      </c>
      <c r="BF237" s="204">
        <f t="shared" si="65"/>
        <v>0</v>
      </c>
      <c r="BG237" s="204">
        <f t="shared" si="66"/>
        <v>0</v>
      </c>
      <c r="BH237" s="204">
        <f t="shared" si="67"/>
        <v>0</v>
      </c>
      <c r="BI237" s="204">
        <f t="shared" si="68"/>
        <v>0</v>
      </c>
      <c r="BJ237" s="24" t="s">
        <v>86</v>
      </c>
      <c r="BK237" s="204">
        <f t="shared" si="69"/>
        <v>0</v>
      </c>
      <c r="BL237" s="24" t="s">
        <v>301</v>
      </c>
      <c r="BM237" s="24" t="s">
        <v>4955</v>
      </c>
    </row>
    <row r="238" spans="2:65" s="1" customFormat="1" ht="22.9" customHeight="1">
      <c r="B238" s="42"/>
      <c r="C238" s="240" t="s">
        <v>1051</v>
      </c>
      <c r="D238" s="240" t="s">
        <v>222</v>
      </c>
      <c r="E238" s="241" t="s">
        <v>4956</v>
      </c>
      <c r="F238" s="242" t="s">
        <v>4957</v>
      </c>
      <c r="G238" s="243" t="s">
        <v>769</v>
      </c>
      <c r="H238" s="244">
        <v>19</v>
      </c>
      <c r="I238" s="245"/>
      <c r="J238" s="246">
        <f t="shared" si="60"/>
        <v>0</v>
      </c>
      <c r="K238" s="242" t="s">
        <v>233</v>
      </c>
      <c r="L238" s="247"/>
      <c r="M238" s="248" t="s">
        <v>34</v>
      </c>
      <c r="N238" s="249" t="s">
        <v>49</v>
      </c>
      <c r="O238" s="43"/>
      <c r="P238" s="202">
        <f t="shared" si="61"/>
        <v>0</v>
      </c>
      <c r="Q238" s="202">
        <v>0</v>
      </c>
      <c r="R238" s="202">
        <f t="shared" si="62"/>
        <v>0</v>
      </c>
      <c r="S238" s="202">
        <v>0</v>
      </c>
      <c r="T238" s="203">
        <f t="shared" si="63"/>
        <v>0</v>
      </c>
      <c r="AR238" s="24" t="s">
        <v>473</v>
      </c>
      <c r="AT238" s="24" t="s">
        <v>222</v>
      </c>
      <c r="AU238" s="24" t="s">
        <v>88</v>
      </c>
      <c r="AY238" s="24" t="s">
        <v>179</v>
      </c>
      <c r="BE238" s="204">
        <f t="shared" si="64"/>
        <v>0</v>
      </c>
      <c r="BF238" s="204">
        <f t="shared" si="65"/>
        <v>0</v>
      </c>
      <c r="BG238" s="204">
        <f t="shared" si="66"/>
        <v>0</v>
      </c>
      <c r="BH238" s="204">
        <f t="shared" si="67"/>
        <v>0</v>
      </c>
      <c r="BI238" s="204">
        <f t="shared" si="68"/>
        <v>0</v>
      </c>
      <c r="BJ238" s="24" t="s">
        <v>86</v>
      </c>
      <c r="BK238" s="204">
        <f t="shared" si="69"/>
        <v>0</v>
      </c>
      <c r="BL238" s="24" t="s">
        <v>301</v>
      </c>
      <c r="BM238" s="24" t="s">
        <v>4958</v>
      </c>
    </row>
    <row r="239" spans="2:65" s="1" customFormat="1" ht="14.45" customHeight="1">
      <c r="B239" s="42"/>
      <c r="C239" s="240" t="s">
        <v>1057</v>
      </c>
      <c r="D239" s="240" t="s">
        <v>222</v>
      </c>
      <c r="E239" s="241" t="s">
        <v>4959</v>
      </c>
      <c r="F239" s="242" t="s">
        <v>4960</v>
      </c>
      <c r="G239" s="243" t="s">
        <v>769</v>
      </c>
      <c r="H239" s="244">
        <v>25</v>
      </c>
      <c r="I239" s="245"/>
      <c r="J239" s="246">
        <f t="shared" si="60"/>
        <v>0</v>
      </c>
      <c r="K239" s="242" t="s">
        <v>233</v>
      </c>
      <c r="L239" s="247"/>
      <c r="M239" s="248" t="s">
        <v>34</v>
      </c>
      <c r="N239" s="249" t="s">
        <v>49</v>
      </c>
      <c r="O239" s="43"/>
      <c r="P239" s="202">
        <f t="shared" si="61"/>
        <v>0</v>
      </c>
      <c r="Q239" s="202">
        <v>0</v>
      </c>
      <c r="R239" s="202">
        <f t="shared" si="62"/>
        <v>0</v>
      </c>
      <c r="S239" s="202">
        <v>0</v>
      </c>
      <c r="T239" s="203">
        <f t="shared" si="63"/>
        <v>0</v>
      </c>
      <c r="AR239" s="24" t="s">
        <v>473</v>
      </c>
      <c r="AT239" s="24" t="s">
        <v>222</v>
      </c>
      <c r="AU239" s="24" t="s">
        <v>88</v>
      </c>
      <c r="AY239" s="24" t="s">
        <v>179</v>
      </c>
      <c r="BE239" s="204">
        <f t="shared" si="64"/>
        <v>0</v>
      </c>
      <c r="BF239" s="204">
        <f t="shared" si="65"/>
        <v>0</v>
      </c>
      <c r="BG239" s="204">
        <f t="shared" si="66"/>
        <v>0</v>
      </c>
      <c r="BH239" s="204">
        <f t="shared" si="67"/>
        <v>0</v>
      </c>
      <c r="BI239" s="204">
        <f t="shared" si="68"/>
        <v>0</v>
      </c>
      <c r="BJ239" s="24" t="s">
        <v>86</v>
      </c>
      <c r="BK239" s="204">
        <f t="shared" si="69"/>
        <v>0</v>
      </c>
      <c r="BL239" s="24" t="s">
        <v>301</v>
      </c>
      <c r="BM239" s="24" t="s">
        <v>4961</v>
      </c>
    </row>
    <row r="240" spans="2:65" s="1" customFormat="1" ht="22.9" customHeight="1">
      <c r="B240" s="42"/>
      <c r="C240" s="240" t="s">
        <v>1062</v>
      </c>
      <c r="D240" s="240" t="s">
        <v>222</v>
      </c>
      <c r="E240" s="241" t="s">
        <v>4962</v>
      </c>
      <c r="F240" s="242" t="s">
        <v>4963</v>
      </c>
      <c r="G240" s="243" t="s">
        <v>769</v>
      </c>
      <c r="H240" s="244">
        <v>178</v>
      </c>
      <c r="I240" s="245"/>
      <c r="J240" s="246">
        <f t="shared" si="60"/>
        <v>0</v>
      </c>
      <c r="K240" s="242" t="s">
        <v>233</v>
      </c>
      <c r="L240" s="247"/>
      <c r="M240" s="248" t="s">
        <v>34</v>
      </c>
      <c r="N240" s="249" t="s">
        <v>49</v>
      </c>
      <c r="O240" s="43"/>
      <c r="P240" s="202">
        <f t="shared" si="61"/>
        <v>0</v>
      </c>
      <c r="Q240" s="202">
        <v>0</v>
      </c>
      <c r="R240" s="202">
        <f t="shared" si="62"/>
        <v>0</v>
      </c>
      <c r="S240" s="202">
        <v>0</v>
      </c>
      <c r="T240" s="203">
        <f t="shared" si="63"/>
        <v>0</v>
      </c>
      <c r="AR240" s="24" t="s">
        <v>473</v>
      </c>
      <c r="AT240" s="24" t="s">
        <v>222</v>
      </c>
      <c r="AU240" s="24" t="s">
        <v>88</v>
      </c>
      <c r="AY240" s="24" t="s">
        <v>179</v>
      </c>
      <c r="BE240" s="204">
        <f t="shared" si="64"/>
        <v>0</v>
      </c>
      <c r="BF240" s="204">
        <f t="shared" si="65"/>
        <v>0</v>
      </c>
      <c r="BG240" s="204">
        <f t="shared" si="66"/>
        <v>0</v>
      </c>
      <c r="BH240" s="204">
        <f t="shared" si="67"/>
        <v>0</v>
      </c>
      <c r="BI240" s="204">
        <f t="shared" si="68"/>
        <v>0</v>
      </c>
      <c r="BJ240" s="24" t="s">
        <v>86</v>
      </c>
      <c r="BK240" s="204">
        <f t="shared" si="69"/>
        <v>0</v>
      </c>
      <c r="BL240" s="24" t="s">
        <v>301</v>
      </c>
      <c r="BM240" s="24" t="s">
        <v>4964</v>
      </c>
    </row>
    <row r="241" spans="2:65" s="1" customFormat="1" ht="22.9" customHeight="1">
      <c r="B241" s="42"/>
      <c r="C241" s="240" t="s">
        <v>1067</v>
      </c>
      <c r="D241" s="240" t="s">
        <v>222</v>
      </c>
      <c r="E241" s="241" t="s">
        <v>4965</v>
      </c>
      <c r="F241" s="242" t="s">
        <v>4966</v>
      </c>
      <c r="G241" s="243" t="s">
        <v>769</v>
      </c>
      <c r="H241" s="244">
        <v>93</v>
      </c>
      <c r="I241" s="245"/>
      <c r="J241" s="246">
        <f t="shared" si="60"/>
        <v>0</v>
      </c>
      <c r="K241" s="242" t="s">
        <v>233</v>
      </c>
      <c r="L241" s="247"/>
      <c r="M241" s="248" t="s">
        <v>34</v>
      </c>
      <c r="N241" s="249" t="s">
        <v>49</v>
      </c>
      <c r="O241" s="43"/>
      <c r="P241" s="202">
        <f t="shared" si="61"/>
        <v>0</v>
      </c>
      <c r="Q241" s="202">
        <v>0</v>
      </c>
      <c r="R241" s="202">
        <f t="shared" si="62"/>
        <v>0</v>
      </c>
      <c r="S241" s="202">
        <v>0</v>
      </c>
      <c r="T241" s="203">
        <f t="shared" si="63"/>
        <v>0</v>
      </c>
      <c r="AR241" s="24" t="s">
        <v>473</v>
      </c>
      <c r="AT241" s="24" t="s">
        <v>222</v>
      </c>
      <c r="AU241" s="24" t="s">
        <v>88</v>
      </c>
      <c r="AY241" s="24" t="s">
        <v>179</v>
      </c>
      <c r="BE241" s="204">
        <f t="shared" si="64"/>
        <v>0</v>
      </c>
      <c r="BF241" s="204">
        <f t="shared" si="65"/>
        <v>0</v>
      </c>
      <c r="BG241" s="204">
        <f t="shared" si="66"/>
        <v>0</v>
      </c>
      <c r="BH241" s="204">
        <f t="shared" si="67"/>
        <v>0</v>
      </c>
      <c r="BI241" s="204">
        <f t="shared" si="68"/>
        <v>0</v>
      </c>
      <c r="BJ241" s="24" t="s">
        <v>86</v>
      </c>
      <c r="BK241" s="204">
        <f t="shared" si="69"/>
        <v>0</v>
      </c>
      <c r="BL241" s="24" t="s">
        <v>301</v>
      </c>
      <c r="BM241" s="24" t="s">
        <v>4967</v>
      </c>
    </row>
    <row r="242" spans="2:65" s="1" customFormat="1" ht="22.9" customHeight="1">
      <c r="B242" s="42"/>
      <c r="C242" s="240" t="s">
        <v>1072</v>
      </c>
      <c r="D242" s="240" t="s">
        <v>222</v>
      </c>
      <c r="E242" s="241" t="s">
        <v>4968</v>
      </c>
      <c r="F242" s="242" t="s">
        <v>4969</v>
      </c>
      <c r="G242" s="243" t="s">
        <v>769</v>
      </c>
      <c r="H242" s="244">
        <v>46</v>
      </c>
      <c r="I242" s="245"/>
      <c r="J242" s="246">
        <f t="shared" si="60"/>
        <v>0</v>
      </c>
      <c r="K242" s="242" t="s">
        <v>233</v>
      </c>
      <c r="L242" s="247"/>
      <c r="M242" s="248" t="s">
        <v>34</v>
      </c>
      <c r="N242" s="249" t="s">
        <v>49</v>
      </c>
      <c r="O242" s="43"/>
      <c r="P242" s="202">
        <f t="shared" si="61"/>
        <v>0</v>
      </c>
      <c r="Q242" s="202">
        <v>0</v>
      </c>
      <c r="R242" s="202">
        <f t="shared" si="62"/>
        <v>0</v>
      </c>
      <c r="S242" s="202">
        <v>0</v>
      </c>
      <c r="T242" s="203">
        <f t="shared" si="63"/>
        <v>0</v>
      </c>
      <c r="AR242" s="24" t="s">
        <v>473</v>
      </c>
      <c r="AT242" s="24" t="s">
        <v>222</v>
      </c>
      <c r="AU242" s="24" t="s">
        <v>88</v>
      </c>
      <c r="AY242" s="24" t="s">
        <v>179</v>
      </c>
      <c r="BE242" s="204">
        <f t="shared" si="64"/>
        <v>0</v>
      </c>
      <c r="BF242" s="204">
        <f t="shared" si="65"/>
        <v>0</v>
      </c>
      <c r="BG242" s="204">
        <f t="shared" si="66"/>
        <v>0</v>
      </c>
      <c r="BH242" s="204">
        <f t="shared" si="67"/>
        <v>0</v>
      </c>
      <c r="BI242" s="204">
        <f t="shared" si="68"/>
        <v>0</v>
      </c>
      <c r="BJ242" s="24" t="s">
        <v>86</v>
      </c>
      <c r="BK242" s="204">
        <f t="shared" si="69"/>
        <v>0</v>
      </c>
      <c r="BL242" s="24" t="s">
        <v>301</v>
      </c>
      <c r="BM242" s="24" t="s">
        <v>4970</v>
      </c>
    </row>
    <row r="243" spans="2:65" s="1" customFormat="1" ht="22.9" customHeight="1">
      <c r="B243" s="42"/>
      <c r="C243" s="240" t="s">
        <v>1076</v>
      </c>
      <c r="D243" s="240" t="s">
        <v>222</v>
      </c>
      <c r="E243" s="241" t="s">
        <v>4971</v>
      </c>
      <c r="F243" s="242" t="s">
        <v>4972</v>
      </c>
      <c r="G243" s="243" t="s">
        <v>769</v>
      </c>
      <c r="H243" s="244">
        <v>27</v>
      </c>
      <c r="I243" s="245"/>
      <c r="J243" s="246">
        <f t="shared" si="60"/>
        <v>0</v>
      </c>
      <c r="K243" s="242" t="s">
        <v>233</v>
      </c>
      <c r="L243" s="247"/>
      <c r="M243" s="248" t="s">
        <v>34</v>
      </c>
      <c r="N243" s="249" t="s">
        <v>49</v>
      </c>
      <c r="O243" s="43"/>
      <c r="P243" s="202">
        <f t="shared" si="61"/>
        <v>0</v>
      </c>
      <c r="Q243" s="202">
        <v>0</v>
      </c>
      <c r="R243" s="202">
        <f t="shared" si="62"/>
        <v>0</v>
      </c>
      <c r="S243" s="202">
        <v>0</v>
      </c>
      <c r="T243" s="203">
        <f t="shared" si="63"/>
        <v>0</v>
      </c>
      <c r="AR243" s="24" t="s">
        <v>473</v>
      </c>
      <c r="AT243" s="24" t="s">
        <v>222</v>
      </c>
      <c r="AU243" s="24" t="s">
        <v>88</v>
      </c>
      <c r="AY243" s="24" t="s">
        <v>179</v>
      </c>
      <c r="BE243" s="204">
        <f t="shared" si="64"/>
        <v>0</v>
      </c>
      <c r="BF243" s="204">
        <f t="shared" si="65"/>
        <v>0</v>
      </c>
      <c r="BG243" s="204">
        <f t="shared" si="66"/>
        <v>0</v>
      </c>
      <c r="BH243" s="204">
        <f t="shared" si="67"/>
        <v>0</v>
      </c>
      <c r="BI243" s="204">
        <f t="shared" si="68"/>
        <v>0</v>
      </c>
      <c r="BJ243" s="24" t="s">
        <v>86</v>
      </c>
      <c r="BK243" s="204">
        <f t="shared" si="69"/>
        <v>0</v>
      </c>
      <c r="BL243" s="24" t="s">
        <v>301</v>
      </c>
      <c r="BM243" s="24" t="s">
        <v>4973</v>
      </c>
    </row>
    <row r="244" spans="2:65" s="1" customFormat="1" ht="22.9" customHeight="1">
      <c r="B244" s="42"/>
      <c r="C244" s="240" t="s">
        <v>1083</v>
      </c>
      <c r="D244" s="240" t="s">
        <v>222</v>
      </c>
      <c r="E244" s="241" t="s">
        <v>4974</v>
      </c>
      <c r="F244" s="242" t="s">
        <v>4975</v>
      </c>
      <c r="G244" s="243" t="s">
        <v>769</v>
      </c>
      <c r="H244" s="244">
        <v>172</v>
      </c>
      <c r="I244" s="245"/>
      <c r="J244" s="246">
        <f t="shared" si="60"/>
        <v>0</v>
      </c>
      <c r="K244" s="242" t="s">
        <v>233</v>
      </c>
      <c r="L244" s="247"/>
      <c r="M244" s="248" t="s">
        <v>34</v>
      </c>
      <c r="N244" s="249" t="s">
        <v>49</v>
      </c>
      <c r="O244" s="43"/>
      <c r="P244" s="202">
        <f t="shared" si="61"/>
        <v>0</v>
      </c>
      <c r="Q244" s="202">
        <v>0</v>
      </c>
      <c r="R244" s="202">
        <f t="shared" si="62"/>
        <v>0</v>
      </c>
      <c r="S244" s="202">
        <v>0</v>
      </c>
      <c r="T244" s="203">
        <f t="shared" si="63"/>
        <v>0</v>
      </c>
      <c r="AR244" s="24" t="s">
        <v>473</v>
      </c>
      <c r="AT244" s="24" t="s">
        <v>222</v>
      </c>
      <c r="AU244" s="24" t="s">
        <v>88</v>
      </c>
      <c r="AY244" s="24" t="s">
        <v>179</v>
      </c>
      <c r="BE244" s="204">
        <f t="shared" si="64"/>
        <v>0</v>
      </c>
      <c r="BF244" s="204">
        <f t="shared" si="65"/>
        <v>0</v>
      </c>
      <c r="BG244" s="204">
        <f t="shared" si="66"/>
        <v>0</v>
      </c>
      <c r="BH244" s="204">
        <f t="shared" si="67"/>
        <v>0</v>
      </c>
      <c r="BI244" s="204">
        <f t="shared" si="68"/>
        <v>0</v>
      </c>
      <c r="BJ244" s="24" t="s">
        <v>86</v>
      </c>
      <c r="BK244" s="204">
        <f t="shared" si="69"/>
        <v>0</v>
      </c>
      <c r="BL244" s="24" t="s">
        <v>301</v>
      </c>
      <c r="BM244" s="24" t="s">
        <v>4976</v>
      </c>
    </row>
    <row r="245" spans="2:65" s="1" customFormat="1" ht="14.45" customHeight="1">
      <c r="B245" s="42"/>
      <c r="C245" s="193" t="s">
        <v>1088</v>
      </c>
      <c r="D245" s="193" t="s">
        <v>182</v>
      </c>
      <c r="E245" s="194" t="s">
        <v>4977</v>
      </c>
      <c r="F245" s="195" t="s">
        <v>4978</v>
      </c>
      <c r="G245" s="196" t="s">
        <v>769</v>
      </c>
      <c r="H245" s="197">
        <v>81</v>
      </c>
      <c r="I245" s="198"/>
      <c r="J245" s="199">
        <f t="shared" si="60"/>
        <v>0</v>
      </c>
      <c r="K245" s="195" t="s">
        <v>233</v>
      </c>
      <c r="L245" s="62"/>
      <c r="M245" s="200" t="s">
        <v>34</v>
      </c>
      <c r="N245" s="201" t="s">
        <v>49</v>
      </c>
      <c r="O245" s="43"/>
      <c r="P245" s="202">
        <f t="shared" si="61"/>
        <v>0</v>
      </c>
      <c r="Q245" s="202">
        <v>0</v>
      </c>
      <c r="R245" s="202">
        <f t="shared" si="62"/>
        <v>0</v>
      </c>
      <c r="S245" s="202">
        <v>0</v>
      </c>
      <c r="T245" s="203">
        <f t="shared" si="63"/>
        <v>0</v>
      </c>
      <c r="AR245" s="24" t="s">
        <v>301</v>
      </c>
      <c r="AT245" s="24" t="s">
        <v>182</v>
      </c>
      <c r="AU245" s="24" t="s">
        <v>88</v>
      </c>
      <c r="AY245" s="24" t="s">
        <v>179</v>
      </c>
      <c r="BE245" s="204">
        <f t="shared" si="64"/>
        <v>0</v>
      </c>
      <c r="BF245" s="204">
        <f t="shared" si="65"/>
        <v>0</v>
      </c>
      <c r="BG245" s="204">
        <f t="shared" si="66"/>
        <v>0</v>
      </c>
      <c r="BH245" s="204">
        <f t="shared" si="67"/>
        <v>0</v>
      </c>
      <c r="BI245" s="204">
        <f t="shared" si="68"/>
        <v>0</v>
      </c>
      <c r="BJ245" s="24" t="s">
        <v>86</v>
      </c>
      <c r="BK245" s="204">
        <f t="shared" si="69"/>
        <v>0</v>
      </c>
      <c r="BL245" s="24" t="s">
        <v>301</v>
      </c>
      <c r="BM245" s="24" t="s">
        <v>4979</v>
      </c>
    </row>
    <row r="246" spans="2:65" s="1" customFormat="1" ht="14.45" customHeight="1">
      <c r="B246" s="42"/>
      <c r="C246" s="240" t="s">
        <v>1093</v>
      </c>
      <c r="D246" s="240" t="s">
        <v>222</v>
      </c>
      <c r="E246" s="241" t="s">
        <v>4980</v>
      </c>
      <c r="F246" s="242" t="s">
        <v>4981</v>
      </c>
      <c r="G246" s="243" t="s">
        <v>769</v>
      </c>
      <c r="H246" s="244">
        <v>10</v>
      </c>
      <c r="I246" s="245"/>
      <c r="J246" s="246">
        <f t="shared" si="60"/>
        <v>0</v>
      </c>
      <c r="K246" s="242" t="s">
        <v>233</v>
      </c>
      <c r="L246" s="247"/>
      <c r="M246" s="248" t="s">
        <v>34</v>
      </c>
      <c r="N246" s="249" t="s">
        <v>49</v>
      </c>
      <c r="O246" s="43"/>
      <c r="P246" s="202">
        <f t="shared" si="61"/>
        <v>0</v>
      </c>
      <c r="Q246" s="202">
        <v>9.0000000000000006E-5</v>
      </c>
      <c r="R246" s="202">
        <f t="shared" si="62"/>
        <v>9.0000000000000008E-4</v>
      </c>
      <c r="S246" s="202">
        <v>0</v>
      </c>
      <c r="T246" s="203">
        <f t="shared" si="63"/>
        <v>0</v>
      </c>
      <c r="AR246" s="24" t="s">
        <v>473</v>
      </c>
      <c r="AT246" s="24" t="s">
        <v>222</v>
      </c>
      <c r="AU246" s="24" t="s">
        <v>88</v>
      </c>
      <c r="AY246" s="24" t="s">
        <v>179</v>
      </c>
      <c r="BE246" s="204">
        <f t="shared" si="64"/>
        <v>0</v>
      </c>
      <c r="BF246" s="204">
        <f t="shared" si="65"/>
        <v>0</v>
      </c>
      <c r="BG246" s="204">
        <f t="shared" si="66"/>
        <v>0</v>
      </c>
      <c r="BH246" s="204">
        <f t="shared" si="67"/>
        <v>0</v>
      </c>
      <c r="BI246" s="204">
        <f t="shared" si="68"/>
        <v>0</v>
      </c>
      <c r="BJ246" s="24" t="s">
        <v>86</v>
      </c>
      <c r="BK246" s="204">
        <f t="shared" si="69"/>
        <v>0</v>
      </c>
      <c r="BL246" s="24" t="s">
        <v>301</v>
      </c>
      <c r="BM246" s="24" t="s">
        <v>4982</v>
      </c>
    </row>
    <row r="247" spans="2:65" s="1" customFormat="1" ht="14.45" customHeight="1">
      <c r="B247" s="42"/>
      <c r="C247" s="240" t="s">
        <v>1110</v>
      </c>
      <c r="D247" s="240" t="s">
        <v>222</v>
      </c>
      <c r="E247" s="241" t="s">
        <v>4983</v>
      </c>
      <c r="F247" s="242" t="s">
        <v>4984</v>
      </c>
      <c r="G247" s="243" t="s">
        <v>769</v>
      </c>
      <c r="H247" s="244">
        <v>1</v>
      </c>
      <c r="I247" s="245"/>
      <c r="J247" s="246">
        <f t="shared" si="60"/>
        <v>0</v>
      </c>
      <c r="K247" s="242" t="s">
        <v>233</v>
      </c>
      <c r="L247" s="247"/>
      <c r="M247" s="248" t="s">
        <v>34</v>
      </c>
      <c r="N247" s="249" t="s">
        <v>49</v>
      </c>
      <c r="O247" s="43"/>
      <c r="P247" s="202">
        <f t="shared" si="61"/>
        <v>0</v>
      </c>
      <c r="Q247" s="202">
        <v>9.0000000000000006E-5</v>
      </c>
      <c r="R247" s="202">
        <f t="shared" si="62"/>
        <v>9.0000000000000006E-5</v>
      </c>
      <c r="S247" s="202">
        <v>0</v>
      </c>
      <c r="T247" s="203">
        <f t="shared" si="63"/>
        <v>0</v>
      </c>
      <c r="AR247" s="24" t="s">
        <v>473</v>
      </c>
      <c r="AT247" s="24" t="s">
        <v>222</v>
      </c>
      <c r="AU247" s="24" t="s">
        <v>88</v>
      </c>
      <c r="AY247" s="24" t="s">
        <v>179</v>
      </c>
      <c r="BE247" s="204">
        <f t="shared" si="64"/>
        <v>0</v>
      </c>
      <c r="BF247" s="204">
        <f t="shared" si="65"/>
        <v>0</v>
      </c>
      <c r="BG247" s="204">
        <f t="shared" si="66"/>
        <v>0</v>
      </c>
      <c r="BH247" s="204">
        <f t="shared" si="67"/>
        <v>0</v>
      </c>
      <c r="BI247" s="204">
        <f t="shared" si="68"/>
        <v>0</v>
      </c>
      <c r="BJ247" s="24" t="s">
        <v>86</v>
      </c>
      <c r="BK247" s="204">
        <f t="shared" si="69"/>
        <v>0</v>
      </c>
      <c r="BL247" s="24" t="s">
        <v>301</v>
      </c>
      <c r="BM247" s="24" t="s">
        <v>4985</v>
      </c>
    </row>
    <row r="248" spans="2:65" s="1" customFormat="1" ht="14.45" customHeight="1">
      <c r="B248" s="42"/>
      <c r="C248" s="240" t="s">
        <v>1116</v>
      </c>
      <c r="D248" s="240" t="s">
        <v>222</v>
      </c>
      <c r="E248" s="241" t="s">
        <v>4986</v>
      </c>
      <c r="F248" s="242" t="s">
        <v>4987</v>
      </c>
      <c r="G248" s="243" t="s">
        <v>769</v>
      </c>
      <c r="H248" s="244">
        <v>6</v>
      </c>
      <c r="I248" s="245"/>
      <c r="J248" s="246">
        <f t="shared" si="60"/>
        <v>0</v>
      </c>
      <c r="K248" s="242" t="s">
        <v>233</v>
      </c>
      <c r="L248" s="247"/>
      <c r="M248" s="248" t="s">
        <v>34</v>
      </c>
      <c r="N248" s="249" t="s">
        <v>49</v>
      </c>
      <c r="O248" s="43"/>
      <c r="P248" s="202">
        <f t="shared" si="61"/>
        <v>0</v>
      </c>
      <c r="Q248" s="202">
        <v>9.0000000000000006E-5</v>
      </c>
      <c r="R248" s="202">
        <f t="shared" si="62"/>
        <v>5.4000000000000001E-4</v>
      </c>
      <c r="S248" s="202">
        <v>0</v>
      </c>
      <c r="T248" s="203">
        <f t="shared" si="63"/>
        <v>0</v>
      </c>
      <c r="AR248" s="24" t="s">
        <v>473</v>
      </c>
      <c r="AT248" s="24" t="s">
        <v>222</v>
      </c>
      <c r="AU248" s="24" t="s">
        <v>88</v>
      </c>
      <c r="AY248" s="24" t="s">
        <v>179</v>
      </c>
      <c r="BE248" s="204">
        <f t="shared" si="64"/>
        <v>0</v>
      </c>
      <c r="BF248" s="204">
        <f t="shared" si="65"/>
        <v>0</v>
      </c>
      <c r="BG248" s="204">
        <f t="shared" si="66"/>
        <v>0</v>
      </c>
      <c r="BH248" s="204">
        <f t="shared" si="67"/>
        <v>0</v>
      </c>
      <c r="BI248" s="204">
        <f t="shared" si="68"/>
        <v>0</v>
      </c>
      <c r="BJ248" s="24" t="s">
        <v>86</v>
      </c>
      <c r="BK248" s="204">
        <f t="shared" si="69"/>
        <v>0</v>
      </c>
      <c r="BL248" s="24" t="s">
        <v>301</v>
      </c>
      <c r="BM248" s="24" t="s">
        <v>4988</v>
      </c>
    </row>
    <row r="249" spans="2:65" s="1" customFormat="1" ht="22.9" customHeight="1">
      <c r="B249" s="42"/>
      <c r="C249" s="240" t="s">
        <v>1123</v>
      </c>
      <c r="D249" s="240" t="s">
        <v>222</v>
      </c>
      <c r="E249" s="241" t="s">
        <v>4989</v>
      </c>
      <c r="F249" s="242" t="s">
        <v>4990</v>
      </c>
      <c r="G249" s="243" t="s">
        <v>769</v>
      </c>
      <c r="H249" s="244">
        <v>9</v>
      </c>
      <c r="I249" s="245"/>
      <c r="J249" s="246">
        <f t="shared" si="60"/>
        <v>0</v>
      </c>
      <c r="K249" s="242" t="s">
        <v>233</v>
      </c>
      <c r="L249" s="247"/>
      <c r="M249" s="248" t="s">
        <v>34</v>
      </c>
      <c r="N249" s="249" t="s">
        <v>49</v>
      </c>
      <c r="O249" s="43"/>
      <c r="P249" s="202">
        <f t="shared" si="61"/>
        <v>0</v>
      </c>
      <c r="Q249" s="202">
        <v>9.0000000000000006E-5</v>
      </c>
      <c r="R249" s="202">
        <f t="shared" si="62"/>
        <v>8.1000000000000006E-4</v>
      </c>
      <c r="S249" s="202">
        <v>0</v>
      </c>
      <c r="T249" s="203">
        <f t="shared" si="63"/>
        <v>0</v>
      </c>
      <c r="AR249" s="24" t="s">
        <v>473</v>
      </c>
      <c r="AT249" s="24" t="s">
        <v>222</v>
      </c>
      <c r="AU249" s="24" t="s">
        <v>88</v>
      </c>
      <c r="AY249" s="24" t="s">
        <v>179</v>
      </c>
      <c r="BE249" s="204">
        <f t="shared" si="64"/>
        <v>0</v>
      </c>
      <c r="BF249" s="204">
        <f t="shared" si="65"/>
        <v>0</v>
      </c>
      <c r="BG249" s="204">
        <f t="shared" si="66"/>
        <v>0</v>
      </c>
      <c r="BH249" s="204">
        <f t="shared" si="67"/>
        <v>0</v>
      </c>
      <c r="BI249" s="204">
        <f t="shared" si="68"/>
        <v>0</v>
      </c>
      <c r="BJ249" s="24" t="s">
        <v>86</v>
      </c>
      <c r="BK249" s="204">
        <f t="shared" si="69"/>
        <v>0</v>
      </c>
      <c r="BL249" s="24" t="s">
        <v>301</v>
      </c>
      <c r="BM249" s="24" t="s">
        <v>4991</v>
      </c>
    </row>
    <row r="250" spans="2:65" s="1" customFormat="1" ht="22.9" customHeight="1">
      <c r="B250" s="42"/>
      <c r="C250" s="240" t="s">
        <v>1136</v>
      </c>
      <c r="D250" s="240" t="s">
        <v>222</v>
      </c>
      <c r="E250" s="241" t="s">
        <v>4992</v>
      </c>
      <c r="F250" s="242" t="s">
        <v>4993</v>
      </c>
      <c r="G250" s="243" t="s">
        <v>769</v>
      </c>
      <c r="H250" s="244">
        <v>4</v>
      </c>
      <c r="I250" s="245"/>
      <c r="J250" s="246">
        <f t="shared" si="60"/>
        <v>0</v>
      </c>
      <c r="K250" s="242" t="s">
        <v>233</v>
      </c>
      <c r="L250" s="247"/>
      <c r="M250" s="248" t="s">
        <v>34</v>
      </c>
      <c r="N250" s="249" t="s">
        <v>49</v>
      </c>
      <c r="O250" s="43"/>
      <c r="P250" s="202">
        <f t="shared" si="61"/>
        <v>0</v>
      </c>
      <c r="Q250" s="202">
        <v>9.0000000000000006E-5</v>
      </c>
      <c r="R250" s="202">
        <f t="shared" si="62"/>
        <v>3.6000000000000002E-4</v>
      </c>
      <c r="S250" s="202">
        <v>0</v>
      </c>
      <c r="T250" s="203">
        <f t="shared" si="63"/>
        <v>0</v>
      </c>
      <c r="AR250" s="24" t="s">
        <v>473</v>
      </c>
      <c r="AT250" s="24" t="s">
        <v>222</v>
      </c>
      <c r="AU250" s="24" t="s">
        <v>88</v>
      </c>
      <c r="AY250" s="24" t="s">
        <v>179</v>
      </c>
      <c r="BE250" s="204">
        <f t="shared" si="64"/>
        <v>0</v>
      </c>
      <c r="BF250" s="204">
        <f t="shared" si="65"/>
        <v>0</v>
      </c>
      <c r="BG250" s="204">
        <f t="shared" si="66"/>
        <v>0</v>
      </c>
      <c r="BH250" s="204">
        <f t="shared" si="67"/>
        <v>0</v>
      </c>
      <c r="BI250" s="204">
        <f t="shared" si="68"/>
        <v>0</v>
      </c>
      <c r="BJ250" s="24" t="s">
        <v>86</v>
      </c>
      <c r="BK250" s="204">
        <f t="shared" si="69"/>
        <v>0</v>
      </c>
      <c r="BL250" s="24" t="s">
        <v>301</v>
      </c>
      <c r="BM250" s="24" t="s">
        <v>4994</v>
      </c>
    </row>
    <row r="251" spans="2:65" s="1" customFormat="1" ht="14.45" customHeight="1">
      <c r="B251" s="42"/>
      <c r="C251" s="240" t="s">
        <v>1141</v>
      </c>
      <c r="D251" s="240" t="s">
        <v>222</v>
      </c>
      <c r="E251" s="241" t="s">
        <v>4995</v>
      </c>
      <c r="F251" s="242" t="s">
        <v>4996</v>
      </c>
      <c r="G251" s="243" t="s">
        <v>769</v>
      </c>
      <c r="H251" s="244">
        <v>38</v>
      </c>
      <c r="I251" s="245"/>
      <c r="J251" s="246">
        <f t="shared" si="60"/>
        <v>0</v>
      </c>
      <c r="K251" s="242" t="s">
        <v>233</v>
      </c>
      <c r="L251" s="247"/>
      <c r="M251" s="248" t="s">
        <v>34</v>
      </c>
      <c r="N251" s="249" t="s">
        <v>49</v>
      </c>
      <c r="O251" s="43"/>
      <c r="P251" s="202">
        <f t="shared" si="61"/>
        <v>0</v>
      </c>
      <c r="Q251" s="202">
        <v>9.0000000000000006E-5</v>
      </c>
      <c r="R251" s="202">
        <f t="shared" si="62"/>
        <v>3.4200000000000003E-3</v>
      </c>
      <c r="S251" s="202">
        <v>0</v>
      </c>
      <c r="T251" s="203">
        <f t="shared" si="63"/>
        <v>0</v>
      </c>
      <c r="AR251" s="24" t="s">
        <v>473</v>
      </c>
      <c r="AT251" s="24" t="s">
        <v>222</v>
      </c>
      <c r="AU251" s="24" t="s">
        <v>88</v>
      </c>
      <c r="AY251" s="24" t="s">
        <v>179</v>
      </c>
      <c r="BE251" s="204">
        <f t="shared" si="64"/>
        <v>0</v>
      </c>
      <c r="BF251" s="204">
        <f t="shared" si="65"/>
        <v>0</v>
      </c>
      <c r="BG251" s="204">
        <f t="shared" si="66"/>
        <v>0</v>
      </c>
      <c r="BH251" s="204">
        <f t="shared" si="67"/>
        <v>0</v>
      </c>
      <c r="BI251" s="204">
        <f t="shared" si="68"/>
        <v>0</v>
      </c>
      <c r="BJ251" s="24" t="s">
        <v>86</v>
      </c>
      <c r="BK251" s="204">
        <f t="shared" si="69"/>
        <v>0</v>
      </c>
      <c r="BL251" s="24" t="s">
        <v>301</v>
      </c>
      <c r="BM251" s="24" t="s">
        <v>4997</v>
      </c>
    </row>
    <row r="252" spans="2:65" s="1" customFormat="1" ht="14.45" customHeight="1">
      <c r="B252" s="42"/>
      <c r="C252" s="240" t="s">
        <v>1148</v>
      </c>
      <c r="D252" s="240" t="s">
        <v>222</v>
      </c>
      <c r="E252" s="241" t="s">
        <v>4998</v>
      </c>
      <c r="F252" s="242" t="s">
        <v>4999</v>
      </c>
      <c r="G252" s="243" t="s">
        <v>769</v>
      </c>
      <c r="H252" s="244">
        <v>6</v>
      </c>
      <c r="I252" s="245"/>
      <c r="J252" s="246">
        <f t="shared" si="60"/>
        <v>0</v>
      </c>
      <c r="K252" s="242" t="s">
        <v>233</v>
      </c>
      <c r="L252" s="247"/>
      <c r="M252" s="248" t="s">
        <v>34</v>
      </c>
      <c r="N252" s="249" t="s">
        <v>49</v>
      </c>
      <c r="O252" s="43"/>
      <c r="P252" s="202">
        <f t="shared" si="61"/>
        <v>0</v>
      </c>
      <c r="Q252" s="202">
        <v>9.0000000000000006E-5</v>
      </c>
      <c r="R252" s="202">
        <f t="shared" si="62"/>
        <v>5.4000000000000001E-4</v>
      </c>
      <c r="S252" s="202">
        <v>0</v>
      </c>
      <c r="T252" s="203">
        <f t="shared" si="63"/>
        <v>0</v>
      </c>
      <c r="AR252" s="24" t="s">
        <v>473</v>
      </c>
      <c r="AT252" s="24" t="s">
        <v>222</v>
      </c>
      <c r="AU252" s="24" t="s">
        <v>88</v>
      </c>
      <c r="AY252" s="24" t="s">
        <v>179</v>
      </c>
      <c r="BE252" s="204">
        <f t="shared" si="64"/>
        <v>0</v>
      </c>
      <c r="BF252" s="204">
        <f t="shared" si="65"/>
        <v>0</v>
      </c>
      <c r="BG252" s="204">
        <f t="shared" si="66"/>
        <v>0</v>
      </c>
      <c r="BH252" s="204">
        <f t="shared" si="67"/>
        <v>0</v>
      </c>
      <c r="BI252" s="204">
        <f t="shared" si="68"/>
        <v>0</v>
      </c>
      <c r="BJ252" s="24" t="s">
        <v>86</v>
      </c>
      <c r="BK252" s="204">
        <f t="shared" si="69"/>
        <v>0</v>
      </c>
      <c r="BL252" s="24" t="s">
        <v>301</v>
      </c>
      <c r="BM252" s="24" t="s">
        <v>5000</v>
      </c>
    </row>
    <row r="253" spans="2:65" s="1" customFormat="1" ht="14.45" customHeight="1">
      <c r="B253" s="42"/>
      <c r="C253" s="240" t="s">
        <v>1153</v>
      </c>
      <c r="D253" s="240" t="s">
        <v>222</v>
      </c>
      <c r="E253" s="241" t="s">
        <v>5001</v>
      </c>
      <c r="F253" s="242" t="s">
        <v>5002</v>
      </c>
      <c r="G253" s="243" t="s">
        <v>769</v>
      </c>
      <c r="H253" s="244">
        <v>7</v>
      </c>
      <c r="I253" s="245"/>
      <c r="J253" s="246">
        <f t="shared" si="60"/>
        <v>0</v>
      </c>
      <c r="K253" s="242" t="s">
        <v>233</v>
      </c>
      <c r="L253" s="247"/>
      <c r="M253" s="248" t="s">
        <v>34</v>
      </c>
      <c r="N253" s="249" t="s">
        <v>49</v>
      </c>
      <c r="O253" s="43"/>
      <c r="P253" s="202">
        <f t="shared" si="61"/>
        <v>0</v>
      </c>
      <c r="Q253" s="202">
        <v>9.0000000000000006E-5</v>
      </c>
      <c r="R253" s="202">
        <f t="shared" si="62"/>
        <v>6.3000000000000003E-4</v>
      </c>
      <c r="S253" s="202">
        <v>0</v>
      </c>
      <c r="T253" s="203">
        <f t="shared" si="63"/>
        <v>0</v>
      </c>
      <c r="AR253" s="24" t="s">
        <v>473</v>
      </c>
      <c r="AT253" s="24" t="s">
        <v>222</v>
      </c>
      <c r="AU253" s="24" t="s">
        <v>88</v>
      </c>
      <c r="AY253" s="24" t="s">
        <v>179</v>
      </c>
      <c r="BE253" s="204">
        <f t="shared" si="64"/>
        <v>0</v>
      </c>
      <c r="BF253" s="204">
        <f t="shared" si="65"/>
        <v>0</v>
      </c>
      <c r="BG253" s="204">
        <f t="shared" si="66"/>
        <v>0</v>
      </c>
      <c r="BH253" s="204">
        <f t="shared" si="67"/>
        <v>0</v>
      </c>
      <c r="BI253" s="204">
        <f t="shared" si="68"/>
        <v>0</v>
      </c>
      <c r="BJ253" s="24" t="s">
        <v>86</v>
      </c>
      <c r="BK253" s="204">
        <f t="shared" si="69"/>
        <v>0</v>
      </c>
      <c r="BL253" s="24" t="s">
        <v>301</v>
      </c>
      <c r="BM253" s="24" t="s">
        <v>5003</v>
      </c>
    </row>
    <row r="254" spans="2:65" s="1" customFormat="1" ht="14.45" customHeight="1">
      <c r="B254" s="42"/>
      <c r="C254" s="193" t="s">
        <v>1159</v>
      </c>
      <c r="D254" s="193" t="s">
        <v>182</v>
      </c>
      <c r="E254" s="194" t="s">
        <v>5004</v>
      </c>
      <c r="F254" s="195" t="s">
        <v>5005</v>
      </c>
      <c r="G254" s="196" t="s">
        <v>454</v>
      </c>
      <c r="H254" s="197">
        <v>1</v>
      </c>
      <c r="I254" s="198"/>
      <c r="J254" s="199">
        <f t="shared" si="60"/>
        <v>0</v>
      </c>
      <c r="K254" s="195" t="s">
        <v>233</v>
      </c>
      <c r="L254" s="62"/>
      <c r="M254" s="200" t="s">
        <v>34</v>
      </c>
      <c r="N254" s="201" t="s">
        <v>49</v>
      </c>
      <c r="O254" s="43"/>
      <c r="P254" s="202">
        <f t="shared" si="61"/>
        <v>0</v>
      </c>
      <c r="Q254" s="202">
        <v>0</v>
      </c>
      <c r="R254" s="202">
        <f t="shared" si="62"/>
        <v>0</v>
      </c>
      <c r="S254" s="202">
        <v>0</v>
      </c>
      <c r="T254" s="203">
        <f t="shared" si="63"/>
        <v>0</v>
      </c>
      <c r="AR254" s="24" t="s">
        <v>301</v>
      </c>
      <c r="AT254" s="24" t="s">
        <v>182</v>
      </c>
      <c r="AU254" s="24" t="s">
        <v>88</v>
      </c>
      <c r="AY254" s="24" t="s">
        <v>179</v>
      </c>
      <c r="BE254" s="204">
        <f t="shared" si="64"/>
        <v>0</v>
      </c>
      <c r="BF254" s="204">
        <f t="shared" si="65"/>
        <v>0</v>
      </c>
      <c r="BG254" s="204">
        <f t="shared" si="66"/>
        <v>0</v>
      </c>
      <c r="BH254" s="204">
        <f t="shared" si="67"/>
        <v>0</v>
      </c>
      <c r="BI254" s="204">
        <f t="shared" si="68"/>
        <v>0</v>
      </c>
      <c r="BJ254" s="24" t="s">
        <v>86</v>
      </c>
      <c r="BK254" s="204">
        <f t="shared" si="69"/>
        <v>0</v>
      </c>
      <c r="BL254" s="24" t="s">
        <v>301</v>
      </c>
      <c r="BM254" s="24" t="s">
        <v>5006</v>
      </c>
    </row>
    <row r="255" spans="2:65" s="1" customFormat="1" ht="14.45" customHeight="1">
      <c r="B255" s="42"/>
      <c r="C255" s="240" t="s">
        <v>1164</v>
      </c>
      <c r="D255" s="240" t="s">
        <v>222</v>
      </c>
      <c r="E255" s="241" t="s">
        <v>5007</v>
      </c>
      <c r="F255" s="242" t="s">
        <v>5008</v>
      </c>
      <c r="G255" s="243" t="s">
        <v>769</v>
      </c>
      <c r="H255" s="244">
        <v>14</v>
      </c>
      <c r="I255" s="245"/>
      <c r="J255" s="246">
        <f t="shared" si="60"/>
        <v>0</v>
      </c>
      <c r="K255" s="242" t="s">
        <v>186</v>
      </c>
      <c r="L255" s="247"/>
      <c r="M255" s="248" t="s">
        <v>34</v>
      </c>
      <c r="N255" s="249" t="s">
        <v>49</v>
      </c>
      <c r="O255" s="43"/>
      <c r="P255" s="202">
        <f t="shared" si="61"/>
        <v>0</v>
      </c>
      <c r="Q255" s="202">
        <v>4.8999999999999998E-4</v>
      </c>
      <c r="R255" s="202">
        <f t="shared" si="62"/>
        <v>6.8599999999999998E-3</v>
      </c>
      <c r="S255" s="202">
        <v>0</v>
      </c>
      <c r="T255" s="203">
        <f t="shared" si="63"/>
        <v>0</v>
      </c>
      <c r="AR255" s="24" t="s">
        <v>473</v>
      </c>
      <c r="AT255" s="24" t="s">
        <v>222</v>
      </c>
      <c r="AU255" s="24" t="s">
        <v>88</v>
      </c>
      <c r="AY255" s="24" t="s">
        <v>179</v>
      </c>
      <c r="BE255" s="204">
        <f t="shared" si="64"/>
        <v>0</v>
      </c>
      <c r="BF255" s="204">
        <f t="shared" si="65"/>
        <v>0</v>
      </c>
      <c r="BG255" s="204">
        <f t="shared" si="66"/>
        <v>0</v>
      </c>
      <c r="BH255" s="204">
        <f t="shared" si="67"/>
        <v>0</v>
      </c>
      <c r="BI255" s="204">
        <f t="shared" si="68"/>
        <v>0</v>
      </c>
      <c r="BJ255" s="24" t="s">
        <v>86</v>
      </c>
      <c r="BK255" s="204">
        <f t="shared" si="69"/>
        <v>0</v>
      </c>
      <c r="BL255" s="24" t="s">
        <v>301</v>
      </c>
      <c r="BM255" s="24" t="s">
        <v>5009</v>
      </c>
    </row>
    <row r="256" spans="2:65" s="1" customFormat="1" ht="27">
      <c r="B256" s="42"/>
      <c r="C256" s="64"/>
      <c r="D256" s="205" t="s">
        <v>227</v>
      </c>
      <c r="E256" s="64"/>
      <c r="F256" s="206" t="s">
        <v>5010</v>
      </c>
      <c r="G256" s="64"/>
      <c r="H256" s="64"/>
      <c r="I256" s="164"/>
      <c r="J256" s="64"/>
      <c r="K256" s="64"/>
      <c r="L256" s="62"/>
      <c r="M256" s="207"/>
      <c r="N256" s="43"/>
      <c r="O256" s="43"/>
      <c r="P256" s="43"/>
      <c r="Q256" s="43"/>
      <c r="R256" s="43"/>
      <c r="S256" s="43"/>
      <c r="T256" s="79"/>
      <c r="AT256" s="24" t="s">
        <v>227</v>
      </c>
      <c r="AU256" s="24" t="s">
        <v>88</v>
      </c>
    </row>
    <row r="257" spans="2:65" s="1" customFormat="1" ht="14.45" customHeight="1">
      <c r="B257" s="42"/>
      <c r="C257" s="240" t="s">
        <v>1169</v>
      </c>
      <c r="D257" s="240" t="s">
        <v>222</v>
      </c>
      <c r="E257" s="241" t="s">
        <v>5011</v>
      </c>
      <c r="F257" s="242" t="s">
        <v>5012</v>
      </c>
      <c r="G257" s="243" t="s">
        <v>769</v>
      </c>
      <c r="H257" s="244">
        <v>7</v>
      </c>
      <c r="I257" s="245"/>
      <c r="J257" s="246">
        <f t="shared" ref="J257:J266" si="70">ROUND(I257*H257,2)</f>
        <v>0</v>
      </c>
      <c r="K257" s="242" t="s">
        <v>233</v>
      </c>
      <c r="L257" s="247"/>
      <c r="M257" s="248" t="s">
        <v>34</v>
      </c>
      <c r="N257" s="249" t="s">
        <v>49</v>
      </c>
      <c r="O257" s="43"/>
      <c r="P257" s="202">
        <f t="shared" ref="P257:P266" si="71">O257*H257</f>
        <v>0</v>
      </c>
      <c r="Q257" s="202">
        <v>9.0000000000000006E-5</v>
      </c>
      <c r="R257" s="202">
        <f t="shared" ref="R257:R266" si="72">Q257*H257</f>
        <v>6.3000000000000003E-4</v>
      </c>
      <c r="S257" s="202">
        <v>0</v>
      </c>
      <c r="T257" s="203">
        <f t="shared" ref="T257:T266" si="73">S257*H257</f>
        <v>0</v>
      </c>
      <c r="AR257" s="24" t="s">
        <v>473</v>
      </c>
      <c r="AT257" s="24" t="s">
        <v>222</v>
      </c>
      <c r="AU257" s="24" t="s">
        <v>88</v>
      </c>
      <c r="AY257" s="24" t="s">
        <v>179</v>
      </c>
      <c r="BE257" s="204">
        <f t="shared" ref="BE257:BE266" si="74">IF(N257="základní",J257,0)</f>
        <v>0</v>
      </c>
      <c r="BF257" s="204">
        <f t="shared" ref="BF257:BF266" si="75">IF(N257="snížená",J257,0)</f>
        <v>0</v>
      </c>
      <c r="BG257" s="204">
        <f t="shared" ref="BG257:BG266" si="76">IF(N257="zákl. přenesená",J257,0)</f>
        <v>0</v>
      </c>
      <c r="BH257" s="204">
        <f t="shared" ref="BH257:BH266" si="77">IF(N257="sníž. přenesená",J257,0)</f>
        <v>0</v>
      </c>
      <c r="BI257" s="204">
        <f t="shared" ref="BI257:BI266" si="78">IF(N257="nulová",J257,0)</f>
        <v>0</v>
      </c>
      <c r="BJ257" s="24" t="s">
        <v>86</v>
      </c>
      <c r="BK257" s="204">
        <f t="shared" ref="BK257:BK266" si="79">ROUND(I257*H257,2)</f>
        <v>0</v>
      </c>
      <c r="BL257" s="24" t="s">
        <v>301</v>
      </c>
      <c r="BM257" s="24" t="s">
        <v>5013</v>
      </c>
    </row>
    <row r="258" spans="2:65" s="1" customFormat="1" ht="14.45" customHeight="1">
      <c r="B258" s="42"/>
      <c r="C258" s="240" t="s">
        <v>1177</v>
      </c>
      <c r="D258" s="240" t="s">
        <v>222</v>
      </c>
      <c r="E258" s="241" t="s">
        <v>5014</v>
      </c>
      <c r="F258" s="242" t="s">
        <v>5015</v>
      </c>
      <c r="G258" s="243" t="s">
        <v>769</v>
      </c>
      <c r="H258" s="244">
        <v>21</v>
      </c>
      <c r="I258" s="245"/>
      <c r="J258" s="246">
        <f t="shared" si="70"/>
        <v>0</v>
      </c>
      <c r="K258" s="242" t="s">
        <v>233</v>
      </c>
      <c r="L258" s="247"/>
      <c r="M258" s="248" t="s">
        <v>34</v>
      </c>
      <c r="N258" s="249" t="s">
        <v>49</v>
      </c>
      <c r="O258" s="43"/>
      <c r="P258" s="202">
        <f t="shared" si="71"/>
        <v>0</v>
      </c>
      <c r="Q258" s="202">
        <v>9.0000000000000006E-5</v>
      </c>
      <c r="R258" s="202">
        <f t="shared" si="72"/>
        <v>1.8900000000000002E-3</v>
      </c>
      <c r="S258" s="202">
        <v>0</v>
      </c>
      <c r="T258" s="203">
        <f t="shared" si="73"/>
        <v>0</v>
      </c>
      <c r="AR258" s="24" t="s">
        <v>473</v>
      </c>
      <c r="AT258" s="24" t="s">
        <v>222</v>
      </c>
      <c r="AU258" s="24" t="s">
        <v>88</v>
      </c>
      <c r="AY258" s="24" t="s">
        <v>179</v>
      </c>
      <c r="BE258" s="204">
        <f t="shared" si="74"/>
        <v>0</v>
      </c>
      <c r="BF258" s="204">
        <f t="shared" si="75"/>
        <v>0</v>
      </c>
      <c r="BG258" s="204">
        <f t="shared" si="76"/>
        <v>0</v>
      </c>
      <c r="BH258" s="204">
        <f t="shared" si="77"/>
        <v>0</v>
      </c>
      <c r="BI258" s="204">
        <f t="shared" si="78"/>
        <v>0</v>
      </c>
      <c r="BJ258" s="24" t="s">
        <v>86</v>
      </c>
      <c r="BK258" s="204">
        <f t="shared" si="79"/>
        <v>0</v>
      </c>
      <c r="BL258" s="24" t="s">
        <v>301</v>
      </c>
      <c r="BM258" s="24" t="s">
        <v>5016</v>
      </c>
    </row>
    <row r="259" spans="2:65" s="1" customFormat="1" ht="14.45" customHeight="1">
      <c r="B259" s="42"/>
      <c r="C259" s="240" t="s">
        <v>1183</v>
      </c>
      <c r="D259" s="240" t="s">
        <v>222</v>
      </c>
      <c r="E259" s="241" t="s">
        <v>5017</v>
      </c>
      <c r="F259" s="242" t="s">
        <v>5018</v>
      </c>
      <c r="G259" s="243" t="s">
        <v>769</v>
      </c>
      <c r="H259" s="244">
        <v>27</v>
      </c>
      <c r="I259" s="245"/>
      <c r="J259" s="246">
        <f t="shared" si="70"/>
        <v>0</v>
      </c>
      <c r="K259" s="242" t="s">
        <v>233</v>
      </c>
      <c r="L259" s="247"/>
      <c r="M259" s="248" t="s">
        <v>34</v>
      </c>
      <c r="N259" s="249" t="s">
        <v>49</v>
      </c>
      <c r="O259" s="43"/>
      <c r="P259" s="202">
        <f t="shared" si="71"/>
        <v>0</v>
      </c>
      <c r="Q259" s="202">
        <v>9.0000000000000006E-5</v>
      </c>
      <c r="R259" s="202">
        <f t="shared" si="72"/>
        <v>2.4300000000000003E-3</v>
      </c>
      <c r="S259" s="202">
        <v>0</v>
      </c>
      <c r="T259" s="203">
        <f t="shared" si="73"/>
        <v>0</v>
      </c>
      <c r="AR259" s="24" t="s">
        <v>473</v>
      </c>
      <c r="AT259" s="24" t="s">
        <v>222</v>
      </c>
      <c r="AU259" s="24" t="s">
        <v>88</v>
      </c>
      <c r="AY259" s="24" t="s">
        <v>179</v>
      </c>
      <c r="BE259" s="204">
        <f t="shared" si="74"/>
        <v>0</v>
      </c>
      <c r="BF259" s="204">
        <f t="shared" si="75"/>
        <v>0</v>
      </c>
      <c r="BG259" s="204">
        <f t="shared" si="76"/>
        <v>0</v>
      </c>
      <c r="BH259" s="204">
        <f t="shared" si="77"/>
        <v>0</v>
      </c>
      <c r="BI259" s="204">
        <f t="shared" si="78"/>
        <v>0</v>
      </c>
      <c r="BJ259" s="24" t="s">
        <v>86</v>
      </c>
      <c r="BK259" s="204">
        <f t="shared" si="79"/>
        <v>0</v>
      </c>
      <c r="BL259" s="24" t="s">
        <v>301</v>
      </c>
      <c r="BM259" s="24" t="s">
        <v>5019</v>
      </c>
    </row>
    <row r="260" spans="2:65" s="1" customFormat="1" ht="14.45" customHeight="1">
      <c r="B260" s="42"/>
      <c r="C260" s="240" t="s">
        <v>1188</v>
      </c>
      <c r="D260" s="240" t="s">
        <v>222</v>
      </c>
      <c r="E260" s="241" t="s">
        <v>5020</v>
      </c>
      <c r="F260" s="242" t="s">
        <v>5021</v>
      </c>
      <c r="G260" s="243" t="s">
        <v>769</v>
      </c>
      <c r="H260" s="244">
        <v>21</v>
      </c>
      <c r="I260" s="245"/>
      <c r="J260" s="246">
        <f t="shared" si="70"/>
        <v>0</v>
      </c>
      <c r="K260" s="242" t="s">
        <v>233</v>
      </c>
      <c r="L260" s="247"/>
      <c r="M260" s="248" t="s">
        <v>34</v>
      </c>
      <c r="N260" s="249" t="s">
        <v>49</v>
      </c>
      <c r="O260" s="43"/>
      <c r="P260" s="202">
        <f t="shared" si="71"/>
        <v>0</v>
      </c>
      <c r="Q260" s="202">
        <v>9.0000000000000006E-5</v>
      </c>
      <c r="R260" s="202">
        <f t="shared" si="72"/>
        <v>1.8900000000000002E-3</v>
      </c>
      <c r="S260" s="202">
        <v>0</v>
      </c>
      <c r="T260" s="203">
        <f t="shared" si="73"/>
        <v>0</v>
      </c>
      <c r="AR260" s="24" t="s">
        <v>473</v>
      </c>
      <c r="AT260" s="24" t="s">
        <v>222</v>
      </c>
      <c r="AU260" s="24" t="s">
        <v>88</v>
      </c>
      <c r="AY260" s="24" t="s">
        <v>179</v>
      </c>
      <c r="BE260" s="204">
        <f t="shared" si="74"/>
        <v>0</v>
      </c>
      <c r="BF260" s="204">
        <f t="shared" si="75"/>
        <v>0</v>
      </c>
      <c r="BG260" s="204">
        <f t="shared" si="76"/>
        <v>0</v>
      </c>
      <c r="BH260" s="204">
        <f t="shared" si="77"/>
        <v>0</v>
      </c>
      <c r="BI260" s="204">
        <f t="shared" si="78"/>
        <v>0</v>
      </c>
      <c r="BJ260" s="24" t="s">
        <v>86</v>
      </c>
      <c r="BK260" s="204">
        <f t="shared" si="79"/>
        <v>0</v>
      </c>
      <c r="BL260" s="24" t="s">
        <v>301</v>
      </c>
      <c r="BM260" s="24" t="s">
        <v>5022</v>
      </c>
    </row>
    <row r="261" spans="2:65" s="1" customFormat="1" ht="14.45" customHeight="1">
      <c r="B261" s="42"/>
      <c r="C261" s="240" t="s">
        <v>1192</v>
      </c>
      <c r="D261" s="240" t="s">
        <v>222</v>
      </c>
      <c r="E261" s="241" t="s">
        <v>5023</v>
      </c>
      <c r="F261" s="242" t="s">
        <v>5024</v>
      </c>
      <c r="G261" s="243" t="s">
        <v>769</v>
      </c>
      <c r="H261" s="244">
        <v>21</v>
      </c>
      <c r="I261" s="245"/>
      <c r="J261" s="246">
        <f t="shared" si="70"/>
        <v>0</v>
      </c>
      <c r="K261" s="242" t="s">
        <v>233</v>
      </c>
      <c r="L261" s="247"/>
      <c r="M261" s="248" t="s">
        <v>34</v>
      </c>
      <c r="N261" s="249" t="s">
        <v>49</v>
      </c>
      <c r="O261" s="43"/>
      <c r="P261" s="202">
        <f t="shared" si="71"/>
        <v>0</v>
      </c>
      <c r="Q261" s="202">
        <v>9.0000000000000006E-5</v>
      </c>
      <c r="R261" s="202">
        <f t="shared" si="72"/>
        <v>1.8900000000000002E-3</v>
      </c>
      <c r="S261" s="202">
        <v>0</v>
      </c>
      <c r="T261" s="203">
        <f t="shared" si="73"/>
        <v>0</v>
      </c>
      <c r="AR261" s="24" t="s">
        <v>473</v>
      </c>
      <c r="AT261" s="24" t="s">
        <v>222</v>
      </c>
      <c r="AU261" s="24" t="s">
        <v>88</v>
      </c>
      <c r="AY261" s="24" t="s">
        <v>179</v>
      </c>
      <c r="BE261" s="204">
        <f t="shared" si="74"/>
        <v>0</v>
      </c>
      <c r="BF261" s="204">
        <f t="shared" si="75"/>
        <v>0</v>
      </c>
      <c r="BG261" s="204">
        <f t="shared" si="76"/>
        <v>0</v>
      </c>
      <c r="BH261" s="204">
        <f t="shared" si="77"/>
        <v>0</v>
      </c>
      <c r="BI261" s="204">
        <f t="shared" si="78"/>
        <v>0</v>
      </c>
      <c r="BJ261" s="24" t="s">
        <v>86</v>
      </c>
      <c r="BK261" s="204">
        <f t="shared" si="79"/>
        <v>0</v>
      </c>
      <c r="BL261" s="24" t="s">
        <v>301</v>
      </c>
      <c r="BM261" s="24" t="s">
        <v>5025</v>
      </c>
    </row>
    <row r="262" spans="2:65" s="1" customFormat="1" ht="14.45" customHeight="1">
      <c r="B262" s="42"/>
      <c r="C262" s="240" t="s">
        <v>1199</v>
      </c>
      <c r="D262" s="240" t="s">
        <v>222</v>
      </c>
      <c r="E262" s="241" t="s">
        <v>5026</v>
      </c>
      <c r="F262" s="242" t="s">
        <v>5027</v>
      </c>
      <c r="G262" s="243" t="s">
        <v>769</v>
      </c>
      <c r="H262" s="244">
        <v>1</v>
      </c>
      <c r="I262" s="245"/>
      <c r="J262" s="246">
        <f t="shared" si="70"/>
        <v>0</v>
      </c>
      <c r="K262" s="242" t="s">
        <v>233</v>
      </c>
      <c r="L262" s="247"/>
      <c r="M262" s="248" t="s">
        <v>34</v>
      </c>
      <c r="N262" s="249" t="s">
        <v>49</v>
      </c>
      <c r="O262" s="43"/>
      <c r="P262" s="202">
        <f t="shared" si="71"/>
        <v>0</v>
      </c>
      <c r="Q262" s="202">
        <v>9.0000000000000006E-5</v>
      </c>
      <c r="R262" s="202">
        <f t="shared" si="72"/>
        <v>9.0000000000000006E-5</v>
      </c>
      <c r="S262" s="202">
        <v>0</v>
      </c>
      <c r="T262" s="203">
        <f t="shared" si="73"/>
        <v>0</v>
      </c>
      <c r="AR262" s="24" t="s">
        <v>473</v>
      </c>
      <c r="AT262" s="24" t="s">
        <v>222</v>
      </c>
      <c r="AU262" s="24" t="s">
        <v>88</v>
      </c>
      <c r="AY262" s="24" t="s">
        <v>179</v>
      </c>
      <c r="BE262" s="204">
        <f t="shared" si="74"/>
        <v>0</v>
      </c>
      <c r="BF262" s="204">
        <f t="shared" si="75"/>
        <v>0</v>
      </c>
      <c r="BG262" s="204">
        <f t="shared" si="76"/>
        <v>0</v>
      </c>
      <c r="BH262" s="204">
        <f t="shared" si="77"/>
        <v>0</v>
      </c>
      <c r="BI262" s="204">
        <f t="shared" si="78"/>
        <v>0</v>
      </c>
      <c r="BJ262" s="24" t="s">
        <v>86</v>
      </c>
      <c r="BK262" s="204">
        <f t="shared" si="79"/>
        <v>0</v>
      </c>
      <c r="BL262" s="24" t="s">
        <v>301</v>
      </c>
      <c r="BM262" s="24" t="s">
        <v>5028</v>
      </c>
    </row>
    <row r="263" spans="2:65" s="1" customFormat="1" ht="14.45" customHeight="1">
      <c r="B263" s="42"/>
      <c r="C263" s="240" t="s">
        <v>1208</v>
      </c>
      <c r="D263" s="240" t="s">
        <v>222</v>
      </c>
      <c r="E263" s="241" t="s">
        <v>5029</v>
      </c>
      <c r="F263" s="242" t="s">
        <v>5030</v>
      </c>
      <c r="G263" s="243" t="s">
        <v>769</v>
      </c>
      <c r="H263" s="244">
        <v>24</v>
      </c>
      <c r="I263" s="245"/>
      <c r="J263" s="246">
        <f t="shared" si="70"/>
        <v>0</v>
      </c>
      <c r="K263" s="242" t="s">
        <v>233</v>
      </c>
      <c r="L263" s="247"/>
      <c r="M263" s="248" t="s">
        <v>34</v>
      </c>
      <c r="N263" s="249" t="s">
        <v>49</v>
      </c>
      <c r="O263" s="43"/>
      <c r="P263" s="202">
        <f t="shared" si="71"/>
        <v>0</v>
      </c>
      <c r="Q263" s="202">
        <v>9.0000000000000006E-5</v>
      </c>
      <c r="R263" s="202">
        <f t="shared" si="72"/>
        <v>2.16E-3</v>
      </c>
      <c r="S263" s="202">
        <v>0</v>
      </c>
      <c r="T263" s="203">
        <f t="shared" si="73"/>
        <v>0</v>
      </c>
      <c r="AR263" s="24" t="s">
        <v>473</v>
      </c>
      <c r="AT263" s="24" t="s">
        <v>222</v>
      </c>
      <c r="AU263" s="24" t="s">
        <v>88</v>
      </c>
      <c r="AY263" s="24" t="s">
        <v>179</v>
      </c>
      <c r="BE263" s="204">
        <f t="shared" si="74"/>
        <v>0</v>
      </c>
      <c r="BF263" s="204">
        <f t="shared" si="75"/>
        <v>0</v>
      </c>
      <c r="BG263" s="204">
        <f t="shared" si="76"/>
        <v>0</v>
      </c>
      <c r="BH263" s="204">
        <f t="shared" si="77"/>
        <v>0</v>
      </c>
      <c r="BI263" s="204">
        <f t="shared" si="78"/>
        <v>0</v>
      </c>
      <c r="BJ263" s="24" t="s">
        <v>86</v>
      </c>
      <c r="BK263" s="204">
        <f t="shared" si="79"/>
        <v>0</v>
      </c>
      <c r="BL263" s="24" t="s">
        <v>301</v>
      </c>
      <c r="BM263" s="24" t="s">
        <v>5031</v>
      </c>
    </row>
    <row r="264" spans="2:65" s="1" customFormat="1" ht="14.45" customHeight="1">
      <c r="B264" s="42"/>
      <c r="C264" s="240" t="s">
        <v>1214</v>
      </c>
      <c r="D264" s="240" t="s">
        <v>222</v>
      </c>
      <c r="E264" s="241" t="s">
        <v>5032</v>
      </c>
      <c r="F264" s="242" t="s">
        <v>5033</v>
      </c>
      <c r="G264" s="243" t="s">
        <v>769</v>
      </c>
      <c r="H264" s="244">
        <v>6</v>
      </c>
      <c r="I264" s="245"/>
      <c r="J264" s="246">
        <f t="shared" si="70"/>
        <v>0</v>
      </c>
      <c r="K264" s="242" t="s">
        <v>233</v>
      </c>
      <c r="L264" s="247"/>
      <c r="M264" s="248" t="s">
        <v>34</v>
      </c>
      <c r="N264" s="249" t="s">
        <v>49</v>
      </c>
      <c r="O264" s="43"/>
      <c r="P264" s="202">
        <f t="shared" si="71"/>
        <v>0</v>
      </c>
      <c r="Q264" s="202">
        <v>9.0000000000000006E-5</v>
      </c>
      <c r="R264" s="202">
        <f t="shared" si="72"/>
        <v>5.4000000000000001E-4</v>
      </c>
      <c r="S264" s="202">
        <v>0</v>
      </c>
      <c r="T264" s="203">
        <f t="shared" si="73"/>
        <v>0</v>
      </c>
      <c r="AR264" s="24" t="s">
        <v>473</v>
      </c>
      <c r="AT264" s="24" t="s">
        <v>222</v>
      </c>
      <c r="AU264" s="24" t="s">
        <v>88</v>
      </c>
      <c r="AY264" s="24" t="s">
        <v>179</v>
      </c>
      <c r="BE264" s="204">
        <f t="shared" si="74"/>
        <v>0</v>
      </c>
      <c r="BF264" s="204">
        <f t="shared" si="75"/>
        <v>0</v>
      </c>
      <c r="BG264" s="204">
        <f t="shared" si="76"/>
        <v>0</v>
      </c>
      <c r="BH264" s="204">
        <f t="shared" si="77"/>
        <v>0</v>
      </c>
      <c r="BI264" s="204">
        <f t="shared" si="78"/>
        <v>0</v>
      </c>
      <c r="BJ264" s="24" t="s">
        <v>86</v>
      </c>
      <c r="BK264" s="204">
        <f t="shared" si="79"/>
        <v>0</v>
      </c>
      <c r="BL264" s="24" t="s">
        <v>301</v>
      </c>
      <c r="BM264" s="24" t="s">
        <v>5034</v>
      </c>
    </row>
    <row r="265" spans="2:65" s="1" customFormat="1" ht="14.45" customHeight="1">
      <c r="B265" s="42"/>
      <c r="C265" s="240" t="s">
        <v>1220</v>
      </c>
      <c r="D265" s="240" t="s">
        <v>222</v>
      </c>
      <c r="E265" s="241" t="s">
        <v>5035</v>
      </c>
      <c r="F265" s="242" t="s">
        <v>5036</v>
      </c>
      <c r="G265" s="243" t="s">
        <v>769</v>
      </c>
      <c r="H265" s="244">
        <v>1</v>
      </c>
      <c r="I265" s="245"/>
      <c r="J265" s="246">
        <f t="shared" si="70"/>
        <v>0</v>
      </c>
      <c r="K265" s="242" t="s">
        <v>233</v>
      </c>
      <c r="L265" s="247"/>
      <c r="M265" s="248" t="s">
        <v>34</v>
      </c>
      <c r="N265" s="249" t="s">
        <v>49</v>
      </c>
      <c r="O265" s="43"/>
      <c r="P265" s="202">
        <f t="shared" si="71"/>
        <v>0</v>
      </c>
      <c r="Q265" s="202">
        <v>9.0000000000000006E-5</v>
      </c>
      <c r="R265" s="202">
        <f t="shared" si="72"/>
        <v>9.0000000000000006E-5</v>
      </c>
      <c r="S265" s="202">
        <v>0</v>
      </c>
      <c r="T265" s="203">
        <f t="shared" si="73"/>
        <v>0</v>
      </c>
      <c r="AR265" s="24" t="s">
        <v>473</v>
      </c>
      <c r="AT265" s="24" t="s">
        <v>222</v>
      </c>
      <c r="AU265" s="24" t="s">
        <v>88</v>
      </c>
      <c r="AY265" s="24" t="s">
        <v>179</v>
      </c>
      <c r="BE265" s="204">
        <f t="shared" si="74"/>
        <v>0</v>
      </c>
      <c r="BF265" s="204">
        <f t="shared" si="75"/>
        <v>0</v>
      </c>
      <c r="BG265" s="204">
        <f t="shared" si="76"/>
        <v>0</v>
      </c>
      <c r="BH265" s="204">
        <f t="shared" si="77"/>
        <v>0</v>
      </c>
      <c r="BI265" s="204">
        <f t="shared" si="78"/>
        <v>0</v>
      </c>
      <c r="BJ265" s="24" t="s">
        <v>86</v>
      </c>
      <c r="BK265" s="204">
        <f t="shared" si="79"/>
        <v>0</v>
      </c>
      <c r="BL265" s="24" t="s">
        <v>301</v>
      </c>
      <c r="BM265" s="24" t="s">
        <v>5037</v>
      </c>
    </row>
    <row r="266" spans="2:65" s="1" customFormat="1" ht="14.45" customHeight="1">
      <c r="B266" s="42"/>
      <c r="C266" s="240" t="s">
        <v>1224</v>
      </c>
      <c r="D266" s="240" t="s">
        <v>222</v>
      </c>
      <c r="E266" s="241" t="s">
        <v>5038</v>
      </c>
      <c r="F266" s="242" t="s">
        <v>5039</v>
      </c>
      <c r="G266" s="243" t="s">
        <v>769</v>
      </c>
      <c r="H266" s="244">
        <v>1</v>
      </c>
      <c r="I266" s="245"/>
      <c r="J266" s="246">
        <f t="shared" si="70"/>
        <v>0</v>
      </c>
      <c r="K266" s="242" t="s">
        <v>233</v>
      </c>
      <c r="L266" s="247"/>
      <c r="M266" s="248" t="s">
        <v>34</v>
      </c>
      <c r="N266" s="249" t="s">
        <v>49</v>
      </c>
      <c r="O266" s="43"/>
      <c r="P266" s="202">
        <f t="shared" si="71"/>
        <v>0</v>
      </c>
      <c r="Q266" s="202">
        <v>9.0000000000000006E-5</v>
      </c>
      <c r="R266" s="202">
        <f t="shared" si="72"/>
        <v>9.0000000000000006E-5</v>
      </c>
      <c r="S266" s="202">
        <v>0</v>
      </c>
      <c r="T266" s="203">
        <f t="shared" si="73"/>
        <v>0</v>
      </c>
      <c r="AR266" s="24" t="s">
        <v>473</v>
      </c>
      <c r="AT266" s="24" t="s">
        <v>222</v>
      </c>
      <c r="AU266" s="24" t="s">
        <v>88</v>
      </c>
      <c r="AY266" s="24" t="s">
        <v>179</v>
      </c>
      <c r="BE266" s="204">
        <f t="shared" si="74"/>
        <v>0</v>
      </c>
      <c r="BF266" s="204">
        <f t="shared" si="75"/>
        <v>0</v>
      </c>
      <c r="BG266" s="204">
        <f t="shared" si="76"/>
        <v>0</v>
      </c>
      <c r="BH266" s="204">
        <f t="shared" si="77"/>
        <v>0</v>
      </c>
      <c r="BI266" s="204">
        <f t="shared" si="78"/>
        <v>0</v>
      </c>
      <c r="BJ266" s="24" t="s">
        <v>86</v>
      </c>
      <c r="BK266" s="204">
        <f t="shared" si="79"/>
        <v>0</v>
      </c>
      <c r="BL266" s="24" t="s">
        <v>301</v>
      </c>
      <c r="BM266" s="24" t="s">
        <v>5040</v>
      </c>
    </row>
    <row r="267" spans="2:65" s="10" customFormat="1" ht="29.85" customHeight="1">
      <c r="B267" s="177"/>
      <c r="C267" s="178"/>
      <c r="D267" s="179" t="s">
        <v>77</v>
      </c>
      <c r="E267" s="191" t="s">
        <v>4014</v>
      </c>
      <c r="F267" s="191" t="s">
        <v>5041</v>
      </c>
      <c r="G267" s="178"/>
      <c r="H267" s="178"/>
      <c r="I267" s="181"/>
      <c r="J267" s="192">
        <f>BK267</f>
        <v>0</v>
      </c>
      <c r="K267" s="178"/>
      <c r="L267" s="183"/>
      <c r="M267" s="184"/>
      <c r="N267" s="185"/>
      <c r="O267" s="185"/>
      <c r="P267" s="186">
        <f>SUM(P268:P297)</f>
        <v>0</v>
      </c>
      <c r="Q267" s="185"/>
      <c r="R267" s="186">
        <f>SUM(R268:R297)</f>
        <v>0</v>
      </c>
      <c r="S267" s="185"/>
      <c r="T267" s="187">
        <f>SUM(T268:T297)</f>
        <v>0</v>
      </c>
      <c r="AR267" s="188" t="s">
        <v>88</v>
      </c>
      <c r="AT267" s="189" t="s">
        <v>77</v>
      </c>
      <c r="AU267" s="189" t="s">
        <v>86</v>
      </c>
      <c r="AY267" s="188" t="s">
        <v>179</v>
      </c>
      <c r="BK267" s="190">
        <f>SUM(BK268:BK297)</f>
        <v>0</v>
      </c>
    </row>
    <row r="268" spans="2:65" s="1" customFormat="1" ht="22.9" customHeight="1">
      <c r="B268" s="42"/>
      <c r="C268" s="193" t="s">
        <v>1242</v>
      </c>
      <c r="D268" s="193" t="s">
        <v>182</v>
      </c>
      <c r="E268" s="194" t="s">
        <v>5042</v>
      </c>
      <c r="F268" s="195" t="s">
        <v>5043</v>
      </c>
      <c r="G268" s="196" t="s">
        <v>769</v>
      </c>
      <c r="H268" s="197">
        <v>160</v>
      </c>
      <c r="I268" s="198"/>
      <c r="J268" s="199">
        <f>ROUND(I268*H268,2)</f>
        <v>0</v>
      </c>
      <c r="K268" s="195" t="s">
        <v>186</v>
      </c>
      <c r="L268" s="62"/>
      <c r="M268" s="200" t="s">
        <v>34</v>
      </c>
      <c r="N268" s="201" t="s">
        <v>49</v>
      </c>
      <c r="O268" s="43"/>
      <c r="P268" s="202">
        <f>O268*H268</f>
        <v>0</v>
      </c>
      <c r="Q268" s="202">
        <v>0</v>
      </c>
      <c r="R268" s="202">
        <f>Q268*H268</f>
        <v>0</v>
      </c>
      <c r="S268" s="202">
        <v>0</v>
      </c>
      <c r="T268" s="203">
        <f>S268*H268</f>
        <v>0</v>
      </c>
      <c r="AR268" s="24" t="s">
        <v>301</v>
      </c>
      <c r="AT268" s="24" t="s">
        <v>182</v>
      </c>
      <c r="AU268" s="24" t="s">
        <v>88</v>
      </c>
      <c r="AY268" s="24" t="s">
        <v>179</v>
      </c>
      <c r="BE268" s="204">
        <f>IF(N268="základní",J268,0)</f>
        <v>0</v>
      </c>
      <c r="BF268" s="204">
        <f>IF(N268="snížená",J268,0)</f>
        <v>0</v>
      </c>
      <c r="BG268" s="204">
        <f>IF(N268="zákl. přenesená",J268,0)</f>
        <v>0</v>
      </c>
      <c r="BH268" s="204">
        <f>IF(N268="sníž. přenesená",J268,0)</f>
        <v>0</v>
      </c>
      <c r="BI268" s="204">
        <f>IF(N268="nulová",J268,0)</f>
        <v>0</v>
      </c>
      <c r="BJ268" s="24" t="s">
        <v>86</v>
      </c>
      <c r="BK268" s="204">
        <f>ROUND(I268*H268,2)</f>
        <v>0</v>
      </c>
      <c r="BL268" s="24" t="s">
        <v>301</v>
      </c>
      <c r="BM268" s="24" t="s">
        <v>5044</v>
      </c>
    </row>
    <row r="269" spans="2:65" s="12" customFormat="1" ht="13.5">
      <c r="B269" s="218"/>
      <c r="C269" s="219"/>
      <c r="D269" s="205" t="s">
        <v>191</v>
      </c>
      <c r="E269" s="220" t="s">
        <v>34</v>
      </c>
      <c r="F269" s="221" t="s">
        <v>5045</v>
      </c>
      <c r="G269" s="219"/>
      <c r="H269" s="222">
        <v>160</v>
      </c>
      <c r="I269" s="223"/>
      <c r="J269" s="219"/>
      <c r="K269" s="219"/>
      <c r="L269" s="224"/>
      <c r="M269" s="225"/>
      <c r="N269" s="226"/>
      <c r="O269" s="226"/>
      <c r="P269" s="226"/>
      <c r="Q269" s="226"/>
      <c r="R269" s="226"/>
      <c r="S269" s="226"/>
      <c r="T269" s="227"/>
      <c r="AT269" s="228" t="s">
        <v>191</v>
      </c>
      <c r="AU269" s="228" t="s">
        <v>88</v>
      </c>
      <c r="AV269" s="12" t="s">
        <v>88</v>
      </c>
      <c r="AW269" s="12" t="s">
        <v>41</v>
      </c>
      <c r="AX269" s="12" t="s">
        <v>86</v>
      </c>
      <c r="AY269" s="228" t="s">
        <v>179</v>
      </c>
    </row>
    <row r="270" spans="2:65" s="1" customFormat="1" ht="22.9" customHeight="1">
      <c r="B270" s="42"/>
      <c r="C270" s="240" t="s">
        <v>1248</v>
      </c>
      <c r="D270" s="240" t="s">
        <v>222</v>
      </c>
      <c r="E270" s="241" t="s">
        <v>5046</v>
      </c>
      <c r="F270" s="242" t="s">
        <v>5047</v>
      </c>
      <c r="G270" s="243" t="s">
        <v>769</v>
      </c>
      <c r="H270" s="244">
        <v>16</v>
      </c>
      <c r="I270" s="245"/>
      <c r="J270" s="246">
        <f t="shared" ref="J270:J288" si="80">ROUND(I270*H270,2)</f>
        <v>0</v>
      </c>
      <c r="K270" s="242" t="s">
        <v>233</v>
      </c>
      <c r="L270" s="247"/>
      <c r="M270" s="248" t="s">
        <v>34</v>
      </c>
      <c r="N270" s="249" t="s">
        <v>49</v>
      </c>
      <c r="O270" s="43"/>
      <c r="P270" s="202">
        <f t="shared" ref="P270:P288" si="81">O270*H270</f>
        <v>0</v>
      </c>
      <c r="Q270" s="202">
        <v>0</v>
      </c>
      <c r="R270" s="202">
        <f t="shared" ref="R270:R288" si="82">Q270*H270</f>
        <v>0</v>
      </c>
      <c r="S270" s="202">
        <v>0</v>
      </c>
      <c r="T270" s="203">
        <f t="shared" ref="T270:T288" si="83">S270*H270</f>
        <v>0</v>
      </c>
      <c r="AR270" s="24" t="s">
        <v>473</v>
      </c>
      <c r="AT270" s="24" t="s">
        <v>222</v>
      </c>
      <c r="AU270" s="24" t="s">
        <v>88</v>
      </c>
      <c r="AY270" s="24" t="s">
        <v>179</v>
      </c>
      <c r="BE270" s="204">
        <f t="shared" ref="BE270:BE288" si="84">IF(N270="základní",J270,0)</f>
        <v>0</v>
      </c>
      <c r="BF270" s="204">
        <f t="shared" ref="BF270:BF288" si="85">IF(N270="snížená",J270,0)</f>
        <v>0</v>
      </c>
      <c r="BG270" s="204">
        <f t="shared" ref="BG270:BG288" si="86">IF(N270="zákl. přenesená",J270,0)</f>
        <v>0</v>
      </c>
      <c r="BH270" s="204">
        <f t="shared" ref="BH270:BH288" si="87">IF(N270="sníž. přenesená",J270,0)</f>
        <v>0</v>
      </c>
      <c r="BI270" s="204">
        <f t="shared" ref="BI270:BI288" si="88">IF(N270="nulová",J270,0)</f>
        <v>0</v>
      </c>
      <c r="BJ270" s="24" t="s">
        <v>86</v>
      </c>
      <c r="BK270" s="204">
        <f t="shared" ref="BK270:BK288" si="89">ROUND(I270*H270,2)</f>
        <v>0</v>
      </c>
      <c r="BL270" s="24" t="s">
        <v>301</v>
      </c>
      <c r="BM270" s="24" t="s">
        <v>5048</v>
      </c>
    </row>
    <row r="271" spans="2:65" s="1" customFormat="1" ht="22.9" customHeight="1">
      <c r="B271" s="42"/>
      <c r="C271" s="240" t="s">
        <v>1258</v>
      </c>
      <c r="D271" s="240" t="s">
        <v>222</v>
      </c>
      <c r="E271" s="241" t="s">
        <v>5049</v>
      </c>
      <c r="F271" s="242" t="s">
        <v>5050</v>
      </c>
      <c r="G271" s="243" t="s">
        <v>769</v>
      </c>
      <c r="H271" s="244">
        <v>12</v>
      </c>
      <c r="I271" s="245"/>
      <c r="J271" s="246">
        <f t="shared" si="80"/>
        <v>0</v>
      </c>
      <c r="K271" s="242" t="s">
        <v>233</v>
      </c>
      <c r="L271" s="247"/>
      <c r="M271" s="248" t="s">
        <v>34</v>
      </c>
      <c r="N271" s="249" t="s">
        <v>49</v>
      </c>
      <c r="O271" s="43"/>
      <c r="P271" s="202">
        <f t="shared" si="81"/>
        <v>0</v>
      </c>
      <c r="Q271" s="202">
        <v>0</v>
      </c>
      <c r="R271" s="202">
        <f t="shared" si="82"/>
        <v>0</v>
      </c>
      <c r="S271" s="202">
        <v>0</v>
      </c>
      <c r="T271" s="203">
        <f t="shared" si="83"/>
        <v>0</v>
      </c>
      <c r="AR271" s="24" t="s">
        <v>473</v>
      </c>
      <c r="AT271" s="24" t="s">
        <v>222</v>
      </c>
      <c r="AU271" s="24" t="s">
        <v>88</v>
      </c>
      <c r="AY271" s="24" t="s">
        <v>179</v>
      </c>
      <c r="BE271" s="204">
        <f t="shared" si="84"/>
        <v>0</v>
      </c>
      <c r="BF271" s="204">
        <f t="shared" si="85"/>
        <v>0</v>
      </c>
      <c r="BG271" s="204">
        <f t="shared" si="86"/>
        <v>0</v>
      </c>
      <c r="BH271" s="204">
        <f t="shared" si="87"/>
        <v>0</v>
      </c>
      <c r="BI271" s="204">
        <f t="shared" si="88"/>
        <v>0</v>
      </c>
      <c r="BJ271" s="24" t="s">
        <v>86</v>
      </c>
      <c r="BK271" s="204">
        <f t="shared" si="89"/>
        <v>0</v>
      </c>
      <c r="BL271" s="24" t="s">
        <v>301</v>
      </c>
      <c r="BM271" s="24" t="s">
        <v>5051</v>
      </c>
    </row>
    <row r="272" spans="2:65" s="1" customFormat="1" ht="22.9" customHeight="1">
      <c r="B272" s="42"/>
      <c r="C272" s="240" t="s">
        <v>1263</v>
      </c>
      <c r="D272" s="240" t="s">
        <v>222</v>
      </c>
      <c r="E272" s="241" t="s">
        <v>5052</v>
      </c>
      <c r="F272" s="242" t="s">
        <v>5053</v>
      </c>
      <c r="G272" s="243" t="s">
        <v>769</v>
      </c>
      <c r="H272" s="244">
        <v>14</v>
      </c>
      <c r="I272" s="245"/>
      <c r="J272" s="246">
        <f t="shared" si="80"/>
        <v>0</v>
      </c>
      <c r="K272" s="242" t="s">
        <v>233</v>
      </c>
      <c r="L272" s="247"/>
      <c r="M272" s="248" t="s">
        <v>34</v>
      </c>
      <c r="N272" s="249" t="s">
        <v>49</v>
      </c>
      <c r="O272" s="43"/>
      <c r="P272" s="202">
        <f t="shared" si="81"/>
        <v>0</v>
      </c>
      <c r="Q272" s="202">
        <v>0</v>
      </c>
      <c r="R272" s="202">
        <f t="shared" si="82"/>
        <v>0</v>
      </c>
      <c r="S272" s="202">
        <v>0</v>
      </c>
      <c r="T272" s="203">
        <f t="shared" si="83"/>
        <v>0</v>
      </c>
      <c r="AR272" s="24" t="s">
        <v>473</v>
      </c>
      <c r="AT272" s="24" t="s">
        <v>222</v>
      </c>
      <c r="AU272" s="24" t="s">
        <v>88</v>
      </c>
      <c r="AY272" s="24" t="s">
        <v>179</v>
      </c>
      <c r="BE272" s="204">
        <f t="shared" si="84"/>
        <v>0</v>
      </c>
      <c r="BF272" s="204">
        <f t="shared" si="85"/>
        <v>0</v>
      </c>
      <c r="BG272" s="204">
        <f t="shared" si="86"/>
        <v>0</v>
      </c>
      <c r="BH272" s="204">
        <f t="shared" si="87"/>
        <v>0</v>
      </c>
      <c r="BI272" s="204">
        <f t="shared" si="88"/>
        <v>0</v>
      </c>
      <c r="BJ272" s="24" t="s">
        <v>86</v>
      </c>
      <c r="BK272" s="204">
        <f t="shared" si="89"/>
        <v>0</v>
      </c>
      <c r="BL272" s="24" t="s">
        <v>301</v>
      </c>
      <c r="BM272" s="24" t="s">
        <v>5054</v>
      </c>
    </row>
    <row r="273" spans="2:65" s="1" customFormat="1" ht="22.9" customHeight="1">
      <c r="B273" s="42"/>
      <c r="C273" s="240" t="s">
        <v>1268</v>
      </c>
      <c r="D273" s="240" t="s">
        <v>222</v>
      </c>
      <c r="E273" s="241" t="s">
        <v>5055</v>
      </c>
      <c r="F273" s="242" t="s">
        <v>5056</v>
      </c>
      <c r="G273" s="243" t="s">
        <v>769</v>
      </c>
      <c r="H273" s="244">
        <v>2</v>
      </c>
      <c r="I273" s="245"/>
      <c r="J273" s="246">
        <f t="shared" si="80"/>
        <v>0</v>
      </c>
      <c r="K273" s="242" t="s">
        <v>233</v>
      </c>
      <c r="L273" s="247"/>
      <c r="M273" s="248" t="s">
        <v>34</v>
      </c>
      <c r="N273" s="249" t="s">
        <v>49</v>
      </c>
      <c r="O273" s="43"/>
      <c r="P273" s="202">
        <f t="shared" si="81"/>
        <v>0</v>
      </c>
      <c r="Q273" s="202">
        <v>0</v>
      </c>
      <c r="R273" s="202">
        <f t="shared" si="82"/>
        <v>0</v>
      </c>
      <c r="S273" s="202">
        <v>0</v>
      </c>
      <c r="T273" s="203">
        <f t="shared" si="83"/>
        <v>0</v>
      </c>
      <c r="AR273" s="24" t="s">
        <v>473</v>
      </c>
      <c r="AT273" s="24" t="s">
        <v>222</v>
      </c>
      <c r="AU273" s="24" t="s">
        <v>88</v>
      </c>
      <c r="AY273" s="24" t="s">
        <v>179</v>
      </c>
      <c r="BE273" s="204">
        <f t="shared" si="84"/>
        <v>0</v>
      </c>
      <c r="BF273" s="204">
        <f t="shared" si="85"/>
        <v>0</v>
      </c>
      <c r="BG273" s="204">
        <f t="shared" si="86"/>
        <v>0</v>
      </c>
      <c r="BH273" s="204">
        <f t="shared" si="87"/>
        <v>0</v>
      </c>
      <c r="BI273" s="204">
        <f t="shared" si="88"/>
        <v>0</v>
      </c>
      <c r="BJ273" s="24" t="s">
        <v>86</v>
      </c>
      <c r="BK273" s="204">
        <f t="shared" si="89"/>
        <v>0</v>
      </c>
      <c r="BL273" s="24" t="s">
        <v>301</v>
      </c>
      <c r="BM273" s="24" t="s">
        <v>5057</v>
      </c>
    </row>
    <row r="274" spans="2:65" s="1" customFormat="1" ht="22.9" customHeight="1">
      <c r="B274" s="42"/>
      <c r="C274" s="240" t="s">
        <v>1273</v>
      </c>
      <c r="D274" s="240" t="s">
        <v>222</v>
      </c>
      <c r="E274" s="241" t="s">
        <v>5058</v>
      </c>
      <c r="F274" s="242" t="s">
        <v>5059</v>
      </c>
      <c r="G274" s="243" t="s">
        <v>769</v>
      </c>
      <c r="H274" s="244">
        <v>13</v>
      </c>
      <c r="I274" s="245"/>
      <c r="J274" s="246">
        <f t="shared" si="80"/>
        <v>0</v>
      </c>
      <c r="K274" s="242" t="s">
        <v>233</v>
      </c>
      <c r="L274" s="247"/>
      <c r="M274" s="248" t="s">
        <v>34</v>
      </c>
      <c r="N274" s="249" t="s">
        <v>49</v>
      </c>
      <c r="O274" s="43"/>
      <c r="P274" s="202">
        <f t="shared" si="81"/>
        <v>0</v>
      </c>
      <c r="Q274" s="202">
        <v>0</v>
      </c>
      <c r="R274" s="202">
        <f t="shared" si="82"/>
        <v>0</v>
      </c>
      <c r="S274" s="202">
        <v>0</v>
      </c>
      <c r="T274" s="203">
        <f t="shared" si="83"/>
        <v>0</v>
      </c>
      <c r="AR274" s="24" t="s">
        <v>473</v>
      </c>
      <c r="AT274" s="24" t="s">
        <v>222</v>
      </c>
      <c r="AU274" s="24" t="s">
        <v>88</v>
      </c>
      <c r="AY274" s="24" t="s">
        <v>179</v>
      </c>
      <c r="BE274" s="204">
        <f t="shared" si="84"/>
        <v>0</v>
      </c>
      <c r="BF274" s="204">
        <f t="shared" si="85"/>
        <v>0</v>
      </c>
      <c r="BG274" s="204">
        <f t="shared" si="86"/>
        <v>0</v>
      </c>
      <c r="BH274" s="204">
        <f t="shared" si="87"/>
        <v>0</v>
      </c>
      <c r="BI274" s="204">
        <f t="shared" si="88"/>
        <v>0</v>
      </c>
      <c r="BJ274" s="24" t="s">
        <v>86</v>
      </c>
      <c r="BK274" s="204">
        <f t="shared" si="89"/>
        <v>0</v>
      </c>
      <c r="BL274" s="24" t="s">
        <v>301</v>
      </c>
      <c r="BM274" s="24" t="s">
        <v>5060</v>
      </c>
    </row>
    <row r="275" spans="2:65" s="1" customFormat="1" ht="22.9" customHeight="1">
      <c r="B275" s="42"/>
      <c r="C275" s="240" t="s">
        <v>1278</v>
      </c>
      <c r="D275" s="240" t="s">
        <v>222</v>
      </c>
      <c r="E275" s="241" t="s">
        <v>5061</v>
      </c>
      <c r="F275" s="242" t="s">
        <v>5062</v>
      </c>
      <c r="G275" s="243" t="s">
        <v>769</v>
      </c>
      <c r="H275" s="244">
        <v>9</v>
      </c>
      <c r="I275" s="245"/>
      <c r="J275" s="246">
        <f t="shared" si="80"/>
        <v>0</v>
      </c>
      <c r="K275" s="242" t="s">
        <v>233</v>
      </c>
      <c r="L275" s="247"/>
      <c r="M275" s="248" t="s">
        <v>34</v>
      </c>
      <c r="N275" s="249" t="s">
        <v>49</v>
      </c>
      <c r="O275" s="43"/>
      <c r="P275" s="202">
        <f t="shared" si="81"/>
        <v>0</v>
      </c>
      <c r="Q275" s="202">
        <v>0</v>
      </c>
      <c r="R275" s="202">
        <f t="shared" si="82"/>
        <v>0</v>
      </c>
      <c r="S275" s="202">
        <v>0</v>
      </c>
      <c r="T275" s="203">
        <f t="shared" si="83"/>
        <v>0</v>
      </c>
      <c r="AR275" s="24" t="s">
        <v>473</v>
      </c>
      <c r="AT275" s="24" t="s">
        <v>222</v>
      </c>
      <c r="AU275" s="24" t="s">
        <v>88</v>
      </c>
      <c r="AY275" s="24" t="s">
        <v>179</v>
      </c>
      <c r="BE275" s="204">
        <f t="shared" si="84"/>
        <v>0</v>
      </c>
      <c r="BF275" s="204">
        <f t="shared" si="85"/>
        <v>0</v>
      </c>
      <c r="BG275" s="204">
        <f t="shared" si="86"/>
        <v>0</v>
      </c>
      <c r="BH275" s="204">
        <f t="shared" si="87"/>
        <v>0</v>
      </c>
      <c r="BI275" s="204">
        <f t="shared" si="88"/>
        <v>0</v>
      </c>
      <c r="BJ275" s="24" t="s">
        <v>86</v>
      </c>
      <c r="BK275" s="204">
        <f t="shared" si="89"/>
        <v>0</v>
      </c>
      <c r="BL275" s="24" t="s">
        <v>301</v>
      </c>
      <c r="BM275" s="24" t="s">
        <v>5063</v>
      </c>
    </row>
    <row r="276" spans="2:65" s="1" customFormat="1" ht="22.9" customHeight="1">
      <c r="B276" s="42"/>
      <c r="C276" s="240" t="s">
        <v>1283</v>
      </c>
      <c r="D276" s="240" t="s">
        <v>222</v>
      </c>
      <c r="E276" s="241" t="s">
        <v>5064</v>
      </c>
      <c r="F276" s="242" t="s">
        <v>5065</v>
      </c>
      <c r="G276" s="243" t="s">
        <v>769</v>
      </c>
      <c r="H276" s="244">
        <v>2</v>
      </c>
      <c r="I276" s="245"/>
      <c r="J276" s="246">
        <f t="shared" si="80"/>
        <v>0</v>
      </c>
      <c r="K276" s="242" t="s">
        <v>233</v>
      </c>
      <c r="L276" s="247"/>
      <c r="M276" s="248" t="s">
        <v>34</v>
      </c>
      <c r="N276" s="249" t="s">
        <v>49</v>
      </c>
      <c r="O276" s="43"/>
      <c r="P276" s="202">
        <f t="shared" si="81"/>
        <v>0</v>
      </c>
      <c r="Q276" s="202">
        <v>0</v>
      </c>
      <c r="R276" s="202">
        <f t="shared" si="82"/>
        <v>0</v>
      </c>
      <c r="S276" s="202">
        <v>0</v>
      </c>
      <c r="T276" s="203">
        <f t="shared" si="83"/>
        <v>0</v>
      </c>
      <c r="AR276" s="24" t="s">
        <v>473</v>
      </c>
      <c r="AT276" s="24" t="s">
        <v>222</v>
      </c>
      <c r="AU276" s="24" t="s">
        <v>88</v>
      </c>
      <c r="AY276" s="24" t="s">
        <v>179</v>
      </c>
      <c r="BE276" s="204">
        <f t="shared" si="84"/>
        <v>0</v>
      </c>
      <c r="BF276" s="204">
        <f t="shared" si="85"/>
        <v>0</v>
      </c>
      <c r="BG276" s="204">
        <f t="shared" si="86"/>
        <v>0</v>
      </c>
      <c r="BH276" s="204">
        <f t="shared" si="87"/>
        <v>0</v>
      </c>
      <c r="BI276" s="204">
        <f t="shared" si="88"/>
        <v>0</v>
      </c>
      <c r="BJ276" s="24" t="s">
        <v>86</v>
      </c>
      <c r="BK276" s="204">
        <f t="shared" si="89"/>
        <v>0</v>
      </c>
      <c r="BL276" s="24" t="s">
        <v>301</v>
      </c>
      <c r="BM276" s="24" t="s">
        <v>5066</v>
      </c>
    </row>
    <row r="277" spans="2:65" s="1" customFormat="1" ht="22.9" customHeight="1">
      <c r="B277" s="42"/>
      <c r="C277" s="240" t="s">
        <v>1291</v>
      </c>
      <c r="D277" s="240" t="s">
        <v>222</v>
      </c>
      <c r="E277" s="241" t="s">
        <v>5067</v>
      </c>
      <c r="F277" s="242" t="s">
        <v>5068</v>
      </c>
      <c r="G277" s="243" t="s">
        <v>769</v>
      </c>
      <c r="H277" s="244">
        <v>2</v>
      </c>
      <c r="I277" s="245"/>
      <c r="J277" s="246">
        <f t="shared" si="80"/>
        <v>0</v>
      </c>
      <c r="K277" s="242" t="s">
        <v>233</v>
      </c>
      <c r="L277" s="247"/>
      <c r="M277" s="248" t="s">
        <v>34</v>
      </c>
      <c r="N277" s="249" t="s">
        <v>49</v>
      </c>
      <c r="O277" s="43"/>
      <c r="P277" s="202">
        <f t="shared" si="81"/>
        <v>0</v>
      </c>
      <c r="Q277" s="202">
        <v>0</v>
      </c>
      <c r="R277" s="202">
        <f t="shared" si="82"/>
        <v>0</v>
      </c>
      <c r="S277" s="202">
        <v>0</v>
      </c>
      <c r="T277" s="203">
        <f t="shared" si="83"/>
        <v>0</v>
      </c>
      <c r="AR277" s="24" t="s">
        <v>473</v>
      </c>
      <c r="AT277" s="24" t="s">
        <v>222</v>
      </c>
      <c r="AU277" s="24" t="s">
        <v>88</v>
      </c>
      <c r="AY277" s="24" t="s">
        <v>179</v>
      </c>
      <c r="BE277" s="204">
        <f t="shared" si="84"/>
        <v>0</v>
      </c>
      <c r="BF277" s="204">
        <f t="shared" si="85"/>
        <v>0</v>
      </c>
      <c r="BG277" s="204">
        <f t="shared" si="86"/>
        <v>0</v>
      </c>
      <c r="BH277" s="204">
        <f t="shared" si="87"/>
        <v>0</v>
      </c>
      <c r="BI277" s="204">
        <f t="shared" si="88"/>
        <v>0</v>
      </c>
      <c r="BJ277" s="24" t="s">
        <v>86</v>
      </c>
      <c r="BK277" s="204">
        <f t="shared" si="89"/>
        <v>0</v>
      </c>
      <c r="BL277" s="24" t="s">
        <v>301</v>
      </c>
      <c r="BM277" s="24" t="s">
        <v>5069</v>
      </c>
    </row>
    <row r="278" spans="2:65" s="1" customFormat="1" ht="22.9" customHeight="1">
      <c r="B278" s="42"/>
      <c r="C278" s="240" t="s">
        <v>1297</v>
      </c>
      <c r="D278" s="240" t="s">
        <v>222</v>
      </c>
      <c r="E278" s="241" t="s">
        <v>5070</v>
      </c>
      <c r="F278" s="242" t="s">
        <v>5071</v>
      </c>
      <c r="G278" s="243" t="s">
        <v>769</v>
      </c>
      <c r="H278" s="244">
        <v>4</v>
      </c>
      <c r="I278" s="245"/>
      <c r="J278" s="246">
        <f t="shared" si="80"/>
        <v>0</v>
      </c>
      <c r="K278" s="242" t="s">
        <v>233</v>
      </c>
      <c r="L278" s="247"/>
      <c r="M278" s="248" t="s">
        <v>34</v>
      </c>
      <c r="N278" s="249" t="s">
        <v>49</v>
      </c>
      <c r="O278" s="43"/>
      <c r="P278" s="202">
        <f t="shared" si="81"/>
        <v>0</v>
      </c>
      <c r="Q278" s="202">
        <v>0</v>
      </c>
      <c r="R278" s="202">
        <f t="shared" si="82"/>
        <v>0</v>
      </c>
      <c r="S278" s="202">
        <v>0</v>
      </c>
      <c r="T278" s="203">
        <f t="shared" si="83"/>
        <v>0</v>
      </c>
      <c r="AR278" s="24" t="s">
        <v>473</v>
      </c>
      <c r="AT278" s="24" t="s">
        <v>222</v>
      </c>
      <c r="AU278" s="24" t="s">
        <v>88</v>
      </c>
      <c r="AY278" s="24" t="s">
        <v>179</v>
      </c>
      <c r="BE278" s="204">
        <f t="shared" si="84"/>
        <v>0</v>
      </c>
      <c r="BF278" s="204">
        <f t="shared" si="85"/>
        <v>0</v>
      </c>
      <c r="BG278" s="204">
        <f t="shared" si="86"/>
        <v>0</v>
      </c>
      <c r="BH278" s="204">
        <f t="shared" si="87"/>
        <v>0</v>
      </c>
      <c r="BI278" s="204">
        <f t="shared" si="88"/>
        <v>0</v>
      </c>
      <c r="BJ278" s="24" t="s">
        <v>86</v>
      </c>
      <c r="BK278" s="204">
        <f t="shared" si="89"/>
        <v>0</v>
      </c>
      <c r="BL278" s="24" t="s">
        <v>301</v>
      </c>
      <c r="BM278" s="24" t="s">
        <v>5072</v>
      </c>
    </row>
    <row r="279" spans="2:65" s="1" customFormat="1" ht="22.9" customHeight="1">
      <c r="B279" s="42"/>
      <c r="C279" s="240" t="s">
        <v>1302</v>
      </c>
      <c r="D279" s="240" t="s">
        <v>222</v>
      </c>
      <c r="E279" s="241" t="s">
        <v>5073</v>
      </c>
      <c r="F279" s="242" t="s">
        <v>5074</v>
      </c>
      <c r="G279" s="243" t="s">
        <v>769</v>
      </c>
      <c r="H279" s="244">
        <v>4</v>
      </c>
      <c r="I279" s="245"/>
      <c r="J279" s="246">
        <f t="shared" si="80"/>
        <v>0</v>
      </c>
      <c r="K279" s="242" t="s">
        <v>233</v>
      </c>
      <c r="L279" s="247"/>
      <c r="M279" s="248" t="s">
        <v>34</v>
      </c>
      <c r="N279" s="249" t="s">
        <v>49</v>
      </c>
      <c r="O279" s="43"/>
      <c r="P279" s="202">
        <f t="shared" si="81"/>
        <v>0</v>
      </c>
      <c r="Q279" s="202">
        <v>0</v>
      </c>
      <c r="R279" s="202">
        <f t="shared" si="82"/>
        <v>0</v>
      </c>
      <c r="S279" s="202">
        <v>0</v>
      </c>
      <c r="T279" s="203">
        <f t="shared" si="83"/>
        <v>0</v>
      </c>
      <c r="AR279" s="24" t="s">
        <v>473</v>
      </c>
      <c r="AT279" s="24" t="s">
        <v>222</v>
      </c>
      <c r="AU279" s="24" t="s">
        <v>88</v>
      </c>
      <c r="AY279" s="24" t="s">
        <v>179</v>
      </c>
      <c r="BE279" s="204">
        <f t="shared" si="84"/>
        <v>0</v>
      </c>
      <c r="BF279" s="204">
        <f t="shared" si="85"/>
        <v>0</v>
      </c>
      <c r="BG279" s="204">
        <f t="shared" si="86"/>
        <v>0</v>
      </c>
      <c r="BH279" s="204">
        <f t="shared" si="87"/>
        <v>0</v>
      </c>
      <c r="BI279" s="204">
        <f t="shared" si="88"/>
        <v>0</v>
      </c>
      <c r="BJ279" s="24" t="s">
        <v>86</v>
      </c>
      <c r="BK279" s="204">
        <f t="shared" si="89"/>
        <v>0</v>
      </c>
      <c r="BL279" s="24" t="s">
        <v>301</v>
      </c>
      <c r="BM279" s="24" t="s">
        <v>5075</v>
      </c>
    </row>
    <row r="280" spans="2:65" s="1" customFormat="1" ht="22.9" customHeight="1">
      <c r="B280" s="42"/>
      <c r="C280" s="240" t="s">
        <v>1309</v>
      </c>
      <c r="D280" s="240" t="s">
        <v>222</v>
      </c>
      <c r="E280" s="241" t="s">
        <v>5076</v>
      </c>
      <c r="F280" s="242" t="s">
        <v>5077</v>
      </c>
      <c r="G280" s="243" t="s">
        <v>769</v>
      </c>
      <c r="H280" s="244">
        <v>8</v>
      </c>
      <c r="I280" s="245"/>
      <c r="J280" s="246">
        <f t="shared" si="80"/>
        <v>0</v>
      </c>
      <c r="K280" s="242" t="s">
        <v>233</v>
      </c>
      <c r="L280" s="247"/>
      <c r="M280" s="248" t="s">
        <v>34</v>
      </c>
      <c r="N280" s="249" t="s">
        <v>49</v>
      </c>
      <c r="O280" s="43"/>
      <c r="P280" s="202">
        <f t="shared" si="81"/>
        <v>0</v>
      </c>
      <c r="Q280" s="202">
        <v>0</v>
      </c>
      <c r="R280" s="202">
        <f t="shared" si="82"/>
        <v>0</v>
      </c>
      <c r="S280" s="202">
        <v>0</v>
      </c>
      <c r="T280" s="203">
        <f t="shared" si="83"/>
        <v>0</v>
      </c>
      <c r="AR280" s="24" t="s">
        <v>473</v>
      </c>
      <c r="AT280" s="24" t="s">
        <v>222</v>
      </c>
      <c r="AU280" s="24" t="s">
        <v>88</v>
      </c>
      <c r="AY280" s="24" t="s">
        <v>179</v>
      </c>
      <c r="BE280" s="204">
        <f t="shared" si="84"/>
        <v>0</v>
      </c>
      <c r="BF280" s="204">
        <f t="shared" si="85"/>
        <v>0</v>
      </c>
      <c r="BG280" s="204">
        <f t="shared" si="86"/>
        <v>0</v>
      </c>
      <c r="BH280" s="204">
        <f t="shared" si="87"/>
        <v>0</v>
      </c>
      <c r="BI280" s="204">
        <f t="shared" si="88"/>
        <v>0</v>
      </c>
      <c r="BJ280" s="24" t="s">
        <v>86</v>
      </c>
      <c r="BK280" s="204">
        <f t="shared" si="89"/>
        <v>0</v>
      </c>
      <c r="BL280" s="24" t="s">
        <v>301</v>
      </c>
      <c r="BM280" s="24" t="s">
        <v>5078</v>
      </c>
    </row>
    <row r="281" spans="2:65" s="1" customFormat="1" ht="22.9" customHeight="1">
      <c r="B281" s="42"/>
      <c r="C281" s="240" t="s">
        <v>1314</v>
      </c>
      <c r="D281" s="240" t="s">
        <v>222</v>
      </c>
      <c r="E281" s="241" t="s">
        <v>5079</v>
      </c>
      <c r="F281" s="242" t="s">
        <v>5080</v>
      </c>
      <c r="G281" s="243" t="s">
        <v>769</v>
      </c>
      <c r="H281" s="244">
        <v>7</v>
      </c>
      <c r="I281" s="245"/>
      <c r="J281" s="246">
        <f t="shared" si="80"/>
        <v>0</v>
      </c>
      <c r="K281" s="242" t="s">
        <v>233</v>
      </c>
      <c r="L281" s="247"/>
      <c r="M281" s="248" t="s">
        <v>34</v>
      </c>
      <c r="N281" s="249" t="s">
        <v>49</v>
      </c>
      <c r="O281" s="43"/>
      <c r="P281" s="202">
        <f t="shared" si="81"/>
        <v>0</v>
      </c>
      <c r="Q281" s="202">
        <v>0</v>
      </c>
      <c r="R281" s="202">
        <f t="shared" si="82"/>
        <v>0</v>
      </c>
      <c r="S281" s="202">
        <v>0</v>
      </c>
      <c r="T281" s="203">
        <f t="shared" si="83"/>
        <v>0</v>
      </c>
      <c r="AR281" s="24" t="s">
        <v>473</v>
      </c>
      <c r="AT281" s="24" t="s">
        <v>222</v>
      </c>
      <c r="AU281" s="24" t="s">
        <v>88</v>
      </c>
      <c r="AY281" s="24" t="s">
        <v>179</v>
      </c>
      <c r="BE281" s="204">
        <f t="shared" si="84"/>
        <v>0</v>
      </c>
      <c r="BF281" s="204">
        <f t="shared" si="85"/>
        <v>0</v>
      </c>
      <c r="BG281" s="204">
        <f t="shared" si="86"/>
        <v>0</v>
      </c>
      <c r="BH281" s="204">
        <f t="shared" si="87"/>
        <v>0</v>
      </c>
      <c r="BI281" s="204">
        <f t="shared" si="88"/>
        <v>0</v>
      </c>
      <c r="BJ281" s="24" t="s">
        <v>86</v>
      </c>
      <c r="BK281" s="204">
        <f t="shared" si="89"/>
        <v>0</v>
      </c>
      <c r="BL281" s="24" t="s">
        <v>301</v>
      </c>
      <c r="BM281" s="24" t="s">
        <v>5081</v>
      </c>
    </row>
    <row r="282" spans="2:65" s="1" customFormat="1" ht="22.9" customHeight="1">
      <c r="B282" s="42"/>
      <c r="C282" s="240" t="s">
        <v>1319</v>
      </c>
      <c r="D282" s="240" t="s">
        <v>222</v>
      </c>
      <c r="E282" s="241" t="s">
        <v>5082</v>
      </c>
      <c r="F282" s="242" t="s">
        <v>5083</v>
      </c>
      <c r="G282" s="243" t="s">
        <v>769</v>
      </c>
      <c r="H282" s="244">
        <v>3</v>
      </c>
      <c r="I282" s="245"/>
      <c r="J282" s="246">
        <f t="shared" si="80"/>
        <v>0</v>
      </c>
      <c r="K282" s="242" t="s">
        <v>233</v>
      </c>
      <c r="L282" s="247"/>
      <c r="M282" s="248" t="s">
        <v>34</v>
      </c>
      <c r="N282" s="249" t="s">
        <v>49</v>
      </c>
      <c r="O282" s="43"/>
      <c r="P282" s="202">
        <f t="shared" si="81"/>
        <v>0</v>
      </c>
      <c r="Q282" s="202">
        <v>0</v>
      </c>
      <c r="R282" s="202">
        <f t="shared" si="82"/>
        <v>0</v>
      </c>
      <c r="S282" s="202">
        <v>0</v>
      </c>
      <c r="T282" s="203">
        <f t="shared" si="83"/>
        <v>0</v>
      </c>
      <c r="AR282" s="24" t="s">
        <v>473</v>
      </c>
      <c r="AT282" s="24" t="s">
        <v>222</v>
      </c>
      <c r="AU282" s="24" t="s">
        <v>88</v>
      </c>
      <c r="AY282" s="24" t="s">
        <v>179</v>
      </c>
      <c r="BE282" s="204">
        <f t="shared" si="84"/>
        <v>0</v>
      </c>
      <c r="BF282" s="204">
        <f t="shared" si="85"/>
        <v>0</v>
      </c>
      <c r="BG282" s="204">
        <f t="shared" si="86"/>
        <v>0</v>
      </c>
      <c r="BH282" s="204">
        <f t="shared" si="87"/>
        <v>0</v>
      </c>
      <c r="BI282" s="204">
        <f t="shared" si="88"/>
        <v>0</v>
      </c>
      <c r="BJ282" s="24" t="s">
        <v>86</v>
      </c>
      <c r="BK282" s="204">
        <f t="shared" si="89"/>
        <v>0</v>
      </c>
      <c r="BL282" s="24" t="s">
        <v>301</v>
      </c>
      <c r="BM282" s="24" t="s">
        <v>5084</v>
      </c>
    </row>
    <row r="283" spans="2:65" s="1" customFormat="1" ht="22.9" customHeight="1">
      <c r="B283" s="42"/>
      <c r="C283" s="240" t="s">
        <v>1324</v>
      </c>
      <c r="D283" s="240" t="s">
        <v>222</v>
      </c>
      <c r="E283" s="241" t="s">
        <v>5085</v>
      </c>
      <c r="F283" s="242" t="s">
        <v>5086</v>
      </c>
      <c r="G283" s="243" t="s">
        <v>769</v>
      </c>
      <c r="H283" s="244">
        <v>8</v>
      </c>
      <c r="I283" s="245"/>
      <c r="J283" s="246">
        <f t="shared" si="80"/>
        <v>0</v>
      </c>
      <c r="K283" s="242" t="s">
        <v>233</v>
      </c>
      <c r="L283" s="247"/>
      <c r="M283" s="248" t="s">
        <v>34</v>
      </c>
      <c r="N283" s="249" t="s">
        <v>49</v>
      </c>
      <c r="O283" s="43"/>
      <c r="P283" s="202">
        <f t="shared" si="81"/>
        <v>0</v>
      </c>
      <c r="Q283" s="202">
        <v>0</v>
      </c>
      <c r="R283" s="202">
        <f t="shared" si="82"/>
        <v>0</v>
      </c>
      <c r="S283" s="202">
        <v>0</v>
      </c>
      <c r="T283" s="203">
        <f t="shared" si="83"/>
        <v>0</v>
      </c>
      <c r="AR283" s="24" t="s">
        <v>473</v>
      </c>
      <c r="AT283" s="24" t="s">
        <v>222</v>
      </c>
      <c r="AU283" s="24" t="s">
        <v>88</v>
      </c>
      <c r="AY283" s="24" t="s">
        <v>179</v>
      </c>
      <c r="BE283" s="204">
        <f t="shared" si="84"/>
        <v>0</v>
      </c>
      <c r="BF283" s="204">
        <f t="shared" si="85"/>
        <v>0</v>
      </c>
      <c r="BG283" s="204">
        <f t="shared" si="86"/>
        <v>0</v>
      </c>
      <c r="BH283" s="204">
        <f t="shared" si="87"/>
        <v>0</v>
      </c>
      <c r="BI283" s="204">
        <f t="shared" si="88"/>
        <v>0</v>
      </c>
      <c r="BJ283" s="24" t="s">
        <v>86</v>
      </c>
      <c r="BK283" s="204">
        <f t="shared" si="89"/>
        <v>0</v>
      </c>
      <c r="BL283" s="24" t="s">
        <v>301</v>
      </c>
      <c r="BM283" s="24" t="s">
        <v>5087</v>
      </c>
    </row>
    <row r="284" spans="2:65" s="1" customFormat="1" ht="22.9" customHeight="1">
      <c r="B284" s="42"/>
      <c r="C284" s="240" t="s">
        <v>1397</v>
      </c>
      <c r="D284" s="240" t="s">
        <v>222</v>
      </c>
      <c r="E284" s="241" t="s">
        <v>5088</v>
      </c>
      <c r="F284" s="242" t="s">
        <v>5089</v>
      </c>
      <c r="G284" s="243" t="s">
        <v>769</v>
      </c>
      <c r="H284" s="244">
        <v>31</v>
      </c>
      <c r="I284" s="245"/>
      <c r="J284" s="246">
        <f t="shared" si="80"/>
        <v>0</v>
      </c>
      <c r="K284" s="242" t="s">
        <v>233</v>
      </c>
      <c r="L284" s="247"/>
      <c r="M284" s="248" t="s">
        <v>34</v>
      </c>
      <c r="N284" s="249" t="s">
        <v>49</v>
      </c>
      <c r="O284" s="43"/>
      <c r="P284" s="202">
        <f t="shared" si="81"/>
        <v>0</v>
      </c>
      <c r="Q284" s="202">
        <v>0</v>
      </c>
      <c r="R284" s="202">
        <f t="shared" si="82"/>
        <v>0</v>
      </c>
      <c r="S284" s="202">
        <v>0</v>
      </c>
      <c r="T284" s="203">
        <f t="shared" si="83"/>
        <v>0</v>
      </c>
      <c r="AR284" s="24" t="s">
        <v>473</v>
      </c>
      <c r="AT284" s="24" t="s">
        <v>222</v>
      </c>
      <c r="AU284" s="24" t="s">
        <v>88</v>
      </c>
      <c r="AY284" s="24" t="s">
        <v>179</v>
      </c>
      <c r="BE284" s="204">
        <f t="shared" si="84"/>
        <v>0</v>
      </c>
      <c r="BF284" s="204">
        <f t="shared" si="85"/>
        <v>0</v>
      </c>
      <c r="BG284" s="204">
        <f t="shared" si="86"/>
        <v>0</v>
      </c>
      <c r="BH284" s="204">
        <f t="shared" si="87"/>
        <v>0</v>
      </c>
      <c r="BI284" s="204">
        <f t="shared" si="88"/>
        <v>0</v>
      </c>
      <c r="BJ284" s="24" t="s">
        <v>86</v>
      </c>
      <c r="BK284" s="204">
        <f t="shared" si="89"/>
        <v>0</v>
      </c>
      <c r="BL284" s="24" t="s">
        <v>301</v>
      </c>
      <c r="BM284" s="24" t="s">
        <v>5090</v>
      </c>
    </row>
    <row r="285" spans="2:65" s="1" customFormat="1" ht="22.9" customHeight="1">
      <c r="B285" s="42"/>
      <c r="C285" s="240" t="s">
        <v>1402</v>
      </c>
      <c r="D285" s="240" t="s">
        <v>222</v>
      </c>
      <c r="E285" s="241" t="s">
        <v>5091</v>
      </c>
      <c r="F285" s="242" t="s">
        <v>5092</v>
      </c>
      <c r="G285" s="243" t="s">
        <v>769</v>
      </c>
      <c r="H285" s="244">
        <v>18</v>
      </c>
      <c r="I285" s="245"/>
      <c r="J285" s="246">
        <f t="shared" si="80"/>
        <v>0</v>
      </c>
      <c r="K285" s="242" t="s">
        <v>233</v>
      </c>
      <c r="L285" s="247"/>
      <c r="M285" s="248" t="s">
        <v>34</v>
      </c>
      <c r="N285" s="249" t="s">
        <v>49</v>
      </c>
      <c r="O285" s="43"/>
      <c r="P285" s="202">
        <f t="shared" si="81"/>
        <v>0</v>
      </c>
      <c r="Q285" s="202">
        <v>0</v>
      </c>
      <c r="R285" s="202">
        <f t="shared" si="82"/>
        <v>0</v>
      </c>
      <c r="S285" s="202">
        <v>0</v>
      </c>
      <c r="T285" s="203">
        <f t="shared" si="83"/>
        <v>0</v>
      </c>
      <c r="AR285" s="24" t="s">
        <v>473</v>
      </c>
      <c r="AT285" s="24" t="s">
        <v>222</v>
      </c>
      <c r="AU285" s="24" t="s">
        <v>88</v>
      </c>
      <c r="AY285" s="24" t="s">
        <v>179</v>
      </c>
      <c r="BE285" s="204">
        <f t="shared" si="84"/>
        <v>0</v>
      </c>
      <c r="BF285" s="204">
        <f t="shared" si="85"/>
        <v>0</v>
      </c>
      <c r="BG285" s="204">
        <f t="shared" si="86"/>
        <v>0</v>
      </c>
      <c r="BH285" s="204">
        <f t="shared" si="87"/>
        <v>0</v>
      </c>
      <c r="BI285" s="204">
        <f t="shared" si="88"/>
        <v>0</v>
      </c>
      <c r="BJ285" s="24" t="s">
        <v>86</v>
      </c>
      <c r="BK285" s="204">
        <f t="shared" si="89"/>
        <v>0</v>
      </c>
      <c r="BL285" s="24" t="s">
        <v>301</v>
      </c>
      <c r="BM285" s="24" t="s">
        <v>5093</v>
      </c>
    </row>
    <row r="286" spans="2:65" s="1" customFormat="1" ht="22.9" customHeight="1">
      <c r="B286" s="42"/>
      <c r="C286" s="240" t="s">
        <v>1406</v>
      </c>
      <c r="D286" s="240" t="s">
        <v>222</v>
      </c>
      <c r="E286" s="241" t="s">
        <v>5094</v>
      </c>
      <c r="F286" s="242" t="s">
        <v>5095</v>
      </c>
      <c r="G286" s="243" t="s">
        <v>769</v>
      </c>
      <c r="H286" s="244">
        <v>4</v>
      </c>
      <c r="I286" s="245"/>
      <c r="J286" s="246">
        <f t="shared" si="80"/>
        <v>0</v>
      </c>
      <c r="K286" s="242" t="s">
        <v>233</v>
      </c>
      <c r="L286" s="247"/>
      <c r="M286" s="248" t="s">
        <v>34</v>
      </c>
      <c r="N286" s="249" t="s">
        <v>49</v>
      </c>
      <c r="O286" s="43"/>
      <c r="P286" s="202">
        <f t="shared" si="81"/>
        <v>0</v>
      </c>
      <c r="Q286" s="202">
        <v>0</v>
      </c>
      <c r="R286" s="202">
        <f t="shared" si="82"/>
        <v>0</v>
      </c>
      <c r="S286" s="202">
        <v>0</v>
      </c>
      <c r="T286" s="203">
        <f t="shared" si="83"/>
        <v>0</v>
      </c>
      <c r="AR286" s="24" t="s">
        <v>473</v>
      </c>
      <c r="AT286" s="24" t="s">
        <v>222</v>
      </c>
      <c r="AU286" s="24" t="s">
        <v>88</v>
      </c>
      <c r="AY286" s="24" t="s">
        <v>179</v>
      </c>
      <c r="BE286" s="204">
        <f t="shared" si="84"/>
        <v>0</v>
      </c>
      <c r="BF286" s="204">
        <f t="shared" si="85"/>
        <v>0</v>
      </c>
      <c r="BG286" s="204">
        <f t="shared" si="86"/>
        <v>0</v>
      </c>
      <c r="BH286" s="204">
        <f t="shared" si="87"/>
        <v>0</v>
      </c>
      <c r="BI286" s="204">
        <f t="shared" si="88"/>
        <v>0</v>
      </c>
      <c r="BJ286" s="24" t="s">
        <v>86</v>
      </c>
      <c r="BK286" s="204">
        <f t="shared" si="89"/>
        <v>0</v>
      </c>
      <c r="BL286" s="24" t="s">
        <v>301</v>
      </c>
      <c r="BM286" s="24" t="s">
        <v>5096</v>
      </c>
    </row>
    <row r="287" spans="2:65" s="1" customFormat="1" ht="22.9" customHeight="1">
      <c r="B287" s="42"/>
      <c r="C287" s="240" t="s">
        <v>1413</v>
      </c>
      <c r="D287" s="240" t="s">
        <v>222</v>
      </c>
      <c r="E287" s="241" t="s">
        <v>5097</v>
      </c>
      <c r="F287" s="242" t="s">
        <v>5098</v>
      </c>
      <c r="G287" s="243" t="s">
        <v>769</v>
      </c>
      <c r="H287" s="244">
        <v>3</v>
      </c>
      <c r="I287" s="245"/>
      <c r="J287" s="246">
        <f t="shared" si="80"/>
        <v>0</v>
      </c>
      <c r="K287" s="242" t="s">
        <v>233</v>
      </c>
      <c r="L287" s="247"/>
      <c r="M287" s="248" t="s">
        <v>34</v>
      </c>
      <c r="N287" s="249" t="s">
        <v>49</v>
      </c>
      <c r="O287" s="43"/>
      <c r="P287" s="202">
        <f t="shared" si="81"/>
        <v>0</v>
      </c>
      <c r="Q287" s="202">
        <v>0</v>
      </c>
      <c r="R287" s="202">
        <f t="shared" si="82"/>
        <v>0</v>
      </c>
      <c r="S287" s="202">
        <v>0</v>
      </c>
      <c r="T287" s="203">
        <f t="shared" si="83"/>
        <v>0</v>
      </c>
      <c r="AR287" s="24" t="s">
        <v>473</v>
      </c>
      <c r="AT287" s="24" t="s">
        <v>222</v>
      </c>
      <c r="AU287" s="24" t="s">
        <v>88</v>
      </c>
      <c r="AY287" s="24" t="s">
        <v>179</v>
      </c>
      <c r="BE287" s="204">
        <f t="shared" si="84"/>
        <v>0</v>
      </c>
      <c r="BF287" s="204">
        <f t="shared" si="85"/>
        <v>0</v>
      </c>
      <c r="BG287" s="204">
        <f t="shared" si="86"/>
        <v>0</v>
      </c>
      <c r="BH287" s="204">
        <f t="shared" si="87"/>
        <v>0</v>
      </c>
      <c r="BI287" s="204">
        <f t="shared" si="88"/>
        <v>0</v>
      </c>
      <c r="BJ287" s="24" t="s">
        <v>86</v>
      </c>
      <c r="BK287" s="204">
        <f t="shared" si="89"/>
        <v>0</v>
      </c>
      <c r="BL287" s="24" t="s">
        <v>301</v>
      </c>
      <c r="BM287" s="24" t="s">
        <v>5099</v>
      </c>
    </row>
    <row r="288" spans="2:65" s="1" customFormat="1" ht="22.9" customHeight="1">
      <c r="B288" s="42"/>
      <c r="C288" s="193" t="s">
        <v>1417</v>
      </c>
      <c r="D288" s="193" t="s">
        <v>182</v>
      </c>
      <c r="E288" s="194" t="s">
        <v>5100</v>
      </c>
      <c r="F288" s="195" t="s">
        <v>5101</v>
      </c>
      <c r="G288" s="196" t="s">
        <v>769</v>
      </c>
      <c r="H288" s="197">
        <v>123</v>
      </c>
      <c r="I288" s="198"/>
      <c r="J288" s="199">
        <f t="shared" si="80"/>
        <v>0</v>
      </c>
      <c r="K288" s="195" t="s">
        <v>186</v>
      </c>
      <c r="L288" s="62"/>
      <c r="M288" s="200" t="s">
        <v>34</v>
      </c>
      <c r="N288" s="201" t="s">
        <v>49</v>
      </c>
      <c r="O288" s="43"/>
      <c r="P288" s="202">
        <f t="shared" si="81"/>
        <v>0</v>
      </c>
      <c r="Q288" s="202">
        <v>0</v>
      </c>
      <c r="R288" s="202">
        <f t="shared" si="82"/>
        <v>0</v>
      </c>
      <c r="S288" s="202">
        <v>0</v>
      </c>
      <c r="T288" s="203">
        <f t="shared" si="83"/>
        <v>0</v>
      </c>
      <c r="AR288" s="24" t="s">
        <v>301</v>
      </c>
      <c r="AT288" s="24" t="s">
        <v>182</v>
      </c>
      <c r="AU288" s="24" t="s">
        <v>88</v>
      </c>
      <c r="AY288" s="24" t="s">
        <v>179</v>
      </c>
      <c r="BE288" s="204">
        <f t="shared" si="84"/>
        <v>0</v>
      </c>
      <c r="BF288" s="204">
        <f t="shared" si="85"/>
        <v>0</v>
      </c>
      <c r="BG288" s="204">
        <f t="shared" si="86"/>
        <v>0</v>
      </c>
      <c r="BH288" s="204">
        <f t="shared" si="87"/>
        <v>0</v>
      </c>
      <c r="BI288" s="204">
        <f t="shared" si="88"/>
        <v>0</v>
      </c>
      <c r="BJ288" s="24" t="s">
        <v>86</v>
      </c>
      <c r="BK288" s="204">
        <f t="shared" si="89"/>
        <v>0</v>
      </c>
      <c r="BL288" s="24" t="s">
        <v>301</v>
      </c>
      <c r="BM288" s="24" t="s">
        <v>5102</v>
      </c>
    </row>
    <row r="289" spans="2:65" s="12" customFormat="1" ht="13.5">
      <c r="B289" s="218"/>
      <c r="C289" s="219"/>
      <c r="D289" s="205" t="s">
        <v>191</v>
      </c>
      <c r="E289" s="220" t="s">
        <v>34</v>
      </c>
      <c r="F289" s="221" t="s">
        <v>5103</v>
      </c>
      <c r="G289" s="219"/>
      <c r="H289" s="222">
        <v>123</v>
      </c>
      <c r="I289" s="223"/>
      <c r="J289" s="219"/>
      <c r="K289" s="219"/>
      <c r="L289" s="224"/>
      <c r="M289" s="225"/>
      <c r="N289" s="226"/>
      <c r="O289" s="226"/>
      <c r="P289" s="226"/>
      <c r="Q289" s="226"/>
      <c r="R289" s="226"/>
      <c r="S289" s="226"/>
      <c r="T289" s="227"/>
      <c r="AT289" s="228" t="s">
        <v>191</v>
      </c>
      <c r="AU289" s="228" t="s">
        <v>88</v>
      </c>
      <c r="AV289" s="12" t="s">
        <v>88</v>
      </c>
      <c r="AW289" s="12" t="s">
        <v>41</v>
      </c>
      <c r="AX289" s="12" t="s">
        <v>86</v>
      </c>
      <c r="AY289" s="228" t="s">
        <v>179</v>
      </c>
    </row>
    <row r="290" spans="2:65" s="1" customFormat="1" ht="14.45" customHeight="1">
      <c r="B290" s="42"/>
      <c r="C290" s="240" t="s">
        <v>1420</v>
      </c>
      <c r="D290" s="240" t="s">
        <v>222</v>
      </c>
      <c r="E290" s="241" t="s">
        <v>5104</v>
      </c>
      <c r="F290" s="242" t="s">
        <v>5105</v>
      </c>
      <c r="G290" s="243" t="s">
        <v>769</v>
      </c>
      <c r="H290" s="244">
        <v>2</v>
      </c>
      <c r="I290" s="245"/>
      <c r="J290" s="246">
        <f t="shared" ref="J290:J297" si="90">ROUND(I290*H290,2)</f>
        <v>0</v>
      </c>
      <c r="K290" s="242" t="s">
        <v>233</v>
      </c>
      <c r="L290" s="247"/>
      <c r="M290" s="248" t="s">
        <v>34</v>
      </c>
      <c r="N290" s="249" t="s">
        <v>49</v>
      </c>
      <c r="O290" s="43"/>
      <c r="P290" s="202">
        <f t="shared" ref="P290:P297" si="91">O290*H290</f>
        <v>0</v>
      </c>
      <c r="Q290" s="202">
        <v>0</v>
      </c>
      <c r="R290" s="202">
        <f t="shared" ref="R290:R297" si="92">Q290*H290</f>
        <v>0</v>
      </c>
      <c r="S290" s="202">
        <v>0</v>
      </c>
      <c r="T290" s="203">
        <f t="shared" ref="T290:T297" si="93">S290*H290</f>
        <v>0</v>
      </c>
      <c r="AR290" s="24" t="s">
        <v>473</v>
      </c>
      <c r="AT290" s="24" t="s">
        <v>222</v>
      </c>
      <c r="AU290" s="24" t="s">
        <v>88</v>
      </c>
      <c r="AY290" s="24" t="s">
        <v>179</v>
      </c>
      <c r="BE290" s="204">
        <f t="shared" ref="BE290:BE297" si="94">IF(N290="základní",J290,0)</f>
        <v>0</v>
      </c>
      <c r="BF290" s="204">
        <f t="shared" ref="BF290:BF297" si="95">IF(N290="snížená",J290,0)</f>
        <v>0</v>
      </c>
      <c r="BG290" s="204">
        <f t="shared" ref="BG290:BG297" si="96">IF(N290="zákl. přenesená",J290,0)</f>
        <v>0</v>
      </c>
      <c r="BH290" s="204">
        <f t="shared" ref="BH290:BH297" si="97">IF(N290="sníž. přenesená",J290,0)</f>
        <v>0</v>
      </c>
      <c r="BI290" s="204">
        <f t="shared" ref="BI290:BI297" si="98">IF(N290="nulová",J290,0)</f>
        <v>0</v>
      </c>
      <c r="BJ290" s="24" t="s">
        <v>86</v>
      </c>
      <c r="BK290" s="204">
        <f t="shared" ref="BK290:BK297" si="99">ROUND(I290*H290,2)</f>
        <v>0</v>
      </c>
      <c r="BL290" s="24" t="s">
        <v>301</v>
      </c>
      <c r="BM290" s="24" t="s">
        <v>5106</v>
      </c>
    </row>
    <row r="291" spans="2:65" s="1" customFormat="1" ht="22.9" customHeight="1">
      <c r="B291" s="42"/>
      <c r="C291" s="240" t="s">
        <v>1425</v>
      </c>
      <c r="D291" s="240" t="s">
        <v>222</v>
      </c>
      <c r="E291" s="241" t="s">
        <v>5107</v>
      </c>
      <c r="F291" s="242" t="s">
        <v>5108</v>
      </c>
      <c r="G291" s="243" t="s">
        <v>769</v>
      </c>
      <c r="H291" s="244">
        <v>1</v>
      </c>
      <c r="I291" s="245"/>
      <c r="J291" s="246">
        <f t="shared" si="90"/>
        <v>0</v>
      </c>
      <c r="K291" s="242" t="s">
        <v>233</v>
      </c>
      <c r="L291" s="247"/>
      <c r="M291" s="248" t="s">
        <v>34</v>
      </c>
      <c r="N291" s="249" t="s">
        <v>49</v>
      </c>
      <c r="O291" s="43"/>
      <c r="P291" s="202">
        <f t="shared" si="91"/>
        <v>0</v>
      </c>
      <c r="Q291" s="202">
        <v>0</v>
      </c>
      <c r="R291" s="202">
        <f t="shared" si="92"/>
        <v>0</v>
      </c>
      <c r="S291" s="202">
        <v>0</v>
      </c>
      <c r="T291" s="203">
        <f t="shared" si="93"/>
        <v>0</v>
      </c>
      <c r="AR291" s="24" t="s">
        <v>473</v>
      </c>
      <c r="AT291" s="24" t="s">
        <v>222</v>
      </c>
      <c r="AU291" s="24" t="s">
        <v>88</v>
      </c>
      <c r="AY291" s="24" t="s">
        <v>179</v>
      </c>
      <c r="BE291" s="204">
        <f t="shared" si="94"/>
        <v>0</v>
      </c>
      <c r="BF291" s="204">
        <f t="shared" si="95"/>
        <v>0</v>
      </c>
      <c r="BG291" s="204">
        <f t="shared" si="96"/>
        <v>0</v>
      </c>
      <c r="BH291" s="204">
        <f t="shared" si="97"/>
        <v>0</v>
      </c>
      <c r="BI291" s="204">
        <f t="shared" si="98"/>
        <v>0</v>
      </c>
      <c r="BJ291" s="24" t="s">
        <v>86</v>
      </c>
      <c r="BK291" s="204">
        <f t="shared" si="99"/>
        <v>0</v>
      </c>
      <c r="BL291" s="24" t="s">
        <v>301</v>
      </c>
      <c r="BM291" s="24" t="s">
        <v>5109</v>
      </c>
    </row>
    <row r="292" spans="2:65" s="1" customFormat="1" ht="14.45" customHeight="1">
      <c r="B292" s="42"/>
      <c r="C292" s="240" t="s">
        <v>1438</v>
      </c>
      <c r="D292" s="240" t="s">
        <v>222</v>
      </c>
      <c r="E292" s="241" t="s">
        <v>5110</v>
      </c>
      <c r="F292" s="242" t="s">
        <v>5111</v>
      </c>
      <c r="G292" s="243" t="s">
        <v>769</v>
      </c>
      <c r="H292" s="244">
        <v>5</v>
      </c>
      <c r="I292" s="245"/>
      <c r="J292" s="246">
        <f t="shared" si="90"/>
        <v>0</v>
      </c>
      <c r="K292" s="242" t="s">
        <v>233</v>
      </c>
      <c r="L292" s="247"/>
      <c r="M292" s="248" t="s">
        <v>34</v>
      </c>
      <c r="N292" s="249" t="s">
        <v>49</v>
      </c>
      <c r="O292" s="43"/>
      <c r="P292" s="202">
        <f t="shared" si="91"/>
        <v>0</v>
      </c>
      <c r="Q292" s="202">
        <v>0</v>
      </c>
      <c r="R292" s="202">
        <f t="shared" si="92"/>
        <v>0</v>
      </c>
      <c r="S292" s="202">
        <v>0</v>
      </c>
      <c r="T292" s="203">
        <f t="shared" si="93"/>
        <v>0</v>
      </c>
      <c r="AR292" s="24" t="s">
        <v>473</v>
      </c>
      <c r="AT292" s="24" t="s">
        <v>222</v>
      </c>
      <c r="AU292" s="24" t="s">
        <v>88</v>
      </c>
      <c r="AY292" s="24" t="s">
        <v>179</v>
      </c>
      <c r="BE292" s="204">
        <f t="shared" si="94"/>
        <v>0</v>
      </c>
      <c r="BF292" s="204">
        <f t="shared" si="95"/>
        <v>0</v>
      </c>
      <c r="BG292" s="204">
        <f t="shared" si="96"/>
        <v>0</v>
      </c>
      <c r="BH292" s="204">
        <f t="shared" si="97"/>
        <v>0</v>
      </c>
      <c r="BI292" s="204">
        <f t="shared" si="98"/>
        <v>0</v>
      </c>
      <c r="BJ292" s="24" t="s">
        <v>86</v>
      </c>
      <c r="BK292" s="204">
        <f t="shared" si="99"/>
        <v>0</v>
      </c>
      <c r="BL292" s="24" t="s">
        <v>301</v>
      </c>
      <c r="BM292" s="24" t="s">
        <v>5112</v>
      </c>
    </row>
    <row r="293" spans="2:65" s="1" customFormat="1" ht="22.9" customHeight="1">
      <c r="B293" s="42"/>
      <c r="C293" s="240" t="s">
        <v>1446</v>
      </c>
      <c r="D293" s="240" t="s">
        <v>222</v>
      </c>
      <c r="E293" s="241" t="s">
        <v>5113</v>
      </c>
      <c r="F293" s="242" t="s">
        <v>5114</v>
      </c>
      <c r="G293" s="243" t="s">
        <v>769</v>
      </c>
      <c r="H293" s="244">
        <v>4</v>
      </c>
      <c r="I293" s="245"/>
      <c r="J293" s="246">
        <f t="shared" si="90"/>
        <v>0</v>
      </c>
      <c r="K293" s="242" t="s">
        <v>233</v>
      </c>
      <c r="L293" s="247"/>
      <c r="M293" s="248" t="s">
        <v>34</v>
      </c>
      <c r="N293" s="249" t="s">
        <v>49</v>
      </c>
      <c r="O293" s="43"/>
      <c r="P293" s="202">
        <f t="shared" si="91"/>
        <v>0</v>
      </c>
      <c r="Q293" s="202">
        <v>0</v>
      </c>
      <c r="R293" s="202">
        <f t="shared" si="92"/>
        <v>0</v>
      </c>
      <c r="S293" s="202">
        <v>0</v>
      </c>
      <c r="T293" s="203">
        <f t="shared" si="93"/>
        <v>0</v>
      </c>
      <c r="AR293" s="24" t="s">
        <v>473</v>
      </c>
      <c r="AT293" s="24" t="s">
        <v>222</v>
      </c>
      <c r="AU293" s="24" t="s">
        <v>88</v>
      </c>
      <c r="AY293" s="24" t="s">
        <v>179</v>
      </c>
      <c r="BE293" s="204">
        <f t="shared" si="94"/>
        <v>0</v>
      </c>
      <c r="BF293" s="204">
        <f t="shared" si="95"/>
        <v>0</v>
      </c>
      <c r="BG293" s="204">
        <f t="shared" si="96"/>
        <v>0</v>
      </c>
      <c r="BH293" s="204">
        <f t="shared" si="97"/>
        <v>0</v>
      </c>
      <c r="BI293" s="204">
        <f t="shared" si="98"/>
        <v>0</v>
      </c>
      <c r="BJ293" s="24" t="s">
        <v>86</v>
      </c>
      <c r="BK293" s="204">
        <f t="shared" si="99"/>
        <v>0</v>
      </c>
      <c r="BL293" s="24" t="s">
        <v>301</v>
      </c>
      <c r="BM293" s="24" t="s">
        <v>5115</v>
      </c>
    </row>
    <row r="294" spans="2:65" s="1" customFormat="1" ht="22.9" customHeight="1">
      <c r="B294" s="42"/>
      <c r="C294" s="240" t="s">
        <v>1450</v>
      </c>
      <c r="D294" s="240" t="s">
        <v>222</v>
      </c>
      <c r="E294" s="241" t="s">
        <v>5116</v>
      </c>
      <c r="F294" s="242" t="s">
        <v>5117</v>
      </c>
      <c r="G294" s="243" t="s">
        <v>769</v>
      </c>
      <c r="H294" s="244">
        <v>46</v>
      </c>
      <c r="I294" s="245"/>
      <c r="J294" s="246">
        <f t="shared" si="90"/>
        <v>0</v>
      </c>
      <c r="K294" s="242" t="s">
        <v>233</v>
      </c>
      <c r="L294" s="247"/>
      <c r="M294" s="248" t="s">
        <v>34</v>
      </c>
      <c r="N294" s="249" t="s">
        <v>49</v>
      </c>
      <c r="O294" s="43"/>
      <c r="P294" s="202">
        <f t="shared" si="91"/>
        <v>0</v>
      </c>
      <c r="Q294" s="202">
        <v>0</v>
      </c>
      <c r="R294" s="202">
        <f t="shared" si="92"/>
        <v>0</v>
      </c>
      <c r="S294" s="202">
        <v>0</v>
      </c>
      <c r="T294" s="203">
        <f t="shared" si="93"/>
        <v>0</v>
      </c>
      <c r="AR294" s="24" t="s">
        <v>473</v>
      </c>
      <c r="AT294" s="24" t="s">
        <v>222</v>
      </c>
      <c r="AU294" s="24" t="s">
        <v>88</v>
      </c>
      <c r="AY294" s="24" t="s">
        <v>179</v>
      </c>
      <c r="BE294" s="204">
        <f t="shared" si="94"/>
        <v>0</v>
      </c>
      <c r="BF294" s="204">
        <f t="shared" si="95"/>
        <v>0</v>
      </c>
      <c r="BG294" s="204">
        <f t="shared" si="96"/>
        <v>0</v>
      </c>
      <c r="BH294" s="204">
        <f t="shared" si="97"/>
        <v>0</v>
      </c>
      <c r="BI294" s="204">
        <f t="shared" si="98"/>
        <v>0</v>
      </c>
      <c r="BJ294" s="24" t="s">
        <v>86</v>
      </c>
      <c r="BK294" s="204">
        <f t="shared" si="99"/>
        <v>0</v>
      </c>
      <c r="BL294" s="24" t="s">
        <v>301</v>
      </c>
      <c r="BM294" s="24" t="s">
        <v>5118</v>
      </c>
    </row>
    <row r="295" spans="2:65" s="1" customFormat="1" ht="22.9" customHeight="1">
      <c r="B295" s="42"/>
      <c r="C295" s="240" t="s">
        <v>1458</v>
      </c>
      <c r="D295" s="240" t="s">
        <v>222</v>
      </c>
      <c r="E295" s="241" t="s">
        <v>5119</v>
      </c>
      <c r="F295" s="242" t="s">
        <v>5120</v>
      </c>
      <c r="G295" s="243" t="s">
        <v>769</v>
      </c>
      <c r="H295" s="244">
        <v>9</v>
      </c>
      <c r="I295" s="245"/>
      <c r="J295" s="246">
        <f t="shared" si="90"/>
        <v>0</v>
      </c>
      <c r="K295" s="242" t="s">
        <v>233</v>
      </c>
      <c r="L295" s="247"/>
      <c r="M295" s="248" t="s">
        <v>34</v>
      </c>
      <c r="N295" s="249" t="s">
        <v>49</v>
      </c>
      <c r="O295" s="43"/>
      <c r="P295" s="202">
        <f t="shared" si="91"/>
        <v>0</v>
      </c>
      <c r="Q295" s="202">
        <v>0</v>
      </c>
      <c r="R295" s="202">
        <f t="shared" si="92"/>
        <v>0</v>
      </c>
      <c r="S295" s="202">
        <v>0</v>
      </c>
      <c r="T295" s="203">
        <f t="shared" si="93"/>
        <v>0</v>
      </c>
      <c r="AR295" s="24" t="s">
        <v>473</v>
      </c>
      <c r="AT295" s="24" t="s">
        <v>222</v>
      </c>
      <c r="AU295" s="24" t="s">
        <v>88</v>
      </c>
      <c r="AY295" s="24" t="s">
        <v>179</v>
      </c>
      <c r="BE295" s="204">
        <f t="shared" si="94"/>
        <v>0</v>
      </c>
      <c r="BF295" s="204">
        <f t="shared" si="95"/>
        <v>0</v>
      </c>
      <c r="BG295" s="204">
        <f t="shared" si="96"/>
        <v>0</v>
      </c>
      <c r="BH295" s="204">
        <f t="shared" si="97"/>
        <v>0</v>
      </c>
      <c r="BI295" s="204">
        <f t="shared" si="98"/>
        <v>0</v>
      </c>
      <c r="BJ295" s="24" t="s">
        <v>86</v>
      </c>
      <c r="BK295" s="204">
        <f t="shared" si="99"/>
        <v>0</v>
      </c>
      <c r="BL295" s="24" t="s">
        <v>301</v>
      </c>
      <c r="BM295" s="24" t="s">
        <v>5121</v>
      </c>
    </row>
    <row r="296" spans="2:65" s="1" customFormat="1" ht="22.9" customHeight="1">
      <c r="B296" s="42"/>
      <c r="C296" s="240" t="s">
        <v>1462</v>
      </c>
      <c r="D296" s="240" t="s">
        <v>222</v>
      </c>
      <c r="E296" s="241" t="s">
        <v>5122</v>
      </c>
      <c r="F296" s="242" t="s">
        <v>5123</v>
      </c>
      <c r="G296" s="243" t="s">
        <v>769</v>
      </c>
      <c r="H296" s="244">
        <v>5</v>
      </c>
      <c r="I296" s="245"/>
      <c r="J296" s="246">
        <f t="shared" si="90"/>
        <v>0</v>
      </c>
      <c r="K296" s="242" t="s">
        <v>233</v>
      </c>
      <c r="L296" s="247"/>
      <c r="M296" s="248" t="s">
        <v>34</v>
      </c>
      <c r="N296" s="249" t="s">
        <v>49</v>
      </c>
      <c r="O296" s="43"/>
      <c r="P296" s="202">
        <f t="shared" si="91"/>
        <v>0</v>
      </c>
      <c r="Q296" s="202">
        <v>0</v>
      </c>
      <c r="R296" s="202">
        <f t="shared" si="92"/>
        <v>0</v>
      </c>
      <c r="S296" s="202">
        <v>0</v>
      </c>
      <c r="T296" s="203">
        <f t="shared" si="93"/>
        <v>0</v>
      </c>
      <c r="AR296" s="24" t="s">
        <v>473</v>
      </c>
      <c r="AT296" s="24" t="s">
        <v>222</v>
      </c>
      <c r="AU296" s="24" t="s">
        <v>88</v>
      </c>
      <c r="AY296" s="24" t="s">
        <v>179</v>
      </c>
      <c r="BE296" s="204">
        <f t="shared" si="94"/>
        <v>0</v>
      </c>
      <c r="BF296" s="204">
        <f t="shared" si="95"/>
        <v>0</v>
      </c>
      <c r="BG296" s="204">
        <f t="shared" si="96"/>
        <v>0</v>
      </c>
      <c r="BH296" s="204">
        <f t="shared" si="97"/>
        <v>0</v>
      </c>
      <c r="BI296" s="204">
        <f t="shared" si="98"/>
        <v>0</v>
      </c>
      <c r="BJ296" s="24" t="s">
        <v>86</v>
      </c>
      <c r="BK296" s="204">
        <f t="shared" si="99"/>
        <v>0</v>
      </c>
      <c r="BL296" s="24" t="s">
        <v>301</v>
      </c>
      <c r="BM296" s="24" t="s">
        <v>5124</v>
      </c>
    </row>
    <row r="297" spans="2:65" s="1" customFormat="1" ht="14.45" customHeight="1">
      <c r="B297" s="42"/>
      <c r="C297" s="240" t="s">
        <v>1466</v>
      </c>
      <c r="D297" s="240" t="s">
        <v>222</v>
      </c>
      <c r="E297" s="241" t="s">
        <v>5125</v>
      </c>
      <c r="F297" s="242" t="s">
        <v>5126</v>
      </c>
      <c r="G297" s="243" t="s">
        <v>769</v>
      </c>
      <c r="H297" s="244">
        <v>51</v>
      </c>
      <c r="I297" s="245"/>
      <c r="J297" s="246">
        <f t="shared" si="90"/>
        <v>0</v>
      </c>
      <c r="K297" s="242" t="s">
        <v>233</v>
      </c>
      <c r="L297" s="247"/>
      <c r="M297" s="248" t="s">
        <v>34</v>
      </c>
      <c r="N297" s="267" t="s">
        <v>49</v>
      </c>
      <c r="O297" s="262"/>
      <c r="P297" s="265">
        <f t="shared" si="91"/>
        <v>0</v>
      </c>
      <c r="Q297" s="265">
        <v>0</v>
      </c>
      <c r="R297" s="265">
        <f t="shared" si="92"/>
        <v>0</v>
      </c>
      <c r="S297" s="265">
        <v>0</v>
      </c>
      <c r="T297" s="266">
        <f t="shared" si="93"/>
        <v>0</v>
      </c>
      <c r="AR297" s="24" t="s">
        <v>473</v>
      </c>
      <c r="AT297" s="24" t="s">
        <v>222</v>
      </c>
      <c r="AU297" s="24" t="s">
        <v>88</v>
      </c>
      <c r="AY297" s="24" t="s">
        <v>179</v>
      </c>
      <c r="BE297" s="204">
        <f t="shared" si="94"/>
        <v>0</v>
      </c>
      <c r="BF297" s="204">
        <f t="shared" si="95"/>
        <v>0</v>
      </c>
      <c r="BG297" s="204">
        <f t="shared" si="96"/>
        <v>0</v>
      </c>
      <c r="BH297" s="204">
        <f t="shared" si="97"/>
        <v>0</v>
      </c>
      <c r="BI297" s="204">
        <f t="shared" si="98"/>
        <v>0</v>
      </c>
      <c r="BJ297" s="24" t="s">
        <v>86</v>
      </c>
      <c r="BK297" s="204">
        <f t="shared" si="99"/>
        <v>0</v>
      </c>
      <c r="BL297" s="24" t="s">
        <v>301</v>
      </c>
      <c r="BM297" s="24" t="s">
        <v>5127</v>
      </c>
    </row>
    <row r="298" spans="2:65" s="1" customFormat="1" ht="6.95" customHeight="1">
      <c r="B298" s="57"/>
      <c r="C298" s="58"/>
      <c r="D298" s="58"/>
      <c r="E298" s="58"/>
      <c r="F298" s="58"/>
      <c r="G298" s="58"/>
      <c r="H298" s="58"/>
      <c r="I298" s="140"/>
      <c r="J298" s="58"/>
      <c r="K298" s="58"/>
      <c r="L298" s="62"/>
    </row>
  </sheetData>
  <sheetProtection algorithmName="SHA-512" hashValue="ZuEuZo/VMLgRpE32Hd9ZwVwRvnJQCLG72t762K3/9KVe1c++FRrbGZE18WhaWKF/9OnC9fh8oGiuXdRf2TWiHg==" saltValue="23NJU32njnpXfpGQhFEZ4ScBh0qYFFCRTyX0UP8Nrws9oizFPKBgzAPPgynh5SsJHCyBP+u8vImVIuWPh0jaXQ==" spinCount="100000" sheet="1" objects="1" scenarios="1" formatColumns="0" formatRows="0" autoFilter="0"/>
  <autoFilter ref="C84:K297"/>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106</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5128</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ROUND(J78,2)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ROUND(SUM(BE78:BE101), 2)</f>
        <v>0</v>
      </c>
      <c r="G30" s="43"/>
      <c r="H30" s="43"/>
      <c r="I30" s="132">
        <v>0.21</v>
      </c>
      <c r="J30" s="131">
        <f>ROUND(ROUND((SUM(BE78:BE101)), 2)*I30, 2)</f>
        <v>0</v>
      </c>
      <c r="K30" s="46"/>
    </row>
    <row r="31" spans="2:11" s="1" customFormat="1" ht="14.45" customHeight="1">
      <c r="B31" s="42"/>
      <c r="C31" s="43"/>
      <c r="D31" s="43"/>
      <c r="E31" s="50" t="s">
        <v>50</v>
      </c>
      <c r="F31" s="131">
        <f>ROUND(SUM(BF78:BF101), 2)</f>
        <v>0</v>
      </c>
      <c r="G31" s="43"/>
      <c r="H31" s="43"/>
      <c r="I31" s="132">
        <v>0.15</v>
      </c>
      <c r="J31" s="131">
        <f>ROUND(ROUND((SUM(BF78:BF101)), 2)*I31, 2)</f>
        <v>0</v>
      </c>
      <c r="K31" s="46"/>
    </row>
    <row r="32" spans="2:11" s="1" customFormat="1" ht="14.45" hidden="1" customHeight="1">
      <c r="B32" s="42"/>
      <c r="C32" s="43"/>
      <c r="D32" s="43"/>
      <c r="E32" s="50" t="s">
        <v>51</v>
      </c>
      <c r="F32" s="131">
        <f>ROUND(SUM(BG78:BG101), 2)</f>
        <v>0</v>
      </c>
      <c r="G32" s="43"/>
      <c r="H32" s="43"/>
      <c r="I32" s="132">
        <v>0.21</v>
      </c>
      <c r="J32" s="131">
        <v>0</v>
      </c>
      <c r="K32" s="46"/>
    </row>
    <row r="33" spans="2:11" s="1" customFormat="1" ht="14.45" hidden="1" customHeight="1">
      <c r="B33" s="42"/>
      <c r="C33" s="43"/>
      <c r="D33" s="43"/>
      <c r="E33" s="50" t="s">
        <v>52</v>
      </c>
      <c r="F33" s="131">
        <f>ROUND(SUM(BH78:BH101), 2)</f>
        <v>0</v>
      </c>
      <c r="G33" s="43"/>
      <c r="H33" s="43"/>
      <c r="I33" s="132">
        <v>0.15</v>
      </c>
      <c r="J33" s="131">
        <v>0</v>
      </c>
      <c r="K33" s="46"/>
    </row>
    <row r="34" spans="2:11" s="1" customFormat="1" ht="14.45" hidden="1" customHeight="1">
      <c r="B34" s="42"/>
      <c r="C34" s="43"/>
      <c r="D34" s="43"/>
      <c r="E34" s="50" t="s">
        <v>53</v>
      </c>
      <c r="F34" s="131">
        <f>ROUND(SUM(BI78:BI101),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JS - Jímací soustava</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J78</f>
        <v>0</v>
      </c>
      <c r="K56" s="46"/>
      <c r="AU56" s="24" t="s">
        <v>141</v>
      </c>
    </row>
    <row r="57" spans="2:47" s="7" customFormat="1" ht="24.95" customHeight="1">
      <c r="B57" s="150"/>
      <c r="C57" s="151"/>
      <c r="D57" s="152" t="s">
        <v>149</v>
      </c>
      <c r="E57" s="153"/>
      <c r="F57" s="153"/>
      <c r="G57" s="153"/>
      <c r="H57" s="153"/>
      <c r="I57" s="154"/>
      <c r="J57" s="155">
        <f>J79</f>
        <v>0</v>
      </c>
      <c r="K57" s="156"/>
    </row>
    <row r="58" spans="2:47" s="8" customFormat="1" ht="19.899999999999999" customHeight="1">
      <c r="B58" s="157"/>
      <c r="C58" s="158"/>
      <c r="D58" s="159" t="s">
        <v>4575</v>
      </c>
      <c r="E58" s="160"/>
      <c r="F58" s="160"/>
      <c r="G58" s="160"/>
      <c r="H58" s="160"/>
      <c r="I58" s="161"/>
      <c r="J58" s="162">
        <f>J80</f>
        <v>0</v>
      </c>
      <c r="K58" s="163"/>
    </row>
    <row r="59" spans="2:47" s="1" customFormat="1" ht="21.75" customHeight="1">
      <c r="B59" s="42"/>
      <c r="C59" s="43"/>
      <c r="D59" s="43"/>
      <c r="E59" s="43"/>
      <c r="F59" s="43"/>
      <c r="G59" s="43"/>
      <c r="H59" s="43"/>
      <c r="I59" s="119"/>
      <c r="J59" s="43"/>
      <c r="K59" s="46"/>
    </row>
    <row r="60" spans="2:47" s="1" customFormat="1" ht="6.95" customHeight="1">
      <c r="B60" s="57"/>
      <c r="C60" s="58"/>
      <c r="D60" s="58"/>
      <c r="E60" s="58"/>
      <c r="F60" s="58"/>
      <c r="G60" s="58"/>
      <c r="H60" s="58"/>
      <c r="I60" s="140"/>
      <c r="J60" s="58"/>
      <c r="K60" s="59"/>
    </row>
    <row r="64" spans="2:47" s="1" customFormat="1" ht="6.95" customHeight="1">
      <c r="B64" s="60"/>
      <c r="C64" s="61"/>
      <c r="D64" s="61"/>
      <c r="E64" s="61"/>
      <c r="F64" s="61"/>
      <c r="G64" s="61"/>
      <c r="H64" s="61"/>
      <c r="I64" s="143"/>
      <c r="J64" s="61"/>
      <c r="K64" s="61"/>
      <c r="L64" s="62"/>
    </row>
    <row r="65" spans="2:63" s="1" customFormat="1" ht="36.950000000000003" customHeight="1">
      <c r="B65" s="42"/>
      <c r="C65" s="63" t="s">
        <v>163</v>
      </c>
      <c r="D65" s="64"/>
      <c r="E65" s="64"/>
      <c r="F65" s="64"/>
      <c r="G65" s="64"/>
      <c r="H65" s="64"/>
      <c r="I65" s="164"/>
      <c r="J65" s="64"/>
      <c r="K65" s="64"/>
      <c r="L65" s="62"/>
    </row>
    <row r="66" spans="2:63" s="1" customFormat="1" ht="6.95" customHeight="1">
      <c r="B66" s="42"/>
      <c r="C66" s="64"/>
      <c r="D66" s="64"/>
      <c r="E66" s="64"/>
      <c r="F66" s="64"/>
      <c r="G66" s="64"/>
      <c r="H66" s="64"/>
      <c r="I66" s="164"/>
      <c r="J66" s="64"/>
      <c r="K66" s="64"/>
      <c r="L66" s="62"/>
    </row>
    <row r="67" spans="2:63" s="1" customFormat="1" ht="14.45" customHeight="1">
      <c r="B67" s="42"/>
      <c r="C67" s="66" t="s">
        <v>18</v>
      </c>
      <c r="D67" s="64"/>
      <c r="E67" s="64"/>
      <c r="F67" s="64"/>
      <c r="G67" s="64"/>
      <c r="H67" s="64"/>
      <c r="I67" s="164"/>
      <c r="J67" s="64"/>
      <c r="K67" s="64"/>
      <c r="L67" s="62"/>
    </row>
    <row r="68" spans="2:63" s="1" customFormat="1" ht="14.45" customHeight="1">
      <c r="B68" s="42"/>
      <c r="C68" s="64"/>
      <c r="D68" s="64"/>
      <c r="E68" s="393" t="str">
        <f>E7</f>
        <v>Nemocnice Sokolov-stav.úpravy 4.np pav.B-OPERAČNÍ SÁLY</v>
      </c>
      <c r="F68" s="394"/>
      <c r="G68" s="394"/>
      <c r="H68" s="394"/>
      <c r="I68" s="164"/>
      <c r="J68" s="64"/>
      <c r="K68" s="64"/>
      <c r="L68" s="62"/>
    </row>
    <row r="69" spans="2:63" s="1" customFormat="1" ht="14.45" customHeight="1">
      <c r="B69" s="42"/>
      <c r="C69" s="66" t="s">
        <v>135</v>
      </c>
      <c r="D69" s="64"/>
      <c r="E69" s="64"/>
      <c r="F69" s="64"/>
      <c r="G69" s="64"/>
      <c r="H69" s="64"/>
      <c r="I69" s="164"/>
      <c r="J69" s="64"/>
      <c r="K69" s="64"/>
      <c r="L69" s="62"/>
    </row>
    <row r="70" spans="2:63" s="1" customFormat="1" ht="16.149999999999999" customHeight="1">
      <c r="B70" s="42"/>
      <c r="C70" s="64"/>
      <c r="D70" s="64"/>
      <c r="E70" s="368" t="str">
        <f>E9</f>
        <v>JS - Jímací soustava</v>
      </c>
      <c r="F70" s="395"/>
      <c r="G70" s="395"/>
      <c r="H70" s="395"/>
      <c r="I70" s="164"/>
      <c r="J70" s="64"/>
      <c r="K70" s="64"/>
      <c r="L70" s="62"/>
    </row>
    <row r="71" spans="2:63" s="1" customFormat="1" ht="6.95" customHeight="1">
      <c r="B71" s="42"/>
      <c r="C71" s="64"/>
      <c r="D71" s="64"/>
      <c r="E71" s="64"/>
      <c r="F71" s="64"/>
      <c r="G71" s="64"/>
      <c r="H71" s="64"/>
      <c r="I71" s="164"/>
      <c r="J71" s="64"/>
      <c r="K71" s="64"/>
      <c r="L71" s="62"/>
    </row>
    <row r="72" spans="2:63" s="1" customFormat="1" ht="18" customHeight="1">
      <c r="B72" s="42"/>
      <c r="C72" s="66" t="s">
        <v>24</v>
      </c>
      <c r="D72" s="64"/>
      <c r="E72" s="64"/>
      <c r="F72" s="165" t="str">
        <f>F12</f>
        <v>Sokolov</v>
      </c>
      <c r="G72" s="64"/>
      <c r="H72" s="64"/>
      <c r="I72" s="166" t="s">
        <v>26</v>
      </c>
      <c r="J72" s="74" t="str">
        <f>IF(J12="","",J12)</f>
        <v>12.9.2017</v>
      </c>
      <c r="K72" s="64"/>
      <c r="L72" s="62"/>
    </row>
    <row r="73" spans="2:63" s="1" customFormat="1" ht="6.95" customHeight="1">
      <c r="B73" s="42"/>
      <c r="C73" s="64"/>
      <c r="D73" s="64"/>
      <c r="E73" s="64"/>
      <c r="F73" s="64"/>
      <c r="G73" s="64"/>
      <c r="H73" s="64"/>
      <c r="I73" s="164"/>
      <c r="J73" s="64"/>
      <c r="K73" s="64"/>
      <c r="L73" s="62"/>
    </row>
    <row r="74" spans="2:63" s="1" customFormat="1">
      <c r="B74" s="42"/>
      <c r="C74" s="66" t="s">
        <v>32</v>
      </c>
      <c r="D74" s="64"/>
      <c r="E74" s="64"/>
      <c r="F74" s="165" t="str">
        <f>E15</f>
        <v>Karlovarský kraj</v>
      </c>
      <c r="G74" s="64"/>
      <c r="H74" s="64"/>
      <c r="I74" s="166" t="s">
        <v>39</v>
      </c>
      <c r="J74" s="165" t="str">
        <f>E21</f>
        <v>Jurica a.s. - Ateliér Ostrov</v>
      </c>
      <c r="K74" s="64"/>
      <c r="L74" s="62"/>
    </row>
    <row r="75" spans="2:63" s="1" customFormat="1" ht="14.45" customHeight="1">
      <c r="B75" s="42"/>
      <c r="C75" s="66" t="s">
        <v>37</v>
      </c>
      <c r="D75" s="64"/>
      <c r="E75" s="64"/>
      <c r="F75" s="165" t="str">
        <f>IF(E18="","",E18)</f>
        <v/>
      </c>
      <c r="G75" s="64"/>
      <c r="H75" s="64"/>
      <c r="I75" s="164"/>
      <c r="J75" s="64"/>
      <c r="K75" s="64"/>
      <c r="L75" s="62"/>
    </row>
    <row r="76" spans="2:63" s="1" customFormat="1" ht="10.35" customHeight="1">
      <c r="B76" s="42"/>
      <c r="C76" s="64"/>
      <c r="D76" s="64"/>
      <c r="E76" s="64"/>
      <c r="F76" s="64"/>
      <c r="G76" s="64"/>
      <c r="H76" s="64"/>
      <c r="I76" s="164"/>
      <c r="J76" s="64"/>
      <c r="K76" s="64"/>
      <c r="L76" s="62"/>
    </row>
    <row r="77" spans="2:63" s="9" customFormat="1" ht="29.25" customHeight="1">
      <c r="B77" s="167"/>
      <c r="C77" s="168" t="s">
        <v>164</v>
      </c>
      <c r="D77" s="169" t="s">
        <v>63</v>
      </c>
      <c r="E77" s="169" t="s">
        <v>59</v>
      </c>
      <c r="F77" s="169" t="s">
        <v>165</v>
      </c>
      <c r="G77" s="169" t="s">
        <v>166</v>
      </c>
      <c r="H77" s="169" t="s">
        <v>167</v>
      </c>
      <c r="I77" s="170" t="s">
        <v>168</v>
      </c>
      <c r="J77" s="169" t="s">
        <v>139</v>
      </c>
      <c r="K77" s="171" t="s">
        <v>169</v>
      </c>
      <c r="L77" s="172"/>
      <c r="M77" s="82" t="s">
        <v>170</v>
      </c>
      <c r="N77" s="83" t="s">
        <v>48</v>
      </c>
      <c r="O77" s="83" t="s">
        <v>171</v>
      </c>
      <c r="P77" s="83" t="s">
        <v>172</v>
      </c>
      <c r="Q77" s="83" t="s">
        <v>173</v>
      </c>
      <c r="R77" s="83" t="s">
        <v>174</v>
      </c>
      <c r="S77" s="83" t="s">
        <v>175</v>
      </c>
      <c r="T77" s="84" t="s">
        <v>176</v>
      </c>
    </row>
    <row r="78" spans="2:63" s="1" customFormat="1" ht="29.25" customHeight="1">
      <c r="B78" s="42"/>
      <c r="C78" s="88" t="s">
        <v>140</v>
      </c>
      <c r="D78" s="64"/>
      <c r="E78" s="64"/>
      <c r="F78" s="64"/>
      <c r="G78" s="64"/>
      <c r="H78" s="64"/>
      <c r="I78" s="164"/>
      <c r="J78" s="173">
        <f>BK78</f>
        <v>0</v>
      </c>
      <c r="K78" s="64"/>
      <c r="L78" s="62"/>
      <c r="M78" s="85"/>
      <c r="N78" s="86"/>
      <c r="O78" s="86"/>
      <c r="P78" s="174">
        <f>P79</f>
        <v>0</v>
      </c>
      <c r="Q78" s="86"/>
      <c r="R78" s="174">
        <f>R79</f>
        <v>0.54603999999999997</v>
      </c>
      <c r="S78" s="86"/>
      <c r="T78" s="175">
        <f>T79</f>
        <v>0</v>
      </c>
      <c r="AT78" s="24" t="s">
        <v>77</v>
      </c>
      <c r="AU78" s="24" t="s">
        <v>141</v>
      </c>
      <c r="BK78" s="176">
        <f>BK79</f>
        <v>0</v>
      </c>
    </row>
    <row r="79" spans="2:63" s="10" customFormat="1" ht="37.35" customHeight="1">
      <c r="B79" s="177"/>
      <c r="C79" s="178"/>
      <c r="D79" s="179" t="s">
        <v>77</v>
      </c>
      <c r="E79" s="180" t="s">
        <v>1204</v>
      </c>
      <c r="F79" s="180" t="s">
        <v>1205</v>
      </c>
      <c r="G79" s="178"/>
      <c r="H79" s="178"/>
      <c r="I79" s="181"/>
      <c r="J79" s="182">
        <f>BK79</f>
        <v>0</v>
      </c>
      <c r="K79" s="178"/>
      <c r="L79" s="183"/>
      <c r="M79" s="184"/>
      <c r="N79" s="185"/>
      <c r="O79" s="185"/>
      <c r="P79" s="186">
        <f>P80</f>
        <v>0</v>
      </c>
      <c r="Q79" s="185"/>
      <c r="R79" s="186">
        <f>R80</f>
        <v>0.54603999999999997</v>
      </c>
      <c r="S79" s="185"/>
      <c r="T79" s="187">
        <f>T80</f>
        <v>0</v>
      </c>
      <c r="AR79" s="188" t="s">
        <v>88</v>
      </c>
      <c r="AT79" s="189" t="s">
        <v>77</v>
      </c>
      <c r="AU79" s="189" t="s">
        <v>78</v>
      </c>
      <c r="AY79" s="188" t="s">
        <v>179</v>
      </c>
      <c r="BK79" s="190">
        <f>BK80</f>
        <v>0</v>
      </c>
    </row>
    <row r="80" spans="2:63" s="10" customFormat="1" ht="19.899999999999999" customHeight="1">
      <c r="B80" s="177"/>
      <c r="C80" s="178"/>
      <c r="D80" s="179" t="s">
        <v>77</v>
      </c>
      <c r="E80" s="191" t="s">
        <v>4648</v>
      </c>
      <c r="F80" s="191" t="s">
        <v>4649</v>
      </c>
      <c r="G80" s="178"/>
      <c r="H80" s="178"/>
      <c r="I80" s="181"/>
      <c r="J80" s="192">
        <f>BK80</f>
        <v>0</v>
      </c>
      <c r="K80" s="178"/>
      <c r="L80" s="183"/>
      <c r="M80" s="184"/>
      <c r="N80" s="185"/>
      <c r="O80" s="185"/>
      <c r="P80" s="186">
        <f>SUM(P81:P101)</f>
        <v>0</v>
      </c>
      <c r="Q80" s="185"/>
      <c r="R80" s="186">
        <f>SUM(R81:R101)</f>
        <v>0.54603999999999997</v>
      </c>
      <c r="S80" s="185"/>
      <c r="T80" s="187">
        <f>SUM(T81:T101)</f>
        <v>0</v>
      </c>
      <c r="AR80" s="188" t="s">
        <v>88</v>
      </c>
      <c r="AT80" s="189" t="s">
        <v>77</v>
      </c>
      <c r="AU80" s="189" t="s">
        <v>86</v>
      </c>
      <c r="AY80" s="188" t="s">
        <v>179</v>
      </c>
      <c r="BK80" s="190">
        <f>SUM(BK81:BK101)</f>
        <v>0</v>
      </c>
    </row>
    <row r="81" spans="2:65" s="1" customFormat="1" ht="22.9" customHeight="1">
      <c r="B81" s="42"/>
      <c r="C81" s="193" t="s">
        <v>86</v>
      </c>
      <c r="D81" s="193" t="s">
        <v>182</v>
      </c>
      <c r="E81" s="194" t="s">
        <v>5129</v>
      </c>
      <c r="F81" s="195" t="s">
        <v>5130</v>
      </c>
      <c r="G81" s="196" t="s">
        <v>250</v>
      </c>
      <c r="H81" s="197">
        <v>1150</v>
      </c>
      <c r="I81" s="198"/>
      <c r="J81" s="199">
        <f>ROUND(I81*H81,2)</f>
        <v>0</v>
      </c>
      <c r="K81" s="195" t="s">
        <v>186</v>
      </c>
      <c r="L81" s="62"/>
      <c r="M81" s="200" t="s">
        <v>34</v>
      </c>
      <c r="N81" s="201" t="s">
        <v>49</v>
      </c>
      <c r="O81" s="43"/>
      <c r="P81" s="202">
        <f>O81*H81</f>
        <v>0</v>
      </c>
      <c r="Q81" s="202">
        <v>0</v>
      </c>
      <c r="R81" s="202">
        <f>Q81*H81</f>
        <v>0</v>
      </c>
      <c r="S81" s="202">
        <v>0</v>
      </c>
      <c r="T81" s="203">
        <f>S81*H81</f>
        <v>0</v>
      </c>
      <c r="AR81" s="24" t="s">
        <v>301</v>
      </c>
      <c r="AT81" s="24" t="s">
        <v>182</v>
      </c>
      <c r="AU81" s="24" t="s">
        <v>88</v>
      </c>
      <c r="AY81" s="24" t="s">
        <v>179</v>
      </c>
      <c r="BE81" s="204">
        <f>IF(N81="základní",J81,0)</f>
        <v>0</v>
      </c>
      <c r="BF81" s="204">
        <f>IF(N81="snížená",J81,0)</f>
        <v>0</v>
      </c>
      <c r="BG81" s="204">
        <f>IF(N81="zákl. přenesená",J81,0)</f>
        <v>0</v>
      </c>
      <c r="BH81" s="204">
        <f>IF(N81="sníž. přenesená",J81,0)</f>
        <v>0</v>
      </c>
      <c r="BI81" s="204">
        <f>IF(N81="nulová",J81,0)</f>
        <v>0</v>
      </c>
      <c r="BJ81" s="24" t="s">
        <v>86</v>
      </c>
      <c r="BK81" s="204">
        <f>ROUND(I81*H81,2)</f>
        <v>0</v>
      </c>
      <c r="BL81" s="24" t="s">
        <v>301</v>
      </c>
      <c r="BM81" s="24" t="s">
        <v>5131</v>
      </c>
    </row>
    <row r="82" spans="2:65" s="1" customFormat="1" ht="27">
      <c r="B82" s="42"/>
      <c r="C82" s="64"/>
      <c r="D82" s="205" t="s">
        <v>189</v>
      </c>
      <c r="E82" s="64"/>
      <c r="F82" s="206" t="s">
        <v>5132</v>
      </c>
      <c r="G82" s="64"/>
      <c r="H82" s="64"/>
      <c r="I82" s="164"/>
      <c r="J82" s="64"/>
      <c r="K82" s="64"/>
      <c r="L82" s="62"/>
      <c r="M82" s="207"/>
      <c r="N82" s="43"/>
      <c r="O82" s="43"/>
      <c r="P82" s="43"/>
      <c r="Q82" s="43"/>
      <c r="R82" s="43"/>
      <c r="S82" s="43"/>
      <c r="T82" s="79"/>
      <c r="AT82" s="24" t="s">
        <v>189</v>
      </c>
      <c r="AU82" s="24" t="s">
        <v>88</v>
      </c>
    </row>
    <row r="83" spans="2:65" s="1" customFormat="1" ht="14.45" customHeight="1">
      <c r="B83" s="42"/>
      <c r="C83" s="240" t="s">
        <v>88</v>
      </c>
      <c r="D83" s="240" t="s">
        <v>222</v>
      </c>
      <c r="E83" s="241" t="s">
        <v>5133</v>
      </c>
      <c r="F83" s="242" t="s">
        <v>5134</v>
      </c>
      <c r="G83" s="243" t="s">
        <v>276</v>
      </c>
      <c r="H83" s="244">
        <v>460</v>
      </c>
      <c r="I83" s="245"/>
      <c r="J83" s="246">
        <f>ROUND(I83*H83,2)</f>
        <v>0</v>
      </c>
      <c r="K83" s="242" t="s">
        <v>186</v>
      </c>
      <c r="L83" s="247"/>
      <c r="M83" s="248" t="s">
        <v>34</v>
      </c>
      <c r="N83" s="249" t="s">
        <v>49</v>
      </c>
      <c r="O83" s="43"/>
      <c r="P83" s="202">
        <f>O83*H83</f>
        <v>0</v>
      </c>
      <c r="Q83" s="202">
        <v>1E-3</v>
      </c>
      <c r="R83" s="202">
        <f>Q83*H83</f>
        <v>0.46</v>
      </c>
      <c r="S83" s="202">
        <v>0</v>
      </c>
      <c r="T83" s="203">
        <f>S83*H83</f>
        <v>0</v>
      </c>
      <c r="AR83" s="24" t="s">
        <v>473</v>
      </c>
      <c r="AT83" s="24" t="s">
        <v>222</v>
      </c>
      <c r="AU83" s="24" t="s">
        <v>88</v>
      </c>
      <c r="AY83" s="24" t="s">
        <v>179</v>
      </c>
      <c r="BE83" s="204">
        <f>IF(N83="základní",J83,0)</f>
        <v>0</v>
      </c>
      <c r="BF83" s="204">
        <f>IF(N83="snížená",J83,0)</f>
        <v>0</v>
      </c>
      <c r="BG83" s="204">
        <f>IF(N83="zákl. přenesená",J83,0)</f>
        <v>0</v>
      </c>
      <c r="BH83" s="204">
        <f>IF(N83="sníž. přenesená",J83,0)</f>
        <v>0</v>
      </c>
      <c r="BI83" s="204">
        <f>IF(N83="nulová",J83,0)</f>
        <v>0</v>
      </c>
      <c r="BJ83" s="24" t="s">
        <v>86</v>
      </c>
      <c r="BK83" s="204">
        <f>ROUND(I83*H83,2)</f>
        <v>0</v>
      </c>
      <c r="BL83" s="24" t="s">
        <v>301</v>
      </c>
      <c r="BM83" s="24" t="s">
        <v>5135</v>
      </c>
    </row>
    <row r="84" spans="2:65" s="1" customFormat="1" ht="27">
      <c r="B84" s="42"/>
      <c r="C84" s="64"/>
      <c r="D84" s="205" t="s">
        <v>227</v>
      </c>
      <c r="E84" s="64"/>
      <c r="F84" s="206" t="s">
        <v>5136</v>
      </c>
      <c r="G84" s="64"/>
      <c r="H84" s="64"/>
      <c r="I84" s="164"/>
      <c r="J84" s="64"/>
      <c r="K84" s="64"/>
      <c r="L84" s="62"/>
      <c r="M84" s="207"/>
      <c r="N84" s="43"/>
      <c r="O84" s="43"/>
      <c r="P84" s="43"/>
      <c r="Q84" s="43"/>
      <c r="R84" s="43"/>
      <c r="S84" s="43"/>
      <c r="T84" s="79"/>
      <c r="AT84" s="24" t="s">
        <v>227</v>
      </c>
      <c r="AU84" s="24" t="s">
        <v>88</v>
      </c>
    </row>
    <row r="85" spans="2:65" s="12" customFormat="1" ht="13.5">
      <c r="B85" s="218"/>
      <c r="C85" s="219"/>
      <c r="D85" s="205" t="s">
        <v>191</v>
      </c>
      <c r="E85" s="220" t="s">
        <v>34</v>
      </c>
      <c r="F85" s="221" t="s">
        <v>5137</v>
      </c>
      <c r="G85" s="219"/>
      <c r="H85" s="222">
        <v>460</v>
      </c>
      <c r="I85" s="223"/>
      <c r="J85" s="219"/>
      <c r="K85" s="219"/>
      <c r="L85" s="224"/>
      <c r="M85" s="225"/>
      <c r="N85" s="226"/>
      <c r="O85" s="226"/>
      <c r="P85" s="226"/>
      <c r="Q85" s="226"/>
      <c r="R85" s="226"/>
      <c r="S85" s="226"/>
      <c r="T85" s="227"/>
      <c r="AT85" s="228" t="s">
        <v>191</v>
      </c>
      <c r="AU85" s="228" t="s">
        <v>88</v>
      </c>
      <c r="AV85" s="12" t="s">
        <v>88</v>
      </c>
      <c r="AW85" s="12" t="s">
        <v>41</v>
      </c>
      <c r="AX85" s="12" t="s">
        <v>86</v>
      </c>
      <c r="AY85" s="228" t="s">
        <v>179</v>
      </c>
    </row>
    <row r="86" spans="2:65" s="1" customFormat="1" ht="14.45" customHeight="1">
      <c r="B86" s="42"/>
      <c r="C86" s="193" t="s">
        <v>180</v>
      </c>
      <c r="D86" s="193" t="s">
        <v>182</v>
      </c>
      <c r="E86" s="194" t="s">
        <v>5138</v>
      </c>
      <c r="F86" s="195" t="s">
        <v>5139</v>
      </c>
      <c r="G86" s="196" t="s">
        <v>769</v>
      </c>
      <c r="H86" s="197">
        <v>637</v>
      </c>
      <c r="I86" s="198"/>
      <c r="J86" s="199">
        <f>ROUND(I86*H86,2)</f>
        <v>0</v>
      </c>
      <c r="K86" s="195" t="s">
        <v>186</v>
      </c>
      <c r="L86" s="62"/>
      <c r="M86" s="200" t="s">
        <v>34</v>
      </c>
      <c r="N86" s="201" t="s">
        <v>49</v>
      </c>
      <c r="O86" s="43"/>
      <c r="P86" s="202">
        <f>O86*H86</f>
        <v>0</v>
      </c>
      <c r="Q86" s="202">
        <v>0</v>
      </c>
      <c r="R86" s="202">
        <f>Q86*H86</f>
        <v>0</v>
      </c>
      <c r="S86" s="202">
        <v>0</v>
      </c>
      <c r="T86" s="203">
        <f>S86*H86</f>
        <v>0</v>
      </c>
      <c r="AR86" s="24" t="s">
        <v>301</v>
      </c>
      <c r="AT86" s="24" t="s">
        <v>182</v>
      </c>
      <c r="AU86" s="24" t="s">
        <v>88</v>
      </c>
      <c r="AY86" s="24" t="s">
        <v>179</v>
      </c>
      <c r="BE86" s="204">
        <f>IF(N86="základní",J86,0)</f>
        <v>0</v>
      </c>
      <c r="BF86" s="204">
        <f>IF(N86="snížená",J86,0)</f>
        <v>0</v>
      </c>
      <c r="BG86" s="204">
        <f>IF(N86="zákl. přenesená",J86,0)</f>
        <v>0</v>
      </c>
      <c r="BH86" s="204">
        <f>IF(N86="sníž. přenesená",J86,0)</f>
        <v>0</v>
      </c>
      <c r="BI86" s="204">
        <f>IF(N86="nulová",J86,0)</f>
        <v>0</v>
      </c>
      <c r="BJ86" s="24" t="s">
        <v>86</v>
      </c>
      <c r="BK86" s="204">
        <f>ROUND(I86*H86,2)</f>
        <v>0</v>
      </c>
      <c r="BL86" s="24" t="s">
        <v>301</v>
      </c>
      <c r="BM86" s="24" t="s">
        <v>5140</v>
      </c>
    </row>
    <row r="87" spans="2:65" s="1" customFormat="1" ht="27">
      <c r="B87" s="42"/>
      <c r="C87" s="64"/>
      <c r="D87" s="205" t="s">
        <v>189</v>
      </c>
      <c r="E87" s="64"/>
      <c r="F87" s="206" t="s">
        <v>5132</v>
      </c>
      <c r="G87" s="64"/>
      <c r="H87" s="64"/>
      <c r="I87" s="164"/>
      <c r="J87" s="64"/>
      <c r="K87" s="64"/>
      <c r="L87" s="62"/>
      <c r="M87" s="207"/>
      <c r="N87" s="43"/>
      <c r="O87" s="43"/>
      <c r="P87" s="43"/>
      <c r="Q87" s="43"/>
      <c r="R87" s="43"/>
      <c r="S87" s="43"/>
      <c r="T87" s="79"/>
      <c r="AT87" s="24" t="s">
        <v>189</v>
      </c>
      <c r="AU87" s="24" t="s">
        <v>88</v>
      </c>
    </row>
    <row r="88" spans="2:65" s="12" customFormat="1" ht="13.5">
      <c r="B88" s="218"/>
      <c r="C88" s="219"/>
      <c r="D88" s="205" t="s">
        <v>191</v>
      </c>
      <c r="E88" s="220" t="s">
        <v>34</v>
      </c>
      <c r="F88" s="221" t="s">
        <v>5141</v>
      </c>
      <c r="G88" s="219"/>
      <c r="H88" s="222">
        <v>637</v>
      </c>
      <c r="I88" s="223"/>
      <c r="J88" s="219"/>
      <c r="K88" s="219"/>
      <c r="L88" s="224"/>
      <c r="M88" s="225"/>
      <c r="N88" s="226"/>
      <c r="O88" s="226"/>
      <c r="P88" s="226"/>
      <c r="Q88" s="226"/>
      <c r="R88" s="226"/>
      <c r="S88" s="226"/>
      <c r="T88" s="227"/>
      <c r="AT88" s="228" t="s">
        <v>191</v>
      </c>
      <c r="AU88" s="228" t="s">
        <v>88</v>
      </c>
      <c r="AV88" s="12" t="s">
        <v>88</v>
      </c>
      <c r="AW88" s="12" t="s">
        <v>41</v>
      </c>
      <c r="AX88" s="12" t="s">
        <v>86</v>
      </c>
      <c r="AY88" s="228" t="s">
        <v>179</v>
      </c>
    </row>
    <row r="89" spans="2:65" s="1" customFormat="1" ht="14.45" customHeight="1">
      <c r="B89" s="42"/>
      <c r="C89" s="240" t="s">
        <v>187</v>
      </c>
      <c r="D89" s="240" t="s">
        <v>222</v>
      </c>
      <c r="E89" s="241" t="s">
        <v>5142</v>
      </c>
      <c r="F89" s="242" t="s">
        <v>5143</v>
      </c>
      <c r="G89" s="243" t="s">
        <v>769</v>
      </c>
      <c r="H89" s="244">
        <v>476</v>
      </c>
      <c r="I89" s="245"/>
      <c r="J89" s="246">
        <f>ROUND(I89*H89,2)</f>
        <v>0</v>
      </c>
      <c r="K89" s="242" t="s">
        <v>233</v>
      </c>
      <c r="L89" s="247"/>
      <c r="M89" s="248" t="s">
        <v>34</v>
      </c>
      <c r="N89" s="249" t="s">
        <v>49</v>
      </c>
      <c r="O89" s="43"/>
      <c r="P89" s="202">
        <f>O89*H89</f>
        <v>0</v>
      </c>
      <c r="Q89" s="202">
        <v>1.2E-4</v>
      </c>
      <c r="R89" s="202">
        <f>Q89*H89</f>
        <v>5.7120000000000004E-2</v>
      </c>
      <c r="S89" s="202">
        <v>0</v>
      </c>
      <c r="T89" s="203">
        <f>S89*H89</f>
        <v>0</v>
      </c>
      <c r="AR89" s="24" t="s">
        <v>473</v>
      </c>
      <c r="AT89" s="24" t="s">
        <v>222</v>
      </c>
      <c r="AU89" s="24" t="s">
        <v>88</v>
      </c>
      <c r="AY89" s="24" t="s">
        <v>179</v>
      </c>
      <c r="BE89" s="204">
        <f>IF(N89="základní",J89,0)</f>
        <v>0</v>
      </c>
      <c r="BF89" s="204">
        <f>IF(N89="snížená",J89,0)</f>
        <v>0</v>
      </c>
      <c r="BG89" s="204">
        <f>IF(N89="zákl. přenesená",J89,0)</f>
        <v>0</v>
      </c>
      <c r="BH89" s="204">
        <f>IF(N89="sníž. přenesená",J89,0)</f>
        <v>0</v>
      </c>
      <c r="BI89" s="204">
        <f>IF(N89="nulová",J89,0)</f>
        <v>0</v>
      </c>
      <c r="BJ89" s="24" t="s">
        <v>86</v>
      </c>
      <c r="BK89" s="204">
        <f>ROUND(I89*H89,2)</f>
        <v>0</v>
      </c>
      <c r="BL89" s="24" t="s">
        <v>301</v>
      </c>
      <c r="BM89" s="24" t="s">
        <v>5144</v>
      </c>
    </row>
    <row r="90" spans="2:65" s="1" customFormat="1" ht="14.45" customHeight="1">
      <c r="B90" s="42"/>
      <c r="C90" s="240" t="s">
        <v>230</v>
      </c>
      <c r="D90" s="240" t="s">
        <v>222</v>
      </c>
      <c r="E90" s="241" t="s">
        <v>5145</v>
      </c>
      <c r="F90" s="242" t="s">
        <v>5146</v>
      </c>
      <c r="G90" s="243" t="s">
        <v>769</v>
      </c>
      <c r="H90" s="244">
        <v>95</v>
      </c>
      <c r="I90" s="245"/>
      <c r="J90" s="246">
        <f>ROUND(I90*H90,2)</f>
        <v>0</v>
      </c>
      <c r="K90" s="242" t="s">
        <v>233</v>
      </c>
      <c r="L90" s="247"/>
      <c r="M90" s="248" t="s">
        <v>34</v>
      </c>
      <c r="N90" s="249" t="s">
        <v>49</v>
      </c>
      <c r="O90" s="43"/>
      <c r="P90" s="202">
        <f>O90*H90</f>
        <v>0</v>
      </c>
      <c r="Q90" s="202">
        <v>1.6000000000000001E-4</v>
      </c>
      <c r="R90" s="202">
        <f>Q90*H90</f>
        <v>1.5200000000000002E-2</v>
      </c>
      <c r="S90" s="202">
        <v>0</v>
      </c>
      <c r="T90" s="203">
        <f>S90*H90</f>
        <v>0</v>
      </c>
      <c r="AR90" s="24" t="s">
        <v>473</v>
      </c>
      <c r="AT90" s="24" t="s">
        <v>222</v>
      </c>
      <c r="AU90" s="24" t="s">
        <v>88</v>
      </c>
      <c r="AY90" s="24" t="s">
        <v>179</v>
      </c>
      <c r="BE90" s="204">
        <f>IF(N90="základní",J90,0)</f>
        <v>0</v>
      </c>
      <c r="BF90" s="204">
        <f>IF(N90="snížená",J90,0)</f>
        <v>0</v>
      </c>
      <c r="BG90" s="204">
        <f>IF(N90="zákl. přenesená",J90,0)</f>
        <v>0</v>
      </c>
      <c r="BH90" s="204">
        <f>IF(N90="sníž. přenesená",J90,0)</f>
        <v>0</v>
      </c>
      <c r="BI90" s="204">
        <f>IF(N90="nulová",J90,0)</f>
        <v>0</v>
      </c>
      <c r="BJ90" s="24" t="s">
        <v>86</v>
      </c>
      <c r="BK90" s="204">
        <f>ROUND(I90*H90,2)</f>
        <v>0</v>
      </c>
      <c r="BL90" s="24" t="s">
        <v>301</v>
      </c>
      <c r="BM90" s="24" t="s">
        <v>5147</v>
      </c>
    </row>
    <row r="91" spans="2:65" s="1" customFormat="1" ht="14.45" customHeight="1">
      <c r="B91" s="42"/>
      <c r="C91" s="240" t="s">
        <v>236</v>
      </c>
      <c r="D91" s="240" t="s">
        <v>222</v>
      </c>
      <c r="E91" s="241" t="s">
        <v>5148</v>
      </c>
      <c r="F91" s="242" t="s">
        <v>5149</v>
      </c>
      <c r="G91" s="243" t="s">
        <v>769</v>
      </c>
      <c r="H91" s="244">
        <v>56</v>
      </c>
      <c r="I91" s="245"/>
      <c r="J91" s="246">
        <f>ROUND(I91*H91,2)</f>
        <v>0</v>
      </c>
      <c r="K91" s="242" t="s">
        <v>186</v>
      </c>
      <c r="L91" s="247"/>
      <c r="M91" s="248" t="s">
        <v>34</v>
      </c>
      <c r="N91" s="249" t="s">
        <v>49</v>
      </c>
      <c r="O91" s="43"/>
      <c r="P91" s="202">
        <f>O91*H91</f>
        <v>0</v>
      </c>
      <c r="Q91" s="202">
        <v>2.2000000000000001E-4</v>
      </c>
      <c r="R91" s="202">
        <f>Q91*H91</f>
        <v>1.2320000000000001E-2</v>
      </c>
      <c r="S91" s="202">
        <v>0</v>
      </c>
      <c r="T91" s="203">
        <f>S91*H91</f>
        <v>0</v>
      </c>
      <c r="AR91" s="24" t="s">
        <v>473</v>
      </c>
      <c r="AT91" s="24" t="s">
        <v>222</v>
      </c>
      <c r="AU91" s="24" t="s">
        <v>88</v>
      </c>
      <c r="AY91" s="24" t="s">
        <v>179</v>
      </c>
      <c r="BE91" s="204">
        <f>IF(N91="základní",J91,0)</f>
        <v>0</v>
      </c>
      <c r="BF91" s="204">
        <f>IF(N91="snížená",J91,0)</f>
        <v>0</v>
      </c>
      <c r="BG91" s="204">
        <f>IF(N91="zákl. přenesená",J91,0)</f>
        <v>0</v>
      </c>
      <c r="BH91" s="204">
        <f>IF(N91="sníž. přenesená",J91,0)</f>
        <v>0</v>
      </c>
      <c r="BI91" s="204">
        <f>IF(N91="nulová",J91,0)</f>
        <v>0</v>
      </c>
      <c r="BJ91" s="24" t="s">
        <v>86</v>
      </c>
      <c r="BK91" s="204">
        <f>ROUND(I91*H91,2)</f>
        <v>0</v>
      </c>
      <c r="BL91" s="24" t="s">
        <v>301</v>
      </c>
      <c r="BM91" s="24" t="s">
        <v>5150</v>
      </c>
    </row>
    <row r="92" spans="2:65" s="1" customFormat="1" ht="14.45" customHeight="1">
      <c r="B92" s="42"/>
      <c r="C92" s="240" t="s">
        <v>242</v>
      </c>
      <c r="D92" s="240" t="s">
        <v>222</v>
      </c>
      <c r="E92" s="241" t="s">
        <v>5151</v>
      </c>
      <c r="F92" s="242" t="s">
        <v>5152</v>
      </c>
      <c r="G92" s="243" t="s">
        <v>769</v>
      </c>
      <c r="H92" s="244">
        <v>10</v>
      </c>
      <c r="I92" s="245"/>
      <c r="J92" s="246">
        <f>ROUND(I92*H92,2)</f>
        <v>0</v>
      </c>
      <c r="K92" s="242" t="s">
        <v>233</v>
      </c>
      <c r="L92" s="247"/>
      <c r="M92" s="248" t="s">
        <v>34</v>
      </c>
      <c r="N92" s="249" t="s">
        <v>49</v>
      </c>
      <c r="O92" s="43"/>
      <c r="P92" s="202">
        <f>O92*H92</f>
        <v>0</v>
      </c>
      <c r="Q92" s="202">
        <v>1.3999999999999999E-4</v>
      </c>
      <c r="R92" s="202">
        <f>Q92*H92</f>
        <v>1.3999999999999998E-3</v>
      </c>
      <c r="S92" s="202">
        <v>0</v>
      </c>
      <c r="T92" s="203">
        <f>S92*H92</f>
        <v>0</v>
      </c>
      <c r="AR92" s="24" t="s">
        <v>473</v>
      </c>
      <c r="AT92" s="24" t="s">
        <v>222</v>
      </c>
      <c r="AU92" s="24" t="s">
        <v>88</v>
      </c>
      <c r="AY92" s="24" t="s">
        <v>179</v>
      </c>
      <c r="BE92" s="204">
        <f>IF(N92="základní",J92,0)</f>
        <v>0</v>
      </c>
      <c r="BF92" s="204">
        <f>IF(N92="snížená",J92,0)</f>
        <v>0</v>
      </c>
      <c r="BG92" s="204">
        <f>IF(N92="zákl. přenesená",J92,0)</f>
        <v>0</v>
      </c>
      <c r="BH92" s="204">
        <f>IF(N92="sníž. přenesená",J92,0)</f>
        <v>0</v>
      </c>
      <c r="BI92" s="204">
        <f>IF(N92="nulová",J92,0)</f>
        <v>0</v>
      </c>
      <c r="BJ92" s="24" t="s">
        <v>86</v>
      </c>
      <c r="BK92" s="204">
        <f>ROUND(I92*H92,2)</f>
        <v>0</v>
      </c>
      <c r="BL92" s="24" t="s">
        <v>301</v>
      </c>
      <c r="BM92" s="24" t="s">
        <v>5153</v>
      </c>
    </row>
    <row r="93" spans="2:65" s="1" customFormat="1" ht="14.45" customHeight="1">
      <c r="B93" s="42"/>
      <c r="C93" s="193" t="s">
        <v>225</v>
      </c>
      <c r="D93" s="193" t="s">
        <v>182</v>
      </c>
      <c r="E93" s="194" t="s">
        <v>5154</v>
      </c>
      <c r="F93" s="195" t="s">
        <v>5155</v>
      </c>
      <c r="G93" s="196" t="s">
        <v>769</v>
      </c>
      <c r="H93" s="197">
        <v>849</v>
      </c>
      <c r="I93" s="198"/>
      <c r="J93" s="199">
        <f>ROUND(I93*H93,2)</f>
        <v>0</v>
      </c>
      <c r="K93" s="195" t="s">
        <v>233</v>
      </c>
      <c r="L93" s="62"/>
      <c r="M93" s="200" t="s">
        <v>34</v>
      </c>
      <c r="N93" s="201" t="s">
        <v>49</v>
      </c>
      <c r="O93" s="43"/>
      <c r="P93" s="202">
        <f>O93*H93</f>
        <v>0</v>
      </c>
      <c r="Q93" s="202">
        <v>0</v>
      </c>
      <c r="R93" s="202">
        <f>Q93*H93</f>
        <v>0</v>
      </c>
      <c r="S93" s="202">
        <v>0</v>
      </c>
      <c r="T93" s="203">
        <f>S93*H93</f>
        <v>0</v>
      </c>
      <c r="AR93" s="24" t="s">
        <v>301</v>
      </c>
      <c r="AT93" s="24" t="s">
        <v>182</v>
      </c>
      <c r="AU93" s="24" t="s">
        <v>88</v>
      </c>
      <c r="AY93" s="24" t="s">
        <v>179</v>
      </c>
      <c r="BE93" s="204">
        <f>IF(N93="základní",J93,0)</f>
        <v>0</v>
      </c>
      <c r="BF93" s="204">
        <f>IF(N93="snížená",J93,0)</f>
        <v>0</v>
      </c>
      <c r="BG93" s="204">
        <f>IF(N93="zákl. přenesená",J93,0)</f>
        <v>0</v>
      </c>
      <c r="BH93" s="204">
        <f>IF(N93="sníž. přenesená",J93,0)</f>
        <v>0</v>
      </c>
      <c r="BI93" s="204">
        <f>IF(N93="nulová",J93,0)</f>
        <v>0</v>
      </c>
      <c r="BJ93" s="24" t="s">
        <v>86</v>
      </c>
      <c r="BK93" s="204">
        <f>ROUND(I93*H93,2)</f>
        <v>0</v>
      </c>
      <c r="BL93" s="24" t="s">
        <v>301</v>
      </c>
      <c r="BM93" s="24" t="s">
        <v>5156</v>
      </c>
    </row>
    <row r="94" spans="2:65" s="12" customFormat="1" ht="13.5">
      <c r="B94" s="218"/>
      <c r="C94" s="219"/>
      <c r="D94" s="205" t="s">
        <v>191</v>
      </c>
      <c r="E94" s="220" t="s">
        <v>34</v>
      </c>
      <c r="F94" s="221" t="s">
        <v>5157</v>
      </c>
      <c r="G94" s="219"/>
      <c r="H94" s="222">
        <v>849</v>
      </c>
      <c r="I94" s="223"/>
      <c r="J94" s="219"/>
      <c r="K94" s="219"/>
      <c r="L94" s="224"/>
      <c r="M94" s="225"/>
      <c r="N94" s="226"/>
      <c r="O94" s="226"/>
      <c r="P94" s="226"/>
      <c r="Q94" s="226"/>
      <c r="R94" s="226"/>
      <c r="S94" s="226"/>
      <c r="T94" s="227"/>
      <c r="AT94" s="228" t="s">
        <v>191</v>
      </c>
      <c r="AU94" s="228" t="s">
        <v>88</v>
      </c>
      <c r="AV94" s="12" t="s">
        <v>88</v>
      </c>
      <c r="AW94" s="12" t="s">
        <v>41</v>
      </c>
      <c r="AX94" s="12" t="s">
        <v>86</v>
      </c>
      <c r="AY94" s="228" t="s">
        <v>179</v>
      </c>
    </row>
    <row r="95" spans="2:65" s="1" customFormat="1" ht="14.45" customHeight="1">
      <c r="B95" s="42"/>
      <c r="C95" s="240" t="s">
        <v>257</v>
      </c>
      <c r="D95" s="240" t="s">
        <v>222</v>
      </c>
      <c r="E95" s="241" t="s">
        <v>5158</v>
      </c>
      <c r="F95" s="242" t="s">
        <v>5159</v>
      </c>
      <c r="G95" s="243" t="s">
        <v>769</v>
      </c>
      <c r="H95" s="244">
        <v>785</v>
      </c>
      <c r="I95" s="245"/>
      <c r="J95" s="246">
        <f>ROUND(I95*H95,2)</f>
        <v>0</v>
      </c>
      <c r="K95" s="242" t="s">
        <v>233</v>
      </c>
      <c r="L95" s="247"/>
      <c r="M95" s="248" t="s">
        <v>34</v>
      </c>
      <c r="N95" s="249" t="s">
        <v>49</v>
      </c>
      <c r="O95" s="43"/>
      <c r="P95" s="202">
        <f>O95*H95</f>
        <v>0</v>
      </c>
      <c r="Q95" s="202">
        <v>0</v>
      </c>
      <c r="R95" s="202">
        <f>Q95*H95</f>
        <v>0</v>
      </c>
      <c r="S95" s="202">
        <v>0</v>
      </c>
      <c r="T95" s="203">
        <f>S95*H95</f>
        <v>0</v>
      </c>
      <c r="AR95" s="24" t="s">
        <v>473</v>
      </c>
      <c r="AT95" s="24" t="s">
        <v>222</v>
      </c>
      <c r="AU95" s="24" t="s">
        <v>88</v>
      </c>
      <c r="AY95" s="24" t="s">
        <v>179</v>
      </c>
      <c r="BE95" s="204">
        <f>IF(N95="základní",J95,0)</f>
        <v>0</v>
      </c>
      <c r="BF95" s="204">
        <f>IF(N95="snížená",J95,0)</f>
        <v>0</v>
      </c>
      <c r="BG95" s="204">
        <f>IF(N95="zákl. přenesená",J95,0)</f>
        <v>0</v>
      </c>
      <c r="BH95" s="204">
        <f>IF(N95="sníž. přenesená",J95,0)</f>
        <v>0</v>
      </c>
      <c r="BI95" s="204">
        <f>IF(N95="nulová",J95,0)</f>
        <v>0</v>
      </c>
      <c r="BJ95" s="24" t="s">
        <v>86</v>
      </c>
      <c r="BK95" s="204">
        <f>ROUND(I95*H95,2)</f>
        <v>0</v>
      </c>
      <c r="BL95" s="24" t="s">
        <v>301</v>
      </c>
      <c r="BM95" s="24" t="s">
        <v>5160</v>
      </c>
    </row>
    <row r="96" spans="2:65" s="1" customFormat="1" ht="14.45" customHeight="1">
      <c r="B96" s="42"/>
      <c r="C96" s="240" t="s">
        <v>264</v>
      </c>
      <c r="D96" s="240" t="s">
        <v>222</v>
      </c>
      <c r="E96" s="241" t="s">
        <v>5161</v>
      </c>
      <c r="F96" s="242" t="s">
        <v>5162</v>
      </c>
      <c r="G96" s="243" t="s">
        <v>769</v>
      </c>
      <c r="H96" s="244">
        <v>48</v>
      </c>
      <c r="I96" s="245"/>
      <c r="J96" s="246">
        <f>ROUND(I96*H96,2)</f>
        <v>0</v>
      </c>
      <c r="K96" s="242" t="s">
        <v>233</v>
      </c>
      <c r="L96" s="247"/>
      <c r="M96" s="248" t="s">
        <v>34</v>
      </c>
      <c r="N96" s="249" t="s">
        <v>49</v>
      </c>
      <c r="O96" s="43"/>
      <c r="P96" s="202">
        <f>O96*H96</f>
        <v>0</v>
      </c>
      <c r="Q96" s="202">
        <v>0</v>
      </c>
      <c r="R96" s="202">
        <f>Q96*H96</f>
        <v>0</v>
      </c>
      <c r="S96" s="202">
        <v>0</v>
      </c>
      <c r="T96" s="203">
        <f>S96*H96</f>
        <v>0</v>
      </c>
      <c r="AR96" s="24" t="s">
        <v>473</v>
      </c>
      <c r="AT96" s="24" t="s">
        <v>222</v>
      </c>
      <c r="AU96" s="24" t="s">
        <v>88</v>
      </c>
      <c r="AY96" s="24" t="s">
        <v>179</v>
      </c>
      <c r="BE96" s="204">
        <f>IF(N96="základní",J96,0)</f>
        <v>0</v>
      </c>
      <c r="BF96" s="204">
        <f>IF(N96="snížená",J96,0)</f>
        <v>0</v>
      </c>
      <c r="BG96" s="204">
        <f>IF(N96="zákl. přenesená",J96,0)</f>
        <v>0</v>
      </c>
      <c r="BH96" s="204">
        <f>IF(N96="sníž. přenesená",J96,0)</f>
        <v>0</v>
      </c>
      <c r="BI96" s="204">
        <f>IF(N96="nulová",J96,0)</f>
        <v>0</v>
      </c>
      <c r="BJ96" s="24" t="s">
        <v>86</v>
      </c>
      <c r="BK96" s="204">
        <f>ROUND(I96*H96,2)</f>
        <v>0</v>
      </c>
      <c r="BL96" s="24" t="s">
        <v>301</v>
      </c>
      <c r="BM96" s="24" t="s">
        <v>5163</v>
      </c>
    </row>
    <row r="97" spans="2:65" s="1" customFormat="1" ht="14.45" customHeight="1">
      <c r="B97" s="42"/>
      <c r="C97" s="240" t="s">
        <v>269</v>
      </c>
      <c r="D97" s="240" t="s">
        <v>222</v>
      </c>
      <c r="E97" s="241" t="s">
        <v>5164</v>
      </c>
      <c r="F97" s="242" t="s">
        <v>5165</v>
      </c>
      <c r="G97" s="243" t="s">
        <v>769</v>
      </c>
      <c r="H97" s="244">
        <v>16</v>
      </c>
      <c r="I97" s="245"/>
      <c r="J97" s="246">
        <f>ROUND(I97*H97,2)</f>
        <v>0</v>
      </c>
      <c r="K97" s="242" t="s">
        <v>233</v>
      </c>
      <c r="L97" s="247"/>
      <c r="M97" s="248" t="s">
        <v>34</v>
      </c>
      <c r="N97" s="249" t="s">
        <v>49</v>
      </c>
      <c r="O97" s="43"/>
      <c r="P97" s="202">
        <f>O97*H97</f>
        <v>0</v>
      </c>
      <c r="Q97" s="202">
        <v>0</v>
      </c>
      <c r="R97" s="202">
        <f>Q97*H97</f>
        <v>0</v>
      </c>
      <c r="S97" s="202">
        <v>0</v>
      </c>
      <c r="T97" s="203">
        <f>S97*H97</f>
        <v>0</v>
      </c>
      <c r="AR97" s="24" t="s">
        <v>473</v>
      </c>
      <c r="AT97" s="24" t="s">
        <v>222</v>
      </c>
      <c r="AU97" s="24" t="s">
        <v>88</v>
      </c>
      <c r="AY97" s="24" t="s">
        <v>179</v>
      </c>
      <c r="BE97" s="204">
        <f>IF(N97="základní",J97,0)</f>
        <v>0</v>
      </c>
      <c r="BF97" s="204">
        <f>IF(N97="snížená",J97,0)</f>
        <v>0</v>
      </c>
      <c r="BG97" s="204">
        <f>IF(N97="zákl. přenesená",J97,0)</f>
        <v>0</v>
      </c>
      <c r="BH97" s="204">
        <f>IF(N97="sníž. přenesená",J97,0)</f>
        <v>0</v>
      </c>
      <c r="BI97" s="204">
        <f>IF(N97="nulová",J97,0)</f>
        <v>0</v>
      </c>
      <c r="BJ97" s="24" t="s">
        <v>86</v>
      </c>
      <c r="BK97" s="204">
        <f>ROUND(I97*H97,2)</f>
        <v>0</v>
      </c>
      <c r="BL97" s="24" t="s">
        <v>301</v>
      </c>
      <c r="BM97" s="24" t="s">
        <v>5166</v>
      </c>
    </row>
    <row r="98" spans="2:65" s="1" customFormat="1" ht="14.45" customHeight="1">
      <c r="B98" s="42"/>
      <c r="C98" s="193" t="s">
        <v>273</v>
      </c>
      <c r="D98" s="193" t="s">
        <v>182</v>
      </c>
      <c r="E98" s="194" t="s">
        <v>5167</v>
      </c>
      <c r="F98" s="195" t="s">
        <v>5168</v>
      </c>
      <c r="G98" s="196" t="s">
        <v>769</v>
      </c>
      <c r="H98" s="197">
        <v>23</v>
      </c>
      <c r="I98" s="198"/>
      <c r="J98" s="199">
        <f>ROUND(I98*H98,2)</f>
        <v>0</v>
      </c>
      <c r="K98" s="195" t="s">
        <v>186</v>
      </c>
      <c r="L98" s="62"/>
      <c r="M98" s="200" t="s">
        <v>34</v>
      </c>
      <c r="N98" s="201" t="s">
        <v>49</v>
      </c>
      <c r="O98" s="43"/>
      <c r="P98" s="202">
        <f>O98*H98</f>
        <v>0</v>
      </c>
      <c r="Q98" s="202">
        <v>0</v>
      </c>
      <c r="R98" s="202">
        <f>Q98*H98</f>
        <v>0</v>
      </c>
      <c r="S98" s="202">
        <v>0</v>
      </c>
      <c r="T98" s="203">
        <f>S98*H98</f>
        <v>0</v>
      </c>
      <c r="AR98" s="24" t="s">
        <v>301</v>
      </c>
      <c r="AT98" s="24" t="s">
        <v>182</v>
      </c>
      <c r="AU98" s="24" t="s">
        <v>88</v>
      </c>
      <c r="AY98" s="24" t="s">
        <v>179</v>
      </c>
      <c r="BE98" s="204">
        <f>IF(N98="základní",J98,0)</f>
        <v>0</v>
      </c>
      <c r="BF98" s="204">
        <f>IF(N98="snížená",J98,0)</f>
        <v>0</v>
      </c>
      <c r="BG98" s="204">
        <f>IF(N98="zákl. přenesená",J98,0)</f>
        <v>0</v>
      </c>
      <c r="BH98" s="204">
        <f>IF(N98="sníž. přenesená",J98,0)</f>
        <v>0</v>
      </c>
      <c r="BI98" s="204">
        <f>IF(N98="nulová",J98,0)</f>
        <v>0</v>
      </c>
      <c r="BJ98" s="24" t="s">
        <v>86</v>
      </c>
      <c r="BK98" s="204">
        <f>ROUND(I98*H98,2)</f>
        <v>0</v>
      </c>
      <c r="BL98" s="24" t="s">
        <v>301</v>
      </c>
      <c r="BM98" s="24" t="s">
        <v>5169</v>
      </c>
    </row>
    <row r="99" spans="2:65" s="12" customFormat="1" ht="13.5">
      <c r="B99" s="218"/>
      <c r="C99" s="219"/>
      <c r="D99" s="205" t="s">
        <v>191</v>
      </c>
      <c r="E99" s="220" t="s">
        <v>34</v>
      </c>
      <c r="F99" s="221" t="s">
        <v>5170</v>
      </c>
      <c r="G99" s="219"/>
      <c r="H99" s="222">
        <v>23</v>
      </c>
      <c r="I99" s="223"/>
      <c r="J99" s="219"/>
      <c r="K99" s="219"/>
      <c r="L99" s="224"/>
      <c r="M99" s="225"/>
      <c r="N99" s="226"/>
      <c r="O99" s="226"/>
      <c r="P99" s="226"/>
      <c r="Q99" s="226"/>
      <c r="R99" s="226"/>
      <c r="S99" s="226"/>
      <c r="T99" s="227"/>
      <c r="AT99" s="228" t="s">
        <v>191</v>
      </c>
      <c r="AU99" s="228" t="s">
        <v>88</v>
      </c>
      <c r="AV99" s="12" t="s">
        <v>88</v>
      </c>
      <c r="AW99" s="12" t="s">
        <v>41</v>
      </c>
      <c r="AX99" s="12" t="s">
        <v>86</v>
      </c>
      <c r="AY99" s="228" t="s">
        <v>179</v>
      </c>
    </row>
    <row r="100" spans="2:65" s="1" customFormat="1" ht="14.45" customHeight="1">
      <c r="B100" s="42"/>
      <c r="C100" s="240" t="s">
        <v>279</v>
      </c>
      <c r="D100" s="240" t="s">
        <v>222</v>
      </c>
      <c r="E100" s="241" t="s">
        <v>5171</v>
      </c>
      <c r="F100" s="242" t="s">
        <v>5172</v>
      </c>
      <c r="G100" s="243" t="s">
        <v>769</v>
      </c>
      <c r="H100" s="244">
        <v>19</v>
      </c>
      <c r="I100" s="245"/>
      <c r="J100" s="246">
        <f>ROUND(I100*H100,2)</f>
        <v>0</v>
      </c>
      <c r="K100" s="242" t="s">
        <v>233</v>
      </c>
      <c r="L100" s="247"/>
      <c r="M100" s="248" t="s">
        <v>34</v>
      </c>
      <c r="N100" s="249" t="s">
        <v>49</v>
      </c>
      <c r="O100" s="43"/>
      <c r="P100" s="202">
        <f>O100*H100</f>
        <v>0</v>
      </c>
      <c r="Q100" s="202">
        <v>0</v>
      </c>
      <c r="R100" s="202">
        <f>Q100*H100</f>
        <v>0</v>
      </c>
      <c r="S100" s="202">
        <v>0</v>
      </c>
      <c r="T100" s="203">
        <f>S100*H100</f>
        <v>0</v>
      </c>
      <c r="AR100" s="24" t="s">
        <v>473</v>
      </c>
      <c r="AT100" s="24" t="s">
        <v>222</v>
      </c>
      <c r="AU100" s="24" t="s">
        <v>88</v>
      </c>
      <c r="AY100" s="24" t="s">
        <v>179</v>
      </c>
      <c r="BE100" s="204">
        <f>IF(N100="základní",J100,0)</f>
        <v>0</v>
      </c>
      <c r="BF100" s="204">
        <f>IF(N100="snížená",J100,0)</f>
        <v>0</v>
      </c>
      <c r="BG100" s="204">
        <f>IF(N100="zákl. přenesená",J100,0)</f>
        <v>0</v>
      </c>
      <c r="BH100" s="204">
        <f>IF(N100="sníž. přenesená",J100,0)</f>
        <v>0</v>
      </c>
      <c r="BI100" s="204">
        <f>IF(N100="nulová",J100,0)</f>
        <v>0</v>
      </c>
      <c r="BJ100" s="24" t="s">
        <v>86</v>
      </c>
      <c r="BK100" s="204">
        <f>ROUND(I100*H100,2)</f>
        <v>0</v>
      </c>
      <c r="BL100" s="24" t="s">
        <v>301</v>
      </c>
      <c r="BM100" s="24" t="s">
        <v>5173</v>
      </c>
    </row>
    <row r="101" spans="2:65" s="1" customFormat="1" ht="14.45" customHeight="1">
      <c r="B101" s="42"/>
      <c r="C101" s="240" t="s">
        <v>283</v>
      </c>
      <c r="D101" s="240" t="s">
        <v>222</v>
      </c>
      <c r="E101" s="241" t="s">
        <v>5174</v>
      </c>
      <c r="F101" s="242" t="s">
        <v>5175</v>
      </c>
      <c r="G101" s="243" t="s">
        <v>769</v>
      </c>
      <c r="H101" s="244">
        <v>4</v>
      </c>
      <c r="I101" s="245"/>
      <c r="J101" s="246">
        <f>ROUND(I101*H101,2)</f>
        <v>0</v>
      </c>
      <c r="K101" s="242" t="s">
        <v>233</v>
      </c>
      <c r="L101" s="247"/>
      <c r="M101" s="248" t="s">
        <v>34</v>
      </c>
      <c r="N101" s="267" t="s">
        <v>49</v>
      </c>
      <c r="O101" s="262"/>
      <c r="P101" s="265">
        <f>O101*H101</f>
        <v>0</v>
      </c>
      <c r="Q101" s="265">
        <v>0</v>
      </c>
      <c r="R101" s="265">
        <f>Q101*H101</f>
        <v>0</v>
      </c>
      <c r="S101" s="265">
        <v>0</v>
      </c>
      <c r="T101" s="266">
        <f>S101*H101</f>
        <v>0</v>
      </c>
      <c r="AR101" s="24" t="s">
        <v>473</v>
      </c>
      <c r="AT101" s="24" t="s">
        <v>222</v>
      </c>
      <c r="AU101" s="24" t="s">
        <v>88</v>
      </c>
      <c r="AY101" s="24" t="s">
        <v>179</v>
      </c>
      <c r="BE101" s="204">
        <f>IF(N101="základní",J101,0)</f>
        <v>0</v>
      </c>
      <c r="BF101" s="204">
        <f>IF(N101="snížená",J101,0)</f>
        <v>0</v>
      </c>
      <c r="BG101" s="204">
        <f>IF(N101="zákl. přenesená",J101,0)</f>
        <v>0</v>
      </c>
      <c r="BH101" s="204">
        <f>IF(N101="sníž. přenesená",J101,0)</f>
        <v>0</v>
      </c>
      <c r="BI101" s="204">
        <f>IF(N101="nulová",J101,0)</f>
        <v>0</v>
      </c>
      <c r="BJ101" s="24" t="s">
        <v>86</v>
      </c>
      <c r="BK101" s="204">
        <f>ROUND(I101*H101,2)</f>
        <v>0</v>
      </c>
      <c r="BL101" s="24" t="s">
        <v>301</v>
      </c>
      <c r="BM101" s="24" t="s">
        <v>5176</v>
      </c>
    </row>
    <row r="102" spans="2:65" s="1" customFormat="1" ht="6.95" customHeight="1">
      <c r="B102" s="57"/>
      <c r="C102" s="58"/>
      <c r="D102" s="58"/>
      <c r="E102" s="58"/>
      <c r="F102" s="58"/>
      <c r="G102" s="58"/>
      <c r="H102" s="58"/>
      <c r="I102" s="140"/>
      <c r="J102" s="58"/>
      <c r="K102" s="58"/>
      <c r="L102" s="62"/>
    </row>
  </sheetData>
  <sheetProtection algorithmName="SHA-512" hashValue="om+8Ttmpc04BKw1XBg50pFq2/9YoneC7fl1mayMckOCHupeg53rl7IpQRMmdL8o1bm6gfFe32jHoN908zb7rGA==" saltValue="LPoF2nxylFwOr8ragvec8L5sMv/LDWdAShL8TtRofMV42h+FIhZ+pXqr7oqy+dHQZsPuejZtlBxMa74whKejNw==" spinCount="100000" sheet="1" objects="1" scenarios="1" formatColumns="0" formatRows="0" autoFilter="0"/>
  <autoFilter ref="C77:K10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pane ySplit="1" topLeftCell="A2" activePane="bottomLeft" state="frozen"/>
      <selection pane="bottomLeft"/>
    </sheetView>
  </sheetViews>
  <sheetFormatPr defaultRowHeight="15"/>
  <cols>
    <col min="1" max="1" width="7.1640625" customWidth="1"/>
    <col min="2" max="2" width="1.5" customWidth="1"/>
    <col min="3" max="3" width="3.5" customWidth="1"/>
    <col min="4" max="4" width="3.6640625" customWidth="1"/>
    <col min="5" max="5" width="14.6640625" customWidth="1"/>
    <col min="6" max="6" width="64.33203125" customWidth="1"/>
    <col min="7" max="7" width="7.5" customWidth="1"/>
    <col min="8" max="8" width="9.5" customWidth="1"/>
    <col min="9" max="9" width="10.83203125" style="112" customWidth="1"/>
    <col min="10" max="10" width="20.1640625" customWidth="1"/>
    <col min="11" max="11" width="13.33203125" customWidth="1"/>
    <col min="13" max="18" width="9.1640625" hidden="1"/>
    <col min="19" max="19" width="7" hidden="1" customWidth="1"/>
    <col min="20" max="20" width="25.5" hidden="1" customWidth="1"/>
    <col min="21" max="21" width="14" hidden="1" customWidth="1"/>
    <col min="22" max="22" width="10.5" customWidth="1"/>
    <col min="23" max="23" width="14" customWidth="1"/>
    <col min="24" max="24" width="10.5" customWidth="1"/>
    <col min="25" max="25" width="12.83203125" customWidth="1"/>
    <col min="26" max="26" width="9.5" customWidth="1"/>
    <col min="27" max="27" width="12.83203125" customWidth="1"/>
    <col min="28" max="28" width="14" customWidth="1"/>
    <col min="29" max="29" width="9.5" customWidth="1"/>
    <col min="30" max="30" width="12.83203125" customWidth="1"/>
    <col min="31" max="31" width="14" customWidth="1"/>
    <col min="44" max="65" width="9.1640625" hidden="1"/>
  </cols>
  <sheetData>
    <row r="1" spans="1:70" ht="21.75" customHeight="1">
      <c r="A1" s="21"/>
      <c r="B1" s="113"/>
      <c r="C1" s="113"/>
      <c r="D1" s="114" t="s">
        <v>1</v>
      </c>
      <c r="E1" s="113"/>
      <c r="F1" s="115" t="s">
        <v>129</v>
      </c>
      <c r="G1" s="396" t="s">
        <v>130</v>
      </c>
      <c r="H1" s="396"/>
      <c r="I1" s="116"/>
      <c r="J1" s="115" t="s">
        <v>131</v>
      </c>
      <c r="K1" s="114" t="s">
        <v>132</v>
      </c>
      <c r="L1" s="115" t="s">
        <v>133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387"/>
      <c r="M2" s="387"/>
      <c r="N2" s="387"/>
      <c r="O2" s="387"/>
      <c r="P2" s="387"/>
      <c r="Q2" s="387"/>
      <c r="R2" s="387"/>
      <c r="S2" s="387"/>
      <c r="T2" s="387"/>
      <c r="U2" s="387"/>
      <c r="V2" s="387"/>
      <c r="AT2" s="24" t="s">
        <v>108</v>
      </c>
    </row>
    <row r="3" spans="1:70" ht="6.95" customHeight="1">
      <c r="B3" s="25"/>
      <c r="C3" s="26"/>
      <c r="D3" s="26"/>
      <c r="E3" s="26"/>
      <c r="F3" s="26"/>
      <c r="G3" s="26"/>
      <c r="H3" s="26"/>
      <c r="I3" s="117"/>
      <c r="J3" s="26"/>
      <c r="K3" s="27"/>
      <c r="AT3" s="24" t="s">
        <v>88</v>
      </c>
    </row>
    <row r="4" spans="1:70" ht="36.950000000000003" customHeight="1">
      <c r="B4" s="28"/>
      <c r="C4" s="29"/>
      <c r="D4" s="30" t="s">
        <v>134</v>
      </c>
      <c r="E4" s="29"/>
      <c r="F4" s="29"/>
      <c r="G4" s="29"/>
      <c r="H4" s="29"/>
      <c r="I4" s="118"/>
      <c r="J4" s="29"/>
      <c r="K4" s="31"/>
      <c r="M4" s="32" t="s">
        <v>12</v>
      </c>
      <c r="AT4" s="24" t="s">
        <v>6</v>
      </c>
    </row>
    <row r="5" spans="1:70" ht="6.95" customHeight="1">
      <c r="B5" s="28"/>
      <c r="C5" s="29"/>
      <c r="D5" s="29"/>
      <c r="E5" s="29"/>
      <c r="F5" s="29"/>
      <c r="G5" s="29"/>
      <c r="H5" s="29"/>
      <c r="I5" s="118"/>
      <c r="J5" s="29"/>
      <c r="K5" s="31"/>
    </row>
    <row r="6" spans="1:70">
      <c r="B6" s="28"/>
      <c r="C6" s="29"/>
      <c r="D6" s="37" t="s">
        <v>18</v>
      </c>
      <c r="E6" s="29"/>
      <c r="F6" s="29"/>
      <c r="G6" s="29"/>
      <c r="H6" s="29"/>
      <c r="I6" s="118"/>
      <c r="J6" s="29"/>
      <c r="K6" s="31"/>
    </row>
    <row r="7" spans="1:70" ht="14.45" customHeight="1">
      <c r="B7" s="28"/>
      <c r="C7" s="29"/>
      <c r="D7" s="29"/>
      <c r="E7" s="388" t="str">
        <f>'Rekapitulace stavby'!K6</f>
        <v>Nemocnice Sokolov-stav.úpravy 4.np pav.B-OPERAČNÍ SÁLY</v>
      </c>
      <c r="F7" s="389"/>
      <c r="G7" s="389"/>
      <c r="H7" s="389"/>
      <c r="I7" s="118"/>
      <c r="J7" s="29"/>
      <c r="K7" s="31"/>
    </row>
    <row r="8" spans="1:70" s="1" customFormat="1">
      <c r="B8" s="42"/>
      <c r="C8" s="43"/>
      <c r="D8" s="37" t="s">
        <v>135</v>
      </c>
      <c r="E8" s="43"/>
      <c r="F8" s="43"/>
      <c r="G8" s="43"/>
      <c r="H8" s="43"/>
      <c r="I8" s="119"/>
      <c r="J8" s="43"/>
      <c r="K8" s="46"/>
    </row>
    <row r="9" spans="1:70" s="1" customFormat="1" ht="36.950000000000003" customHeight="1">
      <c r="B9" s="42"/>
      <c r="C9" s="43"/>
      <c r="D9" s="43"/>
      <c r="E9" s="390" t="s">
        <v>5177</v>
      </c>
      <c r="F9" s="391"/>
      <c r="G9" s="391"/>
      <c r="H9" s="391"/>
      <c r="I9" s="119"/>
      <c r="J9" s="43"/>
      <c r="K9" s="46"/>
    </row>
    <row r="10" spans="1:70" s="1" customFormat="1" ht="13.5">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12.9.2017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14.45" customHeight="1">
      <c r="B24" s="122"/>
      <c r="C24" s="123"/>
      <c r="D24" s="123"/>
      <c r="E24" s="357" t="s">
        <v>34</v>
      </c>
      <c r="F24" s="357"/>
      <c r="G24" s="357"/>
      <c r="H24" s="357"/>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ROUND(SUM(BE80:BE118), 2)</f>
        <v>0</v>
      </c>
      <c r="G30" s="43"/>
      <c r="H30" s="43"/>
      <c r="I30" s="132">
        <v>0.21</v>
      </c>
      <c r="J30" s="131">
        <f>ROUND(ROUND((SUM(BE80:BE118)), 2)*I30, 2)</f>
        <v>0</v>
      </c>
      <c r="K30" s="46"/>
    </row>
    <row r="31" spans="2:11" s="1" customFormat="1" ht="14.45" customHeight="1">
      <c r="B31" s="42"/>
      <c r="C31" s="43"/>
      <c r="D31" s="43"/>
      <c r="E31" s="50" t="s">
        <v>50</v>
      </c>
      <c r="F31" s="131">
        <f>ROUND(SUM(BF80:BF118), 2)</f>
        <v>0</v>
      </c>
      <c r="G31" s="43"/>
      <c r="H31" s="43"/>
      <c r="I31" s="132">
        <v>0.15</v>
      </c>
      <c r="J31" s="131">
        <f>ROUND(ROUND((SUM(BF80:BF118)), 2)*I31, 2)</f>
        <v>0</v>
      </c>
      <c r="K31" s="46"/>
    </row>
    <row r="32" spans="2:11" s="1" customFormat="1" ht="14.45" hidden="1" customHeight="1">
      <c r="B32" s="42"/>
      <c r="C32" s="43"/>
      <c r="D32" s="43"/>
      <c r="E32" s="50" t="s">
        <v>51</v>
      </c>
      <c r="F32" s="131">
        <f>ROUND(SUM(BG80:BG118), 2)</f>
        <v>0</v>
      </c>
      <c r="G32" s="43"/>
      <c r="H32" s="43"/>
      <c r="I32" s="132">
        <v>0.21</v>
      </c>
      <c r="J32" s="131">
        <v>0</v>
      </c>
      <c r="K32" s="46"/>
    </row>
    <row r="33" spans="2:11" s="1" customFormat="1" ht="14.45" hidden="1" customHeight="1">
      <c r="B33" s="42"/>
      <c r="C33" s="43"/>
      <c r="D33" s="43"/>
      <c r="E33" s="50" t="s">
        <v>52</v>
      </c>
      <c r="F33" s="131">
        <f>ROUND(SUM(BH80:BH118), 2)</f>
        <v>0</v>
      </c>
      <c r="G33" s="43"/>
      <c r="H33" s="43"/>
      <c r="I33" s="132">
        <v>0.15</v>
      </c>
      <c r="J33" s="131">
        <v>0</v>
      </c>
      <c r="K33" s="46"/>
    </row>
    <row r="34" spans="2:11" s="1" customFormat="1" ht="14.45" hidden="1" customHeight="1">
      <c r="B34" s="42"/>
      <c r="C34" s="43"/>
      <c r="D34" s="43"/>
      <c r="E34" s="50" t="s">
        <v>53</v>
      </c>
      <c r="F34" s="131">
        <f>ROUND(SUM(BI80:BI118),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137</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4.45" customHeight="1">
      <c r="B45" s="42"/>
      <c r="C45" s="43"/>
      <c r="D45" s="43"/>
      <c r="E45" s="388" t="str">
        <f>E7</f>
        <v>Nemocnice Sokolov-stav.úpravy 4.np pav.B-OPERAČNÍ SÁLY</v>
      </c>
      <c r="F45" s="389"/>
      <c r="G45" s="389"/>
      <c r="H45" s="389"/>
      <c r="I45" s="119"/>
      <c r="J45" s="43"/>
      <c r="K45" s="46"/>
    </row>
    <row r="46" spans="2:11" s="1" customFormat="1" ht="14.45" customHeight="1">
      <c r="B46" s="42"/>
      <c r="C46" s="37" t="s">
        <v>135</v>
      </c>
      <c r="D46" s="43"/>
      <c r="E46" s="43"/>
      <c r="F46" s="43"/>
      <c r="G46" s="43"/>
      <c r="H46" s="43"/>
      <c r="I46" s="119"/>
      <c r="J46" s="43"/>
      <c r="K46" s="46"/>
    </row>
    <row r="47" spans="2:11" s="1" customFormat="1" ht="16.149999999999999" customHeight="1">
      <c r="B47" s="42"/>
      <c r="C47" s="43"/>
      <c r="D47" s="43"/>
      <c r="E47" s="390" t="str">
        <f>E9</f>
        <v>EPS - EPS</v>
      </c>
      <c r="F47" s="391"/>
      <c r="G47" s="391"/>
      <c r="H47" s="391"/>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Sokolov</v>
      </c>
      <c r="G49" s="43"/>
      <c r="H49" s="43"/>
      <c r="I49" s="120" t="s">
        <v>26</v>
      </c>
      <c r="J49" s="121" t="str">
        <f>IF(J12="","",J12)</f>
        <v>12.9.2017</v>
      </c>
      <c r="K49" s="46"/>
    </row>
    <row r="50" spans="2:47" s="1" customFormat="1" ht="6.95" customHeight="1">
      <c r="B50" s="42"/>
      <c r="C50" s="43"/>
      <c r="D50" s="43"/>
      <c r="E50" s="43"/>
      <c r="F50" s="43"/>
      <c r="G50" s="43"/>
      <c r="H50" s="43"/>
      <c r="I50" s="119"/>
      <c r="J50" s="43"/>
      <c r="K50" s="46"/>
    </row>
    <row r="51" spans="2:47" s="1" customFormat="1">
      <c r="B51" s="42"/>
      <c r="C51" s="37" t="s">
        <v>32</v>
      </c>
      <c r="D51" s="43"/>
      <c r="E51" s="43"/>
      <c r="F51" s="35" t="str">
        <f>E15</f>
        <v>Karlovarský kraj</v>
      </c>
      <c r="G51" s="43"/>
      <c r="H51" s="43"/>
      <c r="I51" s="120" t="s">
        <v>39</v>
      </c>
      <c r="J51" s="357" t="str">
        <f>E21</f>
        <v>Jurica a.s. - Ateliér Ostrov</v>
      </c>
      <c r="K51" s="46"/>
    </row>
    <row r="52" spans="2:47" s="1" customFormat="1" ht="14.45" customHeight="1">
      <c r="B52" s="42"/>
      <c r="C52" s="37" t="s">
        <v>37</v>
      </c>
      <c r="D52" s="43"/>
      <c r="E52" s="43"/>
      <c r="F52" s="35" t="str">
        <f>IF(E18="","",E18)</f>
        <v/>
      </c>
      <c r="G52" s="43"/>
      <c r="H52" s="43"/>
      <c r="I52" s="119"/>
      <c r="J52" s="392"/>
      <c r="K52" s="46"/>
    </row>
    <row r="53" spans="2:47" s="1" customFormat="1" ht="10.35" customHeight="1">
      <c r="B53" s="42"/>
      <c r="C53" s="43"/>
      <c r="D53" s="43"/>
      <c r="E53" s="43"/>
      <c r="F53" s="43"/>
      <c r="G53" s="43"/>
      <c r="H53" s="43"/>
      <c r="I53" s="119"/>
      <c r="J53" s="43"/>
      <c r="K53" s="46"/>
    </row>
    <row r="54" spans="2:47" s="1" customFormat="1" ht="29.25" customHeight="1">
      <c r="B54" s="42"/>
      <c r="C54" s="145" t="s">
        <v>138</v>
      </c>
      <c r="D54" s="133"/>
      <c r="E54" s="133"/>
      <c r="F54" s="133"/>
      <c r="G54" s="133"/>
      <c r="H54" s="133"/>
      <c r="I54" s="146"/>
      <c r="J54" s="147" t="s">
        <v>139</v>
      </c>
      <c r="K54" s="148"/>
    </row>
    <row r="55" spans="2:47" s="1" customFormat="1" ht="10.35" customHeight="1">
      <c r="B55" s="42"/>
      <c r="C55" s="43"/>
      <c r="D55" s="43"/>
      <c r="E55" s="43"/>
      <c r="F55" s="43"/>
      <c r="G55" s="43"/>
      <c r="H55" s="43"/>
      <c r="I55" s="119"/>
      <c r="J55" s="43"/>
      <c r="K55" s="46"/>
    </row>
    <row r="56" spans="2:47" s="1" customFormat="1" ht="29.25" customHeight="1">
      <c r="B56" s="42"/>
      <c r="C56" s="149" t="s">
        <v>140</v>
      </c>
      <c r="D56" s="43"/>
      <c r="E56" s="43"/>
      <c r="F56" s="43"/>
      <c r="G56" s="43"/>
      <c r="H56" s="43"/>
      <c r="I56" s="119"/>
      <c r="J56" s="129">
        <f>J80</f>
        <v>0</v>
      </c>
      <c r="K56" s="46"/>
      <c r="AU56" s="24" t="s">
        <v>141</v>
      </c>
    </row>
    <row r="57" spans="2:47" s="7" customFormat="1" ht="24.95" customHeight="1">
      <c r="B57" s="150"/>
      <c r="C57" s="151"/>
      <c r="D57" s="152" t="s">
        <v>5178</v>
      </c>
      <c r="E57" s="153"/>
      <c r="F57" s="153"/>
      <c r="G57" s="153"/>
      <c r="H57" s="153"/>
      <c r="I57" s="154"/>
      <c r="J57" s="155">
        <f>J81</f>
        <v>0</v>
      </c>
      <c r="K57" s="156"/>
    </row>
    <row r="58" spans="2:47" s="8" customFormat="1" ht="19.899999999999999" customHeight="1">
      <c r="B58" s="157"/>
      <c r="C58" s="158"/>
      <c r="D58" s="159" t="s">
        <v>5179</v>
      </c>
      <c r="E58" s="160"/>
      <c r="F58" s="160"/>
      <c r="G58" s="160"/>
      <c r="H58" s="160"/>
      <c r="I58" s="161"/>
      <c r="J58" s="162">
        <f>J82</f>
        <v>0</v>
      </c>
      <c r="K58" s="163"/>
    </row>
    <row r="59" spans="2:47" s="8" customFormat="1" ht="19.899999999999999" customHeight="1">
      <c r="B59" s="157"/>
      <c r="C59" s="158"/>
      <c r="D59" s="159" t="s">
        <v>5180</v>
      </c>
      <c r="E59" s="160"/>
      <c r="F59" s="160"/>
      <c r="G59" s="160"/>
      <c r="H59" s="160"/>
      <c r="I59" s="161"/>
      <c r="J59" s="162">
        <f>J90</f>
        <v>0</v>
      </c>
      <c r="K59" s="163"/>
    </row>
    <row r="60" spans="2:47" s="8" customFormat="1" ht="19.899999999999999" customHeight="1">
      <c r="B60" s="157"/>
      <c r="C60" s="158"/>
      <c r="D60" s="159" t="s">
        <v>5181</v>
      </c>
      <c r="E60" s="160"/>
      <c r="F60" s="160"/>
      <c r="G60" s="160"/>
      <c r="H60" s="160"/>
      <c r="I60" s="161"/>
      <c r="J60" s="162">
        <f>J113</f>
        <v>0</v>
      </c>
      <c r="K60" s="163"/>
    </row>
    <row r="61" spans="2:47" s="1" customFormat="1" ht="21.75" customHeight="1">
      <c r="B61" s="42"/>
      <c r="C61" s="43"/>
      <c r="D61" s="43"/>
      <c r="E61" s="43"/>
      <c r="F61" s="43"/>
      <c r="G61" s="43"/>
      <c r="H61" s="43"/>
      <c r="I61" s="119"/>
      <c r="J61" s="43"/>
      <c r="K61" s="46"/>
    </row>
    <row r="62" spans="2:47" s="1" customFormat="1" ht="6.95" customHeight="1">
      <c r="B62" s="57"/>
      <c r="C62" s="58"/>
      <c r="D62" s="58"/>
      <c r="E62" s="58"/>
      <c r="F62" s="58"/>
      <c r="G62" s="58"/>
      <c r="H62" s="58"/>
      <c r="I62" s="140"/>
      <c r="J62" s="58"/>
      <c r="K62" s="59"/>
    </row>
    <row r="66" spans="2:63" s="1" customFormat="1" ht="6.95" customHeight="1">
      <c r="B66" s="60"/>
      <c r="C66" s="61"/>
      <c r="D66" s="61"/>
      <c r="E66" s="61"/>
      <c r="F66" s="61"/>
      <c r="G66" s="61"/>
      <c r="H66" s="61"/>
      <c r="I66" s="143"/>
      <c r="J66" s="61"/>
      <c r="K66" s="61"/>
      <c r="L66" s="62"/>
    </row>
    <row r="67" spans="2:63" s="1" customFormat="1" ht="36.950000000000003" customHeight="1">
      <c r="B67" s="42"/>
      <c r="C67" s="63" t="s">
        <v>163</v>
      </c>
      <c r="D67" s="64"/>
      <c r="E67" s="64"/>
      <c r="F67" s="64"/>
      <c r="G67" s="64"/>
      <c r="H67" s="64"/>
      <c r="I67" s="164"/>
      <c r="J67" s="64"/>
      <c r="K67" s="64"/>
      <c r="L67" s="62"/>
    </row>
    <row r="68" spans="2:63" s="1" customFormat="1" ht="6.95" customHeight="1">
      <c r="B68" s="42"/>
      <c r="C68" s="64"/>
      <c r="D68" s="64"/>
      <c r="E68" s="64"/>
      <c r="F68" s="64"/>
      <c r="G68" s="64"/>
      <c r="H68" s="64"/>
      <c r="I68" s="164"/>
      <c r="J68" s="64"/>
      <c r="K68" s="64"/>
      <c r="L68" s="62"/>
    </row>
    <row r="69" spans="2:63" s="1" customFormat="1" ht="14.45" customHeight="1">
      <c r="B69" s="42"/>
      <c r="C69" s="66" t="s">
        <v>18</v>
      </c>
      <c r="D69" s="64"/>
      <c r="E69" s="64"/>
      <c r="F69" s="64"/>
      <c r="G69" s="64"/>
      <c r="H69" s="64"/>
      <c r="I69" s="164"/>
      <c r="J69" s="64"/>
      <c r="K69" s="64"/>
      <c r="L69" s="62"/>
    </row>
    <row r="70" spans="2:63" s="1" customFormat="1" ht="14.45" customHeight="1">
      <c r="B70" s="42"/>
      <c r="C70" s="64"/>
      <c r="D70" s="64"/>
      <c r="E70" s="393" t="str">
        <f>E7</f>
        <v>Nemocnice Sokolov-stav.úpravy 4.np pav.B-OPERAČNÍ SÁLY</v>
      </c>
      <c r="F70" s="394"/>
      <c r="G70" s="394"/>
      <c r="H70" s="394"/>
      <c r="I70" s="164"/>
      <c r="J70" s="64"/>
      <c r="K70" s="64"/>
      <c r="L70" s="62"/>
    </row>
    <row r="71" spans="2:63" s="1" customFormat="1" ht="14.45" customHeight="1">
      <c r="B71" s="42"/>
      <c r="C71" s="66" t="s">
        <v>135</v>
      </c>
      <c r="D71" s="64"/>
      <c r="E71" s="64"/>
      <c r="F71" s="64"/>
      <c r="G71" s="64"/>
      <c r="H71" s="64"/>
      <c r="I71" s="164"/>
      <c r="J71" s="64"/>
      <c r="K71" s="64"/>
      <c r="L71" s="62"/>
    </row>
    <row r="72" spans="2:63" s="1" customFormat="1" ht="16.149999999999999" customHeight="1">
      <c r="B72" s="42"/>
      <c r="C72" s="64"/>
      <c r="D72" s="64"/>
      <c r="E72" s="368" t="str">
        <f>E9</f>
        <v>EPS - EPS</v>
      </c>
      <c r="F72" s="395"/>
      <c r="G72" s="395"/>
      <c r="H72" s="395"/>
      <c r="I72" s="164"/>
      <c r="J72" s="64"/>
      <c r="K72" s="64"/>
      <c r="L72" s="62"/>
    </row>
    <row r="73" spans="2:63" s="1" customFormat="1" ht="6.95" customHeight="1">
      <c r="B73" s="42"/>
      <c r="C73" s="64"/>
      <c r="D73" s="64"/>
      <c r="E73" s="64"/>
      <c r="F73" s="64"/>
      <c r="G73" s="64"/>
      <c r="H73" s="64"/>
      <c r="I73" s="164"/>
      <c r="J73" s="64"/>
      <c r="K73" s="64"/>
      <c r="L73" s="62"/>
    </row>
    <row r="74" spans="2:63" s="1" customFormat="1" ht="18" customHeight="1">
      <c r="B74" s="42"/>
      <c r="C74" s="66" t="s">
        <v>24</v>
      </c>
      <c r="D74" s="64"/>
      <c r="E74" s="64"/>
      <c r="F74" s="165" t="str">
        <f>F12</f>
        <v>Sokolov</v>
      </c>
      <c r="G74" s="64"/>
      <c r="H74" s="64"/>
      <c r="I74" s="166" t="s">
        <v>26</v>
      </c>
      <c r="J74" s="74" t="str">
        <f>IF(J12="","",J12)</f>
        <v>12.9.2017</v>
      </c>
      <c r="K74" s="64"/>
      <c r="L74" s="62"/>
    </row>
    <row r="75" spans="2:63" s="1" customFormat="1" ht="6.95" customHeight="1">
      <c r="B75" s="42"/>
      <c r="C75" s="64"/>
      <c r="D75" s="64"/>
      <c r="E75" s="64"/>
      <c r="F75" s="64"/>
      <c r="G75" s="64"/>
      <c r="H75" s="64"/>
      <c r="I75" s="164"/>
      <c r="J75" s="64"/>
      <c r="K75" s="64"/>
      <c r="L75" s="62"/>
    </row>
    <row r="76" spans="2:63" s="1" customFormat="1">
      <c r="B76" s="42"/>
      <c r="C76" s="66" t="s">
        <v>32</v>
      </c>
      <c r="D76" s="64"/>
      <c r="E76" s="64"/>
      <c r="F76" s="165" t="str">
        <f>E15</f>
        <v>Karlovarský kraj</v>
      </c>
      <c r="G76" s="64"/>
      <c r="H76" s="64"/>
      <c r="I76" s="166" t="s">
        <v>39</v>
      </c>
      <c r="J76" s="165" t="str">
        <f>E21</f>
        <v>Jurica a.s. - Ateliér Ostrov</v>
      </c>
      <c r="K76" s="64"/>
      <c r="L76" s="62"/>
    </row>
    <row r="77" spans="2:63" s="1" customFormat="1" ht="14.45" customHeight="1">
      <c r="B77" s="42"/>
      <c r="C77" s="66" t="s">
        <v>37</v>
      </c>
      <c r="D77" s="64"/>
      <c r="E77" s="64"/>
      <c r="F77" s="165" t="str">
        <f>IF(E18="","",E18)</f>
        <v/>
      </c>
      <c r="G77" s="64"/>
      <c r="H77" s="64"/>
      <c r="I77" s="164"/>
      <c r="J77" s="64"/>
      <c r="K77" s="64"/>
      <c r="L77" s="62"/>
    </row>
    <row r="78" spans="2:63" s="1" customFormat="1" ht="10.35" customHeight="1">
      <c r="B78" s="42"/>
      <c r="C78" s="64"/>
      <c r="D78" s="64"/>
      <c r="E78" s="64"/>
      <c r="F78" s="64"/>
      <c r="G78" s="64"/>
      <c r="H78" s="64"/>
      <c r="I78" s="164"/>
      <c r="J78" s="64"/>
      <c r="K78" s="64"/>
      <c r="L78" s="62"/>
    </row>
    <row r="79" spans="2:63" s="9" customFormat="1" ht="29.25" customHeight="1">
      <c r="B79" s="167"/>
      <c r="C79" s="168" t="s">
        <v>164</v>
      </c>
      <c r="D79" s="169" t="s">
        <v>63</v>
      </c>
      <c r="E79" s="169" t="s">
        <v>59</v>
      </c>
      <c r="F79" s="169" t="s">
        <v>165</v>
      </c>
      <c r="G79" s="169" t="s">
        <v>166</v>
      </c>
      <c r="H79" s="169" t="s">
        <v>167</v>
      </c>
      <c r="I79" s="170" t="s">
        <v>168</v>
      </c>
      <c r="J79" s="169" t="s">
        <v>139</v>
      </c>
      <c r="K79" s="171" t="s">
        <v>169</v>
      </c>
      <c r="L79" s="172"/>
      <c r="M79" s="82" t="s">
        <v>170</v>
      </c>
      <c r="N79" s="83" t="s">
        <v>48</v>
      </c>
      <c r="O79" s="83" t="s">
        <v>171</v>
      </c>
      <c r="P79" s="83" t="s">
        <v>172</v>
      </c>
      <c r="Q79" s="83" t="s">
        <v>173</v>
      </c>
      <c r="R79" s="83" t="s">
        <v>174</v>
      </c>
      <c r="S79" s="83" t="s">
        <v>175</v>
      </c>
      <c r="T79" s="84" t="s">
        <v>176</v>
      </c>
    </row>
    <row r="80" spans="2:63" s="1" customFormat="1" ht="29.25" customHeight="1">
      <c r="B80" s="42"/>
      <c r="C80" s="88" t="s">
        <v>140</v>
      </c>
      <c r="D80" s="64"/>
      <c r="E80" s="64"/>
      <c r="F80" s="64"/>
      <c r="G80" s="64"/>
      <c r="H80" s="64"/>
      <c r="I80" s="164"/>
      <c r="J80" s="173">
        <f>BK80</f>
        <v>0</v>
      </c>
      <c r="K80" s="64"/>
      <c r="L80" s="62"/>
      <c r="M80" s="85"/>
      <c r="N80" s="86"/>
      <c r="O80" s="86"/>
      <c r="P80" s="174">
        <f>P81</f>
        <v>0</v>
      </c>
      <c r="Q80" s="86"/>
      <c r="R80" s="174">
        <f>R81</f>
        <v>0</v>
      </c>
      <c r="S80" s="86"/>
      <c r="T80" s="175">
        <f>T81</f>
        <v>0</v>
      </c>
      <c r="AT80" s="24" t="s">
        <v>77</v>
      </c>
      <c r="AU80" s="24" t="s">
        <v>141</v>
      </c>
      <c r="BK80" s="176">
        <f>BK81</f>
        <v>0</v>
      </c>
    </row>
    <row r="81" spans="2:65" s="10" customFormat="1" ht="37.35" customHeight="1">
      <c r="B81" s="177"/>
      <c r="C81" s="178"/>
      <c r="D81" s="179" t="s">
        <v>77</v>
      </c>
      <c r="E81" s="180" t="s">
        <v>222</v>
      </c>
      <c r="F81" s="180" t="s">
        <v>5182</v>
      </c>
      <c r="G81" s="178"/>
      <c r="H81" s="178"/>
      <c r="I81" s="181"/>
      <c r="J81" s="182">
        <f>BK81</f>
        <v>0</v>
      </c>
      <c r="K81" s="178"/>
      <c r="L81" s="183"/>
      <c r="M81" s="184"/>
      <c r="N81" s="185"/>
      <c r="O81" s="185"/>
      <c r="P81" s="186">
        <f>P82+P90+P113</f>
        <v>0</v>
      </c>
      <c r="Q81" s="185"/>
      <c r="R81" s="186">
        <f>R82+R90+R113</f>
        <v>0</v>
      </c>
      <c r="S81" s="185"/>
      <c r="T81" s="187">
        <f>T82+T90+T113</f>
        <v>0</v>
      </c>
      <c r="AR81" s="188" t="s">
        <v>180</v>
      </c>
      <c r="AT81" s="189" t="s">
        <v>77</v>
      </c>
      <c r="AU81" s="189" t="s">
        <v>78</v>
      </c>
      <c r="AY81" s="188" t="s">
        <v>179</v>
      </c>
      <c r="BK81" s="190">
        <f>BK82+BK90+BK113</f>
        <v>0</v>
      </c>
    </row>
    <row r="82" spans="2:65" s="10" customFormat="1" ht="19.899999999999999" customHeight="1">
      <c r="B82" s="177"/>
      <c r="C82" s="178"/>
      <c r="D82" s="179" t="s">
        <v>77</v>
      </c>
      <c r="E82" s="191" t="s">
        <v>86</v>
      </c>
      <c r="F82" s="191" t="s">
        <v>5183</v>
      </c>
      <c r="G82" s="178"/>
      <c r="H82" s="178"/>
      <c r="I82" s="181"/>
      <c r="J82" s="192">
        <f>BK82</f>
        <v>0</v>
      </c>
      <c r="K82" s="178"/>
      <c r="L82" s="183"/>
      <c r="M82" s="184"/>
      <c r="N82" s="185"/>
      <c r="O82" s="185"/>
      <c r="P82" s="186">
        <f>SUM(P83:P89)</f>
        <v>0</v>
      </c>
      <c r="Q82" s="185"/>
      <c r="R82" s="186">
        <f>SUM(R83:R89)</f>
        <v>0</v>
      </c>
      <c r="S82" s="185"/>
      <c r="T82" s="187">
        <f>SUM(T83:T89)</f>
        <v>0</v>
      </c>
      <c r="AR82" s="188" t="s">
        <v>86</v>
      </c>
      <c r="AT82" s="189" t="s">
        <v>77</v>
      </c>
      <c r="AU82" s="189" t="s">
        <v>86</v>
      </c>
      <c r="AY82" s="188" t="s">
        <v>179</v>
      </c>
      <c r="BK82" s="190">
        <f>SUM(BK83:BK89)</f>
        <v>0</v>
      </c>
    </row>
    <row r="83" spans="2:65" s="1" customFormat="1" ht="45.6" customHeight="1">
      <c r="B83" s="42"/>
      <c r="C83" s="193" t="s">
        <v>86</v>
      </c>
      <c r="D83" s="193" t="s">
        <v>182</v>
      </c>
      <c r="E83" s="194" t="s">
        <v>180</v>
      </c>
      <c r="F83" s="195" t="s">
        <v>5184</v>
      </c>
      <c r="G83" s="196" t="s">
        <v>769</v>
      </c>
      <c r="H83" s="197">
        <v>15</v>
      </c>
      <c r="I83" s="198"/>
      <c r="J83" s="199">
        <f t="shared" ref="J83:J89" si="0">ROUND(I83*H83,2)</f>
        <v>0</v>
      </c>
      <c r="K83" s="195" t="s">
        <v>233</v>
      </c>
      <c r="L83" s="62"/>
      <c r="M83" s="200" t="s">
        <v>34</v>
      </c>
      <c r="N83" s="201" t="s">
        <v>49</v>
      </c>
      <c r="O83" s="43"/>
      <c r="P83" s="202">
        <f t="shared" ref="P83:P89" si="1">O83*H83</f>
        <v>0</v>
      </c>
      <c r="Q83" s="202">
        <v>0</v>
      </c>
      <c r="R83" s="202">
        <f t="shared" ref="R83:R89" si="2">Q83*H83</f>
        <v>0</v>
      </c>
      <c r="S83" s="202">
        <v>0</v>
      </c>
      <c r="T83" s="203">
        <f t="shared" ref="T83:T89" si="3">S83*H83</f>
        <v>0</v>
      </c>
      <c r="AR83" s="24" t="s">
        <v>187</v>
      </c>
      <c r="AT83" s="24" t="s">
        <v>182</v>
      </c>
      <c r="AU83" s="24" t="s">
        <v>88</v>
      </c>
      <c r="AY83" s="24" t="s">
        <v>179</v>
      </c>
      <c r="BE83" s="204">
        <f t="shared" ref="BE83:BE89" si="4">IF(N83="základní",J83,0)</f>
        <v>0</v>
      </c>
      <c r="BF83" s="204">
        <f t="shared" ref="BF83:BF89" si="5">IF(N83="snížená",J83,0)</f>
        <v>0</v>
      </c>
      <c r="BG83" s="204">
        <f t="shared" ref="BG83:BG89" si="6">IF(N83="zákl. přenesená",J83,0)</f>
        <v>0</v>
      </c>
      <c r="BH83" s="204">
        <f t="shared" ref="BH83:BH89" si="7">IF(N83="sníž. přenesená",J83,0)</f>
        <v>0</v>
      </c>
      <c r="BI83" s="204">
        <f t="shared" ref="BI83:BI89" si="8">IF(N83="nulová",J83,0)</f>
        <v>0</v>
      </c>
      <c r="BJ83" s="24" t="s">
        <v>86</v>
      </c>
      <c r="BK83" s="204">
        <f t="shared" ref="BK83:BK89" si="9">ROUND(I83*H83,2)</f>
        <v>0</v>
      </c>
      <c r="BL83" s="24" t="s">
        <v>187</v>
      </c>
      <c r="BM83" s="24" t="s">
        <v>86</v>
      </c>
    </row>
    <row r="84" spans="2:65" s="1" customFormat="1" ht="22.9" customHeight="1">
      <c r="B84" s="42"/>
      <c r="C84" s="193" t="s">
        <v>88</v>
      </c>
      <c r="D84" s="193" t="s">
        <v>182</v>
      </c>
      <c r="E84" s="194" t="s">
        <v>187</v>
      </c>
      <c r="F84" s="195" t="s">
        <v>5185</v>
      </c>
      <c r="G84" s="196" t="s">
        <v>769</v>
      </c>
      <c r="H84" s="197">
        <v>2</v>
      </c>
      <c r="I84" s="198"/>
      <c r="J84" s="199">
        <f t="shared" si="0"/>
        <v>0</v>
      </c>
      <c r="K84" s="195" t="s">
        <v>233</v>
      </c>
      <c r="L84" s="62"/>
      <c r="M84" s="200" t="s">
        <v>34</v>
      </c>
      <c r="N84" s="201" t="s">
        <v>49</v>
      </c>
      <c r="O84" s="43"/>
      <c r="P84" s="202">
        <f t="shared" si="1"/>
        <v>0</v>
      </c>
      <c r="Q84" s="202">
        <v>0</v>
      </c>
      <c r="R84" s="202">
        <f t="shared" si="2"/>
        <v>0</v>
      </c>
      <c r="S84" s="202">
        <v>0</v>
      </c>
      <c r="T84" s="203">
        <f t="shared" si="3"/>
        <v>0</v>
      </c>
      <c r="AR84" s="24" t="s">
        <v>187</v>
      </c>
      <c r="AT84" s="24" t="s">
        <v>182</v>
      </c>
      <c r="AU84" s="24" t="s">
        <v>88</v>
      </c>
      <c r="AY84" s="24" t="s">
        <v>179</v>
      </c>
      <c r="BE84" s="204">
        <f t="shared" si="4"/>
        <v>0</v>
      </c>
      <c r="BF84" s="204">
        <f t="shared" si="5"/>
        <v>0</v>
      </c>
      <c r="BG84" s="204">
        <f t="shared" si="6"/>
        <v>0</v>
      </c>
      <c r="BH84" s="204">
        <f t="shared" si="7"/>
        <v>0</v>
      </c>
      <c r="BI84" s="204">
        <f t="shared" si="8"/>
        <v>0</v>
      </c>
      <c r="BJ84" s="24" t="s">
        <v>86</v>
      </c>
      <c r="BK84" s="204">
        <f t="shared" si="9"/>
        <v>0</v>
      </c>
      <c r="BL84" s="24" t="s">
        <v>187</v>
      </c>
      <c r="BM84" s="24" t="s">
        <v>88</v>
      </c>
    </row>
    <row r="85" spans="2:65" s="1" customFormat="1" ht="14.45" customHeight="1">
      <c r="B85" s="42"/>
      <c r="C85" s="193" t="s">
        <v>180</v>
      </c>
      <c r="D85" s="193" t="s">
        <v>182</v>
      </c>
      <c r="E85" s="194" t="s">
        <v>230</v>
      </c>
      <c r="F85" s="195" t="s">
        <v>5186</v>
      </c>
      <c r="G85" s="196" t="s">
        <v>769</v>
      </c>
      <c r="H85" s="197">
        <v>1</v>
      </c>
      <c r="I85" s="198"/>
      <c r="J85" s="199">
        <f t="shared" si="0"/>
        <v>0</v>
      </c>
      <c r="K85" s="195" t="s">
        <v>233</v>
      </c>
      <c r="L85" s="62"/>
      <c r="M85" s="200" t="s">
        <v>34</v>
      </c>
      <c r="N85" s="201" t="s">
        <v>49</v>
      </c>
      <c r="O85" s="43"/>
      <c r="P85" s="202">
        <f t="shared" si="1"/>
        <v>0</v>
      </c>
      <c r="Q85" s="202">
        <v>0</v>
      </c>
      <c r="R85" s="202">
        <f t="shared" si="2"/>
        <v>0</v>
      </c>
      <c r="S85" s="202">
        <v>0</v>
      </c>
      <c r="T85" s="203">
        <f t="shared" si="3"/>
        <v>0</v>
      </c>
      <c r="AR85" s="24" t="s">
        <v>187</v>
      </c>
      <c r="AT85" s="24" t="s">
        <v>182</v>
      </c>
      <c r="AU85" s="24" t="s">
        <v>88</v>
      </c>
      <c r="AY85" s="24" t="s">
        <v>179</v>
      </c>
      <c r="BE85" s="204">
        <f t="shared" si="4"/>
        <v>0</v>
      </c>
      <c r="BF85" s="204">
        <f t="shared" si="5"/>
        <v>0</v>
      </c>
      <c r="BG85" s="204">
        <f t="shared" si="6"/>
        <v>0</v>
      </c>
      <c r="BH85" s="204">
        <f t="shared" si="7"/>
        <v>0</v>
      </c>
      <c r="BI85" s="204">
        <f t="shared" si="8"/>
        <v>0</v>
      </c>
      <c r="BJ85" s="24" t="s">
        <v>86</v>
      </c>
      <c r="BK85" s="204">
        <f t="shared" si="9"/>
        <v>0</v>
      </c>
      <c r="BL85" s="24" t="s">
        <v>187</v>
      </c>
      <c r="BM85" s="24" t="s">
        <v>180</v>
      </c>
    </row>
    <row r="86" spans="2:65" s="1" customFormat="1" ht="34.15" customHeight="1">
      <c r="B86" s="42"/>
      <c r="C86" s="193" t="s">
        <v>187</v>
      </c>
      <c r="D86" s="193" t="s">
        <v>182</v>
      </c>
      <c r="E86" s="194" t="s">
        <v>236</v>
      </c>
      <c r="F86" s="195" t="s">
        <v>5187</v>
      </c>
      <c r="G86" s="196" t="s">
        <v>769</v>
      </c>
      <c r="H86" s="197">
        <v>3</v>
      </c>
      <c r="I86" s="198"/>
      <c r="J86" s="199">
        <f t="shared" si="0"/>
        <v>0</v>
      </c>
      <c r="K86" s="195" t="s">
        <v>233</v>
      </c>
      <c r="L86" s="62"/>
      <c r="M86" s="200" t="s">
        <v>34</v>
      </c>
      <c r="N86" s="201" t="s">
        <v>49</v>
      </c>
      <c r="O86" s="43"/>
      <c r="P86" s="202">
        <f t="shared" si="1"/>
        <v>0</v>
      </c>
      <c r="Q86" s="202">
        <v>0</v>
      </c>
      <c r="R86" s="202">
        <f t="shared" si="2"/>
        <v>0</v>
      </c>
      <c r="S86" s="202">
        <v>0</v>
      </c>
      <c r="T86" s="203">
        <f t="shared" si="3"/>
        <v>0</v>
      </c>
      <c r="AR86" s="24" t="s">
        <v>187</v>
      </c>
      <c r="AT86" s="24" t="s">
        <v>182</v>
      </c>
      <c r="AU86" s="24" t="s">
        <v>88</v>
      </c>
      <c r="AY86" s="24" t="s">
        <v>179</v>
      </c>
      <c r="BE86" s="204">
        <f t="shared" si="4"/>
        <v>0</v>
      </c>
      <c r="BF86" s="204">
        <f t="shared" si="5"/>
        <v>0</v>
      </c>
      <c r="BG86" s="204">
        <f t="shared" si="6"/>
        <v>0</v>
      </c>
      <c r="BH86" s="204">
        <f t="shared" si="7"/>
        <v>0</v>
      </c>
      <c r="BI86" s="204">
        <f t="shared" si="8"/>
        <v>0</v>
      </c>
      <c r="BJ86" s="24" t="s">
        <v>86</v>
      </c>
      <c r="BK86" s="204">
        <f t="shared" si="9"/>
        <v>0</v>
      </c>
      <c r="BL86" s="24" t="s">
        <v>187</v>
      </c>
      <c r="BM86" s="24" t="s">
        <v>187</v>
      </c>
    </row>
    <row r="87" spans="2:65" s="1" customFormat="1" ht="14.45" customHeight="1">
      <c r="B87" s="42"/>
      <c r="C87" s="193" t="s">
        <v>230</v>
      </c>
      <c r="D87" s="193" t="s">
        <v>182</v>
      </c>
      <c r="E87" s="194" t="s">
        <v>242</v>
      </c>
      <c r="F87" s="195" t="s">
        <v>5188</v>
      </c>
      <c r="G87" s="196" t="s">
        <v>769</v>
      </c>
      <c r="H87" s="197">
        <v>1</v>
      </c>
      <c r="I87" s="198"/>
      <c r="J87" s="199">
        <f t="shared" si="0"/>
        <v>0</v>
      </c>
      <c r="K87" s="195" t="s">
        <v>233</v>
      </c>
      <c r="L87" s="62"/>
      <c r="M87" s="200" t="s">
        <v>34</v>
      </c>
      <c r="N87" s="201" t="s">
        <v>49</v>
      </c>
      <c r="O87" s="43"/>
      <c r="P87" s="202">
        <f t="shared" si="1"/>
        <v>0</v>
      </c>
      <c r="Q87" s="202">
        <v>0</v>
      </c>
      <c r="R87" s="202">
        <f t="shared" si="2"/>
        <v>0</v>
      </c>
      <c r="S87" s="202">
        <v>0</v>
      </c>
      <c r="T87" s="203">
        <f t="shared" si="3"/>
        <v>0</v>
      </c>
      <c r="AR87" s="24" t="s">
        <v>187</v>
      </c>
      <c r="AT87" s="24" t="s">
        <v>182</v>
      </c>
      <c r="AU87" s="24" t="s">
        <v>88</v>
      </c>
      <c r="AY87" s="24" t="s">
        <v>179</v>
      </c>
      <c r="BE87" s="204">
        <f t="shared" si="4"/>
        <v>0</v>
      </c>
      <c r="BF87" s="204">
        <f t="shared" si="5"/>
        <v>0</v>
      </c>
      <c r="BG87" s="204">
        <f t="shared" si="6"/>
        <v>0</v>
      </c>
      <c r="BH87" s="204">
        <f t="shared" si="7"/>
        <v>0</v>
      </c>
      <c r="BI87" s="204">
        <f t="shared" si="8"/>
        <v>0</v>
      </c>
      <c r="BJ87" s="24" t="s">
        <v>86</v>
      </c>
      <c r="BK87" s="204">
        <f t="shared" si="9"/>
        <v>0</v>
      </c>
      <c r="BL87" s="24" t="s">
        <v>187</v>
      </c>
      <c r="BM87" s="24" t="s">
        <v>230</v>
      </c>
    </row>
    <row r="88" spans="2:65" s="1" customFormat="1" ht="14.45" customHeight="1">
      <c r="B88" s="42"/>
      <c r="C88" s="193" t="s">
        <v>236</v>
      </c>
      <c r="D88" s="193" t="s">
        <v>182</v>
      </c>
      <c r="E88" s="194" t="s">
        <v>225</v>
      </c>
      <c r="F88" s="195" t="s">
        <v>5189</v>
      </c>
      <c r="G88" s="196" t="s">
        <v>769</v>
      </c>
      <c r="H88" s="197">
        <v>2</v>
      </c>
      <c r="I88" s="198"/>
      <c r="J88" s="199">
        <f t="shared" si="0"/>
        <v>0</v>
      </c>
      <c r="K88" s="195" t="s">
        <v>233</v>
      </c>
      <c r="L88" s="62"/>
      <c r="M88" s="200" t="s">
        <v>34</v>
      </c>
      <c r="N88" s="201" t="s">
        <v>49</v>
      </c>
      <c r="O88" s="43"/>
      <c r="P88" s="202">
        <f t="shared" si="1"/>
        <v>0</v>
      </c>
      <c r="Q88" s="202">
        <v>0</v>
      </c>
      <c r="R88" s="202">
        <f t="shared" si="2"/>
        <v>0</v>
      </c>
      <c r="S88" s="202">
        <v>0</v>
      </c>
      <c r="T88" s="203">
        <f t="shared" si="3"/>
        <v>0</v>
      </c>
      <c r="AR88" s="24" t="s">
        <v>187</v>
      </c>
      <c r="AT88" s="24" t="s">
        <v>182</v>
      </c>
      <c r="AU88" s="24" t="s">
        <v>88</v>
      </c>
      <c r="AY88" s="24" t="s">
        <v>179</v>
      </c>
      <c r="BE88" s="204">
        <f t="shared" si="4"/>
        <v>0</v>
      </c>
      <c r="BF88" s="204">
        <f t="shared" si="5"/>
        <v>0</v>
      </c>
      <c r="BG88" s="204">
        <f t="shared" si="6"/>
        <v>0</v>
      </c>
      <c r="BH88" s="204">
        <f t="shared" si="7"/>
        <v>0</v>
      </c>
      <c r="BI88" s="204">
        <f t="shared" si="8"/>
        <v>0</v>
      </c>
      <c r="BJ88" s="24" t="s">
        <v>86</v>
      </c>
      <c r="BK88" s="204">
        <f t="shared" si="9"/>
        <v>0</v>
      </c>
      <c r="BL88" s="24" t="s">
        <v>187</v>
      </c>
      <c r="BM88" s="24" t="s">
        <v>236</v>
      </c>
    </row>
    <row r="89" spans="2:65" s="1" customFormat="1" ht="14.45" customHeight="1">
      <c r="B89" s="42"/>
      <c r="C89" s="193" t="s">
        <v>242</v>
      </c>
      <c r="D89" s="193" t="s">
        <v>182</v>
      </c>
      <c r="E89" s="194" t="s">
        <v>257</v>
      </c>
      <c r="F89" s="195" t="s">
        <v>5190</v>
      </c>
      <c r="G89" s="196" t="s">
        <v>769</v>
      </c>
      <c r="H89" s="197">
        <v>15</v>
      </c>
      <c r="I89" s="198"/>
      <c r="J89" s="199">
        <f t="shared" si="0"/>
        <v>0</v>
      </c>
      <c r="K89" s="195" t="s">
        <v>233</v>
      </c>
      <c r="L89" s="62"/>
      <c r="M89" s="200" t="s">
        <v>34</v>
      </c>
      <c r="N89" s="201" t="s">
        <v>49</v>
      </c>
      <c r="O89" s="43"/>
      <c r="P89" s="202">
        <f t="shared" si="1"/>
        <v>0</v>
      </c>
      <c r="Q89" s="202">
        <v>0</v>
      </c>
      <c r="R89" s="202">
        <f t="shared" si="2"/>
        <v>0</v>
      </c>
      <c r="S89" s="202">
        <v>0</v>
      </c>
      <c r="T89" s="203">
        <f t="shared" si="3"/>
        <v>0</v>
      </c>
      <c r="AR89" s="24" t="s">
        <v>187</v>
      </c>
      <c r="AT89" s="24" t="s">
        <v>182</v>
      </c>
      <c r="AU89" s="24" t="s">
        <v>88</v>
      </c>
      <c r="AY89" s="24" t="s">
        <v>179</v>
      </c>
      <c r="BE89" s="204">
        <f t="shared" si="4"/>
        <v>0</v>
      </c>
      <c r="BF89" s="204">
        <f t="shared" si="5"/>
        <v>0</v>
      </c>
      <c r="BG89" s="204">
        <f t="shared" si="6"/>
        <v>0</v>
      </c>
      <c r="BH89" s="204">
        <f t="shared" si="7"/>
        <v>0</v>
      </c>
      <c r="BI89" s="204">
        <f t="shared" si="8"/>
        <v>0</v>
      </c>
      <c r="BJ89" s="24" t="s">
        <v>86</v>
      </c>
      <c r="BK89" s="204">
        <f t="shared" si="9"/>
        <v>0</v>
      </c>
      <c r="BL89" s="24" t="s">
        <v>187</v>
      </c>
      <c r="BM89" s="24" t="s">
        <v>242</v>
      </c>
    </row>
    <row r="90" spans="2:65" s="10" customFormat="1" ht="29.85" customHeight="1">
      <c r="B90" s="177"/>
      <c r="C90" s="178"/>
      <c r="D90" s="179" t="s">
        <v>77</v>
      </c>
      <c r="E90" s="191" t="s">
        <v>264</v>
      </c>
      <c r="F90" s="191" t="s">
        <v>5191</v>
      </c>
      <c r="G90" s="178"/>
      <c r="H90" s="178"/>
      <c r="I90" s="181"/>
      <c r="J90" s="192">
        <f>BK90</f>
        <v>0</v>
      </c>
      <c r="K90" s="178"/>
      <c r="L90" s="183"/>
      <c r="M90" s="184"/>
      <c r="N90" s="185"/>
      <c r="O90" s="185"/>
      <c r="P90" s="186">
        <f>SUM(P91:P112)</f>
        <v>0</v>
      </c>
      <c r="Q90" s="185"/>
      <c r="R90" s="186">
        <f>SUM(R91:R112)</f>
        <v>0</v>
      </c>
      <c r="S90" s="185"/>
      <c r="T90" s="187">
        <f>SUM(T91:T112)</f>
        <v>0</v>
      </c>
      <c r="AR90" s="188" t="s">
        <v>86</v>
      </c>
      <c r="AT90" s="189" t="s">
        <v>77</v>
      </c>
      <c r="AU90" s="189" t="s">
        <v>86</v>
      </c>
      <c r="AY90" s="188" t="s">
        <v>179</v>
      </c>
      <c r="BK90" s="190">
        <f>SUM(BK91:BK112)</f>
        <v>0</v>
      </c>
    </row>
    <row r="91" spans="2:65" s="1" customFormat="1" ht="22.9" customHeight="1">
      <c r="B91" s="42"/>
      <c r="C91" s="193" t="s">
        <v>225</v>
      </c>
      <c r="D91" s="193" t="s">
        <v>182</v>
      </c>
      <c r="E91" s="194" t="s">
        <v>269</v>
      </c>
      <c r="F91" s="195" t="s">
        <v>5192</v>
      </c>
      <c r="G91" s="196" t="s">
        <v>769</v>
      </c>
      <c r="H91" s="197">
        <v>15</v>
      </c>
      <c r="I91" s="198"/>
      <c r="J91" s="199">
        <f t="shared" ref="J91:J112" si="10">ROUND(I91*H91,2)</f>
        <v>0</v>
      </c>
      <c r="K91" s="195" t="s">
        <v>233</v>
      </c>
      <c r="L91" s="62"/>
      <c r="M91" s="200" t="s">
        <v>34</v>
      </c>
      <c r="N91" s="201" t="s">
        <v>49</v>
      </c>
      <c r="O91" s="43"/>
      <c r="P91" s="202">
        <f t="shared" ref="P91:P112" si="11">O91*H91</f>
        <v>0</v>
      </c>
      <c r="Q91" s="202">
        <v>0</v>
      </c>
      <c r="R91" s="202">
        <f t="shared" ref="R91:R112" si="12">Q91*H91</f>
        <v>0</v>
      </c>
      <c r="S91" s="202">
        <v>0</v>
      </c>
      <c r="T91" s="203">
        <f t="shared" ref="T91:T112" si="13">S91*H91</f>
        <v>0</v>
      </c>
      <c r="AR91" s="24" t="s">
        <v>187</v>
      </c>
      <c r="AT91" s="24" t="s">
        <v>182</v>
      </c>
      <c r="AU91" s="24" t="s">
        <v>88</v>
      </c>
      <c r="AY91" s="24" t="s">
        <v>179</v>
      </c>
      <c r="BE91" s="204">
        <f t="shared" ref="BE91:BE112" si="14">IF(N91="základní",J91,0)</f>
        <v>0</v>
      </c>
      <c r="BF91" s="204">
        <f t="shared" ref="BF91:BF112" si="15">IF(N91="snížená",J91,0)</f>
        <v>0</v>
      </c>
      <c r="BG91" s="204">
        <f t="shared" ref="BG91:BG112" si="16">IF(N91="zákl. přenesená",J91,0)</f>
        <v>0</v>
      </c>
      <c r="BH91" s="204">
        <f t="shared" ref="BH91:BH112" si="17">IF(N91="sníž. přenesená",J91,0)</f>
        <v>0</v>
      </c>
      <c r="BI91" s="204">
        <f t="shared" ref="BI91:BI112" si="18">IF(N91="nulová",J91,0)</f>
        <v>0</v>
      </c>
      <c r="BJ91" s="24" t="s">
        <v>86</v>
      </c>
      <c r="BK91" s="204">
        <f t="shared" ref="BK91:BK112" si="19">ROUND(I91*H91,2)</f>
        <v>0</v>
      </c>
      <c r="BL91" s="24" t="s">
        <v>187</v>
      </c>
      <c r="BM91" s="24" t="s">
        <v>225</v>
      </c>
    </row>
    <row r="92" spans="2:65" s="1" customFormat="1" ht="22.9" customHeight="1">
      <c r="B92" s="42"/>
      <c r="C92" s="193" t="s">
        <v>257</v>
      </c>
      <c r="D92" s="193" t="s">
        <v>182</v>
      </c>
      <c r="E92" s="194" t="s">
        <v>273</v>
      </c>
      <c r="F92" s="195" t="s">
        <v>5193</v>
      </c>
      <c r="G92" s="196" t="s">
        <v>769</v>
      </c>
      <c r="H92" s="197">
        <v>15</v>
      </c>
      <c r="I92" s="198"/>
      <c r="J92" s="199">
        <f t="shared" si="10"/>
        <v>0</v>
      </c>
      <c r="K92" s="195" t="s">
        <v>233</v>
      </c>
      <c r="L92" s="62"/>
      <c r="M92" s="200" t="s">
        <v>34</v>
      </c>
      <c r="N92" s="201" t="s">
        <v>49</v>
      </c>
      <c r="O92" s="43"/>
      <c r="P92" s="202">
        <f t="shared" si="11"/>
        <v>0</v>
      </c>
      <c r="Q92" s="202">
        <v>0</v>
      </c>
      <c r="R92" s="202">
        <f t="shared" si="12"/>
        <v>0</v>
      </c>
      <c r="S92" s="202">
        <v>0</v>
      </c>
      <c r="T92" s="203">
        <f t="shared" si="13"/>
        <v>0</v>
      </c>
      <c r="AR92" s="24" t="s">
        <v>187</v>
      </c>
      <c r="AT92" s="24" t="s">
        <v>182</v>
      </c>
      <c r="AU92" s="24" t="s">
        <v>88</v>
      </c>
      <c r="AY92" s="24" t="s">
        <v>179</v>
      </c>
      <c r="BE92" s="204">
        <f t="shared" si="14"/>
        <v>0</v>
      </c>
      <c r="BF92" s="204">
        <f t="shared" si="15"/>
        <v>0</v>
      </c>
      <c r="BG92" s="204">
        <f t="shared" si="16"/>
        <v>0</v>
      </c>
      <c r="BH92" s="204">
        <f t="shared" si="17"/>
        <v>0</v>
      </c>
      <c r="BI92" s="204">
        <f t="shared" si="18"/>
        <v>0</v>
      </c>
      <c r="BJ92" s="24" t="s">
        <v>86</v>
      </c>
      <c r="BK92" s="204">
        <f t="shared" si="19"/>
        <v>0</v>
      </c>
      <c r="BL92" s="24" t="s">
        <v>187</v>
      </c>
      <c r="BM92" s="24" t="s">
        <v>257</v>
      </c>
    </row>
    <row r="93" spans="2:65" s="1" customFormat="1" ht="14.45" customHeight="1">
      <c r="B93" s="42"/>
      <c r="C93" s="193" t="s">
        <v>264</v>
      </c>
      <c r="D93" s="193" t="s">
        <v>182</v>
      </c>
      <c r="E93" s="194" t="s">
        <v>279</v>
      </c>
      <c r="F93" s="195" t="s">
        <v>5194</v>
      </c>
      <c r="G93" s="196" t="s">
        <v>769</v>
      </c>
      <c r="H93" s="197">
        <v>15</v>
      </c>
      <c r="I93" s="198"/>
      <c r="J93" s="199">
        <f t="shared" si="10"/>
        <v>0</v>
      </c>
      <c r="K93" s="195" t="s">
        <v>233</v>
      </c>
      <c r="L93" s="62"/>
      <c r="M93" s="200" t="s">
        <v>34</v>
      </c>
      <c r="N93" s="201" t="s">
        <v>49</v>
      </c>
      <c r="O93" s="43"/>
      <c r="P93" s="202">
        <f t="shared" si="11"/>
        <v>0</v>
      </c>
      <c r="Q93" s="202">
        <v>0</v>
      </c>
      <c r="R93" s="202">
        <f t="shared" si="12"/>
        <v>0</v>
      </c>
      <c r="S93" s="202">
        <v>0</v>
      </c>
      <c r="T93" s="203">
        <f t="shared" si="13"/>
        <v>0</v>
      </c>
      <c r="AR93" s="24" t="s">
        <v>187</v>
      </c>
      <c r="AT93" s="24" t="s">
        <v>182</v>
      </c>
      <c r="AU93" s="24" t="s">
        <v>88</v>
      </c>
      <c r="AY93" s="24" t="s">
        <v>179</v>
      </c>
      <c r="BE93" s="204">
        <f t="shared" si="14"/>
        <v>0</v>
      </c>
      <c r="BF93" s="204">
        <f t="shared" si="15"/>
        <v>0</v>
      </c>
      <c r="BG93" s="204">
        <f t="shared" si="16"/>
        <v>0</v>
      </c>
      <c r="BH93" s="204">
        <f t="shared" si="17"/>
        <v>0</v>
      </c>
      <c r="BI93" s="204">
        <f t="shared" si="18"/>
        <v>0</v>
      </c>
      <c r="BJ93" s="24" t="s">
        <v>86</v>
      </c>
      <c r="BK93" s="204">
        <f t="shared" si="19"/>
        <v>0</v>
      </c>
      <c r="BL93" s="24" t="s">
        <v>187</v>
      </c>
      <c r="BM93" s="24" t="s">
        <v>264</v>
      </c>
    </row>
    <row r="94" spans="2:65" s="1" customFormat="1" ht="22.9" customHeight="1">
      <c r="B94" s="42"/>
      <c r="C94" s="193" t="s">
        <v>269</v>
      </c>
      <c r="D94" s="193" t="s">
        <v>182</v>
      </c>
      <c r="E94" s="194" t="s">
        <v>283</v>
      </c>
      <c r="F94" s="195" t="s">
        <v>5195</v>
      </c>
      <c r="G94" s="196" t="s">
        <v>769</v>
      </c>
      <c r="H94" s="197">
        <v>115</v>
      </c>
      <c r="I94" s="198"/>
      <c r="J94" s="199">
        <f t="shared" si="10"/>
        <v>0</v>
      </c>
      <c r="K94" s="195" t="s">
        <v>233</v>
      </c>
      <c r="L94" s="62"/>
      <c r="M94" s="200" t="s">
        <v>34</v>
      </c>
      <c r="N94" s="201" t="s">
        <v>49</v>
      </c>
      <c r="O94" s="43"/>
      <c r="P94" s="202">
        <f t="shared" si="11"/>
        <v>0</v>
      </c>
      <c r="Q94" s="202">
        <v>0</v>
      </c>
      <c r="R94" s="202">
        <f t="shared" si="12"/>
        <v>0</v>
      </c>
      <c r="S94" s="202">
        <v>0</v>
      </c>
      <c r="T94" s="203">
        <f t="shared" si="13"/>
        <v>0</v>
      </c>
      <c r="AR94" s="24" t="s">
        <v>187</v>
      </c>
      <c r="AT94" s="24" t="s">
        <v>182</v>
      </c>
      <c r="AU94" s="24" t="s">
        <v>88</v>
      </c>
      <c r="AY94" s="24" t="s">
        <v>179</v>
      </c>
      <c r="BE94" s="204">
        <f t="shared" si="14"/>
        <v>0</v>
      </c>
      <c r="BF94" s="204">
        <f t="shared" si="15"/>
        <v>0</v>
      </c>
      <c r="BG94" s="204">
        <f t="shared" si="16"/>
        <v>0</v>
      </c>
      <c r="BH94" s="204">
        <f t="shared" si="17"/>
        <v>0</v>
      </c>
      <c r="BI94" s="204">
        <f t="shared" si="18"/>
        <v>0</v>
      </c>
      <c r="BJ94" s="24" t="s">
        <v>86</v>
      </c>
      <c r="BK94" s="204">
        <f t="shared" si="19"/>
        <v>0</v>
      </c>
      <c r="BL94" s="24" t="s">
        <v>187</v>
      </c>
      <c r="BM94" s="24" t="s">
        <v>269</v>
      </c>
    </row>
    <row r="95" spans="2:65" s="1" customFormat="1" ht="22.9" customHeight="1">
      <c r="B95" s="42"/>
      <c r="C95" s="193" t="s">
        <v>273</v>
      </c>
      <c r="D95" s="193" t="s">
        <v>182</v>
      </c>
      <c r="E95" s="194" t="s">
        <v>10</v>
      </c>
      <c r="F95" s="195" t="s">
        <v>5196</v>
      </c>
      <c r="G95" s="196" t="s">
        <v>769</v>
      </c>
      <c r="H95" s="197">
        <v>28</v>
      </c>
      <c r="I95" s="198"/>
      <c r="J95" s="199">
        <f t="shared" si="10"/>
        <v>0</v>
      </c>
      <c r="K95" s="195" t="s">
        <v>233</v>
      </c>
      <c r="L95" s="62"/>
      <c r="M95" s="200" t="s">
        <v>34</v>
      </c>
      <c r="N95" s="201" t="s">
        <v>49</v>
      </c>
      <c r="O95" s="43"/>
      <c r="P95" s="202">
        <f t="shared" si="11"/>
        <v>0</v>
      </c>
      <c r="Q95" s="202">
        <v>0</v>
      </c>
      <c r="R95" s="202">
        <f t="shared" si="12"/>
        <v>0</v>
      </c>
      <c r="S95" s="202">
        <v>0</v>
      </c>
      <c r="T95" s="203">
        <f t="shared" si="13"/>
        <v>0</v>
      </c>
      <c r="AR95" s="24" t="s">
        <v>187</v>
      </c>
      <c r="AT95" s="24" t="s">
        <v>182</v>
      </c>
      <c r="AU95" s="24" t="s">
        <v>88</v>
      </c>
      <c r="AY95" s="24" t="s">
        <v>179</v>
      </c>
      <c r="BE95" s="204">
        <f t="shared" si="14"/>
        <v>0</v>
      </c>
      <c r="BF95" s="204">
        <f t="shared" si="15"/>
        <v>0</v>
      </c>
      <c r="BG95" s="204">
        <f t="shared" si="16"/>
        <v>0</v>
      </c>
      <c r="BH95" s="204">
        <f t="shared" si="17"/>
        <v>0</v>
      </c>
      <c r="BI95" s="204">
        <f t="shared" si="18"/>
        <v>0</v>
      </c>
      <c r="BJ95" s="24" t="s">
        <v>86</v>
      </c>
      <c r="BK95" s="204">
        <f t="shared" si="19"/>
        <v>0</v>
      </c>
      <c r="BL95" s="24" t="s">
        <v>187</v>
      </c>
      <c r="BM95" s="24" t="s">
        <v>273</v>
      </c>
    </row>
    <row r="96" spans="2:65" s="1" customFormat="1" ht="14.45" customHeight="1">
      <c r="B96" s="42"/>
      <c r="C96" s="193" t="s">
        <v>279</v>
      </c>
      <c r="D96" s="193" t="s">
        <v>182</v>
      </c>
      <c r="E96" s="194" t="s">
        <v>301</v>
      </c>
      <c r="F96" s="195" t="s">
        <v>5197</v>
      </c>
      <c r="G96" s="196" t="s">
        <v>769</v>
      </c>
      <c r="H96" s="197">
        <v>28</v>
      </c>
      <c r="I96" s="198"/>
      <c r="J96" s="199">
        <f t="shared" si="10"/>
        <v>0</v>
      </c>
      <c r="K96" s="195" t="s">
        <v>233</v>
      </c>
      <c r="L96" s="62"/>
      <c r="M96" s="200" t="s">
        <v>34</v>
      </c>
      <c r="N96" s="201" t="s">
        <v>49</v>
      </c>
      <c r="O96" s="43"/>
      <c r="P96" s="202">
        <f t="shared" si="11"/>
        <v>0</v>
      </c>
      <c r="Q96" s="202">
        <v>0</v>
      </c>
      <c r="R96" s="202">
        <f t="shared" si="12"/>
        <v>0</v>
      </c>
      <c r="S96" s="202">
        <v>0</v>
      </c>
      <c r="T96" s="203">
        <f t="shared" si="13"/>
        <v>0</v>
      </c>
      <c r="AR96" s="24" t="s">
        <v>187</v>
      </c>
      <c r="AT96" s="24" t="s">
        <v>182</v>
      </c>
      <c r="AU96" s="24" t="s">
        <v>88</v>
      </c>
      <c r="AY96" s="24" t="s">
        <v>179</v>
      </c>
      <c r="BE96" s="204">
        <f t="shared" si="14"/>
        <v>0</v>
      </c>
      <c r="BF96" s="204">
        <f t="shared" si="15"/>
        <v>0</v>
      </c>
      <c r="BG96" s="204">
        <f t="shared" si="16"/>
        <v>0</v>
      </c>
      <c r="BH96" s="204">
        <f t="shared" si="17"/>
        <v>0</v>
      </c>
      <c r="BI96" s="204">
        <f t="shared" si="18"/>
        <v>0</v>
      </c>
      <c r="BJ96" s="24" t="s">
        <v>86</v>
      </c>
      <c r="BK96" s="204">
        <f t="shared" si="19"/>
        <v>0</v>
      </c>
      <c r="BL96" s="24" t="s">
        <v>187</v>
      </c>
      <c r="BM96" s="24" t="s">
        <v>279</v>
      </c>
    </row>
    <row r="97" spans="2:65" s="1" customFormat="1" ht="14.45" customHeight="1">
      <c r="B97" s="42"/>
      <c r="C97" s="193" t="s">
        <v>283</v>
      </c>
      <c r="D97" s="193" t="s">
        <v>182</v>
      </c>
      <c r="E97" s="194" t="s">
        <v>327</v>
      </c>
      <c r="F97" s="195" t="s">
        <v>5198</v>
      </c>
      <c r="G97" s="196" t="s">
        <v>769</v>
      </c>
      <c r="H97" s="197">
        <v>134</v>
      </c>
      <c r="I97" s="198"/>
      <c r="J97" s="199">
        <f t="shared" si="10"/>
        <v>0</v>
      </c>
      <c r="K97" s="195" t="s">
        <v>233</v>
      </c>
      <c r="L97" s="62"/>
      <c r="M97" s="200" t="s">
        <v>34</v>
      </c>
      <c r="N97" s="201" t="s">
        <v>49</v>
      </c>
      <c r="O97" s="43"/>
      <c r="P97" s="202">
        <f t="shared" si="11"/>
        <v>0</v>
      </c>
      <c r="Q97" s="202">
        <v>0</v>
      </c>
      <c r="R97" s="202">
        <f t="shared" si="12"/>
        <v>0</v>
      </c>
      <c r="S97" s="202">
        <v>0</v>
      </c>
      <c r="T97" s="203">
        <f t="shared" si="13"/>
        <v>0</v>
      </c>
      <c r="AR97" s="24" t="s">
        <v>187</v>
      </c>
      <c r="AT97" s="24" t="s">
        <v>182</v>
      </c>
      <c r="AU97" s="24" t="s">
        <v>88</v>
      </c>
      <c r="AY97" s="24" t="s">
        <v>179</v>
      </c>
      <c r="BE97" s="204">
        <f t="shared" si="14"/>
        <v>0</v>
      </c>
      <c r="BF97" s="204">
        <f t="shared" si="15"/>
        <v>0</v>
      </c>
      <c r="BG97" s="204">
        <f t="shared" si="16"/>
        <v>0</v>
      </c>
      <c r="BH97" s="204">
        <f t="shared" si="17"/>
        <v>0</v>
      </c>
      <c r="BI97" s="204">
        <f t="shared" si="18"/>
        <v>0</v>
      </c>
      <c r="BJ97" s="24" t="s">
        <v>86</v>
      </c>
      <c r="BK97" s="204">
        <f t="shared" si="19"/>
        <v>0</v>
      </c>
      <c r="BL97" s="24" t="s">
        <v>187</v>
      </c>
      <c r="BM97" s="24" t="s">
        <v>283</v>
      </c>
    </row>
    <row r="98" spans="2:65" s="1" customFormat="1" ht="14.45" customHeight="1">
      <c r="B98" s="42"/>
      <c r="C98" s="193" t="s">
        <v>10</v>
      </c>
      <c r="D98" s="193" t="s">
        <v>182</v>
      </c>
      <c r="E98" s="194" t="s">
        <v>366</v>
      </c>
      <c r="F98" s="195" t="s">
        <v>5199</v>
      </c>
      <c r="G98" s="196" t="s">
        <v>769</v>
      </c>
      <c r="H98" s="197">
        <v>12</v>
      </c>
      <c r="I98" s="198"/>
      <c r="J98" s="199">
        <f t="shared" si="10"/>
        <v>0</v>
      </c>
      <c r="K98" s="195" t="s">
        <v>233</v>
      </c>
      <c r="L98" s="62"/>
      <c r="M98" s="200" t="s">
        <v>34</v>
      </c>
      <c r="N98" s="201" t="s">
        <v>49</v>
      </c>
      <c r="O98" s="43"/>
      <c r="P98" s="202">
        <f t="shared" si="11"/>
        <v>0</v>
      </c>
      <c r="Q98" s="202">
        <v>0</v>
      </c>
      <c r="R98" s="202">
        <f t="shared" si="12"/>
        <v>0</v>
      </c>
      <c r="S98" s="202">
        <v>0</v>
      </c>
      <c r="T98" s="203">
        <f t="shared" si="13"/>
        <v>0</v>
      </c>
      <c r="AR98" s="24" t="s">
        <v>187</v>
      </c>
      <c r="AT98" s="24" t="s">
        <v>182</v>
      </c>
      <c r="AU98" s="24" t="s">
        <v>88</v>
      </c>
      <c r="AY98" s="24" t="s">
        <v>179</v>
      </c>
      <c r="BE98" s="204">
        <f t="shared" si="14"/>
        <v>0</v>
      </c>
      <c r="BF98" s="204">
        <f t="shared" si="15"/>
        <v>0</v>
      </c>
      <c r="BG98" s="204">
        <f t="shared" si="16"/>
        <v>0</v>
      </c>
      <c r="BH98" s="204">
        <f t="shared" si="17"/>
        <v>0</v>
      </c>
      <c r="BI98" s="204">
        <f t="shared" si="18"/>
        <v>0</v>
      </c>
      <c r="BJ98" s="24" t="s">
        <v>86</v>
      </c>
      <c r="BK98" s="204">
        <f t="shared" si="19"/>
        <v>0</v>
      </c>
      <c r="BL98" s="24" t="s">
        <v>187</v>
      </c>
      <c r="BM98" s="24" t="s">
        <v>10</v>
      </c>
    </row>
    <row r="99" spans="2:65" s="1" customFormat="1" ht="14.45" customHeight="1">
      <c r="B99" s="42"/>
      <c r="C99" s="193" t="s">
        <v>301</v>
      </c>
      <c r="D99" s="193" t="s">
        <v>182</v>
      </c>
      <c r="E99" s="194" t="s">
        <v>384</v>
      </c>
      <c r="F99" s="195" t="s">
        <v>5200</v>
      </c>
      <c r="G99" s="196" t="s">
        <v>250</v>
      </c>
      <c r="H99" s="197">
        <v>50</v>
      </c>
      <c r="I99" s="198"/>
      <c r="J99" s="199">
        <f t="shared" si="10"/>
        <v>0</v>
      </c>
      <c r="K99" s="195" t="s">
        <v>233</v>
      </c>
      <c r="L99" s="62"/>
      <c r="M99" s="200" t="s">
        <v>34</v>
      </c>
      <c r="N99" s="201" t="s">
        <v>49</v>
      </c>
      <c r="O99" s="43"/>
      <c r="P99" s="202">
        <f t="shared" si="11"/>
        <v>0</v>
      </c>
      <c r="Q99" s="202">
        <v>0</v>
      </c>
      <c r="R99" s="202">
        <f t="shared" si="12"/>
        <v>0</v>
      </c>
      <c r="S99" s="202">
        <v>0</v>
      </c>
      <c r="T99" s="203">
        <f t="shared" si="13"/>
        <v>0</v>
      </c>
      <c r="AR99" s="24" t="s">
        <v>187</v>
      </c>
      <c r="AT99" s="24" t="s">
        <v>182</v>
      </c>
      <c r="AU99" s="24" t="s">
        <v>88</v>
      </c>
      <c r="AY99" s="24" t="s">
        <v>179</v>
      </c>
      <c r="BE99" s="204">
        <f t="shared" si="14"/>
        <v>0</v>
      </c>
      <c r="BF99" s="204">
        <f t="shared" si="15"/>
        <v>0</v>
      </c>
      <c r="BG99" s="204">
        <f t="shared" si="16"/>
        <v>0</v>
      </c>
      <c r="BH99" s="204">
        <f t="shared" si="17"/>
        <v>0</v>
      </c>
      <c r="BI99" s="204">
        <f t="shared" si="18"/>
        <v>0</v>
      </c>
      <c r="BJ99" s="24" t="s">
        <v>86</v>
      </c>
      <c r="BK99" s="204">
        <f t="shared" si="19"/>
        <v>0</v>
      </c>
      <c r="BL99" s="24" t="s">
        <v>187</v>
      </c>
      <c r="BM99" s="24" t="s">
        <v>301</v>
      </c>
    </row>
    <row r="100" spans="2:65" s="1" customFormat="1" ht="14.45" customHeight="1">
      <c r="B100" s="42"/>
      <c r="C100" s="193" t="s">
        <v>327</v>
      </c>
      <c r="D100" s="193" t="s">
        <v>182</v>
      </c>
      <c r="E100" s="194" t="s">
        <v>391</v>
      </c>
      <c r="F100" s="195" t="s">
        <v>5201</v>
      </c>
      <c r="G100" s="196" t="s">
        <v>769</v>
      </c>
      <c r="H100" s="197">
        <v>1</v>
      </c>
      <c r="I100" s="198"/>
      <c r="J100" s="199">
        <f t="shared" si="10"/>
        <v>0</v>
      </c>
      <c r="K100" s="195" t="s">
        <v>233</v>
      </c>
      <c r="L100" s="62"/>
      <c r="M100" s="200" t="s">
        <v>34</v>
      </c>
      <c r="N100" s="201" t="s">
        <v>49</v>
      </c>
      <c r="O100" s="43"/>
      <c r="P100" s="202">
        <f t="shared" si="11"/>
        <v>0</v>
      </c>
      <c r="Q100" s="202">
        <v>0</v>
      </c>
      <c r="R100" s="202">
        <f t="shared" si="12"/>
        <v>0</v>
      </c>
      <c r="S100" s="202">
        <v>0</v>
      </c>
      <c r="T100" s="203">
        <f t="shared" si="13"/>
        <v>0</v>
      </c>
      <c r="AR100" s="24" t="s">
        <v>187</v>
      </c>
      <c r="AT100" s="24" t="s">
        <v>182</v>
      </c>
      <c r="AU100" s="24" t="s">
        <v>88</v>
      </c>
      <c r="AY100" s="24" t="s">
        <v>179</v>
      </c>
      <c r="BE100" s="204">
        <f t="shared" si="14"/>
        <v>0</v>
      </c>
      <c r="BF100" s="204">
        <f t="shared" si="15"/>
        <v>0</v>
      </c>
      <c r="BG100" s="204">
        <f t="shared" si="16"/>
        <v>0</v>
      </c>
      <c r="BH100" s="204">
        <f t="shared" si="17"/>
        <v>0</v>
      </c>
      <c r="BI100" s="204">
        <f t="shared" si="18"/>
        <v>0</v>
      </c>
      <c r="BJ100" s="24" t="s">
        <v>86</v>
      </c>
      <c r="BK100" s="204">
        <f t="shared" si="19"/>
        <v>0</v>
      </c>
      <c r="BL100" s="24" t="s">
        <v>187</v>
      </c>
      <c r="BM100" s="24" t="s">
        <v>327</v>
      </c>
    </row>
    <row r="101" spans="2:65" s="1" customFormat="1" ht="22.9" customHeight="1">
      <c r="B101" s="42"/>
      <c r="C101" s="193" t="s">
        <v>366</v>
      </c>
      <c r="D101" s="193" t="s">
        <v>182</v>
      </c>
      <c r="E101" s="194" t="s">
        <v>9</v>
      </c>
      <c r="F101" s="195" t="s">
        <v>5202</v>
      </c>
      <c r="G101" s="196" t="s">
        <v>769</v>
      </c>
      <c r="H101" s="197">
        <v>1</v>
      </c>
      <c r="I101" s="198"/>
      <c r="J101" s="199">
        <f t="shared" si="10"/>
        <v>0</v>
      </c>
      <c r="K101" s="195" t="s">
        <v>233</v>
      </c>
      <c r="L101" s="62"/>
      <c r="M101" s="200" t="s">
        <v>34</v>
      </c>
      <c r="N101" s="201" t="s">
        <v>49</v>
      </c>
      <c r="O101" s="43"/>
      <c r="P101" s="202">
        <f t="shared" si="11"/>
        <v>0</v>
      </c>
      <c r="Q101" s="202">
        <v>0</v>
      </c>
      <c r="R101" s="202">
        <f t="shared" si="12"/>
        <v>0</v>
      </c>
      <c r="S101" s="202">
        <v>0</v>
      </c>
      <c r="T101" s="203">
        <f t="shared" si="13"/>
        <v>0</v>
      </c>
      <c r="AR101" s="24" t="s">
        <v>187</v>
      </c>
      <c r="AT101" s="24" t="s">
        <v>182</v>
      </c>
      <c r="AU101" s="24" t="s">
        <v>88</v>
      </c>
      <c r="AY101" s="24" t="s">
        <v>179</v>
      </c>
      <c r="BE101" s="204">
        <f t="shared" si="14"/>
        <v>0</v>
      </c>
      <c r="BF101" s="204">
        <f t="shared" si="15"/>
        <v>0</v>
      </c>
      <c r="BG101" s="204">
        <f t="shared" si="16"/>
        <v>0</v>
      </c>
      <c r="BH101" s="204">
        <f t="shared" si="17"/>
        <v>0</v>
      </c>
      <c r="BI101" s="204">
        <f t="shared" si="18"/>
        <v>0</v>
      </c>
      <c r="BJ101" s="24" t="s">
        <v>86</v>
      </c>
      <c r="BK101" s="204">
        <f t="shared" si="19"/>
        <v>0</v>
      </c>
      <c r="BL101" s="24" t="s">
        <v>187</v>
      </c>
      <c r="BM101" s="24" t="s">
        <v>366</v>
      </c>
    </row>
    <row r="102" spans="2:65" s="1" customFormat="1" ht="14.45" customHeight="1">
      <c r="B102" s="42"/>
      <c r="C102" s="193" t="s">
        <v>384</v>
      </c>
      <c r="D102" s="193" t="s">
        <v>182</v>
      </c>
      <c r="E102" s="194" t="s">
        <v>404</v>
      </c>
      <c r="F102" s="195" t="s">
        <v>5203</v>
      </c>
      <c r="G102" s="196" t="s">
        <v>250</v>
      </c>
      <c r="H102" s="197">
        <v>2800</v>
      </c>
      <c r="I102" s="198"/>
      <c r="J102" s="199">
        <f t="shared" si="10"/>
        <v>0</v>
      </c>
      <c r="K102" s="195" t="s">
        <v>233</v>
      </c>
      <c r="L102" s="62"/>
      <c r="M102" s="200" t="s">
        <v>34</v>
      </c>
      <c r="N102" s="201" t="s">
        <v>49</v>
      </c>
      <c r="O102" s="43"/>
      <c r="P102" s="202">
        <f t="shared" si="11"/>
        <v>0</v>
      </c>
      <c r="Q102" s="202">
        <v>0</v>
      </c>
      <c r="R102" s="202">
        <f t="shared" si="12"/>
        <v>0</v>
      </c>
      <c r="S102" s="202">
        <v>0</v>
      </c>
      <c r="T102" s="203">
        <f t="shared" si="13"/>
        <v>0</v>
      </c>
      <c r="AR102" s="24" t="s">
        <v>187</v>
      </c>
      <c r="AT102" s="24" t="s">
        <v>182</v>
      </c>
      <c r="AU102" s="24" t="s">
        <v>88</v>
      </c>
      <c r="AY102" s="24" t="s">
        <v>179</v>
      </c>
      <c r="BE102" s="204">
        <f t="shared" si="14"/>
        <v>0</v>
      </c>
      <c r="BF102" s="204">
        <f t="shared" si="15"/>
        <v>0</v>
      </c>
      <c r="BG102" s="204">
        <f t="shared" si="16"/>
        <v>0</v>
      </c>
      <c r="BH102" s="204">
        <f t="shared" si="17"/>
        <v>0</v>
      </c>
      <c r="BI102" s="204">
        <f t="shared" si="18"/>
        <v>0</v>
      </c>
      <c r="BJ102" s="24" t="s">
        <v>86</v>
      </c>
      <c r="BK102" s="204">
        <f t="shared" si="19"/>
        <v>0</v>
      </c>
      <c r="BL102" s="24" t="s">
        <v>187</v>
      </c>
      <c r="BM102" s="24" t="s">
        <v>384</v>
      </c>
    </row>
    <row r="103" spans="2:65" s="1" customFormat="1" ht="22.9" customHeight="1">
      <c r="B103" s="42"/>
      <c r="C103" s="193" t="s">
        <v>391</v>
      </c>
      <c r="D103" s="193" t="s">
        <v>182</v>
      </c>
      <c r="E103" s="194" t="s">
        <v>415</v>
      </c>
      <c r="F103" s="195" t="s">
        <v>5204</v>
      </c>
      <c r="G103" s="196" t="s">
        <v>250</v>
      </c>
      <c r="H103" s="197">
        <v>100</v>
      </c>
      <c r="I103" s="198"/>
      <c r="J103" s="199">
        <f t="shared" si="10"/>
        <v>0</v>
      </c>
      <c r="K103" s="195" t="s">
        <v>233</v>
      </c>
      <c r="L103" s="62"/>
      <c r="M103" s="200" t="s">
        <v>34</v>
      </c>
      <c r="N103" s="201" t="s">
        <v>49</v>
      </c>
      <c r="O103" s="43"/>
      <c r="P103" s="202">
        <f t="shared" si="11"/>
        <v>0</v>
      </c>
      <c r="Q103" s="202">
        <v>0</v>
      </c>
      <c r="R103" s="202">
        <f t="shared" si="12"/>
        <v>0</v>
      </c>
      <c r="S103" s="202">
        <v>0</v>
      </c>
      <c r="T103" s="203">
        <f t="shared" si="13"/>
        <v>0</v>
      </c>
      <c r="AR103" s="24" t="s">
        <v>187</v>
      </c>
      <c r="AT103" s="24" t="s">
        <v>182</v>
      </c>
      <c r="AU103" s="24" t="s">
        <v>88</v>
      </c>
      <c r="AY103" s="24" t="s">
        <v>179</v>
      </c>
      <c r="BE103" s="204">
        <f t="shared" si="14"/>
        <v>0</v>
      </c>
      <c r="BF103" s="204">
        <f t="shared" si="15"/>
        <v>0</v>
      </c>
      <c r="BG103" s="204">
        <f t="shared" si="16"/>
        <v>0</v>
      </c>
      <c r="BH103" s="204">
        <f t="shared" si="17"/>
        <v>0</v>
      </c>
      <c r="BI103" s="204">
        <f t="shared" si="18"/>
        <v>0</v>
      </c>
      <c r="BJ103" s="24" t="s">
        <v>86</v>
      </c>
      <c r="BK103" s="204">
        <f t="shared" si="19"/>
        <v>0</v>
      </c>
      <c r="BL103" s="24" t="s">
        <v>187</v>
      </c>
      <c r="BM103" s="24" t="s">
        <v>391</v>
      </c>
    </row>
    <row r="104" spans="2:65" s="1" customFormat="1" ht="22.9" customHeight="1">
      <c r="B104" s="42"/>
      <c r="C104" s="193" t="s">
        <v>9</v>
      </c>
      <c r="D104" s="193" t="s">
        <v>182</v>
      </c>
      <c r="E104" s="194" t="s">
        <v>426</v>
      </c>
      <c r="F104" s="195" t="s">
        <v>5205</v>
      </c>
      <c r="G104" s="196" t="s">
        <v>250</v>
      </c>
      <c r="H104" s="197">
        <v>400</v>
      </c>
      <c r="I104" s="198"/>
      <c r="J104" s="199">
        <f t="shared" si="10"/>
        <v>0</v>
      </c>
      <c r="K104" s="195" t="s">
        <v>233</v>
      </c>
      <c r="L104" s="62"/>
      <c r="M104" s="200" t="s">
        <v>34</v>
      </c>
      <c r="N104" s="201" t="s">
        <v>49</v>
      </c>
      <c r="O104" s="43"/>
      <c r="P104" s="202">
        <f t="shared" si="11"/>
        <v>0</v>
      </c>
      <c r="Q104" s="202">
        <v>0</v>
      </c>
      <c r="R104" s="202">
        <f t="shared" si="12"/>
        <v>0</v>
      </c>
      <c r="S104" s="202">
        <v>0</v>
      </c>
      <c r="T104" s="203">
        <f t="shared" si="13"/>
        <v>0</v>
      </c>
      <c r="AR104" s="24" t="s">
        <v>187</v>
      </c>
      <c r="AT104" s="24" t="s">
        <v>182</v>
      </c>
      <c r="AU104" s="24" t="s">
        <v>88</v>
      </c>
      <c r="AY104" s="24" t="s">
        <v>179</v>
      </c>
      <c r="BE104" s="204">
        <f t="shared" si="14"/>
        <v>0</v>
      </c>
      <c r="BF104" s="204">
        <f t="shared" si="15"/>
        <v>0</v>
      </c>
      <c r="BG104" s="204">
        <f t="shared" si="16"/>
        <v>0</v>
      </c>
      <c r="BH104" s="204">
        <f t="shared" si="17"/>
        <v>0</v>
      </c>
      <c r="BI104" s="204">
        <f t="shared" si="18"/>
        <v>0</v>
      </c>
      <c r="BJ104" s="24" t="s">
        <v>86</v>
      </c>
      <c r="BK104" s="204">
        <f t="shared" si="19"/>
        <v>0</v>
      </c>
      <c r="BL104" s="24" t="s">
        <v>187</v>
      </c>
      <c r="BM104" s="24" t="s">
        <v>9</v>
      </c>
    </row>
    <row r="105" spans="2:65" s="1" customFormat="1" ht="22.9" customHeight="1">
      <c r="B105" s="42"/>
      <c r="C105" s="193" t="s">
        <v>404</v>
      </c>
      <c r="D105" s="193" t="s">
        <v>182</v>
      </c>
      <c r="E105" s="194" t="s">
        <v>430</v>
      </c>
      <c r="F105" s="195" t="s">
        <v>5206</v>
      </c>
      <c r="G105" s="196" t="s">
        <v>250</v>
      </c>
      <c r="H105" s="197">
        <v>800</v>
      </c>
      <c r="I105" s="198"/>
      <c r="J105" s="199">
        <f t="shared" si="10"/>
        <v>0</v>
      </c>
      <c r="K105" s="195" t="s">
        <v>233</v>
      </c>
      <c r="L105" s="62"/>
      <c r="M105" s="200" t="s">
        <v>34</v>
      </c>
      <c r="N105" s="201" t="s">
        <v>49</v>
      </c>
      <c r="O105" s="43"/>
      <c r="P105" s="202">
        <f t="shared" si="11"/>
        <v>0</v>
      </c>
      <c r="Q105" s="202">
        <v>0</v>
      </c>
      <c r="R105" s="202">
        <f t="shared" si="12"/>
        <v>0</v>
      </c>
      <c r="S105" s="202">
        <v>0</v>
      </c>
      <c r="T105" s="203">
        <f t="shared" si="13"/>
        <v>0</v>
      </c>
      <c r="AR105" s="24" t="s">
        <v>187</v>
      </c>
      <c r="AT105" s="24" t="s">
        <v>182</v>
      </c>
      <c r="AU105" s="24" t="s">
        <v>88</v>
      </c>
      <c r="AY105" s="24" t="s">
        <v>179</v>
      </c>
      <c r="BE105" s="204">
        <f t="shared" si="14"/>
        <v>0</v>
      </c>
      <c r="BF105" s="204">
        <f t="shared" si="15"/>
        <v>0</v>
      </c>
      <c r="BG105" s="204">
        <f t="shared" si="16"/>
        <v>0</v>
      </c>
      <c r="BH105" s="204">
        <f t="shared" si="17"/>
        <v>0</v>
      </c>
      <c r="BI105" s="204">
        <f t="shared" si="18"/>
        <v>0</v>
      </c>
      <c r="BJ105" s="24" t="s">
        <v>86</v>
      </c>
      <c r="BK105" s="204">
        <f t="shared" si="19"/>
        <v>0</v>
      </c>
      <c r="BL105" s="24" t="s">
        <v>187</v>
      </c>
      <c r="BM105" s="24" t="s">
        <v>404</v>
      </c>
    </row>
    <row r="106" spans="2:65" s="1" customFormat="1" ht="34.15" customHeight="1">
      <c r="B106" s="42"/>
      <c r="C106" s="193" t="s">
        <v>415</v>
      </c>
      <c r="D106" s="193" t="s">
        <v>182</v>
      </c>
      <c r="E106" s="194" t="s">
        <v>440</v>
      </c>
      <c r="F106" s="195" t="s">
        <v>5207</v>
      </c>
      <c r="G106" s="196" t="s">
        <v>250</v>
      </c>
      <c r="H106" s="197">
        <v>400</v>
      </c>
      <c r="I106" s="198"/>
      <c r="J106" s="199">
        <f t="shared" si="10"/>
        <v>0</v>
      </c>
      <c r="K106" s="195" t="s">
        <v>233</v>
      </c>
      <c r="L106" s="62"/>
      <c r="M106" s="200" t="s">
        <v>34</v>
      </c>
      <c r="N106" s="201" t="s">
        <v>49</v>
      </c>
      <c r="O106" s="43"/>
      <c r="P106" s="202">
        <f t="shared" si="11"/>
        <v>0</v>
      </c>
      <c r="Q106" s="202">
        <v>0</v>
      </c>
      <c r="R106" s="202">
        <f t="shared" si="12"/>
        <v>0</v>
      </c>
      <c r="S106" s="202">
        <v>0</v>
      </c>
      <c r="T106" s="203">
        <f t="shared" si="13"/>
        <v>0</v>
      </c>
      <c r="AR106" s="24" t="s">
        <v>187</v>
      </c>
      <c r="AT106" s="24" t="s">
        <v>182</v>
      </c>
      <c r="AU106" s="24" t="s">
        <v>88</v>
      </c>
      <c r="AY106" s="24" t="s">
        <v>179</v>
      </c>
      <c r="BE106" s="204">
        <f t="shared" si="14"/>
        <v>0</v>
      </c>
      <c r="BF106" s="204">
        <f t="shared" si="15"/>
        <v>0</v>
      </c>
      <c r="BG106" s="204">
        <f t="shared" si="16"/>
        <v>0</v>
      </c>
      <c r="BH106" s="204">
        <f t="shared" si="17"/>
        <v>0</v>
      </c>
      <c r="BI106" s="204">
        <f t="shared" si="18"/>
        <v>0</v>
      </c>
      <c r="BJ106" s="24" t="s">
        <v>86</v>
      </c>
      <c r="BK106" s="204">
        <f t="shared" si="19"/>
        <v>0</v>
      </c>
      <c r="BL106" s="24" t="s">
        <v>187</v>
      </c>
      <c r="BM106" s="24" t="s">
        <v>415</v>
      </c>
    </row>
    <row r="107" spans="2:65" s="1" customFormat="1" ht="14.45" customHeight="1">
      <c r="B107" s="42"/>
      <c r="C107" s="193" t="s">
        <v>426</v>
      </c>
      <c r="D107" s="193" t="s">
        <v>182</v>
      </c>
      <c r="E107" s="194" t="s">
        <v>446</v>
      </c>
      <c r="F107" s="195" t="s">
        <v>5208</v>
      </c>
      <c r="G107" s="196" t="s">
        <v>185</v>
      </c>
      <c r="H107" s="197">
        <v>15</v>
      </c>
      <c r="I107" s="198"/>
      <c r="J107" s="199">
        <f t="shared" si="10"/>
        <v>0</v>
      </c>
      <c r="K107" s="195" t="s">
        <v>233</v>
      </c>
      <c r="L107" s="62"/>
      <c r="M107" s="200" t="s">
        <v>34</v>
      </c>
      <c r="N107" s="201" t="s">
        <v>49</v>
      </c>
      <c r="O107" s="43"/>
      <c r="P107" s="202">
        <f t="shared" si="11"/>
        <v>0</v>
      </c>
      <c r="Q107" s="202">
        <v>0</v>
      </c>
      <c r="R107" s="202">
        <f t="shared" si="12"/>
        <v>0</v>
      </c>
      <c r="S107" s="202">
        <v>0</v>
      </c>
      <c r="T107" s="203">
        <f t="shared" si="13"/>
        <v>0</v>
      </c>
      <c r="AR107" s="24" t="s">
        <v>187</v>
      </c>
      <c r="AT107" s="24" t="s">
        <v>182</v>
      </c>
      <c r="AU107" s="24" t="s">
        <v>88</v>
      </c>
      <c r="AY107" s="24" t="s">
        <v>179</v>
      </c>
      <c r="BE107" s="204">
        <f t="shared" si="14"/>
        <v>0</v>
      </c>
      <c r="BF107" s="204">
        <f t="shared" si="15"/>
        <v>0</v>
      </c>
      <c r="BG107" s="204">
        <f t="shared" si="16"/>
        <v>0</v>
      </c>
      <c r="BH107" s="204">
        <f t="shared" si="17"/>
        <v>0</v>
      </c>
      <c r="BI107" s="204">
        <f t="shared" si="18"/>
        <v>0</v>
      </c>
      <c r="BJ107" s="24" t="s">
        <v>86</v>
      </c>
      <c r="BK107" s="204">
        <f t="shared" si="19"/>
        <v>0</v>
      </c>
      <c r="BL107" s="24" t="s">
        <v>187</v>
      </c>
      <c r="BM107" s="24" t="s">
        <v>426</v>
      </c>
    </row>
    <row r="108" spans="2:65" s="1" customFormat="1" ht="14.45" customHeight="1">
      <c r="B108" s="42"/>
      <c r="C108" s="193" t="s">
        <v>430</v>
      </c>
      <c r="D108" s="193" t="s">
        <v>182</v>
      </c>
      <c r="E108" s="194" t="s">
        <v>451</v>
      </c>
      <c r="F108" s="195" t="s">
        <v>5209</v>
      </c>
      <c r="G108" s="196" t="s">
        <v>454</v>
      </c>
      <c r="H108" s="197">
        <v>1</v>
      </c>
      <c r="I108" s="198"/>
      <c r="J108" s="199">
        <f t="shared" si="10"/>
        <v>0</v>
      </c>
      <c r="K108" s="195" t="s">
        <v>233</v>
      </c>
      <c r="L108" s="62"/>
      <c r="M108" s="200" t="s">
        <v>34</v>
      </c>
      <c r="N108" s="201" t="s">
        <v>49</v>
      </c>
      <c r="O108" s="43"/>
      <c r="P108" s="202">
        <f t="shared" si="11"/>
        <v>0</v>
      </c>
      <c r="Q108" s="202">
        <v>0</v>
      </c>
      <c r="R108" s="202">
        <f t="shared" si="12"/>
        <v>0</v>
      </c>
      <c r="S108" s="202">
        <v>0</v>
      </c>
      <c r="T108" s="203">
        <f t="shared" si="13"/>
        <v>0</v>
      </c>
      <c r="AR108" s="24" t="s">
        <v>187</v>
      </c>
      <c r="AT108" s="24" t="s">
        <v>182</v>
      </c>
      <c r="AU108" s="24" t="s">
        <v>88</v>
      </c>
      <c r="AY108" s="24" t="s">
        <v>179</v>
      </c>
      <c r="BE108" s="204">
        <f t="shared" si="14"/>
        <v>0</v>
      </c>
      <c r="BF108" s="204">
        <f t="shared" si="15"/>
        <v>0</v>
      </c>
      <c r="BG108" s="204">
        <f t="shared" si="16"/>
        <v>0</v>
      </c>
      <c r="BH108" s="204">
        <f t="shared" si="17"/>
        <v>0</v>
      </c>
      <c r="BI108" s="204">
        <f t="shared" si="18"/>
        <v>0</v>
      </c>
      <c r="BJ108" s="24" t="s">
        <v>86</v>
      </c>
      <c r="BK108" s="204">
        <f t="shared" si="19"/>
        <v>0</v>
      </c>
      <c r="BL108" s="24" t="s">
        <v>187</v>
      </c>
      <c r="BM108" s="24" t="s">
        <v>430</v>
      </c>
    </row>
    <row r="109" spans="2:65" s="1" customFormat="1" ht="14.45" customHeight="1">
      <c r="B109" s="42"/>
      <c r="C109" s="193" t="s">
        <v>440</v>
      </c>
      <c r="D109" s="193" t="s">
        <v>182</v>
      </c>
      <c r="E109" s="194" t="s">
        <v>457</v>
      </c>
      <c r="F109" s="195" t="s">
        <v>5210</v>
      </c>
      <c r="G109" s="196" t="s">
        <v>454</v>
      </c>
      <c r="H109" s="197">
        <v>1</v>
      </c>
      <c r="I109" s="198"/>
      <c r="J109" s="199">
        <f t="shared" si="10"/>
        <v>0</v>
      </c>
      <c r="K109" s="195" t="s">
        <v>233</v>
      </c>
      <c r="L109" s="62"/>
      <c r="M109" s="200" t="s">
        <v>34</v>
      </c>
      <c r="N109" s="201" t="s">
        <v>49</v>
      </c>
      <c r="O109" s="43"/>
      <c r="P109" s="202">
        <f t="shared" si="11"/>
        <v>0</v>
      </c>
      <c r="Q109" s="202">
        <v>0</v>
      </c>
      <c r="R109" s="202">
        <f t="shared" si="12"/>
        <v>0</v>
      </c>
      <c r="S109" s="202">
        <v>0</v>
      </c>
      <c r="T109" s="203">
        <f t="shared" si="13"/>
        <v>0</v>
      </c>
      <c r="AR109" s="24" t="s">
        <v>187</v>
      </c>
      <c r="AT109" s="24" t="s">
        <v>182</v>
      </c>
      <c r="AU109" s="24" t="s">
        <v>88</v>
      </c>
      <c r="AY109" s="24" t="s">
        <v>179</v>
      </c>
      <c r="BE109" s="204">
        <f t="shared" si="14"/>
        <v>0</v>
      </c>
      <c r="BF109" s="204">
        <f t="shared" si="15"/>
        <v>0</v>
      </c>
      <c r="BG109" s="204">
        <f t="shared" si="16"/>
        <v>0</v>
      </c>
      <c r="BH109" s="204">
        <f t="shared" si="17"/>
        <v>0</v>
      </c>
      <c r="BI109" s="204">
        <f t="shared" si="18"/>
        <v>0</v>
      </c>
      <c r="BJ109" s="24" t="s">
        <v>86</v>
      </c>
      <c r="BK109" s="204">
        <f t="shared" si="19"/>
        <v>0</v>
      </c>
      <c r="BL109" s="24" t="s">
        <v>187</v>
      </c>
      <c r="BM109" s="24" t="s">
        <v>440</v>
      </c>
    </row>
    <row r="110" spans="2:65" s="1" customFormat="1" ht="14.45" customHeight="1">
      <c r="B110" s="42"/>
      <c r="C110" s="193" t="s">
        <v>446</v>
      </c>
      <c r="D110" s="193" t="s">
        <v>182</v>
      </c>
      <c r="E110" s="194" t="s">
        <v>464</v>
      </c>
      <c r="F110" s="195" t="s">
        <v>5211</v>
      </c>
      <c r="G110" s="196" t="s">
        <v>454</v>
      </c>
      <c r="H110" s="197">
        <v>12</v>
      </c>
      <c r="I110" s="198"/>
      <c r="J110" s="199">
        <f t="shared" si="10"/>
        <v>0</v>
      </c>
      <c r="K110" s="195" t="s">
        <v>233</v>
      </c>
      <c r="L110" s="62"/>
      <c r="M110" s="200" t="s">
        <v>34</v>
      </c>
      <c r="N110" s="201" t="s">
        <v>49</v>
      </c>
      <c r="O110" s="43"/>
      <c r="P110" s="202">
        <f t="shared" si="11"/>
        <v>0</v>
      </c>
      <c r="Q110" s="202">
        <v>0</v>
      </c>
      <c r="R110" s="202">
        <f t="shared" si="12"/>
        <v>0</v>
      </c>
      <c r="S110" s="202">
        <v>0</v>
      </c>
      <c r="T110" s="203">
        <f t="shared" si="13"/>
        <v>0</v>
      </c>
      <c r="AR110" s="24" t="s">
        <v>187</v>
      </c>
      <c r="AT110" s="24" t="s">
        <v>182</v>
      </c>
      <c r="AU110" s="24" t="s">
        <v>88</v>
      </c>
      <c r="AY110" s="24" t="s">
        <v>179</v>
      </c>
      <c r="BE110" s="204">
        <f t="shared" si="14"/>
        <v>0</v>
      </c>
      <c r="BF110" s="204">
        <f t="shared" si="15"/>
        <v>0</v>
      </c>
      <c r="BG110" s="204">
        <f t="shared" si="16"/>
        <v>0</v>
      </c>
      <c r="BH110" s="204">
        <f t="shared" si="17"/>
        <v>0</v>
      </c>
      <c r="BI110" s="204">
        <f t="shared" si="18"/>
        <v>0</v>
      </c>
      <c r="BJ110" s="24" t="s">
        <v>86</v>
      </c>
      <c r="BK110" s="204">
        <f t="shared" si="19"/>
        <v>0</v>
      </c>
      <c r="BL110" s="24" t="s">
        <v>187</v>
      </c>
      <c r="BM110" s="24" t="s">
        <v>446</v>
      </c>
    </row>
    <row r="111" spans="2:65" s="1" customFormat="1" ht="14.45" customHeight="1">
      <c r="B111" s="42"/>
      <c r="C111" s="193" t="s">
        <v>451</v>
      </c>
      <c r="D111" s="193" t="s">
        <v>182</v>
      </c>
      <c r="E111" s="194" t="s">
        <v>469</v>
      </c>
      <c r="F111" s="195" t="s">
        <v>5212</v>
      </c>
      <c r="G111" s="196" t="s">
        <v>454</v>
      </c>
      <c r="H111" s="197">
        <v>1</v>
      </c>
      <c r="I111" s="198"/>
      <c r="J111" s="199">
        <f t="shared" si="10"/>
        <v>0</v>
      </c>
      <c r="K111" s="195" t="s">
        <v>233</v>
      </c>
      <c r="L111" s="62"/>
      <c r="M111" s="200" t="s">
        <v>34</v>
      </c>
      <c r="N111" s="201" t="s">
        <v>49</v>
      </c>
      <c r="O111" s="43"/>
      <c r="P111" s="202">
        <f t="shared" si="11"/>
        <v>0</v>
      </c>
      <c r="Q111" s="202">
        <v>0</v>
      </c>
      <c r="R111" s="202">
        <f t="shared" si="12"/>
        <v>0</v>
      </c>
      <c r="S111" s="202">
        <v>0</v>
      </c>
      <c r="T111" s="203">
        <f t="shared" si="13"/>
        <v>0</v>
      </c>
      <c r="AR111" s="24" t="s">
        <v>187</v>
      </c>
      <c r="AT111" s="24" t="s">
        <v>182</v>
      </c>
      <c r="AU111" s="24" t="s">
        <v>88</v>
      </c>
      <c r="AY111" s="24" t="s">
        <v>179</v>
      </c>
      <c r="BE111" s="204">
        <f t="shared" si="14"/>
        <v>0</v>
      </c>
      <c r="BF111" s="204">
        <f t="shared" si="15"/>
        <v>0</v>
      </c>
      <c r="BG111" s="204">
        <f t="shared" si="16"/>
        <v>0</v>
      </c>
      <c r="BH111" s="204">
        <f t="shared" si="17"/>
        <v>0</v>
      </c>
      <c r="BI111" s="204">
        <f t="shared" si="18"/>
        <v>0</v>
      </c>
      <c r="BJ111" s="24" t="s">
        <v>86</v>
      </c>
      <c r="BK111" s="204">
        <f t="shared" si="19"/>
        <v>0</v>
      </c>
      <c r="BL111" s="24" t="s">
        <v>187</v>
      </c>
      <c r="BM111" s="24" t="s">
        <v>451</v>
      </c>
    </row>
    <row r="112" spans="2:65" s="1" customFormat="1" ht="57" customHeight="1">
      <c r="B112" s="42"/>
      <c r="C112" s="193" t="s">
        <v>457</v>
      </c>
      <c r="D112" s="193" t="s">
        <v>182</v>
      </c>
      <c r="E112" s="194" t="s">
        <v>473</v>
      </c>
      <c r="F112" s="195" t="s">
        <v>5213</v>
      </c>
      <c r="G112" s="196" t="s">
        <v>454</v>
      </c>
      <c r="H112" s="197">
        <v>1</v>
      </c>
      <c r="I112" s="198"/>
      <c r="J112" s="199">
        <f t="shared" si="10"/>
        <v>0</v>
      </c>
      <c r="K112" s="195" t="s">
        <v>233</v>
      </c>
      <c r="L112" s="62"/>
      <c r="M112" s="200" t="s">
        <v>34</v>
      </c>
      <c r="N112" s="201" t="s">
        <v>49</v>
      </c>
      <c r="O112" s="43"/>
      <c r="P112" s="202">
        <f t="shared" si="11"/>
        <v>0</v>
      </c>
      <c r="Q112" s="202">
        <v>0</v>
      </c>
      <c r="R112" s="202">
        <f t="shared" si="12"/>
        <v>0</v>
      </c>
      <c r="S112" s="202">
        <v>0</v>
      </c>
      <c r="T112" s="203">
        <f t="shared" si="13"/>
        <v>0</v>
      </c>
      <c r="AR112" s="24" t="s">
        <v>187</v>
      </c>
      <c r="AT112" s="24" t="s">
        <v>182</v>
      </c>
      <c r="AU112" s="24" t="s">
        <v>88</v>
      </c>
      <c r="AY112" s="24" t="s">
        <v>179</v>
      </c>
      <c r="BE112" s="204">
        <f t="shared" si="14"/>
        <v>0</v>
      </c>
      <c r="BF112" s="204">
        <f t="shared" si="15"/>
        <v>0</v>
      </c>
      <c r="BG112" s="204">
        <f t="shared" si="16"/>
        <v>0</v>
      </c>
      <c r="BH112" s="204">
        <f t="shared" si="17"/>
        <v>0</v>
      </c>
      <c r="BI112" s="204">
        <f t="shared" si="18"/>
        <v>0</v>
      </c>
      <c r="BJ112" s="24" t="s">
        <v>86</v>
      </c>
      <c r="BK112" s="204">
        <f t="shared" si="19"/>
        <v>0</v>
      </c>
      <c r="BL112" s="24" t="s">
        <v>187</v>
      </c>
      <c r="BM112" s="24" t="s">
        <v>457</v>
      </c>
    </row>
    <row r="113" spans="2:65" s="10" customFormat="1" ht="29.85" customHeight="1">
      <c r="B113" s="177"/>
      <c r="C113" s="178"/>
      <c r="D113" s="179" t="s">
        <v>77</v>
      </c>
      <c r="E113" s="191" t="s">
        <v>481</v>
      </c>
      <c r="F113" s="191" t="s">
        <v>5214</v>
      </c>
      <c r="G113" s="178"/>
      <c r="H113" s="178"/>
      <c r="I113" s="181"/>
      <c r="J113" s="192">
        <f>BK113</f>
        <v>0</v>
      </c>
      <c r="K113" s="178"/>
      <c r="L113" s="183"/>
      <c r="M113" s="184"/>
      <c r="N113" s="185"/>
      <c r="O113" s="185"/>
      <c r="P113" s="186">
        <f>SUM(P114:P118)</f>
        <v>0</v>
      </c>
      <c r="Q113" s="185"/>
      <c r="R113" s="186">
        <f>SUM(R114:R118)</f>
        <v>0</v>
      </c>
      <c r="S113" s="185"/>
      <c r="T113" s="187">
        <f>SUM(T114:T118)</f>
        <v>0</v>
      </c>
      <c r="AR113" s="188" t="s">
        <v>86</v>
      </c>
      <c r="AT113" s="189" t="s">
        <v>77</v>
      </c>
      <c r="AU113" s="189" t="s">
        <v>86</v>
      </c>
      <c r="AY113" s="188" t="s">
        <v>179</v>
      </c>
      <c r="BK113" s="190">
        <f>SUM(BK114:BK118)</f>
        <v>0</v>
      </c>
    </row>
    <row r="114" spans="2:65" s="1" customFormat="1" ht="14.45" customHeight="1">
      <c r="B114" s="42"/>
      <c r="C114" s="193" t="s">
        <v>464</v>
      </c>
      <c r="D114" s="193" t="s">
        <v>182</v>
      </c>
      <c r="E114" s="194" t="s">
        <v>486</v>
      </c>
      <c r="F114" s="195" t="s">
        <v>5215</v>
      </c>
      <c r="G114" s="196" t="s">
        <v>769</v>
      </c>
      <c r="H114" s="197">
        <v>210</v>
      </c>
      <c r="I114" s="198"/>
      <c r="J114" s="199">
        <f>ROUND(I114*H114,2)</f>
        <v>0</v>
      </c>
      <c r="K114" s="195" t="s">
        <v>233</v>
      </c>
      <c r="L114" s="62"/>
      <c r="M114" s="200" t="s">
        <v>34</v>
      </c>
      <c r="N114" s="201" t="s">
        <v>49</v>
      </c>
      <c r="O114" s="43"/>
      <c r="P114" s="202">
        <f>O114*H114</f>
        <v>0</v>
      </c>
      <c r="Q114" s="202">
        <v>0</v>
      </c>
      <c r="R114" s="202">
        <f>Q114*H114</f>
        <v>0</v>
      </c>
      <c r="S114" s="202">
        <v>0</v>
      </c>
      <c r="T114" s="203">
        <f>S114*H114</f>
        <v>0</v>
      </c>
      <c r="AR114" s="24" t="s">
        <v>187</v>
      </c>
      <c r="AT114" s="24" t="s">
        <v>182</v>
      </c>
      <c r="AU114" s="24" t="s">
        <v>88</v>
      </c>
      <c r="AY114" s="24" t="s">
        <v>179</v>
      </c>
      <c r="BE114" s="204">
        <f>IF(N114="základní",J114,0)</f>
        <v>0</v>
      </c>
      <c r="BF114" s="204">
        <f>IF(N114="snížená",J114,0)</f>
        <v>0</v>
      </c>
      <c r="BG114" s="204">
        <f>IF(N114="zákl. přenesená",J114,0)</f>
        <v>0</v>
      </c>
      <c r="BH114" s="204">
        <f>IF(N114="sníž. přenesená",J114,0)</f>
        <v>0</v>
      </c>
      <c r="BI114" s="204">
        <f>IF(N114="nulová",J114,0)</f>
        <v>0</v>
      </c>
      <c r="BJ114" s="24" t="s">
        <v>86</v>
      </c>
      <c r="BK114" s="204">
        <f>ROUND(I114*H114,2)</f>
        <v>0</v>
      </c>
      <c r="BL114" s="24" t="s">
        <v>187</v>
      </c>
      <c r="BM114" s="24" t="s">
        <v>464</v>
      </c>
    </row>
    <row r="115" spans="2:65" s="1" customFormat="1" ht="14.45" customHeight="1">
      <c r="B115" s="42"/>
      <c r="C115" s="193" t="s">
        <v>469</v>
      </c>
      <c r="D115" s="193" t="s">
        <v>182</v>
      </c>
      <c r="E115" s="194" t="s">
        <v>491</v>
      </c>
      <c r="F115" s="195" t="s">
        <v>5216</v>
      </c>
      <c r="G115" s="196" t="s">
        <v>769</v>
      </c>
      <c r="H115" s="197">
        <v>1</v>
      </c>
      <c r="I115" s="198"/>
      <c r="J115" s="199">
        <f>ROUND(I115*H115,2)</f>
        <v>0</v>
      </c>
      <c r="K115" s="195" t="s">
        <v>233</v>
      </c>
      <c r="L115" s="62"/>
      <c r="M115" s="200" t="s">
        <v>34</v>
      </c>
      <c r="N115" s="201" t="s">
        <v>49</v>
      </c>
      <c r="O115" s="43"/>
      <c r="P115" s="202">
        <f>O115*H115</f>
        <v>0</v>
      </c>
      <c r="Q115" s="202">
        <v>0</v>
      </c>
      <c r="R115" s="202">
        <f>Q115*H115</f>
        <v>0</v>
      </c>
      <c r="S115" s="202">
        <v>0</v>
      </c>
      <c r="T115" s="203">
        <f>S115*H115</f>
        <v>0</v>
      </c>
      <c r="AR115" s="24" t="s">
        <v>187</v>
      </c>
      <c r="AT115" s="24" t="s">
        <v>182</v>
      </c>
      <c r="AU115" s="24" t="s">
        <v>88</v>
      </c>
      <c r="AY115" s="24" t="s">
        <v>179</v>
      </c>
      <c r="BE115" s="204">
        <f>IF(N115="základní",J115,0)</f>
        <v>0</v>
      </c>
      <c r="BF115" s="204">
        <f>IF(N115="snížená",J115,0)</f>
        <v>0</v>
      </c>
      <c r="BG115" s="204">
        <f>IF(N115="zákl. přenesená",J115,0)</f>
        <v>0</v>
      </c>
      <c r="BH115" s="204">
        <f>IF(N115="sníž. přenesená",J115,0)</f>
        <v>0</v>
      </c>
      <c r="BI115" s="204">
        <f>IF(N115="nulová",J115,0)</f>
        <v>0</v>
      </c>
      <c r="BJ115" s="24" t="s">
        <v>86</v>
      </c>
      <c r="BK115" s="204">
        <f>ROUND(I115*H115,2)</f>
        <v>0</v>
      </c>
      <c r="BL115" s="24" t="s">
        <v>187</v>
      </c>
      <c r="BM115" s="24" t="s">
        <v>469</v>
      </c>
    </row>
    <row r="116" spans="2:65" s="1" customFormat="1" ht="14.45" customHeight="1">
      <c r="B116" s="42"/>
      <c r="C116" s="193" t="s">
        <v>473</v>
      </c>
      <c r="D116" s="193" t="s">
        <v>182</v>
      </c>
      <c r="E116" s="194" t="s">
        <v>495</v>
      </c>
      <c r="F116" s="195" t="s">
        <v>5217</v>
      </c>
      <c r="G116" s="196" t="s">
        <v>769</v>
      </c>
      <c r="H116" s="197">
        <v>1</v>
      </c>
      <c r="I116" s="198"/>
      <c r="J116" s="199">
        <f>ROUND(I116*H116,2)</f>
        <v>0</v>
      </c>
      <c r="K116" s="195" t="s">
        <v>233</v>
      </c>
      <c r="L116" s="62"/>
      <c r="M116" s="200" t="s">
        <v>34</v>
      </c>
      <c r="N116" s="201" t="s">
        <v>49</v>
      </c>
      <c r="O116" s="43"/>
      <c r="P116" s="202">
        <f>O116*H116</f>
        <v>0</v>
      </c>
      <c r="Q116" s="202">
        <v>0</v>
      </c>
      <c r="R116" s="202">
        <f>Q116*H116</f>
        <v>0</v>
      </c>
      <c r="S116" s="202">
        <v>0</v>
      </c>
      <c r="T116" s="203">
        <f>S116*H116</f>
        <v>0</v>
      </c>
      <c r="AR116" s="24" t="s">
        <v>187</v>
      </c>
      <c r="AT116" s="24" t="s">
        <v>182</v>
      </c>
      <c r="AU116" s="24" t="s">
        <v>88</v>
      </c>
      <c r="AY116" s="24" t="s">
        <v>179</v>
      </c>
      <c r="BE116" s="204">
        <f>IF(N116="základní",J116,0)</f>
        <v>0</v>
      </c>
      <c r="BF116" s="204">
        <f>IF(N116="snížená",J116,0)</f>
        <v>0</v>
      </c>
      <c r="BG116" s="204">
        <f>IF(N116="zákl. přenesená",J116,0)</f>
        <v>0</v>
      </c>
      <c r="BH116" s="204">
        <f>IF(N116="sníž. přenesená",J116,0)</f>
        <v>0</v>
      </c>
      <c r="BI116" s="204">
        <f>IF(N116="nulová",J116,0)</f>
        <v>0</v>
      </c>
      <c r="BJ116" s="24" t="s">
        <v>86</v>
      </c>
      <c r="BK116" s="204">
        <f>ROUND(I116*H116,2)</f>
        <v>0</v>
      </c>
      <c r="BL116" s="24" t="s">
        <v>187</v>
      </c>
      <c r="BM116" s="24" t="s">
        <v>473</v>
      </c>
    </row>
    <row r="117" spans="2:65" s="1" customFormat="1" ht="14.45" customHeight="1">
      <c r="B117" s="42"/>
      <c r="C117" s="193" t="s">
        <v>481</v>
      </c>
      <c r="D117" s="193" t="s">
        <v>182</v>
      </c>
      <c r="E117" s="194" t="s">
        <v>503</v>
      </c>
      <c r="F117" s="195" t="s">
        <v>5218</v>
      </c>
      <c r="G117" s="196" t="s">
        <v>769</v>
      </c>
      <c r="H117" s="197">
        <v>1</v>
      </c>
      <c r="I117" s="198"/>
      <c r="J117" s="199">
        <f>ROUND(I117*H117,2)</f>
        <v>0</v>
      </c>
      <c r="K117" s="195" t="s">
        <v>233</v>
      </c>
      <c r="L117" s="62"/>
      <c r="M117" s="200" t="s">
        <v>34</v>
      </c>
      <c r="N117" s="201" t="s">
        <v>49</v>
      </c>
      <c r="O117" s="43"/>
      <c r="P117" s="202">
        <f>O117*H117</f>
        <v>0</v>
      </c>
      <c r="Q117" s="202">
        <v>0</v>
      </c>
      <c r="R117" s="202">
        <f>Q117*H117</f>
        <v>0</v>
      </c>
      <c r="S117" s="202">
        <v>0</v>
      </c>
      <c r="T117" s="203">
        <f>S117*H117</f>
        <v>0</v>
      </c>
      <c r="AR117" s="24" t="s">
        <v>187</v>
      </c>
      <c r="AT117" s="24" t="s">
        <v>182</v>
      </c>
      <c r="AU117" s="24" t="s">
        <v>88</v>
      </c>
      <c r="AY117" s="24" t="s">
        <v>179</v>
      </c>
      <c r="BE117" s="204">
        <f>IF(N117="základní",J117,0)</f>
        <v>0</v>
      </c>
      <c r="BF117" s="204">
        <f>IF(N117="snížená",J117,0)</f>
        <v>0</v>
      </c>
      <c r="BG117" s="204">
        <f>IF(N117="zákl. přenesená",J117,0)</f>
        <v>0</v>
      </c>
      <c r="BH117" s="204">
        <f>IF(N117="sníž. přenesená",J117,0)</f>
        <v>0</v>
      </c>
      <c r="BI117" s="204">
        <f>IF(N117="nulová",J117,0)</f>
        <v>0</v>
      </c>
      <c r="BJ117" s="24" t="s">
        <v>86</v>
      </c>
      <c r="BK117" s="204">
        <f>ROUND(I117*H117,2)</f>
        <v>0</v>
      </c>
      <c r="BL117" s="24" t="s">
        <v>187</v>
      </c>
      <c r="BM117" s="24" t="s">
        <v>481</v>
      </c>
    </row>
    <row r="118" spans="2:65" s="1" customFormat="1" ht="14.45" customHeight="1">
      <c r="B118" s="42"/>
      <c r="C118" s="193" t="s">
        <v>486</v>
      </c>
      <c r="D118" s="193" t="s">
        <v>182</v>
      </c>
      <c r="E118" s="194" t="s">
        <v>508</v>
      </c>
      <c r="F118" s="195" t="s">
        <v>5219</v>
      </c>
      <c r="G118" s="196" t="s">
        <v>769</v>
      </c>
      <c r="H118" s="197">
        <v>1</v>
      </c>
      <c r="I118" s="198"/>
      <c r="J118" s="199">
        <f>ROUND(I118*H118,2)</f>
        <v>0</v>
      </c>
      <c r="K118" s="195" t="s">
        <v>233</v>
      </c>
      <c r="L118" s="62"/>
      <c r="M118" s="200" t="s">
        <v>34</v>
      </c>
      <c r="N118" s="264" t="s">
        <v>49</v>
      </c>
      <c r="O118" s="262"/>
      <c r="P118" s="265">
        <f>O118*H118</f>
        <v>0</v>
      </c>
      <c r="Q118" s="265">
        <v>0</v>
      </c>
      <c r="R118" s="265">
        <f>Q118*H118</f>
        <v>0</v>
      </c>
      <c r="S118" s="265">
        <v>0</v>
      </c>
      <c r="T118" s="266">
        <f>S118*H118</f>
        <v>0</v>
      </c>
      <c r="AR118" s="24" t="s">
        <v>187</v>
      </c>
      <c r="AT118" s="24" t="s">
        <v>182</v>
      </c>
      <c r="AU118" s="24" t="s">
        <v>88</v>
      </c>
      <c r="AY118" s="24" t="s">
        <v>179</v>
      </c>
      <c r="BE118" s="204">
        <f>IF(N118="základní",J118,0)</f>
        <v>0</v>
      </c>
      <c r="BF118" s="204">
        <f>IF(N118="snížená",J118,0)</f>
        <v>0</v>
      </c>
      <c r="BG118" s="204">
        <f>IF(N118="zákl. přenesená",J118,0)</f>
        <v>0</v>
      </c>
      <c r="BH118" s="204">
        <f>IF(N118="sníž. přenesená",J118,0)</f>
        <v>0</v>
      </c>
      <c r="BI118" s="204">
        <f>IF(N118="nulová",J118,0)</f>
        <v>0</v>
      </c>
      <c r="BJ118" s="24" t="s">
        <v>86</v>
      </c>
      <c r="BK118" s="204">
        <f>ROUND(I118*H118,2)</f>
        <v>0</v>
      </c>
      <c r="BL118" s="24" t="s">
        <v>187</v>
      </c>
      <c r="BM118" s="24" t="s">
        <v>486</v>
      </c>
    </row>
    <row r="119" spans="2:65" s="1" customFormat="1" ht="6.95" customHeight="1">
      <c r="B119" s="57"/>
      <c r="C119" s="58"/>
      <c r="D119" s="58"/>
      <c r="E119" s="58"/>
      <c r="F119" s="58"/>
      <c r="G119" s="58"/>
      <c r="H119" s="58"/>
      <c r="I119" s="140"/>
      <c r="J119" s="58"/>
      <c r="K119" s="58"/>
      <c r="L119" s="62"/>
    </row>
  </sheetData>
  <sheetProtection algorithmName="SHA-512" hashValue="heS1MiUsoGqKI4tolJMmivdMIycEGcpfDS32Q0LLMB08F1VAGFLu49M/hgdo0hDeB7Az0g+onkUXj/gA5iOWHw==" saltValue="h+213bGQzZJxzaw4pbMYgOYFGPi7XLhyOng96zpn9OhUTuH+el/asRNpxSu5Fftlf+pFc6fW3T/xBgLIDgnZEQ==" spinCount="100000" sheet="1" objects="1" scenarios="1" formatColumns="0" formatRows="0" autoFilter="0"/>
  <autoFilter ref="C79:K118"/>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33</vt:i4>
      </vt:variant>
    </vt:vector>
  </HeadingPairs>
  <TitlesOfParts>
    <vt:vector size="50" baseType="lpstr">
      <vt:lpstr>Rekapitulace stavby</vt:lpstr>
      <vt:lpstr>ST - Stavební část - část </vt:lpstr>
      <vt:lpstr>SUB - Vestavby - operační...</vt:lpstr>
      <vt:lpstr>ZTI - Zdravotechnika</vt:lpstr>
      <vt:lpstr>VZT - Vzduchotechnika</vt:lpstr>
      <vt:lpstr>VYT - Vytápění</vt:lpstr>
      <vt:lpstr>SIP - Silnoproud</vt:lpstr>
      <vt:lpstr>JS - Jímací soustava</vt:lpstr>
      <vt:lpstr>EPS - EPS</vt:lpstr>
      <vt:lpstr>NZS - NZS</vt:lpstr>
      <vt:lpstr>SLP - Slaboproud</vt:lpstr>
      <vt:lpstr>MaR - Měření a regulace</vt:lpstr>
      <vt:lpstr>MP - Medicinální plyny</vt:lpstr>
      <vt:lpstr>CHL - Chlazení</vt:lpstr>
      <vt:lpstr>MOB-N - Mobiliář nepřesta...</vt:lpstr>
      <vt:lpstr>VRN - Vedlejší rozpočtové...</vt:lpstr>
      <vt:lpstr>Pokyny pro vyplnění</vt:lpstr>
      <vt:lpstr>'EPS - EPS'!Názvy_tisku</vt:lpstr>
      <vt:lpstr>'CHL - Chlazení'!Názvy_tisku</vt:lpstr>
      <vt:lpstr>'JS - Jímací soustava'!Názvy_tisku</vt:lpstr>
      <vt:lpstr>'MaR - Měření a regulace'!Názvy_tisku</vt:lpstr>
      <vt:lpstr>'MOB-N - Mobiliář nepřesta...'!Názvy_tisku</vt:lpstr>
      <vt:lpstr>'MP - Medicinální plyny'!Názvy_tisku</vt:lpstr>
      <vt:lpstr>'NZS - NZS'!Názvy_tisku</vt:lpstr>
      <vt:lpstr>'Rekapitulace stavby'!Názvy_tisku</vt:lpstr>
      <vt:lpstr>'SIP - Silnoproud'!Názvy_tisku</vt:lpstr>
      <vt:lpstr>'SLP - Slaboproud'!Názvy_tisku</vt:lpstr>
      <vt:lpstr>'ST - Stavební část - část '!Názvy_tisku</vt:lpstr>
      <vt:lpstr>'SUB - Vestavby - operační...'!Názvy_tisku</vt:lpstr>
      <vt:lpstr>'VRN - Vedlejší rozpočtové...'!Názvy_tisku</vt:lpstr>
      <vt:lpstr>'VYT - Vytápění'!Názvy_tisku</vt:lpstr>
      <vt:lpstr>'VZT - Vzduchotechnika'!Názvy_tisku</vt:lpstr>
      <vt:lpstr>'ZTI - Zdravotechnika'!Názvy_tisku</vt:lpstr>
      <vt:lpstr>'EPS - EPS'!Oblast_tisku</vt:lpstr>
      <vt:lpstr>'CHL - Chlazení'!Oblast_tisku</vt:lpstr>
      <vt:lpstr>'JS - Jímací soustava'!Oblast_tisku</vt:lpstr>
      <vt:lpstr>'MaR - Měření a regulace'!Oblast_tisku</vt:lpstr>
      <vt:lpstr>'MOB-N - Mobiliář nepřesta...'!Oblast_tisku</vt:lpstr>
      <vt:lpstr>'MP - Medicinální plyny'!Oblast_tisku</vt:lpstr>
      <vt:lpstr>'NZS - NZS'!Oblast_tisku</vt:lpstr>
      <vt:lpstr>'Pokyny pro vyplnění'!Oblast_tisku</vt:lpstr>
      <vt:lpstr>'Rekapitulace stavby'!Oblast_tisku</vt:lpstr>
      <vt:lpstr>'SIP - Silnoproud'!Oblast_tisku</vt:lpstr>
      <vt:lpstr>'SLP - Slaboproud'!Oblast_tisku</vt:lpstr>
      <vt:lpstr>'ST - Stavební část - část '!Oblast_tisku</vt:lpstr>
      <vt:lpstr>'SUB - Vestavby - operační...'!Oblast_tisku</vt:lpstr>
      <vt:lpstr>'VRN - Vedlejší rozpočtové...'!Oblast_tisku</vt:lpstr>
      <vt:lpstr>'VYT - Vytápění'!Oblast_tisku</vt:lpstr>
      <vt:lpstr>'VZT - Vzduchotechnika'!Oblast_tisku</vt:lpstr>
      <vt:lpstr>'ZTI - Zdravotechnika'!Oblast_tisku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eva-pc\Eva</dc:creator>
  <cp:lastModifiedBy>Kerulová Dagmar</cp:lastModifiedBy>
  <dcterms:created xsi:type="dcterms:W3CDTF">2018-10-31T12:36:42Z</dcterms:created>
  <dcterms:modified xsi:type="dcterms:W3CDTF">2018-11-02T09:30:18Z</dcterms:modified>
</cp:coreProperties>
</file>