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st - Pavilon B-Úpra..." sheetId="2" r:id="rId2"/>
    <sheet name="SO 01-zti - Pavilon B - Ú..." sheetId="3" r:id="rId3"/>
    <sheet name="SO 01-el - Pavilon B - Úp..." sheetId="4" r:id="rId4"/>
    <sheet name="VON - Pavilon B - Vedlejš..." sheetId="5" r:id="rId5"/>
    <sheet name="Pokyny pro vyplnění" sheetId="6" r:id="rId6"/>
  </sheets>
  <definedNames>
    <definedName name="_xlnm.Print_Area" localSheetId="0">'Rekapitulace stavby'!$D$4:$AO$33,'Rekapitulace stavby'!$C$39:$AQ$56</definedName>
    <definedName name="_xlnm._FilterDatabase" localSheetId="1" hidden="1">'SO 01-st - Pavilon B-Úpra...'!$C$101:$K$493</definedName>
    <definedName name="_xlnm.Print_Area" localSheetId="1">'SO 01-st - Pavilon B-Úpra...'!$C$4:$J$36,'SO 01-st - Pavilon B-Úpra...'!$C$42:$J$83,'SO 01-st - Pavilon B-Úpra...'!$C$89:$K$493</definedName>
    <definedName name="_xlnm._FilterDatabase" localSheetId="2" hidden="1">'SO 01-zti - Pavilon B - Ú...'!$C$81:$K$190</definedName>
    <definedName name="_xlnm.Print_Area" localSheetId="2">'SO 01-zti - Pavilon B - Ú...'!$C$4:$J$36,'SO 01-zti - Pavilon B - Ú...'!$C$42:$J$63,'SO 01-zti - Pavilon B - Ú...'!$C$69:$K$190</definedName>
    <definedName name="_xlnm._FilterDatabase" localSheetId="3" hidden="1">'SO 01-el - Pavilon B - Úp...'!$C$83:$K$146</definedName>
    <definedName name="_xlnm.Print_Area" localSheetId="3">'SO 01-el - Pavilon B - Úp...'!$C$4:$J$36,'SO 01-el - Pavilon B - Úp...'!$C$42:$J$65,'SO 01-el - Pavilon B - Úp...'!$C$71:$K$146</definedName>
    <definedName name="_xlnm._FilterDatabase" localSheetId="4" hidden="1">'VON - Pavilon B - Vedlejš...'!$C$78:$K$86</definedName>
    <definedName name="_xlnm.Print_Area" localSheetId="4">'VON - Pavilon B - Vedlejš...'!$C$4:$J$36,'VON - Pavilon B - Vedlejš...'!$C$42:$J$60,'VON - Pavilon B - Vedlejš...'!$C$66:$K$86</definedName>
    <definedName name="_xlnm.Print_Area" localSheetId="5">'Pokyny pro vyplnění'!$B$2:$K$69,'Pokyny pro vyplnění'!$B$72:$K$116,'Pokyny pro vyplnění'!$B$119:$K$188,'Pokyny pro vyplnění'!$B$196:$K$216</definedName>
    <definedName name="_xlnm.Print_Titles" localSheetId="0">'Rekapitulace stavby'!$49:$49</definedName>
    <definedName name="_xlnm.Print_Titles" localSheetId="1">'SO 01-st - Pavilon B-Úpra...'!$101:$101</definedName>
    <definedName name="_xlnm.Print_Titles" localSheetId="2">'SO 01-zti - Pavilon B - Ú...'!$81:$81</definedName>
    <definedName name="_xlnm.Print_Titles" localSheetId="3">'SO 01-el - Pavilon B - Úp...'!$83:$83</definedName>
    <definedName name="_xlnm.Print_Titles" localSheetId="4">'VON - Pavilon B - Vedlejš...'!$78:$78</definedName>
  </definedNames>
  <calcPr fullCalcOnLoad="1"/>
</workbook>
</file>

<file path=xl/sharedStrings.xml><?xml version="1.0" encoding="utf-8"?>
<sst xmlns="http://schemas.openxmlformats.org/spreadsheetml/2006/main" count="6891" uniqueCount="1449">
  <si>
    <t>Export VZ</t>
  </si>
  <si>
    <t>List obsahuje:</t>
  </si>
  <si>
    <t>1) Rekapitulace stavby</t>
  </si>
  <si>
    <t>2) Rekapitulace objektů stavby a soupisů prací</t>
  </si>
  <si>
    <t>3.0</t>
  </si>
  <si>
    <t>ZAMOK</t>
  </si>
  <si>
    <t>False</t>
  </si>
  <si>
    <t>{d175d127-1328-4597-8195-ada518d81a80}</t>
  </si>
  <si>
    <t>0,01</t>
  </si>
  <si>
    <t>21</t>
  </si>
  <si>
    <t>15</t>
  </si>
  <si>
    <t>REKAPITULACE STAVBY</t>
  </si>
  <si>
    <t>v ---  níže se nacházejí doplnkové a pomocné údaje k sestavám  --- v</t>
  </si>
  <si>
    <t>Návod na vyplnění</t>
  </si>
  <si>
    <t>0,001</t>
  </si>
  <si>
    <t>Kód:</t>
  </si>
  <si>
    <t>999205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</si>
  <si>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</si>
  <si>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</si>
  <si>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Domov mládeže a školní jídelna - Lidická  590/38, Karlovy Vary - Pavilon B</t>
  </si>
  <si>
    <t>0,1</t>
  </si>
  <si>
    <t>KSO:</t>
  </si>
  <si>
    <t/>
  </si>
  <si>
    <t>CC-CZ:</t>
  </si>
  <si>
    <t>1</t>
  </si>
  <si>
    <t>Místo:</t>
  </si>
  <si>
    <t>Karlovy Vary</t>
  </si>
  <si>
    <t>Datum:</t>
  </si>
  <si>
    <t>13. 2. 2018</t>
  </si>
  <si>
    <t>10</t>
  </si>
  <si>
    <t>100</t>
  </si>
  <si>
    <t>Zadavatel:</t>
  </si>
  <si>
    <t>IČ:</t>
  </si>
  <si>
    <t>Domov mládeže, Lidická 38, K.Vary</t>
  </si>
  <si>
    <t>DIČ:</t>
  </si>
  <si>
    <t>Uchazeč:</t>
  </si>
  <si>
    <t>Vyplň údaj</t>
  </si>
  <si>
    <t>Projektant:</t>
  </si>
  <si>
    <t>Ivan Křesina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</si>
  <si>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</si>
  <si>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</si>
  <si>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</si>
  <si>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</si>
  <si>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</si>
  <si>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</si>
  <si>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</si>
  <si>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</si>
  <si>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</si>
  <si>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</si>
  <si>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</si>
  <si>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</si>
  <si>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</si>
  <si>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</si>
  <si>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</si>
  <si>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</si>
  <si>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</si>
  <si>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</si>
  <si>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</si>
  <si>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</si>
  <si>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</si>
  <si>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</si>
  <si>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</si>
  <si>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</si>
  <si>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</si>
  <si>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</si>
  <si>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</si>
  <si>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</si>
  <si>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</si>
  <si>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</si>
  <si>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</si>
  <si>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</si>
  <si>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</si>
  <si>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</si>
  <si>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</si>
  <si>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</si>
  <si>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</si>
  <si>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</si>
  <si>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</si>
  <si>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</si>
  <si>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</si>
  <si>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01-st</t>
  </si>
  <si>
    <t>Pavilon B-Úprava sociálních zařízení v ubytovnách žáků</t>
  </si>
  <si>
    <t>STA</t>
  </si>
  <si>
    <t>{5aefb3e5-75f4-40e9-a598-53a7c683bb77}</t>
  </si>
  <si>
    <t>2</t>
  </si>
  <si>
    <t>SO 01-zti</t>
  </si>
  <si>
    <t>Pavilon B - Úprava soc.zařízení v ubytovnách žáků - ZTI</t>
  </si>
  <si>
    <t>{c28cdee0-a237-4918-a993-9ca55c97cd62}</t>
  </si>
  <si>
    <t>SO 01-el</t>
  </si>
  <si>
    <t>Pavilon B - Úprava soc.zařízení v ubytovnách žáků - ELektroinstalace</t>
  </si>
  <si>
    <t>{6849eea4-d633-427f-8b34-6f6170f94730}</t>
  </si>
  <si>
    <t>VON</t>
  </si>
  <si>
    <t>Pavilon B - Vedlejší a ostatní náklady</t>
  </si>
  <si>
    <t>{9f7e300e-9c37-40c8-af40-010672b07a50}</t>
  </si>
  <si>
    <t>1) Krycí list soupisu</t>
  </si>
  <si>
    <t>2) Rekapitulace</t>
  </si>
  <si>
    <t>3) Soupis prací</t>
  </si>
  <si>
    <t>Zpět na list:</t>
  </si>
  <si>
    <t>Rekapitulace stavby</t>
  </si>
  <si>
    <t>KRYCÍ LIST SOUPISU</t>
  </si>
  <si>
    <t>Objekt:</t>
  </si>
  <si>
    <t>SO 01-st - Pavilon B-Úprava sociálních zařízení v ubytovnách žáků</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</si>
  <si>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</si>
  <si>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</si>
  <si>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</si>
  <si>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</si>
  <si>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</si>
  <si>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</si>
  <si>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</si>
  <si>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</si>
  <si>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61 - Úprava povrchů vnitřní</t>
  </si>
  <si>
    <t xml:space="preserve">      63 - Podlahy a podlahové konstrukce</t>
  </si>
  <si>
    <t xml:space="preserve">    9 - Ostatní konstrukce a práce-bourání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</si>
  <si>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</si>
  <si>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</si>
  <si>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</si>
  <si>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</si>
  <si>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</si>
  <si>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</si>
  <si>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</si>
  <si>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722 - Zdravotechnika - vnitřní vodovod</t>
  </si>
  <si>
    <t xml:space="preserve">    725 - Zdravotechnika - zařizovací předměty</t>
  </si>
  <si>
    <t xml:space="preserve">    726 - Zdravotechnika - předstěnové instalace</t>
  </si>
  <si>
    <t xml:space="preserve">    727 - Zdravotechnika - požární ochrana</t>
  </si>
  <si>
    <t xml:space="preserve">    735 - Ústřední vytápění - otopná tělesa</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</si>
  <si>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</si>
  <si>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</si>
  <si>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</si>
  <si>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</si>
  <si>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</si>
  <si>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 keramické</t>
  </si>
  <si>
    <t xml:space="preserve">    783 - Dokončovací práce - nátěry</t>
  </si>
  <si>
    <t xml:space="preserve">    784 - Dokončovací práce - malby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</si>
  <si>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</si>
  <si>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</si>
  <si>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</si>
  <si>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</si>
  <si>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</si>
  <si>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</si>
  <si>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</si>
  <si>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</si>
  <si>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</si>
  <si>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</si>
  <si>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</si>
  <si>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</si>
  <si>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</si>
  <si>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</si>
  <si>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</si>
  <si>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</si>
  <si>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</si>
  <si>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</si>
  <si>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</si>
  <si>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</si>
  <si>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317944321</t>
  </si>
  <si>
    <t>Válcované nosníky dodatečně osazované do připravených otvorů bez zazdění hlav do č. 12</t>
  </si>
  <si>
    <t>t</t>
  </si>
  <si>
    <t>CS ÚRS 2018 01</t>
  </si>
  <si>
    <t>4</t>
  </si>
  <si>
    <t>-954556171</t>
  </si>
  <si>
    <t>PSC</t>
  </si>
  <si>
    <t xml:space="preserve">Poznámka k souboru cen:
1. V cenách jsou zahrnuty náklady na dodávku a montáž válcovaných nosníků. 2. Ceny jsou určeny pouze pro ocenění konstrukce překladů nad otvory. </t>
  </si>
  <si>
    <t>VV</t>
  </si>
  <si>
    <t>"4.-5.NP hygienická kabina 2x I 80" 1,5*2*5,94*0,001*2</t>
  </si>
  <si>
    <t>True</t>
  </si>
  <si>
    <t>"6.-8.NP sprcha 2x I 80" 1,0*2*5,94*0,001*3</t>
  </si>
  <si>
    <t>319201321</t>
  </si>
  <si>
    <t>Vyrovnání nerovného povrchu vnitřního i vnějšího zdiva bez odsekání vadných cihel, maltou (s dodáním hmot) tl. do 30 mm</t>
  </si>
  <si>
    <t>m2</t>
  </si>
  <si>
    <t>-1101313726</t>
  </si>
  <si>
    <t>"4.-5.NP po odbourání stěny" 4,6*2,65*2</t>
  </si>
  <si>
    <t>"4.-5.NP po odsekání obkladu" (4,3+1,525)*1,8*2-(0,6*0,9*2)</t>
  </si>
  <si>
    <t>"6.-8.NP po odsekání obkladu" (4,3+1,525+4,6)*1,8*3-(0,6*0,9*3)</t>
  </si>
  <si>
    <t>342272225</t>
  </si>
  <si>
    <t>Příčky z pórobetonových tvárnic hladkých na tenké maltové lože objemová hmotnost do 500 kg/m3, tloušťka příčky 100 mm</t>
  </si>
  <si>
    <t>1395791445</t>
  </si>
  <si>
    <t>"4.-5.NP " 1,675*2,65*2</t>
  </si>
  <si>
    <t>"6.-8.NP " (1,575*2,65*2-0,7*1,97)*3</t>
  </si>
  <si>
    <t>317142422</t>
  </si>
  <si>
    <t>Překlady nenosné prefabrikované z pórobetonu přímé osazené do tenkého maltového lože v příčkách tloušťky 100 mm, délky překladu přes 1000 do 1250 mm</t>
  </si>
  <si>
    <t>kus</t>
  </si>
  <si>
    <t>-613285172</t>
  </si>
  <si>
    <t xml:space="preserve">Poznámka k souboru cen:
1. V cenách jsou započteny náklady na dodání a uložení překladu, včetně podmazání ložné plochy tenkovrstvou maltou. </t>
  </si>
  <si>
    <t>5</t>
  </si>
  <si>
    <t>342291111</t>
  </si>
  <si>
    <t>Ukotvení příček polyuretanovou pěnou, tl. příčky do 100 mm</t>
  </si>
  <si>
    <t>m</t>
  </si>
  <si>
    <t>1521754559</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</si>
  <si>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</si>
  <si>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"4.-8.NP " (0,6+0,3)*5</t>
  </si>
  <si>
    <t>"4.-8.NP "1,675*2+1,575*2*3</t>
  </si>
  <si>
    <t>6</t>
  </si>
  <si>
    <t>342291121</t>
  </si>
  <si>
    <t>Ukotvení příček plochými kotvami, do konstrukce cihelné</t>
  </si>
  <si>
    <t>-815515820</t>
  </si>
  <si>
    <t>"4.-8.NP " 2,65*(4*2+6*3)</t>
  </si>
  <si>
    <t>7</t>
  </si>
  <si>
    <t>346244353</t>
  </si>
  <si>
    <t>Obezdívka koupelnových van ploch rovných z přesných pórobetonových tvárnic, na tenké maltové lože, tl. 75 mm</t>
  </si>
  <si>
    <t>-1932014336</t>
  </si>
  <si>
    <t>"4.-8.NP obezdívka kanalizace " (0,6+0,3)*2,65*5</t>
  </si>
  <si>
    <t>8</t>
  </si>
  <si>
    <t>346244381</t>
  </si>
  <si>
    <t>Plentování ocelových válcovaných nosníků jednostranné cihlami na maltu, výška stojiny do 200 mm</t>
  </si>
  <si>
    <t>-486299733</t>
  </si>
  <si>
    <t>"4.-5.NP hygienická kabina 2x I 80" 1,5*2*0,1*2</t>
  </si>
  <si>
    <t>"6.-8.NP sprcha 2x I 80" 1,0*2*0,1*3</t>
  </si>
  <si>
    <t>9</t>
  </si>
  <si>
    <t>346481112</t>
  </si>
  <si>
    <t>Zaplentování rýh, potrubí, válcovaných nosníků, výklenků nebo nik jakéhokoliv tvaru, na maltu ve stěnách nebo před stěnami keramickým a funkčně podobným pletivem</t>
  </si>
  <si>
    <t>-545447297</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</si>
  <si>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</si>
  <si>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"4.-5.NP hygienická kabina 2x I 80" 1,5*0,1*3*2</t>
  </si>
  <si>
    <t>"6.-8.NP sprcha 2x I 80" 1,0*0,1*3*2</t>
  </si>
  <si>
    <t>340271021</t>
  </si>
  <si>
    <t>Zazdívka otvorů v příčkách nebo stěnách pórobetonovými tvárnicemi plochy přes 0,025 m2 do 1 m2, objemová hmotnost 500 kg/m3, tloušťka příčky 100 mm</t>
  </si>
  <si>
    <t>2062634468</t>
  </si>
  <si>
    <t>"6.-8.NP sprcha " 0,35*2,65*3</t>
  </si>
  <si>
    <t>Úpravy povrchů, podlahy a osazování výplní</t>
  </si>
  <si>
    <t>61</t>
  </si>
  <si>
    <t>Úprava povrchů vnitřní</t>
  </si>
  <si>
    <t>11</t>
  </si>
  <si>
    <t>619995001</t>
  </si>
  <si>
    <t>Začištění omítek (s dodáním hmot) kolem oken, dveří, podlah, obkladů apod.</t>
  </si>
  <si>
    <t>-1611811893</t>
  </si>
  <si>
    <t xml:space="preserve">Poznámka k souboru cen:
1. Cenu -5001 lze použít pouze v případě provádění opravy nebo osazování nových oken, dveří, obkladů, podlah apod.; nelze ji použít v případech provádění opravy omítek nebo nové omítky v celé ploše. </t>
  </si>
  <si>
    <t>"4.-5.NP hygienická kabina" ((4,2+1,675)*2+(0,6+1,5+2)*2+1+1,675+0,3)*2</t>
  </si>
  <si>
    <t>"6.-8.NP " ((1,575+1,2+1,575+2,9+0,6+1,5+0,7+2*2,0)*2+1,575+0,3)*3</t>
  </si>
  <si>
    <t>12</t>
  </si>
  <si>
    <t>612135101</t>
  </si>
  <si>
    <t>Hrubá výplň rýh maltou jakékoli šířky rýhy ve stěnách</t>
  </si>
  <si>
    <t>-1916504518</t>
  </si>
  <si>
    <t xml:space="preserve">Poznámka k souboru cen:
1. V cenách nejsou započteny náklady na omítku rýh, tyto se ocení příšlušnými cenami tohoto katalogu. </t>
  </si>
  <si>
    <t>"4.-8.NP stěny" (38+6+3)*0,1</t>
  </si>
  <si>
    <t>13</t>
  </si>
  <si>
    <t>612315111</t>
  </si>
  <si>
    <t>Vápenná omítka rýh hladká ve stěnách, šířky rýhy do 150 mm</t>
  </si>
  <si>
    <t>1167843295</t>
  </si>
  <si>
    <t>14</t>
  </si>
  <si>
    <t>612325301</t>
  </si>
  <si>
    <t>Vápenocementová omítka ostění nebo nadpraží hladká</t>
  </si>
  <si>
    <t>-1406831691</t>
  </si>
  <si>
    <t xml:space="preserve">Poznámka k souboru cen:
1. Ceny lze použít jen pro ocenění samostatně upravovaného ostění a nadpraží ( např. při dodatečné výměně oken nebo zárubní ) v šířce do 300 mm okolo upravovaného otvoru. </t>
  </si>
  <si>
    <t>"4.-5.NP hygienická kabina" 0,15*(2,02*2+1,1)*2</t>
  </si>
  <si>
    <t>612321121</t>
  </si>
  <si>
    <t>Omítka vápenocementová vnitřních ploch nanášená ručně jednovrstvá, tloušťky do 10 mm hladká svislých konstrukcí stěn</t>
  </si>
  <si>
    <t>-2071334549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</si>
  <si>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</si>
  <si>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omítka pod obklad</t>
  </si>
  <si>
    <t>"4.-5.NP hygienická kabina" ((4,2+1,675)*2*2,1-(1*1,97+0,6*0,9))*2</t>
  </si>
  <si>
    <t>"6.-8.NP"  ((1,2*2+1,575)*1,8-(0,6*0,6)+(2,9*2)*2,1-0,7*2,0)*3</t>
  </si>
  <si>
    <t>16</t>
  </si>
  <si>
    <t>612311131</t>
  </si>
  <si>
    <t>Potažení vnitřních ploch štukem tloušťky do 3 mm svislých konstrukcí stěn</t>
  </si>
  <si>
    <t>-1271720775</t>
  </si>
  <si>
    <t>štuk nad obkladem</t>
  </si>
  <si>
    <t>"4.-5.NP hygienická kabina" (1,675+4,2)*2*(2,65-2,1)*2</t>
  </si>
  <si>
    <t>"6.-8.NP" ((1,575+1,2)*2*(2,65-1,8)-(0,6*0,6)+(1,575+2,9)*2*(2,65-2,1))*3</t>
  </si>
  <si>
    <t>" 4-8.NP žehlírna" (1,575+0,3)*2,65*5</t>
  </si>
  <si>
    <t>17</t>
  </si>
  <si>
    <t>612142001</t>
  </si>
  <si>
    <t>Potažení vnitřních ploch pletivem v ploše nebo pruzích, na plném podkladu sklovláknitým vtlačením do tmelu stěn</t>
  </si>
  <si>
    <t>579654302</t>
  </si>
  <si>
    <t xml:space="preserve">Poznámka k souboru cen:
1. V cenách -2001 jsou započteny i náklady na tmel. </t>
  </si>
  <si>
    <t>"4.-5.NP " 1,675*2,65*1*2</t>
  </si>
  <si>
    <t>"6.-8.NP " (1,575*2,65*2-0,7*1,97)*3*2</t>
  </si>
  <si>
    <t>18</t>
  </si>
  <si>
    <t>619991011</t>
  </si>
  <si>
    <t>Zakrytí vnitřních ploch před znečištěním včetně pozdějšího odkrytí konstrukcí a prvků obalením fólií a přelepením páskou</t>
  </si>
  <si>
    <t>-1128204283</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</si>
  <si>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</si>
  <si>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"4.-8.NP hygienická kabina" 0,6*1,2*5</t>
  </si>
  <si>
    <t>63</t>
  </si>
  <si>
    <t>Podlahy a podlahové konstrukce</t>
  </si>
  <si>
    <t>19</t>
  </si>
  <si>
    <t>632450134</t>
  </si>
  <si>
    <t>Potěr cementový vyrovnávací ze suchých směsí v ploše o průměrné (střední) tl. přes 40 do 50 mm</t>
  </si>
  <si>
    <t>240543959</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</si>
  <si>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</si>
  <si>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"4.-5.NP hygienická kabina" 7,04*2</t>
  </si>
  <si>
    <t>"6.-8.NP" (1,89+4,57)*3</t>
  </si>
  <si>
    <t>20</t>
  </si>
  <si>
    <t>632450121</t>
  </si>
  <si>
    <t>Potěr cementový vyrovnávací ze suchých směsí v pásu o průměrné (střední) tl. od 10 do 20 mm</t>
  </si>
  <si>
    <t>-1350612589</t>
  </si>
  <si>
    <t>"4.-5.NP hygienická kabina" (1,675+0,6+0,3)*0,1*2</t>
  </si>
  <si>
    <t>"6.-8.NP" (1,575*2+0,6+0,3)*0,1*3</t>
  </si>
  <si>
    <t>632450124</t>
  </si>
  <si>
    <t>Potěr cementový vyrovnávací ze suchých směsí v pásu o průměrné (střední) tl. přes 40 do 50 mm</t>
  </si>
  <si>
    <t>-1372403684</t>
  </si>
  <si>
    <t>"4.-5.NP hygienická kabina" (1,1+4,6)*0,15*2</t>
  </si>
  <si>
    <t>"6.-8.NP" 0,8*0,15*3</t>
  </si>
  <si>
    <t>Ostatní konstrukce a práce-bourání</t>
  </si>
  <si>
    <t>94</t>
  </si>
  <si>
    <t>Lešení a stavební výtahy</t>
  </si>
  <si>
    <t>22</t>
  </si>
  <si>
    <t>949101111</t>
  </si>
  <si>
    <t>Lešení pomocné pracovní pro objekty pozemních staveb pro zatížení do 150 kg/m2, o výšce lešeňové podlahy do 1,9 m</t>
  </si>
  <si>
    <t>1583947563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</si>
  <si>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</si>
  <si>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"6.NP hygienická kabina" 7,04</t>
  </si>
  <si>
    <t>"3-5.np+7-10.np" (1,83+4,42)*5</t>
  </si>
  <si>
    <t>95</t>
  </si>
  <si>
    <t>Různé dokončovací konstrukce a práce pozemních staveb</t>
  </si>
  <si>
    <t>23</t>
  </si>
  <si>
    <t>952901111</t>
  </si>
  <si>
    <t>Vyčištění budov nebo objektů před předáním do užívání budov bytové nebo občanské výstavby, světlé výšky podlaží do 4 m</t>
  </si>
  <si>
    <t>1555833342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</si>
  <si>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</si>
  <si>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"4.-8.NP hygienická kabina" 7,04*2+(1,89+4,57)*3</t>
  </si>
  <si>
    <t>"4.-8.NP žehlírna" 3,9*2+3.89*3</t>
  </si>
  <si>
    <t>"související  - chodba, schody" 15*8</t>
  </si>
  <si>
    <t>96</t>
  </si>
  <si>
    <t>Bourání konstrukcí</t>
  </si>
  <si>
    <t>24</t>
  </si>
  <si>
    <t>965081213</t>
  </si>
  <si>
    <t>Bourání podlah z dlaždic bez podkladního lože nebo mazaniny, s jakoukoliv výplní spár keramických nebo xylolitových tl. do 10 mm, plochy přes 1 m2</t>
  </si>
  <si>
    <t>-1954883854</t>
  </si>
  <si>
    <t xml:space="preserve">Poznámka k souboru cen:
1. Odsekání soklíků se oceňuje cenami souboru cen 965 08. </t>
  </si>
  <si>
    <t>"4.- 8.NP hygienická kabina" 6,78*5</t>
  </si>
  <si>
    <t>25</t>
  </si>
  <si>
    <t>965042121</t>
  </si>
  <si>
    <t>Bourání mazanin betonových nebo z litého asfaltu tl. do 100 mm, plochy do 1 m2</t>
  </si>
  <si>
    <t>m3</t>
  </si>
  <si>
    <t>-1923065265</t>
  </si>
  <si>
    <t>"4.- 8.NP hygienická kabina" 6,78*0,05*5</t>
  </si>
  <si>
    <t>26</t>
  </si>
  <si>
    <t>966086321</t>
  </si>
  <si>
    <t>Vybourání podkladních kvádříků betonových nebo kamenných ložné plochy do 0,20 m2 a výšky do 150 mm</t>
  </si>
  <si>
    <t>1288896194</t>
  </si>
  <si>
    <t>"4.- 8.NP soklík  " 1*5</t>
  </si>
  <si>
    <t>27</t>
  </si>
  <si>
    <t>967031132</t>
  </si>
  <si>
    <t>Přisekání (špicování) plošné nebo rovných ostění zdiva z cihel pálených rovných ostění, bez odstupu, po hrubém vybourání otvorů, na maltu vápennou nebo vápenocementovou</t>
  </si>
  <si>
    <t>-48153195</t>
  </si>
  <si>
    <t>"6.-8.NP" 0,15*(2,02*2+0,8)*3</t>
  </si>
  <si>
    <t>28</t>
  </si>
  <si>
    <t>967031733</t>
  </si>
  <si>
    <t>Přisekání (špicování) plošné nebo rovných ostění zdiva z cihel pálených plošné, na maltu vápennou nebo vápenocementovou, tl. na maltu vápennou nebo vápenocementovou, tl. do 150 mm</t>
  </si>
  <si>
    <t>219861705</t>
  </si>
  <si>
    <t>"4.-5.NP pro hygienická kabina" 4,06*2,65*2</t>
  </si>
  <si>
    <t>29</t>
  </si>
  <si>
    <t>962031133</t>
  </si>
  <si>
    <t>Bourání příček z cihel, tvárnic nebo příčkovek z cihel pálených, plných nebo dutých na maltu vápennou nebo vápenocementovou, tl. do 150 mm</t>
  </si>
  <si>
    <t>492673402</t>
  </si>
  <si>
    <t>"4.- 8.NP pro hygienická kabina" (0,6+0,25*2)*2,65*5</t>
  </si>
  <si>
    <t>30</t>
  </si>
  <si>
    <t>971033631</t>
  </si>
  <si>
    <t>Vybourání otvorů ve zdivu základovém nebo nadzákladovém z cihel, tvárnic, příčkovek z cihel pálených na maltu vápennou nebo vápenocementovou plochy do 4 m2, tl. do 150 mm</t>
  </si>
  <si>
    <t>1147255586</t>
  </si>
  <si>
    <t>"4.-5.NP hygienická kabina" 1,1*2,02*2</t>
  </si>
  <si>
    <t>"6.-8.NP" 0,8*2,02*3</t>
  </si>
  <si>
    <t>31</t>
  </si>
  <si>
    <t>974031133</t>
  </si>
  <si>
    <t>Vysekání rýh ve zdivu cihelném na maltu vápennou nebo vápenocementovou do hl. 50 mm a šířky do 100 mm</t>
  </si>
  <si>
    <t>-101705255</t>
  </si>
  <si>
    <t>"4-8.NP stěny" 6+3</t>
  </si>
  <si>
    <t>32</t>
  </si>
  <si>
    <t>974031666</t>
  </si>
  <si>
    <t>Vysekání rýh ve zdivu cihelném na maltu vápennou nebo vápenocementovou pro vtahování nosníků do zdí, před vybouráním otvoru do hl. 150 mm, při v. nosníku do 250 mm</t>
  </si>
  <si>
    <t>-656020862</t>
  </si>
  <si>
    <t>"4.-5.NP hygienická kabina 2x I 80" 1,5*2*2</t>
  </si>
  <si>
    <t>"6.-8.NP hygienická kabina 2x I 80" 1,0*2*3</t>
  </si>
  <si>
    <t>33</t>
  </si>
  <si>
    <t>974049133</t>
  </si>
  <si>
    <t>Vysekání rýh v betonových zdech do hl. 50 mm a šířky do 100 mm</t>
  </si>
  <si>
    <t>-1183927809</t>
  </si>
  <si>
    <t>"4-8.NP stěny" 38+6+3</t>
  </si>
  <si>
    <t>34</t>
  </si>
  <si>
    <t>976082131</t>
  </si>
  <si>
    <t>Vybourání drobných zámečnických a jiných konstrukcí objímek, držáků, věšáků, záclonových konzol, lustrových skob apod., ze zdiva cihelného</t>
  </si>
  <si>
    <t>-1303783135</t>
  </si>
  <si>
    <t>"4.-8.NP kovový věšák"2*5</t>
  </si>
  <si>
    <t>35</t>
  </si>
  <si>
    <t>977151214</t>
  </si>
  <si>
    <t>Jádrové vrty diamantovými korunkami do stavebních materiálů (železobetonu, betonu, cihel, obkladů, dlažeb, kamene) dovrchní (směrem vzhůru), průměru přes 50 do 60 mm</t>
  </si>
  <si>
    <t>-1718052958</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</si>
  <si>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</si>
  <si>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"4.-8.NP hygienická kabina" 0,12*3*5</t>
  </si>
  <si>
    <t>36</t>
  </si>
  <si>
    <t>977151221</t>
  </si>
  <si>
    <t>Jádrové vrty diamantovými korunkami do stavebních materiálů (železobetonu, betonu, cihel, obkladů, dlažeb, kamene) dovrchní (směrem vzhůru), průměru přes 110 do 120 mm</t>
  </si>
  <si>
    <t>-576797373</t>
  </si>
  <si>
    <t>"4.-8.NP hygienická kabina" 0,12*5</t>
  </si>
  <si>
    <t>37</t>
  </si>
  <si>
    <t>977151121</t>
  </si>
  <si>
    <t>Jádrové vrty diamantovými korunkami do stavebních materiálů (železobetonu, betonu, cihel, obkladů, dlažeb, kamene) průměru přes 110 do 120 mm</t>
  </si>
  <si>
    <t>-2105953216</t>
  </si>
  <si>
    <t>"300 pr 120" 1*0,3 *5</t>
  </si>
  <si>
    <t>"150 pr. 120" 1*0,15*5</t>
  </si>
  <si>
    <t>38</t>
  </si>
  <si>
    <t>978059511</t>
  </si>
  <si>
    <t>Odsekání obkladů stěn včetně otlučení podkladní omítky až na zdivo z obkládaček vnitřních, z jakýchkoliv materiálů, plochy do 1 m2</t>
  </si>
  <si>
    <t>-52504737</t>
  </si>
  <si>
    <t>"4.-8.NP hygienická kabina" (4,35+1,525+4,6)*1,8*5-(0,6*0,9*5)</t>
  </si>
  <si>
    <t>997</t>
  </si>
  <si>
    <t>Přesun sutě</t>
  </si>
  <si>
    <t>39</t>
  </si>
  <si>
    <t>997013157</t>
  </si>
  <si>
    <t>Vnitrostaveništní doprava suti a vybouraných hmot vodorovně do 50 m svisle s omezením mechanizace pro budovy a haly výšky přes 21 do 24 m</t>
  </si>
  <si>
    <t>-1672115774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</si>
  <si>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</si>
  <si>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40</t>
  </si>
  <si>
    <t>997013501</t>
  </si>
  <si>
    <t>Odvoz suti a vybouraných hmot na skládku nebo meziskládku se složením, na vzdálenost do 1 km</t>
  </si>
  <si>
    <t>1752584762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</si>
  <si>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</si>
  <si>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41</t>
  </si>
  <si>
    <t>997013509</t>
  </si>
  <si>
    <t>Odvoz suti a vybouraných hmot na skládku nebo meziskládku se složením, na vzdálenost Příplatek k ceně za každý další i započatý 1 km přes 1 km</t>
  </si>
  <si>
    <t>1520275693</t>
  </si>
  <si>
    <t>P</t>
  </si>
  <si>
    <t>Poznámka k položce:
celkem 25Km</t>
  </si>
  <si>
    <t>26,093*24 'Přepočtené koeficientem množství</t>
  </si>
  <si>
    <t>42</t>
  </si>
  <si>
    <t>997013807</t>
  </si>
  <si>
    <t>Poplatek za uložení stavebního odpadu na skládce (skládkovné) z tašek a keramických výrobků zatříděného do Katalogu odpadů pod kódem 170 103</t>
  </si>
  <si>
    <t>1276913920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</si>
  <si>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</si>
  <si>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 stavební suť keramiská 90%" 35,130*0,9</t>
  </si>
  <si>
    <t>43</t>
  </si>
  <si>
    <t>997013831</t>
  </si>
  <si>
    <t>Poplatek za uložení stavebního odpadu na skládce (skládkovné) směsného stavebního a demoličního zatříděného do Katalogu odpadů pod kódem 170 904</t>
  </si>
  <si>
    <t>-542712345</t>
  </si>
  <si>
    <t>" stavební suť směsná 10%" 35,130*0,1</t>
  </si>
  <si>
    <t>998</t>
  </si>
  <si>
    <t>Přesun hmot</t>
  </si>
  <si>
    <t>44</t>
  </si>
  <si>
    <t>998017003</t>
  </si>
  <si>
    <t>Přesun hmot pro budovy občanské výstavby, bydlení, výrobu a služby s omezením mechanizace vodorovná dopravní vzdálenost do 100 m pro budovy s jakoukoliv nosnou konstrukcí výšky přes 12 do 24 m</t>
  </si>
  <si>
    <t>1630148555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</si>
  <si>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</si>
  <si>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</si>
  <si>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</si>
  <si>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</si>
  <si>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</si>
  <si>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45</t>
  </si>
  <si>
    <t>711493112</t>
  </si>
  <si>
    <t>Izolace proti podpovrchové a tlakové vodě - ostatní na ploše vodorovné V těsnicí stěrkou nepružnou (cementem pojená)</t>
  </si>
  <si>
    <t>2056536805</t>
  </si>
  <si>
    <t>"6.-8.NP"(1,89+4,57)*3</t>
  </si>
  <si>
    <t>46</t>
  </si>
  <si>
    <t>711493122</t>
  </si>
  <si>
    <t>Izolace proti podpovrchové a tlakové vodě - ostatní na ploše svislé S těsnicí stěrkou nepružnou (cementem pojená)</t>
  </si>
  <si>
    <t>-1417858095</t>
  </si>
  <si>
    <t>"4.-5.NP"((4,2+1,675)*2*0,15+0,9*2*1,95)*2</t>
  </si>
  <si>
    <t>"6.-8.NP" ((1,2+1,575)*2*0,15+(2,9+1,575)*2*0,15+0,9*2*1,95)*3</t>
  </si>
  <si>
    <t>47</t>
  </si>
  <si>
    <t>998711103</t>
  </si>
  <si>
    <t>Přesun hmot pro izolace proti vodě, vlhkosti a plynům stanovený z hmotnosti přesunovaného materiálu vodorovná dopravní vzdálenost do 50 m v objektech výšky přes 12 do 60 m</t>
  </si>
  <si>
    <t>-1736896936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</si>
  <si>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</si>
  <si>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</si>
  <si>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</si>
  <si>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48</t>
  </si>
  <si>
    <t>722130831</t>
  </si>
  <si>
    <t>Demontáž potrubí z ocelových trubek pozinkovaných tvarovek nástěnek</t>
  </si>
  <si>
    <t>-1433514193</t>
  </si>
  <si>
    <t>"4.-8.NP" 4*5</t>
  </si>
  <si>
    <t>49</t>
  </si>
  <si>
    <t>722170801</t>
  </si>
  <si>
    <t>Demontáž rozvodů vody z plastů do Ø 25 mm</t>
  </si>
  <si>
    <t>108759492</t>
  </si>
  <si>
    <t>"4.-8.NP" 7*5</t>
  </si>
  <si>
    <t>725</t>
  </si>
  <si>
    <t>Zdravotechnika - zařizovací předměty</t>
  </si>
  <si>
    <t>50</t>
  </si>
  <si>
    <t>725210821</t>
  </si>
  <si>
    <t>Demontáž umyvadel bez výtokových armatur umyvadel</t>
  </si>
  <si>
    <t>soubor</t>
  </si>
  <si>
    <t>1892693149</t>
  </si>
  <si>
    <t>"4.-8.NP" 2*5</t>
  </si>
  <si>
    <t>51</t>
  </si>
  <si>
    <t>725820801</t>
  </si>
  <si>
    <t>Demontáž baterií nástěnných do G 3/4</t>
  </si>
  <si>
    <t>348797800</t>
  </si>
  <si>
    <t>"4.-8..NP "2*5</t>
  </si>
  <si>
    <t>52</t>
  </si>
  <si>
    <t>725860811</t>
  </si>
  <si>
    <t>Demontáž zápachových uzávěrek pro zařizovací předměty jednoduchých</t>
  </si>
  <si>
    <t>-1910908688</t>
  </si>
  <si>
    <t>"4.-8..NP" 2*5</t>
  </si>
  <si>
    <t>53</t>
  </si>
  <si>
    <t>725590814</t>
  </si>
  <si>
    <t>Vnitrostaveništní přemístění vybouraných (demontovaných) hmot zařizovacích předmětů vodorovně do 100 m v objektech výšky přes 24 do 36 m</t>
  </si>
  <si>
    <t>-299077618</t>
  </si>
  <si>
    <t>54</t>
  </si>
  <si>
    <t>725291722</t>
  </si>
  <si>
    <t>Doplňky zařízení koupelen a záchodů smaltované madla krakorcová sklopná, délky 834 mm</t>
  </si>
  <si>
    <t>1319541375</t>
  </si>
  <si>
    <t>"madlo k WC" 2*1</t>
  </si>
  <si>
    <t>" madlo u sprchy" 1*2</t>
  </si>
  <si>
    <t>55</t>
  </si>
  <si>
    <t>725900952</t>
  </si>
  <si>
    <t>Opravy ostatního zařízení upevnění doplňkového zařízení (např. mýdlenka, sušák) přišroubováním (za 1 vrut)</t>
  </si>
  <si>
    <t>-1435503262</t>
  </si>
  <si>
    <t xml:space="preserve">"madlo sklopné s držákem papíru WC" 2*2                                               </t>
  </si>
  <si>
    <t xml:space="preserve">"madlo sprchové"  2*2                                               </t>
  </si>
  <si>
    <t>" hygienická kabina - háček" 2*5*2</t>
  </si>
  <si>
    <t>Součet</t>
  </si>
  <si>
    <t>56</t>
  </si>
  <si>
    <t>M</t>
  </si>
  <si>
    <t>55147061</t>
  </si>
  <si>
    <t>madlo invalidní krakorcové sklopné smaltované bílé 834mm</t>
  </si>
  <si>
    <t>-1722868378</t>
  </si>
  <si>
    <t>57</t>
  </si>
  <si>
    <t>55147070</t>
  </si>
  <si>
    <t>madlo sprchové nerezové pravé/levé 750x450mm</t>
  </si>
  <si>
    <t>1717722395</t>
  </si>
  <si>
    <t>58</t>
  </si>
  <si>
    <t>270011059000000026</t>
  </si>
  <si>
    <t>Doplněk háček dvojitý se třemi háčky 21,8x4,1x2,4 cm bílý</t>
  </si>
  <si>
    <t>KS</t>
  </si>
  <si>
    <t>143911473</t>
  </si>
  <si>
    <t>" hygienická kabina" 2*5</t>
  </si>
  <si>
    <t>59</t>
  </si>
  <si>
    <t>725291703</t>
  </si>
  <si>
    <t>Doplňky zařízení koupelen a záchodů smaltované madla rovná, délky 500 mm</t>
  </si>
  <si>
    <t>-1317384</t>
  </si>
  <si>
    <t>60</t>
  </si>
  <si>
    <t>725291642</t>
  </si>
  <si>
    <t>Doplňky zařízení koupelen a záchodů nerezové sedačky do sprchy</t>
  </si>
  <si>
    <t>-456436756</t>
  </si>
  <si>
    <t>725961111R</t>
  </si>
  <si>
    <t xml:space="preserve">D+M Sprchový závěs na odnímatelné rohové tyči 1650 mm </t>
  </si>
  <si>
    <t>1061929686</t>
  </si>
  <si>
    <t>" dle výpisu TZ 4.-8.np " 1*5</t>
  </si>
  <si>
    <t>62</t>
  </si>
  <si>
    <t>953941211</t>
  </si>
  <si>
    <t>Osazování drobných kovových předmětů se zalitím maltou cementovou, do vysekaných kapes nebo připravených otvorů konzol nebo kotev, např. pro schodišťová madla do zdí, radiátorové konzoly apod.</t>
  </si>
  <si>
    <t>159627329</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</si>
  <si>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</si>
  <si>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"4.-5.NP zrcadlo invalidní 60 x 45 cm sklopné bílé - 2 úchyty" 1*2*2</t>
  </si>
  <si>
    <t>"6.-8.NP zrcadlo  - 2 úchyty" 1*2*3</t>
  </si>
  <si>
    <t>270080540505700001</t>
  </si>
  <si>
    <t>Doplněk zrcadlo  nastavitelné, bez páčky 60x45 cm</t>
  </si>
  <si>
    <t>160019004</t>
  </si>
  <si>
    <t>Poznámka k položce:
pro invalidní</t>
  </si>
  <si>
    <t>64</t>
  </si>
  <si>
    <t>270080500100020003</t>
  </si>
  <si>
    <t>Doplněk zrcadlo - nástěnné  600x400 mm</t>
  </si>
  <si>
    <t>-1295179390</t>
  </si>
  <si>
    <t>65</t>
  </si>
  <si>
    <t>725291111</t>
  </si>
  <si>
    <t>Doplňky zařízení koupelen a záchodů keramické toaletní deska rovná šířka 450 mm</t>
  </si>
  <si>
    <t>-889282778</t>
  </si>
  <si>
    <t>66</t>
  </si>
  <si>
    <t>725291511</t>
  </si>
  <si>
    <t>Doplňky zařízení koupelen a záchodů plastové dávkovač tekutého mýdla na 350 ml</t>
  </si>
  <si>
    <t>2039557761</t>
  </si>
  <si>
    <t>67</t>
  </si>
  <si>
    <t>998725103</t>
  </si>
  <si>
    <t>Přesun hmot pro zařizovací předměty stanovený z hmotnosti přesunovaného materiálu vodorovná dopravní vzdálenost do 50 m v objektech výšky přes 12 do 24 m</t>
  </si>
  <si>
    <t>-1762803638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</si>
  <si>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</si>
  <si>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</si>
  <si>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</si>
  <si>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68</t>
  </si>
  <si>
    <t>72619100R1</t>
  </si>
  <si>
    <t xml:space="preserve">Montáž příslušenství instalačních systémů pro WC </t>
  </si>
  <si>
    <t>664896315</t>
  </si>
  <si>
    <t>69</t>
  </si>
  <si>
    <t>900223628000020133</t>
  </si>
  <si>
    <t>Příslušenství k předstěnovým syst. - HyTouch ovl.splach.WC ruční pneum.do nábytku 1 množství  bílá</t>
  </si>
  <si>
    <t>-377696283</t>
  </si>
  <si>
    <t>1,81818181818182*1,1 'Přepočtené koeficientem množství</t>
  </si>
  <si>
    <t>70</t>
  </si>
  <si>
    <t>998726113</t>
  </si>
  <si>
    <t>Přesun hmot pro instalační prefabrikáty stanovený z hmotnosti přesunovaného materiálu vodorovná dopravní vzdálenost do 50 m v objektech výšky přes 12 m do 24 m</t>
  </si>
  <si>
    <t>-538722597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</si>
  <si>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</si>
  <si>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727</t>
  </si>
  <si>
    <t>Zdravotechnika - požární ochrana</t>
  </si>
  <si>
    <t>71</t>
  </si>
  <si>
    <t>727121101</t>
  </si>
  <si>
    <t>Protipožární ochranné manžety z jedné strany dělící konstrukce požární odolnost EI 90 D 32</t>
  </si>
  <si>
    <t>-8048232</t>
  </si>
  <si>
    <t>"potrubí pr 32"3*5</t>
  </si>
  <si>
    <t>72</t>
  </si>
  <si>
    <t>727121107</t>
  </si>
  <si>
    <t>Protipožární ochranné manžety z jedné strany dělící konstrukce požární odolnost EI 90 D 110</t>
  </si>
  <si>
    <t>178064020</t>
  </si>
  <si>
    <t>"potrubí  pr 110" 6</t>
  </si>
  <si>
    <t>735</t>
  </si>
  <si>
    <t>Ústřední vytápění - otopná tělesa</t>
  </si>
  <si>
    <t>73</t>
  </si>
  <si>
    <t>735111810</t>
  </si>
  <si>
    <t>Demontáž otopných těles litinových článkových</t>
  </si>
  <si>
    <t>-666241418</t>
  </si>
  <si>
    <t>"4.-8..NP hygienická kabina" 0,44*10*5</t>
  </si>
  <si>
    <t>74</t>
  </si>
  <si>
    <t>735117110</t>
  </si>
  <si>
    <t>Otopná tělesa litinová článková se základním nátěrem výkon 88-136,1 W/článek odpojení a připojení po nátěru</t>
  </si>
  <si>
    <t>310314537</t>
  </si>
  <si>
    <t>75</t>
  </si>
  <si>
    <t>735119140</t>
  </si>
  <si>
    <t>Otopná tělesa litinová montáž těles článkových</t>
  </si>
  <si>
    <t>-440228342</t>
  </si>
  <si>
    <t>"4.-8..NP původní radiátor" 0,44*10*5</t>
  </si>
  <si>
    <t>76</t>
  </si>
  <si>
    <t>735494811</t>
  </si>
  <si>
    <t>Vypuštění vody z otopných soustav bez kotlů, ohříváků, zásobníků a nádrží</t>
  </si>
  <si>
    <t>1715108439</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</si>
  <si>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</si>
  <si>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"4.-8..NP hygienická kabina" 0,44*10*5*1,1</t>
  </si>
  <si>
    <t>77</t>
  </si>
  <si>
    <t>735890803</t>
  </si>
  <si>
    <t>Vnitrostaveništní přemístění vybouraných (demontovaných) hmot otopných těles vodorovně do 100 m v objektech výšky přes 12 do 24 m</t>
  </si>
  <si>
    <t>-1192386947</t>
  </si>
  <si>
    <t>751</t>
  </si>
  <si>
    <t>Vzduchotechnika</t>
  </si>
  <si>
    <t>78</t>
  </si>
  <si>
    <t>751510042</t>
  </si>
  <si>
    <t>Vzduchotechnické potrubí z pozinkovaného plechu kruhové, trouba spirálně vinutá bez příruby, průměru přes 100 do 200 mm</t>
  </si>
  <si>
    <t>1301781399</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</si>
  <si>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</si>
  <si>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"4.-8.NP hygienická kabina" 4,7*5</t>
  </si>
  <si>
    <t>79</t>
  </si>
  <si>
    <t>751133012</t>
  </si>
  <si>
    <t>Montáž ventilátoru diagonálního nízkotlakého potrubního nevýbušného, průměru přes 100 do 200 mm</t>
  </si>
  <si>
    <t>-2051845709</t>
  </si>
  <si>
    <t>"4-8.NP " 1*5</t>
  </si>
  <si>
    <t>80</t>
  </si>
  <si>
    <t>42914129R</t>
  </si>
  <si>
    <t>TD 350/125 T IP44 potrubní ventilátor s doběhem, Diagonální ventilátor do kruhového potrubí</t>
  </si>
  <si>
    <t>70802400</t>
  </si>
  <si>
    <t>81</t>
  </si>
  <si>
    <t>751398041</t>
  </si>
  <si>
    <t>Montáž ostatních zařízení protidešťové žaluzie nebo žaluziové klapky na kruhové potrubí, průměru do 300 mm</t>
  </si>
  <si>
    <t>-1342024325</t>
  </si>
  <si>
    <t>82</t>
  </si>
  <si>
    <t>5624560R1</t>
  </si>
  <si>
    <t xml:space="preserve">PER 125 W žaluziová klapka
</t>
  </si>
  <si>
    <t>-710843772</t>
  </si>
  <si>
    <t>83</t>
  </si>
  <si>
    <t>751322011</t>
  </si>
  <si>
    <t>Montáž talířových ventilů, anemostatů, dýz talířového ventilu, průměru do 100 mm</t>
  </si>
  <si>
    <t>-198892227</t>
  </si>
  <si>
    <t>"4-8.NP " 3*5</t>
  </si>
  <si>
    <t>84</t>
  </si>
  <si>
    <t>5624561R</t>
  </si>
  <si>
    <t>VEF 100 plastový talířový ventil odvodní</t>
  </si>
  <si>
    <t>-1339912604</t>
  </si>
  <si>
    <t>85</t>
  </si>
  <si>
    <t>998751102</t>
  </si>
  <si>
    <t>Přesun hmot pro vzduchotechniku stanovený z hmotnosti přesunovaného materiálu vodorovná dopravní vzdálenost do 100 m v objektech výšky přes 12 do 24 m</t>
  </si>
  <si>
    <t>977711445</t>
  </si>
  <si>
    <t>763</t>
  </si>
  <si>
    <t>Konstrukce suché výstavby</t>
  </si>
  <si>
    <t>86</t>
  </si>
  <si>
    <t>763131713</t>
  </si>
  <si>
    <t>Podhled ze sádrokartonových desek ostatní práce a konstrukce na podhledech ze sádrokartonových desek napojení na obvodové konstrukce profilem</t>
  </si>
  <si>
    <t>-1441741059</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</si>
  <si>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</si>
  <si>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"4.-8.NP pro VZT L 300x300" 4,2*2*5</t>
  </si>
  <si>
    <t>"4.-8.NP pro ZTI L 300x400" (3,5+0,3)*2*5</t>
  </si>
  <si>
    <t>87</t>
  </si>
  <si>
    <t>763164546</t>
  </si>
  <si>
    <t>Obklad ze sádrokartonových desek konstrukcí kovových včetně ochranných úhelníků ve tvaru L rozvinuté šíře přes 0,4 do 0,8 m, opláštěný deskou protipožární impregnovanou H2DF, tl. 15 mm</t>
  </si>
  <si>
    <t>-208795373</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</si>
  <si>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</si>
  <si>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"4.-8.NP pro VZT L 300x300" 4,2*5</t>
  </si>
  <si>
    <t>88</t>
  </si>
  <si>
    <t>76316454R</t>
  </si>
  <si>
    <t>SDK obklad kovových kcí tvaru L š do 0,8 m desky 1xH2DF Fireboard PO 45</t>
  </si>
  <si>
    <t>2026632495</t>
  </si>
  <si>
    <t>Poznámka k položce:
podrobný popis v PD</t>
  </si>
  <si>
    <t>"4.-8.NP pro ZTI L 300x400" (3,5+0,3)*5</t>
  </si>
  <si>
    <t>89</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</si>
  <si>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</si>
  <si>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</si>
  <si>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338745224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</si>
  <si>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</si>
  <si>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</si>
  <si>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</si>
  <si>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90</t>
  </si>
  <si>
    <t>766660722</t>
  </si>
  <si>
    <t>Montáž dveřních doplňků dveřního kování zámku</t>
  </si>
  <si>
    <t>-427476703</t>
  </si>
  <si>
    <t xml:space="preserve">Poznámka k souboru cen:
1. V ceně -0722 je započtena montáž zámku, zámkové vložky a osazení štítku s klikou. </t>
  </si>
  <si>
    <t>"4.-8.NP  " 2+3*2</t>
  </si>
  <si>
    <t>91</t>
  </si>
  <si>
    <t>54914620</t>
  </si>
  <si>
    <t>kování vrchní dveřní klika včetně rozet a montážního materiálu R PZ nerez PK</t>
  </si>
  <si>
    <t>-1220616398</t>
  </si>
  <si>
    <t>92</t>
  </si>
  <si>
    <t>766682111</t>
  </si>
  <si>
    <t>Montáž zárubní dřevěných, plastových nebo z lamina obložkových, pro dveře jednokřídlové, tloušťky stěny do 170 mm</t>
  </si>
  <si>
    <t>-1368976107</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</si>
  <si>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</si>
  <si>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"4.-5.NP 1000/1970 " 2</t>
  </si>
  <si>
    <t>93</t>
  </si>
  <si>
    <t>61182258</t>
  </si>
  <si>
    <t>zárubeň obložková pro dveře 1křídlové 60,70,80,90x197cm tl 6-17cm,dub,buk</t>
  </si>
  <si>
    <t>852991859</t>
  </si>
  <si>
    <t>61182258R</t>
  </si>
  <si>
    <t>Příplatek za ATYPické provedení</t>
  </si>
  <si>
    <t>-1299925122</t>
  </si>
  <si>
    <t>642942591</t>
  </si>
  <si>
    <t>Osazování zárubní nebo rámů kovových dveřních lisovaných nebo z úhelníků bez dveřních křídel, Příplatek k cenám za osazení kotevních želez horního vedení posuvných dveří</t>
  </si>
  <si>
    <t>-1806057190</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</si>
  <si>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</si>
  <si>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61182351</t>
  </si>
  <si>
    <t>kování posuvné pro dveře posuvné na stěnu do garnyže pro š. 60,70,80,90</t>
  </si>
  <si>
    <t>-284532711</t>
  </si>
  <si>
    <t>97</t>
  </si>
  <si>
    <t>766660352</t>
  </si>
  <si>
    <t>Montáž dveřních křídel dřevěných nebo plastových posuvných dveří do pojezdu na stěnu jednokřídlových, průchozí šířky přes 800 do 1200 mm</t>
  </si>
  <si>
    <t>-1107768422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</si>
  <si>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</si>
  <si>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98</t>
  </si>
  <si>
    <t>611656040R</t>
  </si>
  <si>
    <t>dveře vnitřní vlhku odolné lakovaná MDF ,1křídlové 110x197cm</t>
  </si>
  <si>
    <t>1905827797</t>
  </si>
  <si>
    <t>Poznámka k položce:
odolnost do vlhka,
podrobný popis v PD</t>
  </si>
  <si>
    <t>99</t>
  </si>
  <si>
    <t>642942111</t>
  </si>
  <si>
    <t>Osazování zárubní nebo rámů kovových dveřních lisovaných nebo z úhelníků bez dveřních křídel, na cementovou maltu, plochy otvoru do 2,5 m2</t>
  </si>
  <si>
    <t>-1055593158</t>
  </si>
  <si>
    <t>"6-8.np 700/197" 2*3</t>
  </si>
  <si>
    <t>55331115</t>
  </si>
  <si>
    <t>zárubeň ocelová pro běžné zdění hranatý profil 110 700 L/P</t>
  </si>
  <si>
    <t>1895627684</t>
  </si>
  <si>
    <t>"6-8.np 700/197" 3</t>
  </si>
  <si>
    <t>101</t>
  </si>
  <si>
    <t>55331154</t>
  </si>
  <si>
    <t>zárubeň ocelová pro běžné zdění hranatý profil 160 700 L/P</t>
  </si>
  <si>
    <t>893134861</t>
  </si>
  <si>
    <t>"6-8.np  700/197" 3</t>
  </si>
  <si>
    <t>102</t>
  </si>
  <si>
    <t>766660001</t>
  </si>
  <si>
    <t>Montáž dveřních křídel dřevěných nebo plastových otevíravých do ocelové zárubně povrchově upravených jednokřídlových, šířky do 800 mm</t>
  </si>
  <si>
    <t>546195059</t>
  </si>
  <si>
    <t>"6-8.np  700/197" 2*3</t>
  </si>
  <si>
    <t>103</t>
  </si>
  <si>
    <t>61165601R</t>
  </si>
  <si>
    <t>dveře vnitřní odolné do vlhka lakovaná MDF ,1křídlové 70x197cm</t>
  </si>
  <si>
    <t>-1932428313</t>
  </si>
  <si>
    <t>104</t>
  </si>
  <si>
    <t>998766103</t>
  </si>
  <si>
    <t>Přesun hmot pro konstrukce truhlářské stanovený z hmotnosti přesunovaného materiálu vodorovná dopravní vzdálenost do 50 m v objektech výšky přes 12 do 24 m</t>
  </si>
  <si>
    <t>-846498201</t>
  </si>
  <si>
    <t>767</t>
  </si>
  <si>
    <t>Konstrukce zámečnické</t>
  </si>
  <si>
    <t>105</t>
  </si>
  <si>
    <t>767649194</t>
  </si>
  <si>
    <t>Montáž dveří ocelových doplňků dveří madel</t>
  </si>
  <si>
    <t>-988778301</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</si>
  <si>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</si>
  <si>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"4.-5.NP 1000/1970 " 2*2</t>
  </si>
  <si>
    <t>106</t>
  </si>
  <si>
    <t>54914113R</t>
  </si>
  <si>
    <t>kování  madlo svislé - pro posuvné dveře</t>
  </si>
  <si>
    <t>-575515325</t>
  </si>
  <si>
    <t>107</t>
  </si>
  <si>
    <t>998767103</t>
  </si>
  <si>
    <t>Přesun hmot pro zámečnické konstrukce stanovený z hmotnosti přesunovaného materiálu vodorovná dopravní vzdálenost do 50 m v objektech výšky přes 12 do 24 m</t>
  </si>
  <si>
    <t>-1486592137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</si>
  <si>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</si>
  <si>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</si>
  <si>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</si>
  <si>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108</t>
  </si>
  <si>
    <t>771574131</t>
  </si>
  <si>
    <t>Montáž podlah z dlaždic keramických lepených flexibilním lepidlem režných nebo glazovaných protiskluzných nebo reliefovaných do 50 ks/ m2</t>
  </si>
  <si>
    <t>1011442465</t>
  </si>
  <si>
    <t>"4.-8.NP " 7,04*2+(1,89+4,57)*3</t>
  </si>
  <si>
    <t>109</t>
  </si>
  <si>
    <t>771474113</t>
  </si>
  <si>
    <t>Montáž soklíků z dlaždic keramických lepených flexibilním lepidlem rovných výšky přes 90 do 120 mm</t>
  </si>
  <si>
    <t>1219385946</t>
  </si>
  <si>
    <t>" žehlírna 4-8.NP" (1,575+0,3)*5</t>
  </si>
  <si>
    <t>110</t>
  </si>
  <si>
    <t>59761003</t>
  </si>
  <si>
    <t>dlaždice keramické koupelnové (barevné) přes 9 do 12 ks/m2</t>
  </si>
  <si>
    <t>534615544</t>
  </si>
  <si>
    <t>" žehlírna 4-8.NP" (1,575+0,3)*5*0,1</t>
  </si>
  <si>
    <t>34,3975*1,1 'Přepočtené koeficientem množství</t>
  </si>
  <si>
    <t>111</t>
  </si>
  <si>
    <t>771579196</t>
  </si>
  <si>
    <t>Montáž podlah z dlaždic keramických Příplatek k cenám za dvousložkový spárovací tmel</t>
  </si>
  <si>
    <t>1355857976</t>
  </si>
  <si>
    <t>112</t>
  </si>
  <si>
    <t>771579197</t>
  </si>
  <si>
    <t>Montáž podlah z dlaždic keramických Příplatek k cenám za dvousložkové lepidlo</t>
  </si>
  <si>
    <t>-187224837</t>
  </si>
  <si>
    <t>113</t>
  </si>
  <si>
    <t>771591111</t>
  </si>
  <si>
    <t>Podlahy - ostatní práce penetrace podkladu</t>
  </si>
  <si>
    <t>1123310631</t>
  </si>
  <si>
    <t xml:space="preserve">Poznámka k souboru cen:
1. Množství měrných jednotek u ceny -1185 se stanoví podle počtu řezaných dlaždic, nezávisle na jejich velikosti. 2. Položkou -1185 lze ocenit provádění více řezů na jednom kusu dlažby. </t>
  </si>
  <si>
    <t>114</t>
  </si>
  <si>
    <t>771591115</t>
  </si>
  <si>
    <t>Podlahy - ostatní práce spárování silikonem</t>
  </si>
  <si>
    <t>932615978</t>
  </si>
  <si>
    <t>"4.-5.NP hygienická kabina" (4,2+1,675)*2*2</t>
  </si>
  <si>
    <t>"6.-8.NP"  (1,575+1,2+1,575+2,9)*2*3</t>
  </si>
  <si>
    <t>115</t>
  </si>
  <si>
    <t>771990112</t>
  </si>
  <si>
    <t>Vyrovnání podkladní vrstvy samonivelační stěrkou tl. 4 mm, min. pevnosti 30 MPa</t>
  </si>
  <si>
    <t>172484804</t>
  </si>
  <si>
    <t xml:space="preserve">Poznámka k souboru cen:
1. V cenách souboru cen 771 99-01 jsou započteny i náklady na dodání samonivelační stěrky. </t>
  </si>
  <si>
    <t>116</t>
  </si>
  <si>
    <t>771591171</t>
  </si>
  <si>
    <t>Podlahy - ostatní práce montáž ukončujícího profilu pro plynulý přechod (dlažba-koberec apod.)</t>
  </si>
  <si>
    <t>-1235273626</t>
  </si>
  <si>
    <t>"4.-8.NP"  1*2+0,7*2*3</t>
  </si>
  <si>
    <t>117</t>
  </si>
  <si>
    <t>55343116</t>
  </si>
  <si>
    <t>profil přechodový Al narážecí 40 mm stříbro, zlato, champagne</t>
  </si>
  <si>
    <t>-661287864</t>
  </si>
  <si>
    <t>6,2*1,1 'Přepočtené koeficientem množství</t>
  </si>
  <si>
    <t>118</t>
  </si>
  <si>
    <t>998771103</t>
  </si>
  <si>
    <t>Přesun hmot pro podlahy z dlaždic stanovený z hmotnosti přesunovaného materiálu vodorovná dopravní vzdálenost do 50 m v objektech výšky přes 12 do 24 m</t>
  </si>
  <si>
    <t>755463005</t>
  </si>
  <si>
    <t>781</t>
  </si>
  <si>
    <t>Dokončovací práce - obklady keramické</t>
  </si>
  <si>
    <t>119</t>
  </si>
  <si>
    <t>781474211</t>
  </si>
  <si>
    <t>Montáž obkladů vnitřních stěn z dlaždic keramických lepených flexibilním lepidlem průmyslových hladkých do 35 ks/m2</t>
  </si>
  <si>
    <t>-344418680</t>
  </si>
  <si>
    <t>"6.-8.NP"   ((1,575+1,2)*2*1,8+(1,575+2,9)*2*2,1-(0,7*2*2+0,7*1,8*1+0,6*0,9))*3</t>
  </si>
  <si>
    <t>120</t>
  </si>
  <si>
    <t>781674113</t>
  </si>
  <si>
    <t>Montáž obkladů parapetů z dlaždic keramických lepených flexibilním lepidlem, šířky parapetu přes 150 do 200 mm</t>
  </si>
  <si>
    <t>339398706</t>
  </si>
  <si>
    <t>"4.-8.NP hygienická kabina"1,1*5</t>
  </si>
  <si>
    <t>121</t>
  </si>
  <si>
    <t>59761039</t>
  </si>
  <si>
    <t>obkládačky keramické koupelnové (bílé i barevné) přes 22 do 25 ks/m2</t>
  </si>
  <si>
    <t>1969620196</t>
  </si>
  <si>
    <t>(116,885+5,5*0,1)</t>
  </si>
  <si>
    <t>117,435*1,1 'Přepočtené koeficientem množství</t>
  </si>
  <si>
    <t>122</t>
  </si>
  <si>
    <t>781495115</t>
  </si>
  <si>
    <t>Ostatní prvky ostatní práce spárování silikonem</t>
  </si>
  <si>
    <t>1334024906</t>
  </si>
  <si>
    <t xml:space="preserve">Poznámka k souboru cen:
1. Množství měrných jednotek u ceny -5185 se stanoví podle počtu řezaných obkladaček, nezávisle na jejich velikosti. 2. Položkou -5185 lze ocenit provádění více řezů na jednom kusu obkladu. </t>
  </si>
  <si>
    <t>123</t>
  </si>
  <si>
    <t>781495111</t>
  </si>
  <si>
    <t>Ostatní prvky ostatní práce penetrace podkladu</t>
  </si>
  <si>
    <t>1817042340</t>
  </si>
  <si>
    <t>116,885+5,5</t>
  </si>
  <si>
    <t>124</t>
  </si>
  <si>
    <t>781479196</t>
  </si>
  <si>
    <t>Montáž obkladů vnitřních stěn z dlaždic keramických Příplatek k cenám za dvousložkový spárovací tmel</t>
  </si>
  <si>
    <t>1166799073</t>
  </si>
  <si>
    <t>125</t>
  </si>
  <si>
    <t>781479197</t>
  </si>
  <si>
    <t>Montáž obkladů vnitřních stěn z dlaždic keramických Příplatek k cenám za dvousložkové lepidlo</t>
  </si>
  <si>
    <t>1158929418</t>
  </si>
  <si>
    <t>126</t>
  </si>
  <si>
    <t>781494111</t>
  </si>
  <si>
    <t>Ostatní prvky plastové profily ukončovací a dilatační lepené flexibilním lepidlem rohové</t>
  </si>
  <si>
    <t>-1108491136</t>
  </si>
  <si>
    <t>127</t>
  </si>
  <si>
    <t>781494211</t>
  </si>
  <si>
    <t>Ostatní prvky plastové profily ukončovací a dilatační lepené flexibilním lepidlem vanové</t>
  </si>
  <si>
    <t>-25278603</t>
  </si>
  <si>
    <t>"4.-8.NP hygienická kabina"0,9*2*5</t>
  </si>
  <si>
    <t>128</t>
  </si>
  <si>
    <t>781494511</t>
  </si>
  <si>
    <t>Ostatní prvky plastové profily ukončovací a dilatační lepené flexibilním lepidlem ukončovací</t>
  </si>
  <si>
    <t>1865336178</t>
  </si>
  <si>
    <t>"4.-5.NP hygienická kabina"(4,2+1,675)*2*2</t>
  </si>
  <si>
    <t>129</t>
  </si>
  <si>
    <t>998781103</t>
  </si>
  <si>
    <t>Přesun hmot pro obklady keramické stanovený z hmotnosti přesunovaného materiálu vodorovná dopravní vzdálenost do 50 m v objektech výšky přes 12 do 24 m</t>
  </si>
  <si>
    <t>-1641260828</t>
  </si>
  <si>
    <t>783</t>
  </si>
  <si>
    <t>Dokončovací práce - nátěry</t>
  </si>
  <si>
    <t>130</t>
  </si>
  <si>
    <t>783301303</t>
  </si>
  <si>
    <t>Příprava podkladu zámečnických konstrukcí před provedením nátěru odrezivění odrezovačem bezoplachovým</t>
  </si>
  <si>
    <t>861953546</t>
  </si>
  <si>
    <t>"4.-5.NP hygienická kabina 2x I 80" 1,5*2*0,303*2</t>
  </si>
  <si>
    <t>"6.-8.NP  2x I 80" 1,0*2*0,303*3</t>
  </si>
  <si>
    <t>"6.-8.NP zárubně" 0,3*(2,1*2+0,7)*2*3</t>
  </si>
  <si>
    <t>131</t>
  </si>
  <si>
    <t>783301311</t>
  </si>
  <si>
    <t>Příprava podkladu zámečnických konstrukcí před provedením nátěru odmaštění odmašťovačem vodou ředitelným</t>
  </si>
  <si>
    <t>1563667773</t>
  </si>
  <si>
    <t>132</t>
  </si>
  <si>
    <t>783314201</t>
  </si>
  <si>
    <t>Základní antikorozní nátěr zámečnických konstrukcí jednonásobný syntetický standardní</t>
  </si>
  <si>
    <t>-1861915882</t>
  </si>
  <si>
    <t>133</t>
  </si>
  <si>
    <t>783315101</t>
  </si>
  <si>
    <t>Mezinátěr zámečnických konstrukcí jednonásobný syntetický standardní</t>
  </si>
  <si>
    <t>333506368</t>
  </si>
  <si>
    <t>Poznámka k položce:
dvojnásobný</t>
  </si>
  <si>
    <t>8,82*2 'Přepočtené koeficientem množství</t>
  </si>
  <si>
    <t>134</t>
  </si>
  <si>
    <t>783601325</t>
  </si>
  <si>
    <t>Příprava podkladu otopných těles před provedením nátěrů článkových odmaštěním vodou ředitelným</t>
  </si>
  <si>
    <t>683915790</t>
  </si>
  <si>
    <t>"4.-8.NP radiátor" 0,44*10*5</t>
  </si>
  <si>
    <t>135</t>
  </si>
  <si>
    <t>783601321</t>
  </si>
  <si>
    <t>Příprava podkladu otopných těles před provedením nátěrů článkových odrezivěním bezoplachovým</t>
  </si>
  <si>
    <t>246764215</t>
  </si>
  <si>
    <t>136</t>
  </si>
  <si>
    <t>783622111</t>
  </si>
  <si>
    <t>Tmelení otopných těles včetně přebroušení tmelených míst článkových, tmelem disperzním akrylátovým nebo latexovým</t>
  </si>
  <si>
    <t>-2020584617</t>
  </si>
  <si>
    <t>137</t>
  </si>
  <si>
    <t>783627117</t>
  </si>
  <si>
    <t>Krycí nátěr (email) otopných těles článkových dvojnásobný akrylátový</t>
  </si>
  <si>
    <t>-38040848</t>
  </si>
  <si>
    <t>784</t>
  </si>
  <si>
    <t>Dokončovací práce - malby</t>
  </si>
  <si>
    <t>138</t>
  </si>
  <si>
    <t>784121001</t>
  </si>
  <si>
    <t>Oškrabání malby v místnostech výšky do 3,80 m</t>
  </si>
  <si>
    <t>1296214820</t>
  </si>
  <si>
    <t xml:space="preserve">Poznámka k souboru cen:
1. Cenami souboru cen se oceňuje jakýkoli počet současně škrabaných vrstev barvy. </t>
  </si>
  <si>
    <t>"strop 4.-8.NP" (7,04+3,9)*2+(1,89+4,57+3,89)*3</t>
  </si>
  <si>
    <t>"4.-5.NP stěny nad obklademí" ((4,2+1,675)*(2,65-1,8))*2</t>
  </si>
  <si>
    <t>" 6.-9.NP stěny nad obklademí" ((4,2*2+1,575)*(2,65-1,8))*3</t>
  </si>
  <si>
    <t>139</t>
  </si>
  <si>
    <t>784181121</t>
  </si>
  <si>
    <t>Penetrace podkladu jednonásobná hloubková v místnostech výšky do 3,80 m</t>
  </si>
  <si>
    <t>-864582723</t>
  </si>
  <si>
    <t>"4.-8.NP pro VZT L 300x300" 4,2*0,6*5</t>
  </si>
  <si>
    <t>"4.-8.NP pro ZTI L 300x400" (3,5+0,3)*0,7*5</t>
  </si>
  <si>
    <t>"4.-5.NP stěny nad obklademí" ((4,2+1,675)*2*(2,65-2,1))*2</t>
  </si>
  <si>
    <t>"6.-8.NP stěny nad obklademí"((1,575+1,2)*2*(2,65-1,8)+(1,575+2,9)*2*(2,65-2,1))*3</t>
  </si>
  <si>
    <t>"žehlírna"  (1,675+0,3)*2,65*5</t>
  </si>
  <si>
    <t>140</t>
  </si>
  <si>
    <t>784211101</t>
  </si>
  <si>
    <t>Malby z malířských směsí otěruvzdorných za mokra dvojnásobné, bílé za mokra otěruvzdorné výborně v místnostech výšky do 3,80 m</t>
  </si>
  <si>
    <t>1538885394</t>
  </si>
  <si>
    <t>141</t>
  </si>
  <si>
    <t>784221101</t>
  </si>
  <si>
    <t>Malby z malířských směsí otěruvzdorných za sucha dvojnásobné, bílé za sucha otěruvzdorné dobře v místnostech výšky do 3,80 m</t>
  </si>
  <si>
    <t>-1769273304</t>
  </si>
  <si>
    <t>SO 01-zti - Pavilon B - Úprava soc.zařízení v ubytovnách žáků - ZTI</t>
  </si>
  <si>
    <t xml:space="preserve">    713 - Izolace tepelné</t>
  </si>
  <si>
    <t xml:space="preserve">    721 - Zdravotechnika - vnitřní kanalizace</t>
  </si>
  <si>
    <t>900 - Různé</t>
  </si>
  <si>
    <t>713</t>
  </si>
  <si>
    <t>Izolace tepelné</t>
  </si>
  <si>
    <t>713463411</t>
  </si>
  <si>
    <t>Montáž izolace tepelné potrubí a ohybů tvarovkami nebo deskami potrubními pouzdry návlekovými izolačními hadicemi potrubí a ohybů</t>
  </si>
  <si>
    <t>-1403896110</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</si>
  <si>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</si>
  <si>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 DN 20" 20+25</t>
  </si>
  <si>
    <t>" DN 25" 7+2</t>
  </si>
  <si>
    <t>28377102</t>
  </si>
  <si>
    <t>izolace tepelná potrubí z pěnového polyetylenu 22 x 6 mm</t>
  </si>
  <si>
    <t>-1367491027</t>
  </si>
  <si>
    <t>28377045</t>
  </si>
  <si>
    <t>izolace tepelná potrubí z pěnového polyetylenu 22 x 20 mm</t>
  </si>
  <si>
    <t>1397744146</t>
  </si>
  <si>
    <t>28377109</t>
  </si>
  <si>
    <t>izolace tepelná potrubí z pěnového polyetylenu 28 x 6 mm</t>
  </si>
  <si>
    <t>372474749</t>
  </si>
  <si>
    <t>28377048</t>
  </si>
  <si>
    <t>izolace tepelná potrubí z pěnového polyetylenu 28 x 20 mm</t>
  </si>
  <si>
    <t>-719160314</t>
  </si>
  <si>
    <t>998713103</t>
  </si>
  <si>
    <t>Přesun hmot pro izolace tepelné stanovený z hmotnosti přesunovaného materiálu vodorovná dopravní vzdálenost do 50 m v objektech výšky přes 12 m do 24 m</t>
  </si>
  <si>
    <t>1193266078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</si>
  <si>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</si>
  <si>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</si>
  <si>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</si>
  <si>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721140906</t>
  </si>
  <si>
    <t>Opravy odpadního potrubí litinového vsazení odbočky do potrubí DN 125</t>
  </si>
  <si>
    <t>721140916</t>
  </si>
  <si>
    <t>Opravy odpadního potrubí litinového propojení dosavadního potrubí DN 125</t>
  </si>
  <si>
    <t>28611994</t>
  </si>
  <si>
    <t>přechod kanalizační KG litina-plast bez těsnění DN 125</t>
  </si>
  <si>
    <t>1672934354</t>
  </si>
  <si>
    <t>28615747</t>
  </si>
  <si>
    <t>těsnění pro HTUG HT-GA set DN 110</t>
  </si>
  <si>
    <t>-175769820</t>
  </si>
  <si>
    <t>Poznámka k položce:
srovnatelné pro DN 125</t>
  </si>
  <si>
    <t>721174025</t>
  </si>
  <si>
    <t>Potrubí z plastových trub polypropylenové odpadní (svislé) DN 100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</si>
  <si>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</si>
  <si>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Poznámka k položce:
odpadní hrdlové DN 100</t>
  </si>
  <si>
    <t>721174042</t>
  </si>
  <si>
    <t>Potrubí z plastových trub polypropylenové připojovací DN 40</t>
  </si>
  <si>
    <t>Poznámka k položce:
připojovací hrdlové DN 40</t>
  </si>
  <si>
    <t>721174043</t>
  </si>
  <si>
    <t>Potrubí z plastových trub polypropylenové připojovací DN 50</t>
  </si>
  <si>
    <t>Poznámka k položce:
připojovací hrdlové DN 50</t>
  </si>
  <si>
    <t>721194104</t>
  </si>
  <si>
    <t>Vyměření přípojek na potrubí vyvedení a upevnění odpadních výpustek DN 40</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</si>
  <si>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</si>
  <si>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</si>
  <si>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</si>
  <si>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721194109</t>
  </si>
  <si>
    <t>Vyměření přípojek na potrubí vyvedení a upevnění odpadních výpustek DN 100</t>
  </si>
  <si>
    <t>721290111</t>
  </si>
  <si>
    <t>Zkouška těsnosti kanalizace v objektech vodou do DN 125</t>
  </si>
  <si>
    <t xml:space="preserve">Poznámka k souboru cen:
1. V ceně -0123 není započteno dodání média; jeho dodávka se oceňuje ve specifikaci. </t>
  </si>
  <si>
    <t>38+6+3</t>
  </si>
  <si>
    <t>998721103</t>
  </si>
  <si>
    <t>Přesun hmot pro vnitřní kanalizace stanovený z hmotnosti přesunovaného materiálu vodorovná dopravní vzdálenost do 50 m v objektech výšky přes 12 do 24 m</t>
  </si>
  <si>
    <t>-2091856773</t>
  </si>
  <si>
    <t>722131914</t>
  </si>
  <si>
    <t>Opravy vodovodního potrubí z ocelových trubek pozinkovaných závitových vsazení odbočky do potrubí DN 32</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</si>
  <si>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</si>
  <si>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722131934</t>
  </si>
  <si>
    <t>Opravy vodovodního potrubí z ocelových trubek pozinkovaných závitových propojení dosavadního potrubí DN 32</t>
  </si>
  <si>
    <t>28654299</t>
  </si>
  <si>
    <t>přechodka PPR s vnějším kovovým závitem D 32x1"</t>
  </si>
  <si>
    <t>-112296359</t>
  </si>
  <si>
    <t>722174002</t>
  </si>
  <si>
    <t>Potrubí z plastových trubek z polypropylenu (PPR) svařovaných polyfuzně PN 16 (SDR 7,4) D 20 x 2,8</t>
  </si>
  <si>
    <t>-182172684</t>
  </si>
  <si>
    <t xml:space="preserve">Poznámka k souboru cen:
1. V cenách -4001 až -4088 jsou započteny náklady na montáž a dodávku potrubí a tvarovek. </t>
  </si>
  <si>
    <t>722174003</t>
  </si>
  <si>
    <t>Potrubí z plastových trubek z polypropylenu (PPR) svařovaných polyfuzně PN 16 (SDR 7,4) D 25 x 3,5</t>
  </si>
  <si>
    <t>950487066</t>
  </si>
  <si>
    <t>722176112</t>
  </si>
  <si>
    <t>Montáž potrubí z plastových trub svařovaných polyfuzně D přes 16 do 20 mm</t>
  </si>
  <si>
    <t>1326457453</t>
  </si>
  <si>
    <t xml:space="preserve">Poznámka k souboru cen:
1. V cenách -6111 až -6140 jsou započteny i náklady na montáž tvarovek. 2. V cenách -6111 až -6140 je započtena tato četnost spojů na 1 m délky rozvodu: a) u polyfuze: 3 svary, b) na tupo: 1,5 svaru. 3. Odlišné množství spojů lze ocenit přípočtem či odpočtem cen -3911 až -3990 části C02 Opravy a údržba vnitřního vodovodu 4. V cenách –6111 až -6140 nejsou započteny náklady na dodání potrubí a tvarovky; tyto se oceňují ve specifikaci. Ztratné lze stanovit: a) u potrubí ve výši 3%, b) u tvarovek se nestanoví. </t>
  </si>
  <si>
    <t>28615133</t>
  </si>
  <si>
    <t>trubka vodovodní tlaková PPR řada PN 16 D 20mm dl 4m</t>
  </si>
  <si>
    <t>296972437</t>
  </si>
  <si>
    <t>722176113</t>
  </si>
  <si>
    <t>Montáž potrubí z plastových trub svařovaných polyfuzně D přes 20 do 25 mm</t>
  </si>
  <si>
    <t>429563548</t>
  </si>
  <si>
    <t>28615135</t>
  </si>
  <si>
    <t>trubka vodovodní tlaková PPR řada PN 16 D 25mm dl 4m</t>
  </si>
  <si>
    <t>475361655</t>
  </si>
  <si>
    <t>722190401</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</si>
  <si>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</si>
  <si>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</si>
  <si>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 xml:space="preserve">1*3*2+5*2                                           </t>
  </si>
  <si>
    <t>722220111</t>
  </si>
  <si>
    <t>Armatury s jedním závitem nástěnky pro výtokový ventil G 1/2</t>
  </si>
  <si>
    <t xml:space="preserve">Poznámka k souboru cen:
1. Cenami -9101 až -9106 nelze oceňovat montáž nástěnek. 2. V cenách –0111 až -0122 je započteno i vyvedení a upevnění výpustek. </t>
  </si>
  <si>
    <t>722220121</t>
  </si>
  <si>
    <t>Armatury s jedním závitem nástěnky pro baterii G 1/2</t>
  </si>
  <si>
    <t>pár</t>
  </si>
  <si>
    <t>722290226</t>
  </si>
  <si>
    <t>Zkoušky, proplach a desinfekce vodovodního potrubí zkoušky těsnosti vodovodního potrubí závitového do DN 50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</si>
  <si>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</si>
  <si>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 xml:space="preserve">25+2+20+7            </t>
  </si>
  <si>
    <t>722290234</t>
  </si>
  <si>
    <t>Zkoušky, proplach a desinfekce vodovodního potrubí proplach a desinfekce vodovodního potrubí do DN 80</t>
  </si>
  <si>
    <t>998722103</t>
  </si>
  <si>
    <t>Přesun hmot pro vnitřní vodovod stanovený z hmotnosti přesunovaného materiálu vodorovná dopravní vzdálenost do 50 m v objektech výšky přes 12 do 24 m</t>
  </si>
  <si>
    <t>-1561447992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</si>
  <si>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</si>
  <si>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725112173</t>
  </si>
  <si>
    <t>Zařízení záchodů kombi klozety s hlubokým splachováním zvýšený 50 cm s odpadem svislým</t>
  </si>
  <si>
    <t>407020402</t>
  </si>
  <si>
    <t xml:space="preserve">Poznámka k souboru cen:
1. V cenách -1351, -1361 není započten napájecí zdroj. 2. V cenách jsou započtená klozetová sedátka. </t>
  </si>
  <si>
    <t>Poznámka k položce:
WC pro imobilní</t>
  </si>
  <si>
    <t>725112171</t>
  </si>
  <si>
    <t>Zařízení záchodů kombi klozety s hlubokým splachováním odpad vodorovný</t>
  </si>
  <si>
    <t>67477091</t>
  </si>
  <si>
    <t>725211681</t>
  </si>
  <si>
    <t>Umyvadla keramická bez výtokových armatur zdravotní se zápachovou uzávěrkou připevněná na stěnu šrouby bílá 640 mm</t>
  </si>
  <si>
    <t>-1515273382</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</si>
  <si>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</si>
  <si>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Poznámka k položce:
pro imobilní</t>
  </si>
  <si>
    <t>725211602</t>
  </si>
  <si>
    <t>Umyvadla keramická bez výtokových armatur se zápachovou uzávěrkou připevněná na stěnu šrouby bílá bez sloupu nebo krytu na sifon 550 mm</t>
  </si>
  <si>
    <t>-132142555</t>
  </si>
  <si>
    <t>725813111</t>
  </si>
  <si>
    <t>Ventily rohové bez připojovací trubičky nebo flexi hadičky G 1/2</t>
  </si>
  <si>
    <t>-12405536</t>
  </si>
  <si>
    <t xml:space="preserve">10*2                                              </t>
  </si>
  <si>
    <t>725819401</t>
  </si>
  <si>
    <t>Ventily montáž ventilů ostatních typů rohových s připojovací trubičkou G 1/2</t>
  </si>
  <si>
    <t>402266258</t>
  </si>
  <si>
    <t>55141001</t>
  </si>
  <si>
    <t>kohout kulový rohový mosazný R 1/2"x3/8"</t>
  </si>
  <si>
    <t>-392704139</t>
  </si>
  <si>
    <t>725249102</t>
  </si>
  <si>
    <t>Sprchové vaničky, boxy, kouty a zástěny montáž sprchových boxů</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</si>
  <si>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</si>
  <si>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64293854</t>
  </si>
  <si>
    <t>vanička keramická sprchová čtvrtkruhová bílá 900x900x65mm</t>
  </si>
  <si>
    <t>-1351117756</t>
  </si>
  <si>
    <t>Poznámka k položce:
srovnatelné pro čtverec
pro imobilní</t>
  </si>
  <si>
    <t>64293852</t>
  </si>
  <si>
    <t>vanička keramická sprchová čtvercová bílá 900x900x65mm</t>
  </si>
  <si>
    <t>1619797535</t>
  </si>
  <si>
    <t>725829131</t>
  </si>
  <si>
    <t>Baterie umyvadlové montáž ostatních typů stojánkových G 1/2</t>
  </si>
  <si>
    <t>226167450</t>
  </si>
  <si>
    <t xml:space="preserve">Poznámka k souboru cen:
1. V cenách –2654, 56, -9101-9202 není započten napájecí zdroj. </t>
  </si>
  <si>
    <t>55145692</t>
  </si>
  <si>
    <t>baterie umyvadlová stojánková páková s prodlouženou pákou (lékařská)</t>
  </si>
  <si>
    <t>1652805534</t>
  </si>
  <si>
    <t>55144006</t>
  </si>
  <si>
    <t>baterie umyvadlová stojánková páková nízkotlaká otáčivé ústí</t>
  </si>
  <si>
    <t>-2084253682</t>
  </si>
  <si>
    <t>725849411</t>
  </si>
  <si>
    <t>Baterie sprchové montáž nástěnných baterií s nastavitelnou výškou sprchy</t>
  </si>
  <si>
    <t>1217260321</t>
  </si>
  <si>
    <t xml:space="preserve">Poznámka k souboru cen:
1. V cenách –1353-54 není započten napájecí zdroj. </t>
  </si>
  <si>
    <t>55145002</t>
  </si>
  <si>
    <t>kompletní sprchový set 050/1,0</t>
  </si>
  <si>
    <t>sada</t>
  </si>
  <si>
    <t>1364105681</t>
  </si>
  <si>
    <t>55145588</t>
  </si>
  <si>
    <t>baterie sprchová bez příslušenství</t>
  </si>
  <si>
    <t>-2109912988</t>
  </si>
  <si>
    <t>725869218</t>
  </si>
  <si>
    <t>Zápachové uzávěrky zařizovacích předmětů montáž zápachových uzávěrek dřezových dvoudílných U-sifonů</t>
  </si>
  <si>
    <t>1045178699</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</si>
  <si>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</si>
  <si>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55161613</t>
  </si>
  <si>
    <t>uzávěrka zápachová sprchová samočisticí těleso sifonu bez krytky DN 40/50</t>
  </si>
  <si>
    <t>1366276378</t>
  </si>
  <si>
    <t>55161615</t>
  </si>
  <si>
    <t>uzávěrka zápachová sprchová samočisticí krytka bílá,červená,černá DN 40/50</t>
  </si>
  <si>
    <t>-218325001</t>
  </si>
  <si>
    <t>-1988349167</t>
  </si>
  <si>
    <t>900</t>
  </si>
  <si>
    <t>Různé</t>
  </si>
  <si>
    <t>HZS2491</t>
  </si>
  <si>
    <t>Hodinové zúčtovací sazby profesí PSV zednické výpomoci a pomocné práce PSV dělník zednických výpomocí</t>
  </si>
  <si>
    <t>hod</t>
  </si>
  <si>
    <t>512</t>
  </si>
  <si>
    <t>-358034315</t>
  </si>
  <si>
    <t>Poznámka k položce:
pro ZTI</t>
  </si>
  <si>
    <t>SO 01-el - Pavilon B - Úprava soc.zařízení v ubytovnách žáků - ELektroinstalace</t>
  </si>
  <si>
    <t>EP-PROJECT SKŮRA</t>
  </si>
  <si>
    <t xml:space="preserve">    9 - Ostatní konstrukce a práce, bourání</t>
  </si>
  <si>
    <t xml:space="preserve">    741 - Elektroinstalace - silnoproud</t>
  </si>
  <si>
    <t>HZS - Hodinové zúčtovací sazby</t>
  </si>
  <si>
    <t>-435015496</t>
  </si>
  <si>
    <t>Ostatní konstrukce a práce, bourání</t>
  </si>
  <si>
    <t>971033561</t>
  </si>
  <si>
    <t>Vybourání otvorů ve zdivu základovém nebo nadzákladovém z cihel, tvárnic, příčkovek z cihel pálených na maltu vápennou nebo vápenocementovou plochy do 1 m2, tl. do 600 mm</t>
  </si>
  <si>
    <t>-656695162</t>
  </si>
  <si>
    <t>974082113</t>
  </si>
  <si>
    <t>Vysekání rýh pro vodiče v omítce vápenné nebo vápenocementové stěn, šířky do 50 mm</t>
  </si>
  <si>
    <t>351369848</t>
  </si>
  <si>
    <t>974082115</t>
  </si>
  <si>
    <t>Vysekání rýh pro vodiče v omítce vápenné nebo vápenocementové stěn, šířky do 100 mm</t>
  </si>
  <si>
    <t>1741573269</t>
  </si>
  <si>
    <t>-950426036</t>
  </si>
  <si>
    <t>1269678972</t>
  </si>
  <si>
    <t>377758954</t>
  </si>
  <si>
    <t>3,175*24 'Přepočtené koeficientem množství</t>
  </si>
  <si>
    <t>1387847079</t>
  </si>
  <si>
    <t>-40733026</t>
  </si>
  <si>
    <t>741</t>
  </si>
  <si>
    <t>Elektroinstalace - silnoproud</t>
  </si>
  <si>
    <t>741110002</t>
  </si>
  <si>
    <t>Montáž trubek elektroinstalačních s nasunutím nebo našroubováním do krabic plastových tuhých, uložených pevně, vnější Ø přes 23 do 35 mm</t>
  </si>
  <si>
    <t>331316728</t>
  </si>
  <si>
    <t>345711560</t>
  </si>
  <si>
    <t>trubka elektroinstalační ohebná z PH, D 28,4/34,5 mm</t>
  </si>
  <si>
    <t>-1555107052</t>
  </si>
  <si>
    <t>Poznámka k položce:
EAN 8595057600447</t>
  </si>
  <si>
    <t>741112001</t>
  </si>
  <si>
    <t>Montáž krabic elektroinstalačních bez napojení na trubky a lišty, demontáže a montáže víčka a přístroje protahovacích nebo odbočných zapuštěných plastových kruhových</t>
  </si>
  <si>
    <t>-574357451</t>
  </si>
  <si>
    <t>345715191</t>
  </si>
  <si>
    <t>krabice univerzální z PH KU 68/71L1</t>
  </si>
  <si>
    <t>R - položka</t>
  </si>
  <si>
    <t>-1880939030</t>
  </si>
  <si>
    <t>345715192</t>
  </si>
  <si>
    <t>krabice univerzální z PH KU 68 vč. Wago svorek</t>
  </si>
  <si>
    <t>305203160</t>
  </si>
  <si>
    <t>741120001</t>
  </si>
  <si>
    <t>Montáž vodičů izolovaných měděných bez ukončení uložených pod omítku plných a laněných (CY), průřezu žíly 0,35 až 6 mm2</t>
  </si>
  <si>
    <t>2071593257</t>
  </si>
  <si>
    <t>kab000</t>
  </si>
  <si>
    <t>CXKH-R 3C*1,5 B2ca, s1, d0</t>
  </si>
  <si>
    <t>-1271553146</t>
  </si>
  <si>
    <t>kab001</t>
  </si>
  <si>
    <t>CXKH-R 3C*2,5 B2ca, s1, d0</t>
  </si>
  <si>
    <t>-621012912</t>
  </si>
  <si>
    <t>kab004</t>
  </si>
  <si>
    <t>CXKH-R 5C*1,5 B2ca, s1, d0</t>
  </si>
  <si>
    <t>991716104</t>
  </si>
  <si>
    <t>kab005</t>
  </si>
  <si>
    <t>J-H(St)H 2*2*0,8</t>
  </si>
  <si>
    <t>177255920</t>
  </si>
  <si>
    <t>341408250</t>
  </si>
  <si>
    <t>vodič silový s Cu jádrem 4mm2</t>
  </si>
  <si>
    <t>-1070087879</t>
  </si>
  <si>
    <t>Poznámka k položce:
obsah kovu [kg/m], Cu =0,039, Al =0</t>
  </si>
  <si>
    <t>74120101010</t>
  </si>
  <si>
    <t>Montáž svorek vyrovnání potenciálu do 25 mm2</t>
  </si>
  <si>
    <t>367994239</t>
  </si>
  <si>
    <t>kab006</t>
  </si>
  <si>
    <t>svorka vyrovnání potenciálu do 16 mm2</t>
  </si>
  <si>
    <t>833320387</t>
  </si>
  <si>
    <t>741210102</t>
  </si>
  <si>
    <t>Montáž rozváděčů litinových, hliníkových nebo plastových bez zapojení vodičů sestavy hmotnosti do 100 kg</t>
  </si>
  <si>
    <t>914922944</t>
  </si>
  <si>
    <t>357117345</t>
  </si>
  <si>
    <t>doplnění rozvaděče RP-X.X (specifikace dle PD) verze pro imobilní</t>
  </si>
  <si>
    <t>-1233380959</t>
  </si>
  <si>
    <t>357117346</t>
  </si>
  <si>
    <t>doplnění rozvaděče RP-X.X (specifikace dle PD) - verze běžná</t>
  </si>
  <si>
    <t>790008374</t>
  </si>
  <si>
    <t>741372111</t>
  </si>
  <si>
    <t>Montáž svítidel LED se zapojením vodičů bytových nebo společenských místností vestavných podhledových čtvercových nebo obdélníkových, obsahu do 0,09 m2</t>
  </si>
  <si>
    <t>-1161997862</t>
  </si>
  <si>
    <t>sv001</t>
  </si>
  <si>
    <t>Svítidlo A1 přisazené (např. Modus BRSB KO480V3 LED, 35W, ip44)</t>
  </si>
  <si>
    <t>-2127886914</t>
  </si>
  <si>
    <t>sv002</t>
  </si>
  <si>
    <t>Svítidlo A1n přisazené (např. Modus BRSB KO480V3 LED, 35W, ip44, nouzový zdroj)</t>
  </si>
  <si>
    <t>-1332605285</t>
  </si>
  <si>
    <t>741310001</t>
  </si>
  <si>
    <t>Montáž spínačů jedno nebo dvoupólových nástěnných se zapojením vodičů, pro prostředí normální vypínačů, řazení 1-jednopólových</t>
  </si>
  <si>
    <t>82221626</t>
  </si>
  <si>
    <t>vyp001</t>
  </si>
  <si>
    <t>Vypínač ř.1 10A, IP44, bílá, kompet, např. ABB Tango</t>
  </si>
  <si>
    <t>-1008139161</t>
  </si>
  <si>
    <t>741313001</t>
  </si>
  <si>
    <t>Montáž zásuvek domovních se zapojením vodičů bezšroubové připojení polozapuštěných nebo zapuštěných 10/16 A, provedení 2P + PE</t>
  </si>
  <si>
    <t>745612592</t>
  </si>
  <si>
    <t>zas002</t>
  </si>
  <si>
    <t>Zásuvka s ochranným kolíkem, ABB Tango, 16A/230V, IP44, kompletní (vč.rámečku), pod omítkou</t>
  </si>
  <si>
    <t>-136542421</t>
  </si>
  <si>
    <t>741800001</t>
  </si>
  <si>
    <t>Snímač pohybu PČ stropní přisazený (např. ABB 3299-22103, 36°, 10A230V, IP20) dod+mtž</t>
  </si>
  <si>
    <t>114211600</t>
  </si>
  <si>
    <t>741800002</t>
  </si>
  <si>
    <t>Sada pro nouzovou signalizaci (např. ABB ENSTO 3280B-C10001 B) dod+mtž</t>
  </si>
  <si>
    <t>-1990961290</t>
  </si>
  <si>
    <t>741800003</t>
  </si>
  <si>
    <t>Samostatné tlačítko s ovládací šňůrou (např. ABB ENSTO 3002 vč.rámečku) dod+mtž</t>
  </si>
  <si>
    <t>-684604974</t>
  </si>
  <si>
    <t>741810002</t>
  </si>
  <si>
    <t>Zkoušky a prohlídky elektrických rozvodů a zařízení celková prohlídka a vyhotovení revizní zprávy pro objem montážních prací přes 100 do 500 tis. Kč</t>
  </si>
  <si>
    <t>627465872</t>
  </si>
  <si>
    <t xml:space="preserve">Poznámka k souboru cen:
1. Ceny -0001 až -0011 jsou určeny pro objem montážních prací včetně všech nákladů. </t>
  </si>
  <si>
    <t>065002000</t>
  </si>
  <si>
    <t>Hlavní tituly průvodních činností a nákladů územní vlivy mimostaveništní doprava materiálů a výrobků</t>
  </si>
  <si>
    <t>1024</t>
  </si>
  <si>
    <t>-1100806049</t>
  </si>
  <si>
    <t>998741103</t>
  </si>
  <si>
    <t>Přesun hmot pro silnoproud stanovený z hmotnosti přesunovaného materiálu vodorovná dopravní vzdálenost do 50 m v objektech výšky přes 12 do 24 m</t>
  </si>
  <si>
    <t>-496385258</t>
  </si>
  <si>
    <t>998741181</t>
  </si>
  <si>
    <t>Přesun hmot pro silnoproud stanovený z hmotnosti přesunovaného materiálu Příplatek k ceně za přesun prováděný bez použití mechanizace pro jakoukoliv výšku objektu</t>
  </si>
  <si>
    <t>1560549961</t>
  </si>
  <si>
    <t>HZS</t>
  </si>
  <si>
    <t>Hodinové zúčtovací sazby</t>
  </si>
  <si>
    <t>HZS2221</t>
  </si>
  <si>
    <t>Hodinové zúčtovací sazby profesí PSV provádění stavebních instalací elektrikář</t>
  </si>
  <si>
    <t>1810804164</t>
  </si>
  <si>
    <t xml:space="preserve">Poznámka k položce:
Demontáž stávající elektroinstalace
</t>
  </si>
  <si>
    <t>VON - Pavilon B - Vedlejší a ostatní náklady</t>
  </si>
  <si>
    <t>VRN - Vedlejší rozpočtové náklady</t>
  </si>
  <si>
    <t xml:space="preserve">    VRN3 - Zařízení staveniště</t>
  </si>
  <si>
    <t xml:space="preserve">    VRN4 - Inženýrská činnost</t>
  </si>
  <si>
    <t>VRN</t>
  </si>
  <si>
    <t>Vedlejší rozpočtové náklady</t>
  </si>
  <si>
    <t>VRN3</t>
  </si>
  <si>
    <t>Zařízení staveniště</t>
  </si>
  <si>
    <t>030001000</t>
  </si>
  <si>
    <t>Soubor</t>
  </si>
  <si>
    <t>1803041124</t>
  </si>
  <si>
    <t xml:space="preserve">Poznámka k položce:
náklady na vybudování,provoz, údržbu, zabezpečení, připojení a užívání inž. sítí, zrušení ZS a uvedení do původního stavu </t>
  </si>
  <si>
    <t>VRN4</t>
  </si>
  <si>
    <t>Inženýrská činnost</t>
  </si>
  <si>
    <t>045203000</t>
  </si>
  <si>
    <t>Inženýrská činnost zkoušky a ostatní měření monitoring kompletační a koordinační činnost kompletační činnost</t>
  </si>
  <si>
    <t>-2093550478</t>
  </si>
  <si>
    <t>Poznámka k položce:
pro řemesla - ÚT, ZTI, VZT a el.</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</si>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</sst>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24</v>
      </c>
    </row>
    <row r="8" spans="2:71" ht="14.4" customHeight="1">
      <c r="B8" s="27"/>
      <c r="C8" s="28"/>
      <c r="D8" s="39"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27</v>
      </c>
      <c r="AL8" s="28"/>
      <c r="AM8" s="28"/>
      <c r="AN8" s="40" t="s">
        <v>28</v>
      </c>
      <c r="AO8" s="28"/>
      <c r="AP8" s="28"/>
      <c r="AQ8" s="30"/>
      <c r="BE8" s="38"/>
      <c r="BS8" s="23" t="s">
        <v>29</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30</v>
      </c>
    </row>
    <row r="10" spans="2:71" ht="14.4" customHeight="1">
      <c r="B10" s="27"/>
      <c r="C10" s="28"/>
      <c r="D10" s="39"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32</v>
      </c>
      <c r="AL10" s="28"/>
      <c r="AM10" s="28"/>
      <c r="AN10" s="34" t="s">
        <v>22</v>
      </c>
      <c r="AO10" s="28"/>
      <c r="AP10" s="28"/>
      <c r="AQ10" s="30"/>
      <c r="BE10" s="38"/>
      <c r="BS10" s="23" t="s">
        <v>20</v>
      </c>
    </row>
    <row r="11" spans="2:71" ht="18.45"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34</v>
      </c>
      <c r="AL11" s="28"/>
      <c r="AM11" s="28"/>
      <c r="AN11" s="34" t="s">
        <v>22</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32</v>
      </c>
      <c r="AL13" s="28"/>
      <c r="AM13" s="28"/>
      <c r="AN13" s="41" t="s">
        <v>36</v>
      </c>
      <c r="AO13" s="28"/>
      <c r="AP13" s="28"/>
      <c r="AQ13" s="30"/>
      <c r="BE13" s="38"/>
      <c r="BS13" s="23" t="s">
        <v>20</v>
      </c>
    </row>
    <row r="14" spans="2:71" ht="13.5">
      <c r="B14" s="27"/>
      <c r="C14" s="28"/>
      <c r="D14" s="28"/>
      <c r="E14" s="41" t="s">
        <v>36</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34</v>
      </c>
      <c r="AL14" s="28"/>
      <c r="AM14" s="28"/>
      <c r="AN14" s="41" t="s">
        <v>36</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32</v>
      </c>
      <c r="AL16" s="28"/>
      <c r="AM16" s="28"/>
      <c r="AN16" s="34" t="s">
        <v>22</v>
      </c>
      <c r="AO16" s="28"/>
      <c r="AP16" s="28"/>
      <c r="AQ16" s="30"/>
      <c r="BE16" s="38"/>
      <c r="BS16" s="23" t="s">
        <v>6</v>
      </c>
    </row>
    <row r="17" spans="2:71" ht="18.45" customHeight="1">
      <c r="B17" s="27"/>
      <c r="C17" s="28"/>
      <c r="D17" s="28"/>
      <c r="E17" s="34" t="s">
        <v>38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34</v>
      </c>
      <c r="AL17" s="28"/>
      <c r="AM17" s="28"/>
      <c r="AN17" s="34" t="s">
        <v>22</v>
      </c>
      <c r="AO17" s="28"/>
      <c r="AP17" s="28"/>
      <c r="AQ17" s="30"/>
      <c r="BE17" s="38"/>
      <c r="BS17" s="23" t="s">
        <v>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63"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pans="2:57" s="2" customFormat="1" ht="14.4" customHeight="1">
      <c r="B26" s="52"/>
      <c r="C26" s="53"/>
      <c r="D26" s="54" t="s">
        <v>45</v>
      </c>
      <c r="E26" s="53"/>
      <c r="F26" s="54" t="s">
        <v>46</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47</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48</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49</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999205</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 xml:space="preserve">Domov mládeže a školní jídelna - Lidická  590/38, Karlovy Vary - Pavilon B</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25</v>
      </c>
      <c r="D44" s="73"/>
      <c r="E44" s="73"/>
      <c r="F44" s="73"/>
      <c r="G44" s="73"/>
      <c r="H44" s="73"/>
      <c r="I44" s="73"/>
      <c r="J44" s="73"/>
      <c r="K44" s="73"/>
      <c r="L44" s="83" t="str">
        <f>IF(K8="","",K8)</f>
        <v>Karlovy Vary</v>
      </c>
      <c r="M44" s="73"/>
      <c r="N44" s="73"/>
      <c r="O44" s="73"/>
      <c r="P44" s="73"/>
      <c r="Q44" s="73"/>
      <c r="R44" s="73"/>
      <c r="S44" s="73"/>
      <c r="T44" s="73"/>
      <c r="U44" s="73"/>
      <c r="V44" s="73"/>
      <c r="W44" s="73"/>
      <c r="X44" s="73"/>
      <c r="Y44" s="73"/>
      <c r="Z44" s="73"/>
      <c r="AA44" s="73"/>
      <c r="AB44" s="73"/>
      <c r="AC44" s="73"/>
      <c r="AD44" s="73"/>
      <c r="AE44" s="73"/>
      <c r="AF44" s="73"/>
      <c r="AG44" s="73"/>
      <c r="AH44" s="73"/>
      <c r="AI44" s="75" t="s">
        <v>27</v>
      </c>
      <c r="AJ44" s="73"/>
      <c r="AK44" s="73"/>
      <c r="AL44" s="73"/>
      <c r="AM44" s="84" t="str">
        <f>IF(AN8="","",AN8)</f>
        <v>13. 2. 2018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31</v>
      </c>
      <c r="D46" s="73"/>
      <c r="E46" s="73"/>
      <c r="F46" s="73"/>
      <c r="G46" s="73"/>
      <c r="H46" s="73"/>
      <c r="I46" s="73"/>
      <c r="J46" s="73"/>
      <c r="K46" s="73"/>
      <c r="L46" s="76" t="str">
        <f>IF(E11="","",E11)</f>
        <v>Domov mládeže, Lidická 38, K.Vary</v>
      </c>
      <c r="M46" s="73"/>
      <c r="N46" s="73"/>
      <c r="O46" s="73"/>
      <c r="P46" s="73"/>
      <c r="Q46" s="73"/>
      <c r="R46" s="73"/>
      <c r="S46" s="73"/>
      <c r="T46" s="73"/>
      <c r="U46" s="73"/>
      <c r="V46" s="73"/>
      <c r="W46" s="73"/>
      <c r="X46" s="73"/>
      <c r="Y46" s="73"/>
      <c r="Z46" s="73"/>
      <c r="AA46" s="73"/>
      <c r="AB46" s="73"/>
      <c r="AC46" s="73"/>
      <c r="AD46" s="73"/>
      <c r="AE46" s="73"/>
      <c r="AF46" s="73"/>
      <c r="AG46" s="73"/>
      <c r="AH46" s="73"/>
      <c r="AI46" s="75" t="s">
        <v>37</v>
      </c>
      <c r="AJ46" s="73"/>
      <c r="AK46" s="73"/>
      <c r="AL46" s="73"/>
      <c r="AM46" s="76" t="str">
        <f>IF(E17="","",E17)</f>
        <v>Ivan Křesina</v>
      </c>
      <c r="AN46" s="76"/>
      <c r="AO46" s="76"/>
      <c r="AP46" s="76"/>
      <c r="AQ46" s="73"/>
      <c r="AR46" s="71"/>
      <c r="AS46" s="85" t="s">
        <v>55</v>
      </c>
      <c r="AT46" s="86"/>
      <c r="AU46" s="87"/>
      <c r="AV46" s="87"/>
      <c r="AW46" s="87"/>
      <c r="AX46" s="87"/>
      <c r="AY46" s="87"/>
      <c r="AZ46" s="87"/>
      <c r="BA46" s="87"/>
      <c r="BB46" s="87"/>
      <c r="BC46" s="87"/>
      <c r="BD46" s="88"/>
    </row>
    <row r="47" spans="2:56" s="1" customFormat="1" ht="13.5">
      <c r="B47" s="45"/>
      <c r="C47" s="75" t="s">
        <v>35</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22</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74</v>
      </c>
      <c r="BT51" s="116" t="s">
        <v>75</v>
      </c>
      <c r="BU51" s="117" t="s">
        <v>76</v>
      </c>
      <c r="BV51" s="116" t="s">
        <v>77</v>
      </c>
      <c r="BW51" s="116" t="s">
        <v>7</v>
      </c>
      <c r="BX51" s="116" t="s">
        <v>78</v>
      </c>
      <c r="CL51" s="116" t="s">
        <v>22</v>
      </c>
    </row>
    <row r="52" spans="1:91" s="5" customFormat="1" ht="28.8" customHeight="1">
      <c r="A52" s="118" t="s">
        <v>79</v>
      </c>
      <c r="B52" s="119"/>
      <c r="C52" s="120"/>
      <c r="D52" s="121" t="s">
        <v>80</v>
      </c>
      <c r="E52" s="121"/>
      <c r="F52" s="121"/>
      <c r="G52" s="121"/>
      <c r="H52" s="121"/>
      <c r="I52" s="122"/>
      <c r="J52" s="121" t="s">
        <v>81</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01-st - Pavilon B-Úpra...'!J27</f>
        <v>0</v>
      </c>
      <c r="AH52" s="122"/>
      <c r="AI52" s="122"/>
      <c r="AJ52" s="122"/>
      <c r="AK52" s="122"/>
      <c r="AL52" s="122"/>
      <c r="AM52" s="122"/>
      <c r="AN52" s="123">
        <f>SUM(AG52,AT52)</f>
        <v>0</v>
      </c>
      <c r="AO52" s="122"/>
      <c r="AP52" s="122"/>
      <c r="AQ52" s="124" t="s">
        <v>82</v>
      </c>
      <c r="AR52" s="125"/>
      <c r="AS52" s="126">
        <v>0</v>
      </c>
      <c r="AT52" s="127">
        <f>ROUND(SUM(AV52:AW52),2)</f>
        <v>0</v>
      </c>
      <c r="AU52" s="128">
        <f>'SO 01-st - Pavilon B-Úpra...'!P102</f>
        <v>0</v>
      </c>
      <c r="AV52" s="127">
        <f>'SO 01-st - Pavilon B-Úpra...'!J30</f>
        <v>0</v>
      </c>
      <c r="AW52" s="127">
        <f>'SO 01-st - Pavilon B-Úpra...'!J31</f>
        <v>0</v>
      </c>
      <c r="AX52" s="127">
        <f>'SO 01-st - Pavilon B-Úpra...'!J32</f>
        <v>0</v>
      </c>
      <c r="AY52" s="127">
        <f>'SO 01-st - Pavilon B-Úpra...'!J33</f>
        <v>0</v>
      </c>
      <c r="AZ52" s="127">
        <f>'SO 01-st - Pavilon B-Úpra...'!F30</f>
        <v>0</v>
      </c>
      <c r="BA52" s="127">
        <f>'SO 01-st - Pavilon B-Úpra...'!F31</f>
        <v>0</v>
      </c>
      <c r="BB52" s="127">
        <f>'SO 01-st - Pavilon B-Úpra...'!F32</f>
        <v>0</v>
      </c>
      <c r="BC52" s="127">
        <f>'SO 01-st - Pavilon B-Úpra...'!F33</f>
        <v>0</v>
      </c>
      <c r="BD52" s="129">
        <f>'SO 01-st - Pavilon B-Úpra...'!F34</f>
        <v>0</v>
      </c>
      <c r="BT52" s="130" t="s">
        <v>24</v>
      </c>
      <c r="BV52" s="130" t="s">
        <v>77</v>
      </c>
      <c r="BW52" s="130" t="s">
        <v>83</v>
      </c>
      <c r="BX52" s="130" t="s">
        <v>7</v>
      </c>
      <c r="CL52" s="130" t="s">
        <v>22</v>
      </c>
      <c r="CM52" s="130" t="s">
        <v>84</v>
      </c>
    </row>
    <row r="53" spans="1:91" s="5" customFormat="1" ht="28.8" customHeight="1">
      <c r="A53" s="118" t="s">
        <v>79</v>
      </c>
      <c r="B53" s="119"/>
      <c r="C53" s="120"/>
      <c r="D53" s="121" t="s">
        <v>85</v>
      </c>
      <c r="E53" s="121"/>
      <c r="F53" s="121"/>
      <c r="G53" s="121"/>
      <c r="H53" s="121"/>
      <c r="I53" s="122"/>
      <c r="J53" s="121" t="s">
        <v>86</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01-zti - Pavilon B - Ú...'!J27</f>
        <v>0</v>
      </c>
      <c r="AH53" s="122"/>
      <c r="AI53" s="122"/>
      <c r="AJ53" s="122"/>
      <c r="AK53" s="122"/>
      <c r="AL53" s="122"/>
      <c r="AM53" s="122"/>
      <c r="AN53" s="123">
        <f>SUM(AG53,AT53)</f>
        <v>0</v>
      </c>
      <c r="AO53" s="122"/>
      <c r="AP53" s="122"/>
      <c r="AQ53" s="124" t="s">
        <v>82</v>
      </c>
      <c r="AR53" s="125"/>
      <c r="AS53" s="126">
        <v>0</v>
      </c>
      <c r="AT53" s="127">
        <f>ROUND(SUM(AV53:AW53),2)</f>
        <v>0</v>
      </c>
      <c r="AU53" s="128">
        <f>'SO 01-zti - Pavilon B - Ú...'!P82</f>
        <v>0</v>
      </c>
      <c r="AV53" s="127">
        <f>'SO 01-zti - Pavilon B - Ú...'!J30</f>
        <v>0</v>
      </c>
      <c r="AW53" s="127">
        <f>'SO 01-zti - Pavilon B - Ú...'!J31</f>
        <v>0</v>
      </c>
      <c r="AX53" s="127">
        <f>'SO 01-zti - Pavilon B - Ú...'!J32</f>
        <v>0</v>
      </c>
      <c r="AY53" s="127">
        <f>'SO 01-zti - Pavilon B - Ú...'!J33</f>
        <v>0</v>
      </c>
      <c r="AZ53" s="127">
        <f>'SO 01-zti - Pavilon B - Ú...'!F30</f>
        <v>0</v>
      </c>
      <c r="BA53" s="127">
        <f>'SO 01-zti - Pavilon B - Ú...'!F31</f>
        <v>0</v>
      </c>
      <c r="BB53" s="127">
        <f>'SO 01-zti - Pavilon B - Ú...'!F32</f>
        <v>0</v>
      </c>
      <c r="BC53" s="127">
        <f>'SO 01-zti - Pavilon B - Ú...'!F33</f>
        <v>0</v>
      </c>
      <c r="BD53" s="129">
        <f>'SO 01-zti - Pavilon B - Ú...'!F34</f>
        <v>0</v>
      </c>
      <c r="BT53" s="130" t="s">
        <v>24</v>
      </c>
      <c r="BV53" s="130" t="s">
        <v>77</v>
      </c>
      <c r="BW53" s="130" t="s">
        <v>87</v>
      </c>
      <c r="BX53" s="130" t="s">
        <v>7</v>
      </c>
      <c r="CL53" s="130" t="s">
        <v>22</v>
      </c>
      <c r="CM53" s="130" t="s">
        <v>84</v>
      </c>
    </row>
    <row r="54" spans="1:91" s="5" customFormat="1" ht="43.2" customHeight="1">
      <c r="A54" s="118" t="s">
        <v>79</v>
      </c>
      <c r="B54" s="119"/>
      <c r="C54" s="120"/>
      <c r="D54" s="121" t="s">
        <v>88</v>
      </c>
      <c r="E54" s="121"/>
      <c r="F54" s="121"/>
      <c r="G54" s="121"/>
      <c r="H54" s="121"/>
      <c r="I54" s="122"/>
      <c r="J54" s="121" t="s">
        <v>89</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01-el - Pavilon B - Úp...'!J27</f>
        <v>0</v>
      </c>
      <c r="AH54" s="122"/>
      <c r="AI54" s="122"/>
      <c r="AJ54" s="122"/>
      <c r="AK54" s="122"/>
      <c r="AL54" s="122"/>
      <c r="AM54" s="122"/>
      <c r="AN54" s="123">
        <f>SUM(AG54,AT54)</f>
        <v>0</v>
      </c>
      <c r="AO54" s="122"/>
      <c r="AP54" s="122"/>
      <c r="AQ54" s="124" t="s">
        <v>82</v>
      </c>
      <c r="AR54" s="125"/>
      <c r="AS54" s="126">
        <v>0</v>
      </c>
      <c r="AT54" s="127">
        <f>ROUND(SUM(AV54:AW54),2)</f>
        <v>0</v>
      </c>
      <c r="AU54" s="128">
        <f>'SO 01-el - Pavilon B - Úp...'!P84</f>
        <v>0</v>
      </c>
      <c r="AV54" s="127">
        <f>'SO 01-el - Pavilon B - Úp...'!J30</f>
        <v>0</v>
      </c>
      <c r="AW54" s="127">
        <f>'SO 01-el - Pavilon B - Úp...'!J31</f>
        <v>0</v>
      </c>
      <c r="AX54" s="127">
        <f>'SO 01-el - Pavilon B - Úp...'!J32</f>
        <v>0</v>
      </c>
      <c r="AY54" s="127">
        <f>'SO 01-el - Pavilon B - Úp...'!J33</f>
        <v>0</v>
      </c>
      <c r="AZ54" s="127">
        <f>'SO 01-el - Pavilon B - Úp...'!F30</f>
        <v>0</v>
      </c>
      <c r="BA54" s="127">
        <f>'SO 01-el - Pavilon B - Úp...'!F31</f>
        <v>0</v>
      </c>
      <c r="BB54" s="127">
        <f>'SO 01-el - Pavilon B - Úp...'!F32</f>
        <v>0</v>
      </c>
      <c r="BC54" s="127">
        <f>'SO 01-el - Pavilon B - Úp...'!F33</f>
        <v>0</v>
      </c>
      <c r="BD54" s="129">
        <f>'SO 01-el - Pavilon B - Úp...'!F34</f>
        <v>0</v>
      </c>
      <c r="BT54" s="130" t="s">
        <v>24</v>
      </c>
      <c r="BV54" s="130" t="s">
        <v>77</v>
      </c>
      <c r="BW54" s="130" t="s">
        <v>90</v>
      </c>
      <c r="BX54" s="130" t="s">
        <v>7</v>
      </c>
      <c r="CL54" s="130" t="s">
        <v>22</v>
      </c>
      <c r="CM54" s="130" t="s">
        <v>84</v>
      </c>
    </row>
    <row r="55" spans="1:91" s="5" customFormat="1" ht="28.8" customHeight="1">
      <c r="A55" s="118" t="s">
        <v>79</v>
      </c>
      <c r="B55" s="119"/>
      <c r="C55" s="120"/>
      <c r="D55" s="121" t="s">
        <v>91</v>
      </c>
      <c r="E55" s="121"/>
      <c r="F55" s="121"/>
      <c r="G55" s="121"/>
      <c r="H55" s="121"/>
      <c r="I55" s="122"/>
      <c r="J55" s="121" t="s">
        <v>92</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'VON - Pavilon B - Vedlejš...'!J27</f>
        <v>0</v>
      </c>
      <c r="AH55" s="122"/>
      <c r="AI55" s="122"/>
      <c r="AJ55" s="122"/>
      <c r="AK55" s="122"/>
      <c r="AL55" s="122"/>
      <c r="AM55" s="122"/>
      <c r="AN55" s="123">
        <f>SUM(AG55,AT55)</f>
        <v>0</v>
      </c>
      <c r="AO55" s="122"/>
      <c r="AP55" s="122"/>
      <c r="AQ55" s="124" t="s">
        <v>91</v>
      </c>
      <c r="AR55" s="125"/>
      <c r="AS55" s="131">
        <v>0</v>
      </c>
      <c r="AT55" s="132">
        <f>ROUND(SUM(AV55:AW55),2)</f>
        <v>0</v>
      </c>
      <c r="AU55" s="133">
        <f>'VON - Pavilon B - Vedlejš...'!P79</f>
        <v>0</v>
      </c>
      <c r="AV55" s="132">
        <f>'VON - Pavilon B - Vedlejš...'!J30</f>
        <v>0</v>
      </c>
      <c r="AW55" s="132">
        <f>'VON - Pavilon B - Vedlejš...'!J31</f>
        <v>0</v>
      </c>
      <c r="AX55" s="132">
        <f>'VON - Pavilon B - Vedlejš...'!J32</f>
        <v>0</v>
      </c>
      <c r="AY55" s="132">
        <f>'VON - Pavilon B - Vedlejš...'!J33</f>
        <v>0</v>
      </c>
      <c r="AZ55" s="132">
        <f>'VON - Pavilon B - Vedlejš...'!F30</f>
        <v>0</v>
      </c>
      <c r="BA55" s="132">
        <f>'VON - Pavilon B - Vedlejš...'!F31</f>
        <v>0</v>
      </c>
      <c r="BB55" s="132">
        <f>'VON - Pavilon B - Vedlejš...'!F32</f>
        <v>0</v>
      </c>
      <c r="BC55" s="132">
        <f>'VON - Pavilon B - Vedlejš...'!F33</f>
        <v>0</v>
      </c>
      <c r="BD55" s="134">
        <f>'VON - Pavilon B - Vedlejš...'!F34</f>
        <v>0</v>
      </c>
      <c r="BT55" s="130" t="s">
        <v>24</v>
      </c>
      <c r="BV55" s="130" t="s">
        <v>77</v>
      </c>
      <c r="BW55" s="130" t="s">
        <v>93</v>
      </c>
      <c r="BX55" s="130" t="s">
        <v>7</v>
      </c>
      <c r="CL55" s="130" t="s">
        <v>22</v>
      </c>
      <c r="CM55" s="130" t="s">
        <v>84</v>
      </c>
    </row>
    <row r="56" spans="2:44"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pans="2:44" s="1" customFormat="1" ht="6.95"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password="CC35" sheet="1" objects="1" scenarios="1" formatColumns="0" formatRows="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SO 01-st - Pavilon B-Úpra...'!C2" display="/"/>
    <hyperlink ref="A53" location="'SO 01-zti - Pavilon B - Ú...'!C2" display="/"/>
    <hyperlink ref="A54" location="'SO 01-el - Pavilon B - Úp...'!C2" display="/"/>
    <hyperlink ref="A55" location="'VON - Pavilon B - Vedlejš...'!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94"/>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83</v>
      </c>
    </row>
    <row r="3" spans="2:46" ht="6.95" customHeight="1">
      <c r="B3" s="24"/>
      <c r="C3" s="25"/>
      <c r="D3" s="25"/>
      <c r="E3" s="25"/>
      <c r="F3" s="25"/>
      <c r="G3" s="25"/>
      <c r="H3" s="25"/>
      <c r="I3" s="140"/>
      <c r="J3" s="25"/>
      <c r="K3" s="26"/>
      <c r="AT3" s="23" t="s">
        <v>84</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 xml:space="preserve">Domov mládeže a školní jídelna - Lidická  590/38, Karlovy Vary - Pavilon B</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101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25</v>
      </c>
      <c r="E12" s="46"/>
      <c r="F12" s="34" t="s">
        <v>26</v>
      </c>
      <c r="G12" s="46"/>
      <c r="H12" s="46"/>
      <c r="I12" s="145" t="s">
        <v>27</v>
      </c>
      <c r="J12" s="146" t="str">
        <f>'Rekapitulace stavby'!AN8</f>
        <v>13. 2. 2018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31</v>
      </c>
      <c r="E14" s="46"/>
      <c r="F14" s="46"/>
      <c r="G14" s="46"/>
      <c r="H14" s="46"/>
      <c r="I14" s="145" t="s">
        <v>32</v>
      </c>
      <c r="J14" s="34" t="s">
        <v>22</v>
      </c>
      <c r="K14" s="50"/>
    </row>
    <row r="15" spans="2:11" s="1" customFormat="1" ht="18" customHeight="1">
      <c r="B15" s="45"/>
      <c r="C15" s="46"/>
      <c r="D15" s="46"/>
      <c r="E15" s="34" t="s">
        <v>33</v>
      </c>
      <c r="F15" s="46"/>
      <c r="G15" s="46"/>
      <c r="H15" s="46"/>
      <c r="I15" s="145" t="s">
        <v>34</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35</v>
      </c>
      <c r="E17" s="46"/>
      <c r="F17" s="46"/>
      <c r="G17" s="46"/>
      <c r="H17" s="46"/>
      <c r="I17" s="145"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37</v>
      </c>
      <c r="E20" s="46"/>
      <c r="F20" s="46"/>
      <c r="G20" s="46"/>
      <c r="H20" s="46"/>
      <c r="I20" s="145" t="s">
        <v>32</v>
      </c>
      <c r="J20" s="34" t="s">
        <v>22</v>
      </c>
      <c r="K20" s="50"/>
    </row>
    <row r="21" spans="2:11" s="1" customFormat="1" ht="18" customHeight="1">
      <c r="B21" s="45"/>
      <c r="C21" s="46"/>
      <c r="D21" s="46"/>
      <c r="E21" s="34" t="s">
        <v>38</v>
      </c>
      <c r="F21" s="46"/>
      <c r="G21" s="46"/>
      <c r="H21" s="46"/>
      <c r="I21" s="145" t="s">
        <v>34</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75.6" customHeight="1">
      <c r="B24" s="147"/>
      <c r="C24" s="148"/>
      <c r="D24" s="148"/>
      <c r="E24" s="43" t="s">
        <v>40</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ROUND(J102,2)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ROUND(SUM(BE102:BE493),2)</f>
        <v>0</v>
      </c>
      <c r="G30" s="46"/>
      <c r="H30" s="46"/>
      <c r="I30" s="157">
        <v>0.21</v>
      </c>
      <c r="J30" s="156">
        <f>ROUND(ROUND((SUM(BE102:BE493)),2)*I30,2)</f>
        <v>0</v>
      </c>
      <c r="K30" s="50"/>
    </row>
    <row r="31" spans="2:11" s="1" customFormat="1" ht="14.4" customHeight="1">
      <c r="B31" s="45"/>
      <c r="C31" s="46"/>
      <c r="D31" s="46"/>
      <c r="E31" s="54" t="s">
        <v>47</v>
      </c>
      <c r="F31" s="156">
        <f>ROUND(SUM(BF102:BF493),2)</f>
        <v>0</v>
      </c>
      <c r="G31" s="46"/>
      <c r="H31" s="46"/>
      <c r="I31" s="157">
        <v>0.15</v>
      </c>
      <c r="J31" s="156">
        <f>ROUND(ROUND((SUM(BF102:BF493)),2)*I31,2)</f>
        <v>0</v>
      </c>
      <c r="K31" s="50"/>
    </row>
    <row r="32" spans="2:11" s="1" customFormat="1" ht="14.4" customHeight="1" hidden="1">
      <c r="B32" s="45"/>
      <c r="C32" s="46"/>
      <c r="D32" s="46"/>
      <c r="E32" s="54" t="s">
        <v>48</v>
      </c>
      <c r="F32" s="156">
        <f>ROUND(SUM(BG102:BG493),2)</f>
        <v>0</v>
      </c>
      <c r="G32" s="46"/>
      <c r="H32" s="46"/>
      <c r="I32" s="157">
        <v>0.21</v>
      </c>
      <c r="J32" s="156">
        <v>0</v>
      </c>
      <c r="K32" s="50"/>
    </row>
    <row r="33" spans="2:11" s="1" customFormat="1" ht="14.4" customHeight="1" hidden="1">
      <c r="B33" s="45"/>
      <c r="C33" s="46"/>
      <c r="D33" s="46"/>
      <c r="E33" s="54" t="s">
        <v>49</v>
      </c>
      <c r="F33" s="156">
        <f>ROUND(SUM(BH102:BH493),2)</f>
        <v>0</v>
      </c>
      <c r="G33" s="46"/>
      <c r="H33" s="46"/>
      <c r="I33" s="157">
        <v>0.15</v>
      </c>
      <c r="J33" s="156">
        <v>0</v>
      </c>
      <c r="K33" s="50"/>
    </row>
    <row r="34" spans="2:11" s="1" customFormat="1" ht="14.4" customHeight="1" hidden="1">
      <c r="B34" s="45"/>
      <c r="C34" s="46"/>
      <c r="D34" s="46"/>
      <c r="E34" s="54" t="s">
        <v>50</v>
      </c>
      <c r="F34" s="156">
        <f>ROUND(SUM(BI102:BI493),2)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 xml:space="preserve">Domov mládeže a školní jídelna - Lidická  590/38, Karlovy Vary - Pavilon B</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6.2" customHeight="1">
      <c r="B47" s="45"/>
      <c r="C47" s="46"/>
      <c r="D47" s="46"/>
      <c r="E47" s="144" t="str">
        <f>E9</f>
        <v>SO 01-st - Pavilon B-Úprava sociálních zařízení v ubytovnách žáků</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25</v>
      </c>
      <c r="D49" s="46"/>
      <c r="E49" s="46"/>
      <c r="F49" s="34" t="str">
        <f>F12</f>
        <v>Karlovy Vary</v>
      </c>
      <c r="G49" s="46"/>
      <c r="H49" s="46"/>
      <c r="I49" s="145" t="s">
        <v>27</v>
      </c>
      <c r="J49" s="146" t="str">
        <f>IF(J12="","",J12)</f>
        <v>13. 2. 2018</v>
      </c>
      <c r="K49" s="50"/>
    </row>
    <row r="50" spans="2:11" s="1" customFormat="1" ht="6.95" customHeight="1">
      <c r="B50" s="45"/>
      <c r="C50" s="46"/>
      <c r="D50" s="46"/>
      <c r="E50" s="46"/>
      <c r="F50" s="46"/>
      <c r="G50" s="46"/>
      <c r="H50" s="46"/>
      <c r="I50" s="143"/>
      <c r="J50" s="46"/>
      <c r="K50" s="50"/>
    </row>
    <row r="51" spans="2:11" s="1" customFormat="1" ht="13.5">
      <c r="B51" s="45"/>
      <c r="C51" s="39" t="s">
        <v>31</v>
      </c>
      <c r="D51" s="46"/>
      <c r="E51" s="46"/>
      <c r="F51" s="34" t="str">
        <f>E15</f>
        <v>Domov mládeže, Lidická 38, K.Vary</v>
      </c>
      <c r="G51" s="46"/>
      <c r="H51" s="46"/>
      <c r="I51" s="145" t="s">
        <v>37</v>
      </c>
      <c r="J51" s="43" t="str">
        <f>E21</f>
        <v>Ivan Křesina</v>
      </c>
      <c r="K51" s="50"/>
    </row>
    <row r="52" spans="2:11" s="1" customFormat="1" ht="14.4" customHeight="1">
      <c r="B52" s="45"/>
      <c r="C52" s="39" t="s">
        <v>35</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J102</f>
        <v>0</v>
      </c>
      <c r="K56" s="50"/>
      <c r="AU56" s="23" t="s">
        <v>106</v>
      </c>
    </row>
    <row r="57" spans="2:11" s="7" customFormat="1" ht="24.95" customHeight="1">
      <c r="B57" s="176"/>
      <c r="C57" s="177"/>
      <c r="D57" s="178" t="s">
        <v>107</v>
      </c>
      <c r="E57" s="179"/>
      <c r="F57" s="179"/>
      <c r="G57" s="179"/>
      <c r="H57" s="179"/>
      <c r="I57" s="180"/>
      <c r="J57" s="181">
        <f>J103</f>
        <v>0</v>
      </c>
      <c r="K57" s="182"/>
    </row>
    <row r="58" spans="2:11" s="8" customFormat="1" ht="19.9" customHeight="1">
      <c r="B58" s="183"/>
      <c r="C58" s="184"/>
      <c r="D58" s="185" t="s">
        <v>108</v>
      </c>
      <c r="E58" s="186"/>
      <c r="F58" s="186"/>
      <c r="G58" s="186"/>
      <c r="H58" s="186"/>
      <c r="I58" s="187"/>
      <c r="J58" s="188">
        <f>J104</f>
        <v>0</v>
      </c>
      <c r="K58" s="189"/>
    </row>
    <row r="59" spans="2:11" s="8" customFormat="1" ht="19.9" customHeight="1">
      <c r="B59" s="183"/>
      <c r="C59" s="184"/>
      <c r="D59" s="185" t="s">
        <v>109</v>
      </c>
      <c r="E59" s="186"/>
      <c r="F59" s="186"/>
      <c r="G59" s="186"/>
      <c r="H59" s="186"/>
      <c r="I59" s="187"/>
      <c r="J59" s="188">
        <f>J136</f>
        <v>0</v>
      </c>
      <c r="K59" s="189"/>
    </row>
    <row r="60" spans="2:11" s="8" customFormat="1" ht="14.85" customHeight="1">
      <c r="B60" s="183"/>
      <c r="C60" s="184"/>
      <c r="D60" s="185" t="s">
        <v>110</v>
      </c>
      <c r="E60" s="186"/>
      <c r="F60" s="186"/>
      <c r="G60" s="186"/>
      <c r="H60" s="186"/>
      <c r="I60" s="187"/>
      <c r="J60" s="188">
        <f>J137</f>
        <v>0</v>
      </c>
      <c r="K60" s="189"/>
    </row>
    <row r="61" spans="2:11" s="8" customFormat="1" ht="14.85" customHeight="1">
      <c r="B61" s="183"/>
      <c r="C61" s="184"/>
      <c r="D61" s="185" t="s">
        <v>111</v>
      </c>
      <c r="E61" s="186"/>
      <c r="F61" s="186"/>
      <c r="G61" s="186"/>
      <c r="H61" s="186"/>
      <c r="I61" s="187"/>
      <c r="J61" s="188">
        <f>J168</f>
        <v>0</v>
      </c>
      <c r="K61" s="189"/>
    </row>
    <row r="62" spans="2:11" s="8" customFormat="1" ht="19.9" customHeight="1">
      <c r="B62" s="183"/>
      <c r="C62" s="184"/>
      <c r="D62" s="185" t="s">
        <v>112</v>
      </c>
      <c r="E62" s="186"/>
      <c r="F62" s="186"/>
      <c r="G62" s="186"/>
      <c r="H62" s="186"/>
      <c r="I62" s="187"/>
      <c r="J62" s="188">
        <f>J181</f>
        <v>0</v>
      </c>
      <c r="K62" s="189"/>
    </row>
    <row r="63" spans="2:11" s="8" customFormat="1" ht="14.85" customHeight="1">
      <c r="B63" s="183"/>
      <c r="C63" s="184"/>
      <c r="D63" s="185" t="s">
        <v>113</v>
      </c>
      <c r="E63" s="186"/>
      <c r="F63" s="186"/>
      <c r="G63" s="186"/>
      <c r="H63" s="186"/>
      <c r="I63" s="187"/>
      <c r="J63" s="188">
        <f>J182</f>
        <v>0</v>
      </c>
      <c r="K63" s="189"/>
    </row>
    <row r="64" spans="2:11" s="8" customFormat="1" ht="14.85" customHeight="1">
      <c r="B64" s="183"/>
      <c r="C64" s="184"/>
      <c r="D64" s="185" t="s">
        <v>114</v>
      </c>
      <c r="E64" s="186"/>
      <c r="F64" s="186"/>
      <c r="G64" s="186"/>
      <c r="H64" s="186"/>
      <c r="I64" s="187"/>
      <c r="J64" s="188">
        <f>J187</f>
        <v>0</v>
      </c>
      <c r="K64" s="189"/>
    </row>
    <row r="65" spans="2:11" s="8" customFormat="1" ht="14.85" customHeight="1">
      <c r="B65" s="183"/>
      <c r="C65" s="184"/>
      <c r="D65" s="185" t="s">
        <v>115</v>
      </c>
      <c r="E65" s="186"/>
      <c r="F65" s="186"/>
      <c r="G65" s="186"/>
      <c r="H65" s="186"/>
      <c r="I65" s="187"/>
      <c r="J65" s="188">
        <f>J193</f>
        <v>0</v>
      </c>
      <c r="K65" s="189"/>
    </row>
    <row r="66" spans="2:11" s="8" customFormat="1" ht="19.9" customHeight="1">
      <c r="B66" s="183"/>
      <c r="C66" s="184"/>
      <c r="D66" s="185" t="s">
        <v>116</v>
      </c>
      <c r="E66" s="186"/>
      <c r="F66" s="186"/>
      <c r="G66" s="186"/>
      <c r="H66" s="186"/>
      <c r="I66" s="187"/>
      <c r="J66" s="188">
        <f>J233</f>
        <v>0</v>
      </c>
      <c r="K66" s="189"/>
    </row>
    <row r="67" spans="2:11" s="8" customFormat="1" ht="19.9" customHeight="1">
      <c r="B67" s="183"/>
      <c r="C67" s="184"/>
      <c r="D67" s="185" t="s">
        <v>117</v>
      </c>
      <c r="E67" s="186"/>
      <c r="F67" s="186"/>
      <c r="G67" s="186"/>
      <c r="H67" s="186"/>
      <c r="I67" s="187"/>
      <c r="J67" s="188">
        <f>J248</f>
        <v>0</v>
      </c>
      <c r="K67" s="189"/>
    </row>
    <row r="68" spans="2:11" s="7" customFormat="1" ht="24.95" customHeight="1">
      <c r="B68" s="176"/>
      <c r="C68" s="177"/>
      <c r="D68" s="178" t="s">
        <v>118</v>
      </c>
      <c r="E68" s="179"/>
      <c r="F68" s="179"/>
      <c r="G68" s="179"/>
      <c r="H68" s="179"/>
      <c r="I68" s="180"/>
      <c r="J68" s="181">
        <f>J251</f>
        <v>0</v>
      </c>
      <c r="K68" s="182"/>
    </row>
    <row r="69" spans="2:11" s="8" customFormat="1" ht="19.9" customHeight="1">
      <c r="B69" s="183"/>
      <c r="C69" s="184"/>
      <c r="D69" s="185" t="s">
        <v>119</v>
      </c>
      <c r="E69" s="186"/>
      <c r="F69" s="186"/>
      <c r="G69" s="186"/>
      <c r="H69" s="186"/>
      <c r="I69" s="187"/>
      <c r="J69" s="188">
        <f>J252</f>
        <v>0</v>
      </c>
      <c r="K69" s="189"/>
    </row>
    <row r="70" spans="2:11" s="8" customFormat="1" ht="19.9" customHeight="1">
      <c r="B70" s="183"/>
      <c r="C70" s="184"/>
      <c r="D70" s="185" t="s">
        <v>120</v>
      </c>
      <c r="E70" s="186"/>
      <c r="F70" s="186"/>
      <c r="G70" s="186"/>
      <c r="H70" s="186"/>
      <c r="I70" s="187"/>
      <c r="J70" s="188">
        <f>J261</f>
        <v>0</v>
      </c>
      <c r="K70" s="189"/>
    </row>
    <row r="71" spans="2:11" s="8" customFormat="1" ht="19.9" customHeight="1">
      <c r="B71" s="183"/>
      <c r="C71" s="184"/>
      <c r="D71" s="185" t="s">
        <v>121</v>
      </c>
      <c r="E71" s="186"/>
      <c r="F71" s="186"/>
      <c r="G71" s="186"/>
      <c r="H71" s="186"/>
      <c r="I71" s="187"/>
      <c r="J71" s="188">
        <f>J266</f>
        <v>0</v>
      </c>
      <c r="K71" s="189"/>
    </row>
    <row r="72" spans="2:11" s="8" customFormat="1" ht="19.9" customHeight="1">
      <c r="B72" s="183"/>
      <c r="C72" s="184"/>
      <c r="D72" s="185" t="s">
        <v>122</v>
      </c>
      <c r="E72" s="186"/>
      <c r="F72" s="186"/>
      <c r="G72" s="186"/>
      <c r="H72" s="186"/>
      <c r="I72" s="187"/>
      <c r="J72" s="188">
        <f>J301</f>
        <v>0</v>
      </c>
      <c r="K72" s="189"/>
    </row>
    <row r="73" spans="2:11" s="8" customFormat="1" ht="19.9" customHeight="1">
      <c r="B73" s="183"/>
      <c r="C73" s="184"/>
      <c r="D73" s="185" t="s">
        <v>123</v>
      </c>
      <c r="E73" s="186"/>
      <c r="F73" s="186"/>
      <c r="G73" s="186"/>
      <c r="H73" s="186"/>
      <c r="I73" s="187"/>
      <c r="J73" s="188">
        <f>J307</f>
        <v>0</v>
      </c>
      <c r="K73" s="189"/>
    </row>
    <row r="74" spans="2:11" s="8" customFormat="1" ht="19.9" customHeight="1">
      <c r="B74" s="183"/>
      <c r="C74" s="184"/>
      <c r="D74" s="185" t="s">
        <v>124</v>
      </c>
      <c r="E74" s="186"/>
      <c r="F74" s="186"/>
      <c r="G74" s="186"/>
      <c r="H74" s="186"/>
      <c r="I74" s="187"/>
      <c r="J74" s="188">
        <f>J312</f>
        <v>0</v>
      </c>
      <c r="K74" s="189"/>
    </row>
    <row r="75" spans="2:11" s="8" customFormat="1" ht="19.9" customHeight="1">
      <c r="B75" s="183"/>
      <c r="C75" s="184"/>
      <c r="D75" s="185" t="s">
        <v>125</v>
      </c>
      <c r="E75" s="186"/>
      <c r="F75" s="186"/>
      <c r="G75" s="186"/>
      <c r="H75" s="186"/>
      <c r="I75" s="187"/>
      <c r="J75" s="188">
        <f>J322</f>
        <v>0</v>
      </c>
      <c r="K75" s="189"/>
    </row>
    <row r="76" spans="2:11" s="8" customFormat="1" ht="19.9" customHeight="1">
      <c r="B76" s="183"/>
      <c r="C76" s="184"/>
      <c r="D76" s="185" t="s">
        <v>126</v>
      </c>
      <c r="E76" s="186"/>
      <c r="F76" s="186"/>
      <c r="G76" s="186"/>
      <c r="H76" s="186"/>
      <c r="I76" s="187"/>
      <c r="J76" s="188">
        <f>J337</f>
        <v>0</v>
      </c>
      <c r="K76" s="189"/>
    </row>
    <row r="77" spans="2:11" s="8" customFormat="1" ht="19.9" customHeight="1">
      <c r="B77" s="183"/>
      <c r="C77" s="184"/>
      <c r="D77" s="185" t="s">
        <v>127</v>
      </c>
      <c r="E77" s="186"/>
      <c r="F77" s="186"/>
      <c r="G77" s="186"/>
      <c r="H77" s="186"/>
      <c r="I77" s="187"/>
      <c r="J77" s="188">
        <f>J350</f>
        <v>0</v>
      </c>
      <c r="K77" s="189"/>
    </row>
    <row r="78" spans="2:11" s="8" customFormat="1" ht="19.9" customHeight="1">
      <c r="B78" s="183"/>
      <c r="C78" s="184"/>
      <c r="D78" s="185" t="s">
        <v>128</v>
      </c>
      <c r="E78" s="186"/>
      <c r="F78" s="186"/>
      <c r="G78" s="186"/>
      <c r="H78" s="186"/>
      <c r="I78" s="187"/>
      <c r="J78" s="188">
        <f>J385</f>
        <v>0</v>
      </c>
      <c r="K78" s="189"/>
    </row>
    <row r="79" spans="2:11" s="8" customFormat="1" ht="19.9" customHeight="1">
      <c r="B79" s="183"/>
      <c r="C79" s="184"/>
      <c r="D79" s="185" t="s">
        <v>129</v>
      </c>
      <c r="E79" s="186"/>
      <c r="F79" s="186"/>
      <c r="G79" s="186"/>
      <c r="H79" s="186"/>
      <c r="I79" s="187"/>
      <c r="J79" s="188">
        <f>J392</f>
        <v>0</v>
      </c>
      <c r="K79" s="189"/>
    </row>
    <row r="80" spans="2:11" s="8" customFormat="1" ht="19.9" customHeight="1">
      <c r="B80" s="183"/>
      <c r="C80" s="184"/>
      <c r="D80" s="185" t="s">
        <v>130</v>
      </c>
      <c r="E80" s="186"/>
      <c r="F80" s="186"/>
      <c r="G80" s="186"/>
      <c r="H80" s="186"/>
      <c r="I80" s="187"/>
      <c r="J80" s="188">
        <f>J420</f>
        <v>0</v>
      </c>
      <c r="K80" s="189"/>
    </row>
    <row r="81" spans="2:11" s="8" customFormat="1" ht="19.9" customHeight="1">
      <c r="B81" s="183"/>
      <c r="C81" s="184"/>
      <c r="D81" s="185" t="s">
        <v>131</v>
      </c>
      <c r="E81" s="186"/>
      <c r="F81" s="186"/>
      <c r="G81" s="186"/>
      <c r="H81" s="186"/>
      <c r="I81" s="187"/>
      <c r="J81" s="188">
        <f>J451</f>
        <v>0</v>
      </c>
      <c r="K81" s="189"/>
    </row>
    <row r="82" spans="2:11" s="8" customFormat="1" ht="19.9" customHeight="1">
      <c r="B82" s="183"/>
      <c r="C82" s="184"/>
      <c r="D82" s="185" t="s">
        <v>132</v>
      </c>
      <c r="E82" s="186"/>
      <c r="F82" s="186"/>
      <c r="G82" s="186"/>
      <c r="H82" s="186"/>
      <c r="I82" s="187"/>
      <c r="J82" s="188">
        <f>J473</f>
        <v>0</v>
      </c>
      <c r="K82" s="189"/>
    </row>
    <row r="83" spans="2:11" s="1" customFormat="1" ht="21.8" customHeight="1">
      <c r="B83" s="45"/>
      <c r="C83" s="46"/>
      <c r="D83" s="46"/>
      <c r="E83" s="46"/>
      <c r="F83" s="46"/>
      <c r="G83" s="46"/>
      <c r="H83" s="46"/>
      <c r="I83" s="143"/>
      <c r="J83" s="46"/>
      <c r="K83" s="50"/>
    </row>
    <row r="84" spans="2:11" s="1" customFormat="1" ht="6.95" customHeight="1">
      <c r="B84" s="66"/>
      <c r="C84" s="67"/>
      <c r="D84" s="67"/>
      <c r="E84" s="67"/>
      <c r="F84" s="67"/>
      <c r="G84" s="67"/>
      <c r="H84" s="67"/>
      <c r="I84" s="165"/>
      <c r="J84" s="67"/>
      <c r="K84" s="68"/>
    </row>
    <row r="88" spans="2:12" s="1" customFormat="1" ht="6.95" customHeight="1">
      <c r="B88" s="69"/>
      <c r="C88" s="70"/>
      <c r="D88" s="70"/>
      <c r="E88" s="70"/>
      <c r="F88" s="70"/>
      <c r="G88" s="70"/>
      <c r="H88" s="70"/>
      <c r="I88" s="168"/>
      <c r="J88" s="70"/>
      <c r="K88" s="70"/>
      <c r="L88" s="71"/>
    </row>
    <row r="89" spans="2:12" s="1" customFormat="1" ht="36.95" customHeight="1">
      <c r="B89" s="45"/>
      <c r="C89" s="72" t="s">
        <v>133</v>
      </c>
      <c r="D89" s="73"/>
      <c r="E89" s="73"/>
      <c r="F89" s="73"/>
      <c r="G89" s="73"/>
      <c r="H89" s="73"/>
      <c r="I89" s="190"/>
      <c r="J89" s="73"/>
      <c r="K89" s="73"/>
      <c r="L89" s="71"/>
    </row>
    <row r="90" spans="2:12" s="1" customFormat="1" ht="6.95" customHeight="1">
      <c r="B90" s="45"/>
      <c r="C90" s="73"/>
      <c r="D90" s="73"/>
      <c r="E90" s="73"/>
      <c r="F90" s="73"/>
      <c r="G90" s="73"/>
      <c r="H90" s="73"/>
      <c r="I90" s="190"/>
      <c r="J90" s="73"/>
      <c r="K90" s="73"/>
      <c r="L90" s="71"/>
    </row>
    <row r="91" spans="2:12" s="1" customFormat="1" ht="14.4" customHeight="1">
      <c r="B91" s="45"/>
      <c r="C91" s="75" t="s">
        <v>18</v>
      </c>
      <c r="D91" s="73"/>
      <c r="E91" s="73"/>
      <c r="F91" s="73"/>
      <c r="G91" s="73"/>
      <c r="H91" s="73"/>
      <c r="I91" s="190"/>
      <c r="J91" s="73"/>
      <c r="K91" s="73"/>
      <c r="L91" s="71"/>
    </row>
    <row r="92" spans="2:12" s="1" customFormat="1" ht="14.4" customHeight="1">
      <c r="B92" s="45"/>
      <c r="C92" s="73"/>
      <c r="D92" s="73"/>
      <c r="E92" s="191" t="str">
        <f>E7</f>
        <v xml:space="preserve">Domov mládeže a školní jídelna - Lidická  590/38, Karlovy Vary - Pavilon B</v>
      </c>
      <c r="F92" s="75"/>
      <c r="G92" s="75"/>
      <c r="H92" s="75"/>
      <c r="I92" s="190"/>
      <c r="J92" s="73"/>
      <c r="K92" s="73"/>
      <c r="L92" s="71"/>
    </row>
    <row r="93" spans="2:12" s="1" customFormat="1" ht="14.4" customHeight="1">
      <c r="B93" s="45"/>
      <c r="C93" s="75" t="s">
        <v>100</v>
      </c>
      <c r="D93" s="73"/>
      <c r="E93" s="73"/>
      <c r="F93" s="73"/>
      <c r="G93" s="73"/>
      <c r="H93" s="73"/>
      <c r="I93" s="190"/>
      <c r="J93" s="73"/>
      <c r="K93" s="73"/>
      <c r="L93" s="71"/>
    </row>
    <row r="94" spans="2:12" s="1" customFormat="1" ht="16.2" customHeight="1">
      <c r="B94" s="45"/>
      <c r="C94" s="73"/>
      <c r="D94" s="73"/>
      <c r="E94" s="81" t="str">
        <f>E9</f>
        <v>SO 01-st - Pavilon B-Úprava sociálních zařízení v ubytovnách žáků</v>
      </c>
      <c r="F94" s="73"/>
      <c r="G94" s="73"/>
      <c r="H94" s="73"/>
      <c r="I94" s="190"/>
      <c r="J94" s="73"/>
      <c r="K94" s="73"/>
      <c r="L94" s="71"/>
    </row>
    <row r="95" spans="2:12" s="1" customFormat="1" ht="6.95" customHeight="1">
      <c r="B95" s="45"/>
      <c r="C95" s="73"/>
      <c r="D95" s="73"/>
      <c r="E95" s="73"/>
      <c r="F95" s="73"/>
      <c r="G95" s="73"/>
      <c r="H95" s="73"/>
      <c r="I95" s="190"/>
      <c r="J95" s="73"/>
      <c r="K95" s="73"/>
      <c r="L95" s="71"/>
    </row>
    <row r="96" spans="2:12" s="1" customFormat="1" ht="18" customHeight="1">
      <c r="B96" s="45"/>
      <c r="C96" s="75" t="s">
        <v>25</v>
      </c>
      <c r="D96" s="73"/>
      <c r="E96" s="73"/>
      <c r="F96" s="192" t="str">
        <f>F12</f>
        <v>Karlovy Vary</v>
      </c>
      <c r="G96" s="73"/>
      <c r="H96" s="73"/>
      <c r="I96" s="193" t="s">
        <v>27</v>
      </c>
      <c r="J96" s="84" t="str">
        <f>IF(J12="","",J12)</f>
        <v>13. 2. 2018</v>
      </c>
      <c r="K96" s="73"/>
      <c r="L96" s="71"/>
    </row>
    <row r="97" spans="2:12" s="1" customFormat="1" ht="6.95" customHeight="1">
      <c r="B97" s="45"/>
      <c r="C97" s="73"/>
      <c r="D97" s="73"/>
      <c r="E97" s="73"/>
      <c r="F97" s="73"/>
      <c r="G97" s="73"/>
      <c r="H97" s="73"/>
      <c r="I97" s="190"/>
      <c r="J97" s="73"/>
      <c r="K97" s="73"/>
      <c r="L97" s="71"/>
    </row>
    <row r="98" spans="2:12" s="1" customFormat="1" ht="13.5">
      <c r="B98" s="45"/>
      <c r="C98" s="75" t="s">
        <v>31</v>
      </c>
      <c r="D98" s="73"/>
      <c r="E98" s="73"/>
      <c r="F98" s="192" t="str">
        <f>E15</f>
        <v>Domov mládeže, Lidická 38, K.Vary</v>
      </c>
      <c r="G98" s="73"/>
      <c r="H98" s="73"/>
      <c r="I98" s="193" t="s">
        <v>37</v>
      </c>
      <c r="J98" s="192" t="str">
        <f>E21</f>
        <v>Ivan Křesina</v>
      </c>
      <c r="K98" s="73"/>
      <c r="L98" s="71"/>
    </row>
    <row r="99" spans="2:12" s="1" customFormat="1" ht="14.4" customHeight="1">
      <c r="B99" s="45"/>
      <c r="C99" s="75" t="s">
        <v>35</v>
      </c>
      <c r="D99" s="73"/>
      <c r="E99" s="73"/>
      <c r="F99" s="192" t="str">
        <f>IF(E18="","",E18)</f>
        <v/>
      </c>
      <c r="G99" s="73"/>
      <c r="H99" s="73"/>
      <c r="I99" s="190"/>
      <c r="J99" s="73"/>
      <c r="K99" s="73"/>
      <c r="L99" s="71"/>
    </row>
    <row r="100" spans="2:12" s="1" customFormat="1" ht="10.3" customHeight="1">
      <c r="B100" s="45"/>
      <c r="C100" s="73"/>
      <c r="D100" s="73"/>
      <c r="E100" s="73"/>
      <c r="F100" s="73"/>
      <c r="G100" s="73"/>
      <c r="H100" s="73"/>
      <c r="I100" s="190"/>
      <c r="J100" s="73"/>
      <c r="K100" s="73"/>
      <c r="L100" s="71"/>
    </row>
    <row r="101" spans="2:20" s="9" customFormat="1" ht="29.25" customHeight="1">
      <c r="B101" s="194"/>
      <c r="C101" s="195" t="s">
        <v>134</v>
      </c>
      <c r="D101" s="196" t="s">
        <v>60</v>
      </c>
      <c r="E101" s="196" t="s">
        <v>56</v>
      </c>
      <c r="F101" s="196" t="s">
        <v>135</v>
      </c>
      <c r="G101" s="196" t="s">
        <v>136</v>
      </c>
      <c r="H101" s="196" t="s">
        <v>137</v>
      </c>
      <c r="I101" s="197" t="s">
        <v>138</v>
      </c>
      <c r="J101" s="196" t="s">
        <v>104</v>
      </c>
      <c r="K101" s="198" t="s">
        <v>139</v>
      </c>
      <c r="L101" s="199"/>
      <c r="M101" s="101" t="s">
        <v>140</v>
      </c>
      <c r="N101" s="102" t="s">
        <v>45</v>
      </c>
      <c r="O101" s="102" t="s">
        <v>141</v>
      </c>
      <c r="P101" s="102" t="s">
        <v>142</v>
      </c>
      <c r="Q101" s="102" t="s">
        <v>143</v>
      </c>
      <c r="R101" s="102" t="s">
        <v>144</v>
      </c>
      <c r="S101" s="102" t="s">
        <v>145</v>
      </c>
      <c r="T101" s="103" t="s">
        <v>146</v>
      </c>
    </row>
    <row r="102" spans="2:63" s="1" customFormat="1" ht="29.25" customHeight="1">
      <c r="B102" s="45"/>
      <c r="C102" s="107" t="s">
        <v>105</v>
      </c>
      <c r="D102" s="73"/>
      <c r="E102" s="73"/>
      <c r="F102" s="73"/>
      <c r="G102" s="73"/>
      <c r="H102" s="73"/>
      <c r="I102" s="190"/>
      <c r="J102" s="200">
        <f>BK102</f>
        <v>0</v>
      </c>
      <c r="K102" s="73"/>
      <c r="L102" s="71"/>
      <c r="M102" s="104"/>
      <c r="N102" s="105"/>
      <c r="O102" s="105"/>
      <c r="P102" s="201">
        <f>P103+P251</f>
        <v>0</v>
      </c>
      <c r="Q102" s="105"/>
      <c r="R102" s="201">
        <f>R103+R251</f>
        <v>17.520907404</v>
      </c>
      <c r="S102" s="105"/>
      <c r="T102" s="202">
        <f>T103+T251</f>
        <v>26.092504740000003</v>
      </c>
      <c r="AT102" s="23" t="s">
        <v>74</v>
      </c>
      <c r="AU102" s="23" t="s">
        <v>106</v>
      </c>
      <c r="BK102" s="203">
        <f>BK103+BK251</f>
        <v>0</v>
      </c>
    </row>
    <row r="103" spans="2:63" s="10" customFormat="1" ht="37.4" customHeight="1">
      <c r="B103" s="204"/>
      <c r="C103" s="205"/>
      <c r="D103" s="206" t="s">
        <v>74</v>
      </c>
      <c r="E103" s="207" t="s">
        <v>147</v>
      </c>
      <c r="F103" s="207" t="s">
        <v>148</v>
      </c>
      <c r="G103" s="205"/>
      <c r="H103" s="205"/>
      <c r="I103" s="208"/>
      <c r="J103" s="209">
        <f>BK103</f>
        <v>0</v>
      </c>
      <c r="K103" s="205"/>
      <c r="L103" s="210"/>
      <c r="M103" s="211"/>
      <c r="N103" s="212"/>
      <c r="O103" s="212"/>
      <c r="P103" s="213">
        <f>P104+P136+P181+P233+P248</f>
        <v>0</v>
      </c>
      <c r="Q103" s="212"/>
      <c r="R103" s="213">
        <f>R104+R136+R181+R233+R248</f>
        <v>12.64954854</v>
      </c>
      <c r="S103" s="212"/>
      <c r="T103" s="214">
        <f>T104+T136+T181+T233+T248</f>
        <v>25.308615000000003</v>
      </c>
      <c r="AR103" s="215" t="s">
        <v>24</v>
      </c>
      <c r="AT103" s="216" t="s">
        <v>74</v>
      </c>
      <c r="AU103" s="216" t="s">
        <v>75</v>
      </c>
      <c r="AY103" s="215" t="s">
        <v>149</v>
      </c>
      <c r="BK103" s="217">
        <f>BK104+BK136+BK181+BK233+BK248</f>
        <v>0</v>
      </c>
    </row>
    <row r="104" spans="2:63" s="10" customFormat="1" ht="19.9" customHeight="1">
      <c r="B104" s="204"/>
      <c r="C104" s="205"/>
      <c r="D104" s="206" t="s">
        <v>74</v>
      </c>
      <c r="E104" s="218" t="s">
        <v>150</v>
      </c>
      <c r="F104" s="218" t="s">
        <v>151</v>
      </c>
      <c r="G104" s="205"/>
      <c r="H104" s="205"/>
      <c r="I104" s="208"/>
      <c r="J104" s="219">
        <f>BK104</f>
        <v>0</v>
      </c>
      <c r="K104" s="205"/>
      <c r="L104" s="210"/>
      <c r="M104" s="211"/>
      <c r="N104" s="212"/>
      <c r="O104" s="212"/>
      <c r="P104" s="213">
        <f>SUM(P105:P135)</f>
        <v>0</v>
      </c>
      <c r="Q104" s="212"/>
      <c r="R104" s="213">
        <f>SUM(R105:R135)</f>
        <v>6.249736419999999</v>
      </c>
      <c r="S104" s="212"/>
      <c r="T104" s="214">
        <f>SUM(T105:T135)</f>
        <v>0</v>
      </c>
      <c r="AR104" s="215" t="s">
        <v>24</v>
      </c>
      <c r="AT104" s="216" t="s">
        <v>74</v>
      </c>
      <c r="AU104" s="216" t="s">
        <v>24</v>
      </c>
      <c r="AY104" s="215" t="s">
        <v>149</v>
      </c>
      <c r="BK104" s="217">
        <f>SUM(BK105:BK135)</f>
        <v>0</v>
      </c>
    </row>
    <row r="105" spans="2:65" s="1" customFormat="1" ht="22.8" customHeight="1">
      <c r="B105" s="45"/>
      <c r="C105" s="220" t="s">
        <v>24</v>
      </c>
      <c r="D105" s="220" t="s">
        <v>152</v>
      </c>
      <c r="E105" s="221" t="s">
        <v>153</v>
      </c>
      <c r="F105" s="222" t="s">
        <v>154</v>
      </c>
      <c r="G105" s="223" t="s">
        <v>155</v>
      </c>
      <c r="H105" s="224">
        <v>0.071</v>
      </c>
      <c r="I105" s="225"/>
      <c r="J105" s="226">
        <f>ROUND(I105*H105,2)</f>
        <v>0</v>
      </c>
      <c r="K105" s="222" t="s">
        <v>156</v>
      </c>
      <c r="L105" s="71"/>
      <c r="M105" s="227" t="s">
        <v>22</v>
      </c>
      <c r="N105" s="228" t="s">
        <v>46</v>
      </c>
      <c r="O105" s="46"/>
      <c r="P105" s="229">
        <f>O105*H105</f>
        <v>0</v>
      </c>
      <c r="Q105" s="229">
        <v>1.09</v>
      </c>
      <c r="R105" s="229">
        <f>Q105*H105</f>
        <v>0.07739</v>
      </c>
      <c r="S105" s="229">
        <v>0</v>
      </c>
      <c r="T105" s="230">
        <f>S105*H105</f>
        <v>0</v>
      </c>
      <c r="AR105" s="23" t="s">
        <v>157</v>
      </c>
      <c r="AT105" s="23" t="s">
        <v>152</v>
      </c>
      <c r="AU105" s="23" t="s">
        <v>84</v>
      </c>
      <c r="AY105" s="23" t="s">
        <v>149</v>
      </c>
      <c r="BE105" s="231">
        <f>IF(N105="základní",J105,0)</f>
        <v>0</v>
      </c>
      <c r="BF105" s="231">
        <f>IF(N105="snížená",J105,0)</f>
        <v>0</v>
      </c>
      <c r="BG105" s="231">
        <f>IF(N105="zákl. přenesená",J105,0)</f>
        <v>0</v>
      </c>
      <c r="BH105" s="231">
        <f>IF(N105="sníž. přenesená",J105,0)</f>
        <v>0</v>
      </c>
      <c r="BI105" s="231">
        <f>IF(N105="nulová",J105,0)</f>
        <v>0</v>
      </c>
      <c r="BJ105" s="23" t="s">
        <v>24</v>
      </c>
      <c r="BK105" s="231">
        <f>ROUND(I105*H105,2)</f>
        <v>0</v>
      </c>
      <c r="BL105" s="23" t="s">
        <v>157</v>
      </c>
      <c r="BM105" s="23" t="s">
        <v>158</v>
      </c>
    </row>
    <row r="106" spans="2:47" s="1" customFormat="1" ht="13.5">
      <c r="B106" s="45"/>
      <c r="C106" s="73"/>
      <c r="D106" s="232" t="s">
        <v>159</v>
      </c>
      <c r="E106" s="73"/>
      <c r="F106" s="233" t="s">
        <v>160</v>
      </c>
      <c r="G106" s="73"/>
      <c r="H106" s="73"/>
      <c r="I106" s="190"/>
      <c r="J106" s="73"/>
      <c r="K106" s="73"/>
      <c r="L106" s="71"/>
      <c r="M106" s="234"/>
      <c r="N106" s="46"/>
      <c r="O106" s="46"/>
      <c r="P106" s="46"/>
      <c r="Q106" s="46"/>
      <c r="R106" s="46"/>
      <c r="S106" s="46"/>
      <c r="T106" s="94"/>
      <c r="AT106" s="23" t="s">
        <v>159</v>
      </c>
      <c r="AU106" s="23" t="s">
        <v>84</v>
      </c>
    </row>
    <row r="107" spans="2:51" s="11" customFormat="1" ht="13.5">
      <c r="B107" s="235"/>
      <c r="C107" s="236"/>
      <c r="D107" s="232" t="s">
        <v>161</v>
      </c>
      <c r="E107" s="237" t="s">
        <v>22</v>
      </c>
      <c r="F107" s="238" t="s">
        <v>162</v>
      </c>
      <c r="G107" s="236"/>
      <c r="H107" s="239">
        <v>0.03564</v>
      </c>
      <c r="I107" s="240"/>
      <c r="J107" s="236"/>
      <c r="K107" s="236"/>
      <c r="L107" s="241"/>
      <c r="M107" s="242"/>
      <c r="N107" s="243"/>
      <c r="O107" s="243"/>
      <c r="P107" s="243"/>
      <c r="Q107" s="243"/>
      <c r="R107" s="243"/>
      <c r="S107" s="243"/>
      <c r="T107" s="244"/>
      <c r="AT107" s="245" t="s">
        <v>161</v>
      </c>
      <c r="AU107" s="245" t="s">
        <v>84</v>
      </c>
      <c r="AV107" s="11" t="s">
        <v>84</v>
      </c>
      <c r="AW107" s="11" t="s">
        <v>163</v>
      </c>
      <c r="AX107" s="11" t="s">
        <v>75</v>
      </c>
      <c r="AY107" s="245" t="s">
        <v>149</v>
      </c>
    </row>
    <row r="108" spans="2:51" s="11" customFormat="1" ht="13.5">
      <c r="B108" s="235"/>
      <c r="C108" s="236"/>
      <c r="D108" s="232" t="s">
        <v>161</v>
      </c>
      <c r="E108" s="237" t="s">
        <v>22</v>
      </c>
      <c r="F108" s="238" t="s">
        <v>164</v>
      </c>
      <c r="G108" s="236"/>
      <c r="H108" s="239">
        <v>0.03564</v>
      </c>
      <c r="I108" s="240"/>
      <c r="J108" s="236"/>
      <c r="K108" s="236"/>
      <c r="L108" s="241"/>
      <c r="M108" s="242"/>
      <c r="N108" s="243"/>
      <c r="O108" s="243"/>
      <c r="P108" s="243"/>
      <c r="Q108" s="243"/>
      <c r="R108" s="243"/>
      <c r="S108" s="243"/>
      <c r="T108" s="244"/>
      <c r="AT108" s="245" t="s">
        <v>161</v>
      </c>
      <c r="AU108" s="245" t="s">
        <v>84</v>
      </c>
      <c r="AV108" s="11" t="s">
        <v>84</v>
      </c>
      <c r="AW108" s="11" t="s">
        <v>163</v>
      </c>
      <c r="AX108" s="11" t="s">
        <v>75</v>
      </c>
      <c r="AY108" s="245" t="s">
        <v>149</v>
      </c>
    </row>
    <row r="109" spans="2:65" s="1" customFormat="1" ht="34.2" customHeight="1">
      <c r="B109" s="45"/>
      <c r="C109" s="220" t="s">
        <v>84</v>
      </c>
      <c r="D109" s="220" t="s">
        <v>152</v>
      </c>
      <c r="E109" s="221" t="s">
        <v>165</v>
      </c>
      <c r="F109" s="222" t="s">
        <v>166</v>
      </c>
      <c r="G109" s="223" t="s">
        <v>167</v>
      </c>
      <c r="H109" s="224">
        <v>98.945</v>
      </c>
      <c r="I109" s="225"/>
      <c r="J109" s="226">
        <f>ROUND(I109*H109,2)</f>
        <v>0</v>
      </c>
      <c r="K109" s="222" t="s">
        <v>156</v>
      </c>
      <c r="L109" s="71"/>
      <c r="M109" s="227" t="s">
        <v>22</v>
      </c>
      <c r="N109" s="228" t="s">
        <v>46</v>
      </c>
      <c r="O109" s="46"/>
      <c r="P109" s="229">
        <f>O109*H109</f>
        <v>0</v>
      </c>
      <c r="Q109" s="229">
        <v>0.02857</v>
      </c>
      <c r="R109" s="229">
        <f>Q109*H109</f>
        <v>2.82685865</v>
      </c>
      <c r="S109" s="229">
        <v>0</v>
      </c>
      <c r="T109" s="230">
        <f>S109*H109</f>
        <v>0</v>
      </c>
      <c r="AR109" s="23" t="s">
        <v>157</v>
      </c>
      <c r="AT109" s="23" t="s">
        <v>152</v>
      </c>
      <c r="AU109" s="23" t="s">
        <v>84</v>
      </c>
      <c r="AY109" s="23" t="s">
        <v>149</v>
      </c>
      <c r="BE109" s="231">
        <f>IF(N109="základní",J109,0)</f>
        <v>0</v>
      </c>
      <c r="BF109" s="231">
        <f>IF(N109="snížená",J109,0)</f>
        <v>0</v>
      </c>
      <c r="BG109" s="231">
        <f>IF(N109="zákl. přenesená",J109,0)</f>
        <v>0</v>
      </c>
      <c r="BH109" s="231">
        <f>IF(N109="sníž. přenesená",J109,0)</f>
        <v>0</v>
      </c>
      <c r="BI109" s="231">
        <f>IF(N109="nulová",J109,0)</f>
        <v>0</v>
      </c>
      <c r="BJ109" s="23" t="s">
        <v>24</v>
      </c>
      <c r="BK109" s="231">
        <f>ROUND(I109*H109,2)</f>
        <v>0</v>
      </c>
      <c r="BL109" s="23" t="s">
        <v>157</v>
      </c>
      <c r="BM109" s="23" t="s">
        <v>168</v>
      </c>
    </row>
    <row r="110" spans="2:51" s="11" customFormat="1" ht="13.5">
      <c r="B110" s="235"/>
      <c r="C110" s="236"/>
      <c r="D110" s="232" t="s">
        <v>161</v>
      </c>
      <c r="E110" s="237" t="s">
        <v>22</v>
      </c>
      <c r="F110" s="238" t="s">
        <v>169</v>
      </c>
      <c r="G110" s="236"/>
      <c r="H110" s="239">
        <v>24.38</v>
      </c>
      <c r="I110" s="240"/>
      <c r="J110" s="236"/>
      <c r="K110" s="236"/>
      <c r="L110" s="241"/>
      <c r="M110" s="242"/>
      <c r="N110" s="243"/>
      <c r="O110" s="243"/>
      <c r="P110" s="243"/>
      <c r="Q110" s="243"/>
      <c r="R110" s="243"/>
      <c r="S110" s="243"/>
      <c r="T110" s="244"/>
      <c r="AT110" s="245" t="s">
        <v>161</v>
      </c>
      <c r="AU110" s="245" t="s">
        <v>84</v>
      </c>
      <c r="AV110" s="11" t="s">
        <v>84</v>
      </c>
      <c r="AW110" s="11" t="s">
        <v>163</v>
      </c>
      <c r="AX110" s="11" t="s">
        <v>75</v>
      </c>
      <c r="AY110" s="245" t="s">
        <v>149</v>
      </c>
    </row>
    <row r="111" spans="2:51" s="11" customFormat="1" ht="13.5">
      <c r="B111" s="235"/>
      <c r="C111" s="236"/>
      <c r="D111" s="232" t="s">
        <v>161</v>
      </c>
      <c r="E111" s="237" t="s">
        <v>22</v>
      </c>
      <c r="F111" s="238" t="s">
        <v>170</v>
      </c>
      <c r="G111" s="236"/>
      <c r="H111" s="239">
        <v>19.89</v>
      </c>
      <c r="I111" s="240"/>
      <c r="J111" s="236"/>
      <c r="K111" s="236"/>
      <c r="L111" s="241"/>
      <c r="M111" s="242"/>
      <c r="N111" s="243"/>
      <c r="O111" s="243"/>
      <c r="P111" s="243"/>
      <c r="Q111" s="243"/>
      <c r="R111" s="243"/>
      <c r="S111" s="243"/>
      <c r="T111" s="244"/>
      <c r="AT111" s="245" t="s">
        <v>161</v>
      </c>
      <c r="AU111" s="245" t="s">
        <v>84</v>
      </c>
      <c r="AV111" s="11" t="s">
        <v>84</v>
      </c>
      <c r="AW111" s="11" t="s">
        <v>163</v>
      </c>
      <c r="AX111" s="11" t="s">
        <v>75</v>
      </c>
      <c r="AY111" s="245" t="s">
        <v>149</v>
      </c>
    </row>
    <row r="112" spans="2:51" s="11" customFormat="1" ht="13.5">
      <c r="B112" s="235"/>
      <c r="C112" s="236"/>
      <c r="D112" s="232" t="s">
        <v>161</v>
      </c>
      <c r="E112" s="237" t="s">
        <v>22</v>
      </c>
      <c r="F112" s="238" t="s">
        <v>171</v>
      </c>
      <c r="G112" s="236"/>
      <c r="H112" s="239">
        <v>54.675</v>
      </c>
      <c r="I112" s="240"/>
      <c r="J112" s="236"/>
      <c r="K112" s="236"/>
      <c r="L112" s="241"/>
      <c r="M112" s="242"/>
      <c r="N112" s="243"/>
      <c r="O112" s="243"/>
      <c r="P112" s="243"/>
      <c r="Q112" s="243"/>
      <c r="R112" s="243"/>
      <c r="S112" s="243"/>
      <c r="T112" s="244"/>
      <c r="AT112" s="245" t="s">
        <v>161</v>
      </c>
      <c r="AU112" s="245" t="s">
        <v>84</v>
      </c>
      <c r="AV112" s="11" t="s">
        <v>84</v>
      </c>
      <c r="AW112" s="11" t="s">
        <v>163</v>
      </c>
      <c r="AX112" s="11" t="s">
        <v>75</v>
      </c>
      <c r="AY112" s="245" t="s">
        <v>149</v>
      </c>
    </row>
    <row r="113" spans="2:65" s="1" customFormat="1" ht="22.8" customHeight="1">
      <c r="B113" s="45"/>
      <c r="C113" s="220" t="s">
        <v>150</v>
      </c>
      <c r="D113" s="220" t="s">
        <v>152</v>
      </c>
      <c r="E113" s="221" t="s">
        <v>172</v>
      </c>
      <c r="F113" s="222" t="s">
        <v>173</v>
      </c>
      <c r="G113" s="223" t="s">
        <v>167</v>
      </c>
      <c r="H113" s="224">
        <v>29.783</v>
      </c>
      <c r="I113" s="225"/>
      <c r="J113" s="226">
        <f>ROUND(I113*H113,2)</f>
        <v>0</v>
      </c>
      <c r="K113" s="222" t="s">
        <v>156</v>
      </c>
      <c r="L113" s="71"/>
      <c r="M113" s="227" t="s">
        <v>22</v>
      </c>
      <c r="N113" s="228" t="s">
        <v>46</v>
      </c>
      <c r="O113" s="46"/>
      <c r="P113" s="229">
        <f>O113*H113</f>
        <v>0</v>
      </c>
      <c r="Q113" s="229">
        <v>0.06917</v>
      </c>
      <c r="R113" s="229">
        <f>Q113*H113</f>
        <v>2.06009011</v>
      </c>
      <c r="S113" s="229">
        <v>0</v>
      </c>
      <c r="T113" s="230">
        <f>S113*H113</f>
        <v>0</v>
      </c>
      <c r="AR113" s="23" t="s">
        <v>157</v>
      </c>
      <c r="AT113" s="23" t="s">
        <v>152</v>
      </c>
      <c r="AU113" s="23" t="s">
        <v>84</v>
      </c>
      <c r="AY113" s="23" t="s">
        <v>149</v>
      </c>
      <c r="BE113" s="231">
        <f>IF(N113="základní",J113,0)</f>
        <v>0</v>
      </c>
      <c r="BF113" s="231">
        <f>IF(N113="snížená",J113,0)</f>
        <v>0</v>
      </c>
      <c r="BG113" s="231">
        <f>IF(N113="zákl. přenesená",J113,0)</f>
        <v>0</v>
      </c>
      <c r="BH113" s="231">
        <f>IF(N113="sníž. přenesená",J113,0)</f>
        <v>0</v>
      </c>
      <c r="BI113" s="231">
        <f>IF(N113="nulová",J113,0)</f>
        <v>0</v>
      </c>
      <c r="BJ113" s="23" t="s">
        <v>24</v>
      </c>
      <c r="BK113" s="231">
        <f>ROUND(I113*H113,2)</f>
        <v>0</v>
      </c>
      <c r="BL113" s="23" t="s">
        <v>157</v>
      </c>
      <c r="BM113" s="23" t="s">
        <v>174</v>
      </c>
    </row>
    <row r="114" spans="2:51" s="11" customFormat="1" ht="13.5">
      <c r="B114" s="235"/>
      <c r="C114" s="236"/>
      <c r="D114" s="232" t="s">
        <v>161</v>
      </c>
      <c r="E114" s="237" t="s">
        <v>22</v>
      </c>
      <c r="F114" s="238" t="s">
        <v>175</v>
      </c>
      <c r="G114" s="236"/>
      <c r="H114" s="239">
        <v>8.8775</v>
      </c>
      <c r="I114" s="240"/>
      <c r="J114" s="236"/>
      <c r="K114" s="236"/>
      <c r="L114" s="241"/>
      <c r="M114" s="242"/>
      <c r="N114" s="243"/>
      <c r="O114" s="243"/>
      <c r="P114" s="243"/>
      <c r="Q114" s="243"/>
      <c r="R114" s="243"/>
      <c r="S114" s="243"/>
      <c r="T114" s="244"/>
      <c r="AT114" s="245" t="s">
        <v>161</v>
      </c>
      <c r="AU114" s="245" t="s">
        <v>84</v>
      </c>
      <c r="AV114" s="11" t="s">
        <v>84</v>
      </c>
      <c r="AW114" s="11" t="s">
        <v>163</v>
      </c>
      <c r="AX114" s="11" t="s">
        <v>75</v>
      </c>
      <c r="AY114" s="245" t="s">
        <v>149</v>
      </c>
    </row>
    <row r="115" spans="2:51" s="11" customFormat="1" ht="13.5">
      <c r="B115" s="235"/>
      <c r="C115" s="236"/>
      <c r="D115" s="232" t="s">
        <v>161</v>
      </c>
      <c r="E115" s="237" t="s">
        <v>22</v>
      </c>
      <c r="F115" s="238" t="s">
        <v>176</v>
      </c>
      <c r="G115" s="236"/>
      <c r="H115" s="239">
        <v>20.9055</v>
      </c>
      <c r="I115" s="240"/>
      <c r="J115" s="236"/>
      <c r="K115" s="236"/>
      <c r="L115" s="241"/>
      <c r="M115" s="242"/>
      <c r="N115" s="243"/>
      <c r="O115" s="243"/>
      <c r="P115" s="243"/>
      <c r="Q115" s="243"/>
      <c r="R115" s="243"/>
      <c r="S115" s="243"/>
      <c r="T115" s="244"/>
      <c r="AT115" s="245" t="s">
        <v>161</v>
      </c>
      <c r="AU115" s="245" t="s">
        <v>84</v>
      </c>
      <c r="AV115" s="11" t="s">
        <v>84</v>
      </c>
      <c r="AW115" s="11" t="s">
        <v>163</v>
      </c>
      <c r="AX115" s="11" t="s">
        <v>75</v>
      </c>
      <c r="AY115" s="245" t="s">
        <v>149</v>
      </c>
    </row>
    <row r="116" spans="2:65" s="1" customFormat="1" ht="34.2" customHeight="1">
      <c r="B116" s="45"/>
      <c r="C116" s="220" t="s">
        <v>157</v>
      </c>
      <c r="D116" s="220" t="s">
        <v>152</v>
      </c>
      <c r="E116" s="221" t="s">
        <v>177</v>
      </c>
      <c r="F116" s="222" t="s">
        <v>178</v>
      </c>
      <c r="G116" s="223" t="s">
        <v>179</v>
      </c>
      <c r="H116" s="224">
        <v>3</v>
      </c>
      <c r="I116" s="225"/>
      <c r="J116" s="226">
        <f>ROUND(I116*H116,2)</f>
        <v>0</v>
      </c>
      <c r="K116" s="222" t="s">
        <v>156</v>
      </c>
      <c r="L116" s="71"/>
      <c r="M116" s="227" t="s">
        <v>22</v>
      </c>
      <c r="N116" s="228" t="s">
        <v>46</v>
      </c>
      <c r="O116" s="46"/>
      <c r="P116" s="229">
        <f>O116*H116</f>
        <v>0</v>
      </c>
      <c r="Q116" s="229">
        <v>0.02606</v>
      </c>
      <c r="R116" s="229">
        <f>Q116*H116</f>
        <v>0.07818</v>
      </c>
      <c r="S116" s="229">
        <v>0</v>
      </c>
      <c r="T116" s="230">
        <f>S116*H116</f>
        <v>0</v>
      </c>
      <c r="AR116" s="23" t="s">
        <v>157</v>
      </c>
      <c r="AT116" s="23" t="s">
        <v>152</v>
      </c>
      <c r="AU116" s="23" t="s">
        <v>84</v>
      </c>
      <c r="AY116" s="23" t="s">
        <v>149</v>
      </c>
      <c r="BE116" s="231">
        <f>IF(N116="základní",J116,0)</f>
        <v>0</v>
      </c>
      <c r="BF116" s="231">
        <f>IF(N116="snížená",J116,0)</f>
        <v>0</v>
      </c>
      <c r="BG116" s="231">
        <f>IF(N116="zákl. přenesená",J116,0)</f>
        <v>0</v>
      </c>
      <c r="BH116" s="231">
        <f>IF(N116="sníž. přenesená",J116,0)</f>
        <v>0</v>
      </c>
      <c r="BI116" s="231">
        <f>IF(N116="nulová",J116,0)</f>
        <v>0</v>
      </c>
      <c r="BJ116" s="23" t="s">
        <v>24</v>
      </c>
      <c r="BK116" s="231">
        <f>ROUND(I116*H116,2)</f>
        <v>0</v>
      </c>
      <c r="BL116" s="23" t="s">
        <v>157</v>
      </c>
      <c r="BM116" s="23" t="s">
        <v>180</v>
      </c>
    </row>
    <row r="117" spans="2:47" s="1" customFormat="1" ht="13.5">
      <c r="B117" s="45"/>
      <c r="C117" s="73"/>
      <c r="D117" s="232" t="s">
        <v>159</v>
      </c>
      <c r="E117" s="73"/>
      <c r="F117" s="233" t="s">
        <v>181</v>
      </c>
      <c r="G117" s="73"/>
      <c r="H117" s="73"/>
      <c r="I117" s="190"/>
      <c r="J117" s="73"/>
      <c r="K117" s="73"/>
      <c r="L117" s="71"/>
      <c r="M117" s="234"/>
      <c r="N117" s="46"/>
      <c r="O117" s="46"/>
      <c r="P117" s="46"/>
      <c r="Q117" s="46"/>
      <c r="R117" s="46"/>
      <c r="S117" s="46"/>
      <c r="T117" s="94"/>
      <c r="AT117" s="23" t="s">
        <v>159</v>
      </c>
      <c r="AU117" s="23" t="s">
        <v>84</v>
      </c>
    </row>
    <row r="118" spans="2:65" s="1" customFormat="1" ht="14.4" customHeight="1">
      <c r="B118" s="45"/>
      <c r="C118" s="220" t="s">
        <v>182</v>
      </c>
      <c r="D118" s="220" t="s">
        <v>152</v>
      </c>
      <c r="E118" s="221" t="s">
        <v>183</v>
      </c>
      <c r="F118" s="222" t="s">
        <v>184</v>
      </c>
      <c r="G118" s="223" t="s">
        <v>185</v>
      </c>
      <c r="H118" s="224">
        <v>17.3</v>
      </c>
      <c r="I118" s="225"/>
      <c r="J118" s="226">
        <f>ROUND(I118*H118,2)</f>
        <v>0</v>
      </c>
      <c r="K118" s="222" t="s">
        <v>156</v>
      </c>
      <c r="L118" s="71"/>
      <c r="M118" s="227" t="s">
        <v>22</v>
      </c>
      <c r="N118" s="228" t="s">
        <v>46</v>
      </c>
      <c r="O118" s="46"/>
      <c r="P118" s="229">
        <f>O118*H118</f>
        <v>0</v>
      </c>
      <c r="Q118" s="229">
        <v>8E-05</v>
      </c>
      <c r="R118" s="229">
        <f>Q118*H118</f>
        <v>0.0013840000000000002</v>
      </c>
      <c r="S118" s="229">
        <v>0</v>
      </c>
      <c r="T118" s="230">
        <f>S118*H118</f>
        <v>0</v>
      </c>
      <c r="AR118" s="23" t="s">
        <v>157</v>
      </c>
      <c r="AT118" s="23" t="s">
        <v>152</v>
      </c>
      <c r="AU118" s="23" t="s">
        <v>84</v>
      </c>
      <c r="AY118" s="23" t="s">
        <v>149</v>
      </c>
      <c r="BE118" s="231">
        <f>IF(N118="základní",J118,0)</f>
        <v>0</v>
      </c>
      <c r="BF118" s="231">
        <f>IF(N118="snížená",J118,0)</f>
        <v>0</v>
      </c>
      <c r="BG118" s="231">
        <f>IF(N118="zákl. přenesená",J118,0)</f>
        <v>0</v>
      </c>
      <c r="BH118" s="231">
        <f>IF(N118="sníž. přenesená",J118,0)</f>
        <v>0</v>
      </c>
      <c r="BI118" s="231">
        <f>IF(N118="nulová",J118,0)</f>
        <v>0</v>
      </c>
      <c r="BJ118" s="23" t="s">
        <v>24</v>
      </c>
      <c r="BK118" s="231">
        <f>ROUND(I118*H118,2)</f>
        <v>0</v>
      </c>
      <c r="BL118" s="23" t="s">
        <v>157</v>
      </c>
      <c r="BM118" s="23" t="s">
        <v>186</v>
      </c>
    </row>
    <row r="119" spans="2:47" s="1" customFormat="1" ht="13.5">
      <c r="B119" s="45"/>
      <c r="C119" s="73"/>
      <c r="D119" s="232" t="s">
        <v>159</v>
      </c>
      <c r="E119" s="73"/>
      <c r="F119" s="233" t="s">
        <v>187</v>
      </c>
      <c r="G119" s="73"/>
      <c r="H119" s="73"/>
      <c r="I119" s="190"/>
      <c r="J119" s="73"/>
      <c r="K119" s="73"/>
      <c r="L119" s="71"/>
      <c r="M119" s="234"/>
      <c r="N119" s="46"/>
      <c r="O119" s="46"/>
      <c r="P119" s="46"/>
      <c r="Q119" s="46"/>
      <c r="R119" s="46"/>
      <c r="S119" s="46"/>
      <c r="T119" s="94"/>
      <c r="AT119" s="23" t="s">
        <v>159</v>
      </c>
      <c r="AU119" s="23" t="s">
        <v>84</v>
      </c>
    </row>
    <row r="120" spans="2:51" s="11" customFormat="1" ht="13.5">
      <c r="B120" s="235"/>
      <c r="C120" s="236"/>
      <c r="D120" s="232" t="s">
        <v>161</v>
      </c>
      <c r="E120" s="237" t="s">
        <v>22</v>
      </c>
      <c r="F120" s="238" t="s">
        <v>188</v>
      </c>
      <c r="G120" s="236"/>
      <c r="H120" s="239">
        <v>4.5</v>
      </c>
      <c r="I120" s="240"/>
      <c r="J120" s="236"/>
      <c r="K120" s="236"/>
      <c r="L120" s="241"/>
      <c r="M120" s="242"/>
      <c r="N120" s="243"/>
      <c r="O120" s="243"/>
      <c r="P120" s="243"/>
      <c r="Q120" s="243"/>
      <c r="R120" s="243"/>
      <c r="S120" s="243"/>
      <c r="T120" s="244"/>
      <c r="AT120" s="245" t="s">
        <v>161</v>
      </c>
      <c r="AU120" s="245" t="s">
        <v>84</v>
      </c>
      <c r="AV120" s="11" t="s">
        <v>84</v>
      </c>
      <c r="AW120" s="11" t="s">
        <v>163</v>
      </c>
      <c r="AX120" s="11" t="s">
        <v>75</v>
      </c>
      <c r="AY120" s="245" t="s">
        <v>149</v>
      </c>
    </row>
    <row r="121" spans="2:51" s="11" customFormat="1" ht="13.5">
      <c r="B121" s="235"/>
      <c r="C121" s="236"/>
      <c r="D121" s="232" t="s">
        <v>161</v>
      </c>
      <c r="E121" s="237" t="s">
        <v>22</v>
      </c>
      <c r="F121" s="238" t="s">
        <v>189</v>
      </c>
      <c r="G121" s="236"/>
      <c r="H121" s="239">
        <v>12.8</v>
      </c>
      <c r="I121" s="240"/>
      <c r="J121" s="236"/>
      <c r="K121" s="236"/>
      <c r="L121" s="241"/>
      <c r="M121" s="242"/>
      <c r="N121" s="243"/>
      <c r="O121" s="243"/>
      <c r="P121" s="243"/>
      <c r="Q121" s="243"/>
      <c r="R121" s="243"/>
      <c r="S121" s="243"/>
      <c r="T121" s="244"/>
      <c r="AT121" s="245" t="s">
        <v>161</v>
      </c>
      <c r="AU121" s="245" t="s">
        <v>84</v>
      </c>
      <c r="AV121" s="11" t="s">
        <v>84</v>
      </c>
      <c r="AW121" s="11" t="s">
        <v>163</v>
      </c>
      <c r="AX121" s="11" t="s">
        <v>75</v>
      </c>
      <c r="AY121" s="245" t="s">
        <v>149</v>
      </c>
    </row>
    <row r="122" spans="2:65" s="1" customFormat="1" ht="14.4" customHeight="1">
      <c r="B122" s="45"/>
      <c r="C122" s="220" t="s">
        <v>190</v>
      </c>
      <c r="D122" s="220" t="s">
        <v>152</v>
      </c>
      <c r="E122" s="221" t="s">
        <v>191</v>
      </c>
      <c r="F122" s="222" t="s">
        <v>192</v>
      </c>
      <c r="G122" s="223" t="s">
        <v>185</v>
      </c>
      <c r="H122" s="224">
        <v>68.9</v>
      </c>
      <c r="I122" s="225"/>
      <c r="J122" s="226">
        <f>ROUND(I122*H122,2)</f>
        <v>0</v>
      </c>
      <c r="K122" s="222" t="s">
        <v>156</v>
      </c>
      <c r="L122" s="71"/>
      <c r="M122" s="227" t="s">
        <v>22</v>
      </c>
      <c r="N122" s="228" t="s">
        <v>46</v>
      </c>
      <c r="O122" s="46"/>
      <c r="P122" s="229">
        <f>O122*H122</f>
        <v>0</v>
      </c>
      <c r="Q122" s="229">
        <v>0.00012</v>
      </c>
      <c r="R122" s="229">
        <f>Q122*H122</f>
        <v>0.008268000000000001</v>
      </c>
      <c r="S122" s="229">
        <v>0</v>
      </c>
      <c r="T122" s="230">
        <f>S122*H122</f>
        <v>0</v>
      </c>
      <c r="AR122" s="23" t="s">
        <v>157</v>
      </c>
      <c r="AT122" s="23" t="s">
        <v>152</v>
      </c>
      <c r="AU122" s="23" t="s">
        <v>84</v>
      </c>
      <c r="AY122" s="23" t="s">
        <v>149</v>
      </c>
      <c r="BE122" s="231">
        <f>IF(N122="základní",J122,0)</f>
        <v>0</v>
      </c>
      <c r="BF122" s="231">
        <f>IF(N122="snížená",J122,0)</f>
        <v>0</v>
      </c>
      <c r="BG122" s="231">
        <f>IF(N122="zákl. přenesená",J122,0)</f>
        <v>0</v>
      </c>
      <c r="BH122" s="231">
        <f>IF(N122="sníž. přenesená",J122,0)</f>
        <v>0</v>
      </c>
      <c r="BI122" s="231">
        <f>IF(N122="nulová",J122,0)</f>
        <v>0</v>
      </c>
      <c r="BJ122" s="23" t="s">
        <v>24</v>
      </c>
      <c r="BK122" s="231">
        <f>ROUND(I122*H122,2)</f>
        <v>0</v>
      </c>
      <c r="BL122" s="23" t="s">
        <v>157</v>
      </c>
      <c r="BM122" s="23" t="s">
        <v>193</v>
      </c>
    </row>
    <row r="123" spans="2:47" s="1" customFormat="1" ht="13.5">
      <c r="B123" s="45"/>
      <c r="C123" s="73"/>
      <c r="D123" s="232" t="s">
        <v>159</v>
      </c>
      <c r="E123" s="73"/>
      <c r="F123" s="233" t="s">
        <v>187</v>
      </c>
      <c r="G123" s="73"/>
      <c r="H123" s="73"/>
      <c r="I123" s="190"/>
      <c r="J123" s="73"/>
      <c r="K123" s="73"/>
      <c r="L123" s="71"/>
      <c r="M123" s="234"/>
      <c r="N123" s="46"/>
      <c r="O123" s="46"/>
      <c r="P123" s="46"/>
      <c r="Q123" s="46"/>
      <c r="R123" s="46"/>
      <c r="S123" s="46"/>
      <c r="T123" s="94"/>
      <c r="AT123" s="23" t="s">
        <v>159</v>
      </c>
      <c r="AU123" s="23" t="s">
        <v>84</v>
      </c>
    </row>
    <row r="124" spans="2:51" s="11" customFormat="1" ht="13.5">
      <c r="B124" s="235"/>
      <c r="C124" s="236"/>
      <c r="D124" s="232" t="s">
        <v>161</v>
      </c>
      <c r="E124" s="237" t="s">
        <v>22</v>
      </c>
      <c r="F124" s="238" t="s">
        <v>194</v>
      </c>
      <c r="G124" s="236"/>
      <c r="H124" s="239">
        <v>68.9</v>
      </c>
      <c r="I124" s="240"/>
      <c r="J124" s="236"/>
      <c r="K124" s="236"/>
      <c r="L124" s="241"/>
      <c r="M124" s="242"/>
      <c r="N124" s="243"/>
      <c r="O124" s="243"/>
      <c r="P124" s="243"/>
      <c r="Q124" s="243"/>
      <c r="R124" s="243"/>
      <c r="S124" s="243"/>
      <c r="T124" s="244"/>
      <c r="AT124" s="245" t="s">
        <v>161</v>
      </c>
      <c r="AU124" s="245" t="s">
        <v>84</v>
      </c>
      <c r="AV124" s="11" t="s">
        <v>84</v>
      </c>
      <c r="AW124" s="11" t="s">
        <v>163</v>
      </c>
      <c r="AX124" s="11" t="s">
        <v>75</v>
      </c>
      <c r="AY124" s="245" t="s">
        <v>149</v>
      </c>
    </row>
    <row r="125" spans="2:65" s="1" customFormat="1" ht="22.8" customHeight="1">
      <c r="B125" s="45"/>
      <c r="C125" s="220" t="s">
        <v>195</v>
      </c>
      <c r="D125" s="220" t="s">
        <v>152</v>
      </c>
      <c r="E125" s="221" t="s">
        <v>196</v>
      </c>
      <c r="F125" s="222" t="s">
        <v>197</v>
      </c>
      <c r="G125" s="223" t="s">
        <v>167</v>
      </c>
      <c r="H125" s="224">
        <v>11.925</v>
      </c>
      <c r="I125" s="225"/>
      <c r="J125" s="226">
        <f>ROUND(I125*H125,2)</f>
        <v>0</v>
      </c>
      <c r="K125" s="222" t="s">
        <v>156</v>
      </c>
      <c r="L125" s="71"/>
      <c r="M125" s="227" t="s">
        <v>22</v>
      </c>
      <c r="N125" s="228" t="s">
        <v>46</v>
      </c>
      <c r="O125" s="46"/>
      <c r="P125" s="229">
        <f>O125*H125</f>
        <v>0</v>
      </c>
      <c r="Q125" s="229">
        <v>0.06405</v>
      </c>
      <c r="R125" s="229">
        <f>Q125*H125</f>
        <v>0.76379625</v>
      </c>
      <c r="S125" s="229">
        <v>0</v>
      </c>
      <c r="T125" s="230">
        <f>S125*H125</f>
        <v>0</v>
      </c>
      <c r="AR125" s="23" t="s">
        <v>157</v>
      </c>
      <c r="AT125" s="23" t="s">
        <v>152</v>
      </c>
      <c r="AU125" s="23" t="s">
        <v>84</v>
      </c>
      <c r="AY125" s="23" t="s">
        <v>149</v>
      </c>
      <c r="BE125" s="231">
        <f>IF(N125="základní",J125,0)</f>
        <v>0</v>
      </c>
      <c r="BF125" s="231">
        <f>IF(N125="snížená",J125,0)</f>
        <v>0</v>
      </c>
      <c r="BG125" s="231">
        <f>IF(N125="zákl. přenesená",J125,0)</f>
        <v>0</v>
      </c>
      <c r="BH125" s="231">
        <f>IF(N125="sníž. přenesená",J125,0)</f>
        <v>0</v>
      </c>
      <c r="BI125" s="231">
        <f>IF(N125="nulová",J125,0)</f>
        <v>0</v>
      </c>
      <c r="BJ125" s="23" t="s">
        <v>24</v>
      </c>
      <c r="BK125" s="231">
        <f>ROUND(I125*H125,2)</f>
        <v>0</v>
      </c>
      <c r="BL125" s="23" t="s">
        <v>157</v>
      </c>
      <c r="BM125" s="23" t="s">
        <v>198</v>
      </c>
    </row>
    <row r="126" spans="2:51" s="11" customFormat="1" ht="13.5">
      <c r="B126" s="235"/>
      <c r="C126" s="236"/>
      <c r="D126" s="232" t="s">
        <v>161</v>
      </c>
      <c r="E126" s="237" t="s">
        <v>22</v>
      </c>
      <c r="F126" s="238" t="s">
        <v>199</v>
      </c>
      <c r="G126" s="236"/>
      <c r="H126" s="239">
        <v>11.925</v>
      </c>
      <c r="I126" s="240"/>
      <c r="J126" s="236"/>
      <c r="K126" s="236"/>
      <c r="L126" s="241"/>
      <c r="M126" s="242"/>
      <c r="N126" s="243"/>
      <c r="O126" s="243"/>
      <c r="P126" s="243"/>
      <c r="Q126" s="243"/>
      <c r="R126" s="243"/>
      <c r="S126" s="243"/>
      <c r="T126" s="244"/>
      <c r="AT126" s="245" t="s">
        <v>161</v>
      </c>
      <c r="AU126" s="245" t="s">
        <v>84</v>
      </c>
      <c r="AV126" s="11" t="s">
        <v>84</v>
      </c>
      <c r="AW126" s="11" t="s">
        <v>163</v>
      </c>
      <c r="AX126" s="11" t="s">
        <v>75</v>
      </c>
      <c r="AY126" s="245" t="s">
        <v>149</v>
      </c>
    </row>
    <row r="127" spans="2:65" s="1" customFormat="1" ht="22.8" customHeight="1">
      <c r="B127" s="45"/>
      <c r="C127" s="220" t="s">
        <v>200</v>
      </c>
      <c r="D127" s="220" t="s">
        <v>152</v>
      </c>
      <c r="E127" s="221" t="s">
        <v>201</v>
      </c>
      <c r="F127" s="222" t="s">
        <v>202</v>
      </c>
      <c r="G127" s="223" t="s">
        <v>167</v>
      </c>
      <c r="H127" s="224">
        <v>1.2</v>
      </c>
      <c r="I127" s="225"/>
      <c r="J127" s="226">
        <f>ROUND(I127*H127,2)</f>
        <v>0</v>
      </c>
      <c r="K127" s="222" t="s">
        <v>156</v>
      </c>
      <c r="L127" s="71"/>
      <c r="M127" s="227" t="s">
        <v>22</v>
      </c>
      <c r="N127" s="228" t="s">
        <v>46</v>
      </c>
      <c r="O127" s="46"/>
      <c r="P127" s="229">
        <f>O127*H127</f>
        <v>0</v>
      </c>
      <c r="Q127" s="229">
        <v>0.17818</v>
      </c>
      <c r="R127" s="229">
        <f>Q127*H127</f>
        <v>0.213816</v>
      </c>
      <c r="S127" s="229">
        <v>0</v>
      </c>
      <c r="T127" s="230">
        <f>S127*H127</f>
        <v>0</v>
      </c>
      <c r="AR127" s="23" t="s">
        <v>157</v>
      </c>
      <c r="AT127" s="23" t="s">
        <v>152</v>
      </c>
      <c r="AU127" s="23" t="s">
        <v>84</v>
      </c>
      <c r="AY127" s="23" t="s">
        <v>149</v>
      </c>
      <c r="BE127" s="231">
        <f>IF(N127="základní",J127,0)</f>
        <v>0</v>
      </c>
      <c r="BF127" s="231">
        <f>IF(N127="snížená",J127,0)</f>
        <v>0</v>
      </c>
      <c r="BG127" s="231">
        <f>IF(N127="zákl. přenesená",J127,0)</f>
        <v>0</v>
      </c>
      <c r="BH127" s="231">
        <f>IF(N127="sníž. přenesená",J127,0)</f>
        <v>0</v>
      </c>
      <c r="BI127" s="231">
        <f>IF(N127="nulová",J127,0)</f>
        <v>0</v>
      </c>
      <c r="BJ127" s="23" t="s">
        <v>24</v>
      </c>
      <c r="BK127" s="231">
        <f>ROUND(I127*H127,2)</f>
        <v>0</v>
      </c>
      <c r="BL127" s="23" t="s">
        <v>157</v>
      </c>
      <c r="BM127" s="23" t="s">
        <v>203</v>
      </c>
    </row>
    <row r="128" spans="2:51" s="11" customFormat="1" ht="13.5">
      <c r="B128" s="235"/>
      <c r="C128" s="236"/>
      <c r="D128" s="232" t="s">
        <v>161</v>
      </c>
      <c r="E128" s="237" t="s">
        <v>22</v>
      </c>
      <c r="F128" s="238" t="s">
        <v>204</v>
      </c>
      <c r="G128" s="236"/>
      <c r="H128" s="239">
        <v>0.6</v>
      </c>
      <c r="I128" s="240"/>
      <c r="J128" s="236"/>
      <c r="K128" s="236"/>
      <c r="L128" s="241"/>
      <c r="M128" s="242"/>
      <c r="N128" s="243"/>
      <c r="O128" s="243"/>
      <c r="P128" s="243"/>
      <c r="Q128" s="243"/>
      <c r="R128" s="243"/>
      <c r="S128" s="243"/>
      <c r="T128" s="244"/>
      <c r="AT128" s="245" t="s">
        <v>161</v>
      </c>
      <c r="AU128" s="245" t="s">
        <v>84</v>
      </c>
      <c r="AV128" s="11" t="s">
        <v>84</v>
      </c>
      <c r="AW128" s="11" t="s">
        <v>163</v>
      </c>
      <c r="AX128" s="11" t="s">
        <v>75</v>
      </c>
      <c r="AY128" s="245" t="s">
        <v>149</v>
      </c>
    </row>
    <row r="129" spans="2:51" s="11" customFormat="1" ht="13.5">
      <c r="B129" s="235"/>
      <c r="C129" s="236"/>
      <c r="D129" s="232" t="s">
        <v>161</v>
      </c>
      <c r="E129" s="237" t="s">
        <v>22</v>
      </c>
      <c r="F129" s="238" t="s">
        <v>205</v>
      </c>
      <c r="G129" s="236"/>
      <c r="H129" s="239">
        <v>0.6</v>
      </c>
      <c r="I129" s="240"/>
      <c r="J129" s="236"/>
      <c r="K129" s="236"/>
      <c r="L129" s="241"/>
      <c r="M129" s="242"/>
      <c r="N129" s="243"/>
      <c r="O129" s="243"/>
      <c r="P129" s="243"/>
      <c r="Q129" s="243"/>
      <c r="R129" s="243"/>
      <c r="S129" s="243"/>
      <c r="T129" s="244"/>
      <c r="AT129" s="245" t="s">
        <v>161</v>
      </c>
      <c r="AU129" s="245" t="s">
        <v>84</v>
      </c>
      <c r="AV129" s="11" t="s">
        <v>84</v>
      </c>
      <c r="AW129" s="11" t="s">
        <v>163</v>
      </c>
      <c r="AX129" s="11" t="s">
        <v>75</v>
      </c>
      <c r="AY129" s="245" t="s">
        <v>149</v>
      </c>
    </row>
    <row r="130" spans="2:65" s="1" customFormat="1" ht="34.2" customHeight="1">
      <c r="B130" s="45"/>
      <c r="C130" s="220" t="s">
        <v>206</v>
      </c>
      <c r="D130" s="220" t="s">
        <v>152</v>
      </c>
      <c r="E130" s="221" t="s">
        <v>207</v>
      </c>
      <c r="F130" s="222" t="s">
        <v>208</v>
      </c>
      <c r="G130" s="223" t="s">
        <v>167</v>
      </c>
      <c r="H130" s="224">
        <v>1.5</v>
      </c>
      <c r="I130" s="225"/>
      <c r="J130" s="226">
        <f>ROUND(I130*H130,2)</f>
        <v>0</v>
      </c>
      <c r="K130" s="222" t="s">
        <v>156</v>
      </c>
      <c r="L130" s="71"/>
      <c r="M130" s="227" t="s">
        <v>22</v>
      </c>
      <c r="N130" s="228" t="s">
        <v>46</v>
      </c>
      <c r="O130" s="46"/>
      <c r="P130" s="229">
        <f>O130*H130</f>
        <v>0</v>
      </c>
      <c r="Q130" s="229">
        <v>0.00884</v>
      </c>
      <c r="R130" s="229">
        <f>Q130*H130</f>
        <v>0.013260000000000001</v>
      </c>
      <c r="S130" s="229">
        <v>0</v>
      </c>
      <c r="T130" s="230">
        <f>S130*H130</f>
        <v>0</v>
      </c>
      <c r="AR130" s="23" t="s">
        <v>157</v>
      </c>
      <c r="AT130" s="23" t="s">
        <v>152</v>
      </c>
      <c r="AU130" s="23" t="s">
        <v>84</v>
      </c>
      <c r="AY130" s="23" t="s">
        <v>149</v>
      </c>
      <c r="BE130" s="231">
        <f>IF(N130="základní",J130,0)</f>
        <v>0</v>
      </c>
      <c r="BF130" s="231">
        <f>IF(N130="snížená",J130,0)</f>
        <v>0</v>
      </c>
      <c r="BG130" s="231">
        <f>IF(N130="zákl. přenesená",J130,0)</f>
        <v>0</v>
      </c>
      <c r="BH130" s="231">
        <f>IF(N130="sníž. přenesená",J130,0)</f>
        <v>0</v>
      </c>
      <c r="BI130" s="231">
        <f>IF(N130="nulová",J130,0)</f>
        <v>0</v>
      </c>
      <c r="BJ130" s="23" t="s">
        <v>24</v>
      </c>
      <c r="BK130" s="231">
        <f>ROUND(I130*H130,2)</f>
        <v>0</v>
      </c>
      <c r="BL130" s="23" t="s">
        <v>157</v>
      </c>
      <c r="BM130" s="23" t="s">
        <v>209</v>
      </c>
    </row>
    <row r="131" spans="2:47" s="1" customFormat="1" ht="13.5">
      <c r="B131" s="45"/>
      <c r="C131" s="73"/>
      <c r="D131" s="232" t="s">
        <v>159</v>
      </c>
      <c r="E131" s="73"/>
      <c r="F131" s="233" t="s">
        <v>210</v>
      </c>
      <c r="G131" s="73"/>
      <c r="H131" s="73"/>
      <c r="I131" s="190"/>
      <c r="J131" s="73"/>
      <c r="K131" s="73"/>
      <c r="L131" s="71"/>
      <c r="M131" s="234"/>
      <c r="N131" s="46"/>
      <c r="O131" s="46"/>
      <c r="P131" s="46"/>
      <c r="Q131" s="46"/>
      <c r="R131" s="46"/>
      <c r="S131" s="46"/>
      <c r="T131" s="94"/>
      <c r="AT131" s="23" t="s">
        <v>159</v>
      </c>
      <c r="AU131" s="23" t="s">
        <v>84</v>
      </c>
    </row>
    <row r="132" spans="2:51" s="11" customFormat="1" ht="13.5">
      <c r="B132" s="235"/>
      <c r="C132" s="236"/>
      <c r="D132" s="232" t="s">
        <v>161</v>
      </c>
      <c r="E132" s="237" t="s">
        <v>22</v>
      </c>
      <c r="F132" s="238" t="s">
        <v>211</v>
      </c>
      <c r="G132" s="236"/>
      <c r="H132" s="239">
        <v>0.9</v>
      </c>
      <c r="I132" s="240"/>
      <c r="J132" s="236"/>
      <c r="K132" s="236"/>
      <c r="L132" s="241"/>
      <c r="M132" s="242"/>
      <c r="N132" s="243"/>
      <c r="O132" s="243"/>
      <c r="P132" s="243"/>
      <c r="Q132" s="243"/>
      <c r="R132" s="243"/>
      <c r="S132" s="243"/>
      <c r="T132" s="244"/>
      <c r="AT132" s="245" t="s">
        <v>161</v>
      </c>
      <c r="AU132" s="245" t="s">
        <v>84</v>
      </c>
      <c r="AV132" s="11" t="s">
        <v>84</v>
      </c>
      <c r="AW132" s="11" t="s">
        <v>163</v>
      </c>
      <c r="AX132" s="11" t="s">
        <v>75</v>
      </c>
      <c r="AY132" s="245" t="s">
        <v>149</v>
      </c>
    </row>
    <row r="133" spans="2:51" s="11" customFormat="1" ht="13.5">
      <c r="B133" s="235"/>
      <c r="C133" s="236"/>
      <c r="D133" s="232" t="s">
        <v>161</v>
      </c>
      <c r="E133" s="237" t="s">
        <v>22</v>
      </c>
      <c r="F133" s="238" t="s">
        <v>212</v>
      </c>
      <c r="G133" s="236"/>
      <c r="H133" s="239">
        <v>0.6</v>
      </c>
      <c r="I133" s="240"/>
      <c r="J133" s="236"/>
      <c r="K133" s="236"/>
      <c r="L133" s="241"/>
      <c r="M133" s="242"/>
      <c r="N133" s="243"/>
      <c r="O133" s="243"/>
      <c r="P133" s="243"/>
      <c r="Q133" s="243"/>
      <c r="R133" s="243"/>
      <c r="S133" s="243"/>
      <c r="T133" s="244"/>
      <c r="AT133" s="245" t="s">
        <v>161</v>
      </c>
      <c r="AU133" s="245" t="s">
        <v>84</v>
      </c>
      <c r="AV133" s="11" t="s">
        <v>84</v>
      </c>
      <c r="AW133" s="11" t="s">
        <v>163</v>
      </c>
      <c r="AX133" s="11" t="s">
        <v>75</v>
      </c>
      <c r="AY133" s="245" t="s">
        <v>149</v>
      </c>
    </row>
    <row r="134" spans="2:65" s="1" customFormat="1" ht="34.2" customHeight="1">
      <c r="B134" s="45"/>
      <c r="C134" s="220" t="s">
        <v>29</v>
      </c>
      <c r="D134" s="220" t="s">
        <v>152</v>
      </c>
      <c r="E134" s="221" t="s">
        <v>213</v>
      </c>
      <c r="F134" s="222" t="s">
        <v>214</v>
      </c>
      <c r="G134" s="223" t="s">
        <v>167</v>
      </c>
      <c r="H134" s="224">
        <v>2.783</v>
      </c>
      <c r="I134" s="225"/>
      <c r="J134" s="226">
        <f>ROUND(I134*H134,2)</f>
        <v>0</v>
      </c>
      <c r="K134" s="222" t="s">
        <v>156</v>
      </c>
      <c r="L134" s="71"/>
      <c r="M134" s="227" t="s">
        <v>22</v>
      </c>
      <c r="N134" s="228" t="s">
        <v>46</v>
      </c>
      <c r="O134" s="46"/>
      <c r="P134" s="229">
        <f>O134*H134</f>
        <v>0</v>
      </c>
      <c r="Q134" s="229">
        <v>0.07427</v>
      </c>
      <c r="R134" s="229">
        <f>Q134*H134</f>
        <v>0.20669341</v>
      </c>
      <c r="S134" s="229">
        <v>0</v>
      </c>
      <c r="T134" s="230">
        <f>S134*H134</f>
        <v>0</v>
      </c>
      <c r="AR134" s="23" t="s">
        <v>157</v>
      </c>
      <c r="AT134" s="23" t="s">
        <v>152</v>
      </c>
      <c r="AU134" s="23" t="s">
        <v>84</v>
      </c>
      <c r="AY134" s="23" t="s">
        <v>149</v>
      </c>
      <c r="BE134" s="231">
        <f>IF(N134="základní",J134,0)</f>
        <v>0</v>
      </c>
      <c r="BF134" s="231">
        <f>IF(N134="snížená",J134,0)</f>
        <v>0</v>
      </c>
      <c r="BG134" s="231">
        <f>IF(N134="zákl. přenesená",J134,0)</f>
        <v>0</v>
      </c>
      <c r="BH134" s="231">
        <f>IF(N134="sníž. přenesená",J134,0)</f>
        <v>0</v>
      </c>
      <c r="BI134" s="231">
        <f>IF(N134="nulová",J134,0)</f>
        <v>0</v>
      </c>
      <c r="BJ134" s="23" t="s">
        <v>24</v>
      </c>
      <c r="BK134" s="231">
        <f>ROUND(I134*H134,2)</f>
        <v>0</v>
      </c>
      <c r="BL134" s="23" t="s">
        <v>157</v>
      </c>
      <c r="BM134" s="23" t="s">
        <v>215</v>
      </c>
    </row>
    <row r="135" spans="2:51" s="11" customFormat="1" ht="13.5">
      <c r="B135" s="235"/>
      <c r="C135" s="236"/>
      <c r="D135" s="232" t="s">
        <v>161</v>
      </c>
      <c r="E135" s="237" t="s">
        <v>22</v>
      </c>
      <c r="F135" s="238" t="s">
        <v>216</v>
      </c>
      <c r="G135" s="236"/>
      <c r="H135" s="239">
        <v>2.7825</v>
      </c>
      <c r="I135" s="240"/>
      <c r="J135" s="236"/>
      <c r="K135" s="236"/>
      <c r="L135" s="241"/>
      <c r="M135" s="242"/>
      <c r="N135" s="243"/>
      <c r="O135" s="243"/>
      <c r="P135" s="243"/>
      <c r="Q135" s="243"/>
      <c r="R135" s="243"/>
      <c r="S135" s="243"/>
      <c r="T135" s="244"/>
      <c r="AT135" s="245" t="s">
        <v>161</v>
      </c>
      <c r="AU135" s="245" t="s">
        <v>84</v>
      </c>
      <c r="AV135" s="11" t="s">
        <v>84</v>
      </c>
      <c r="AW135" s="11" t="s">
        <v>163</v>
      </c>
      <c r="AX135" s="11" t="s">
        <v>75</v>
      </c>
      <c r="AY135" s="245" t="s">
        <v>149</v>
      </c>
    </row>
    <row r="136" spans="2:63" s="10" customFormat="1" ht="29.85" customHeight="1">
      <c r="B136" s="204"/>
      <c r="C136" s="205"/>
      <c r="D136" s="206" t="s">
        <v>74</v>
      </c>
      <c r="E136" s="218" t="s">
        <v>190</v>
      </c>
      <c r="F136" s="218" t="s">
        <v>217</v>
      </c>
      <c r="G136" s="205"/>
      <c r="H136" s="205"/>
      <c r="I136" s="208"/>
      <c r="J136" s="219">
        <f>BK136</f>
        <v>0</v>
      </c>
      <c r="K136" s="205"/>
      <c r="L136" s="210"/>
      <c r="M136" s="211"/>
      <c r="N136" s="212"/>
      <c r="O136" s="212"/>
      <c r="P136" s="213">
        <f>P137+P168</f>
        <v>0</v>
      </c>
      <c r="Q136" s="212"/>
      <c r="R136" s="213">
        <f>R137+R168</f>
        <v>6.382959720000001</v>
      </c>
      <c r="S136" s="212"/>
      <c r="T136" s="214">
        <f>T137+T168</f>
        <v>0</v>
      </c>
      <c r="AR136" s="215" t="s">
        <v>24</v>
      </c>
      <c r="AT136" s="216" t="s">
        <v>74</v>
      </c>
      <c r="AU136" s="216" t="s">
        <v>24</v>
      </c>
      <c r="AY136" s="215" t="s">
        <v>149</v>
      </c>
      <c r="BK136" s="217">
        <f>BK137+BK168</f>
        <v>0</v>
      </c>
    </row>
    <row r="137" spans="2:63" s="10" customFormat="1" ht="14.85" customHeight="1">
      <c r="B137" s="204"/>
      <c r="C137" s="205"/>
      <c r="D137" s="206" t="s">
        <v>74</v>
      </c>
      <c r="E137" s="218" t="s">
        <v>218</v>
      </c>
      <c r="F137" s="218" t="s">
        <v>219</v>
      </c>
      <c r="G137" s="205"/>
      <c r="H137" s="205"/>
      <c r="I137" s="208"/>
      <c r="J137" s="219">
        <f>BK137</f>
        <v>0</v>
      </c>
      <c r="K137" s="205"/>
      <c r="L137" s="210"/>
      <c r="M137" s="211"/>
      <c r="N137" s="212"/>
      <c r="O137" s="212"/>
      <c r="P137" s="213">
        <f>SUM(P138:P167)</f>
        <v>0</v>
      </c>
      <c r="Q137" s="212"/>
      <c r="R137" s="213">
        <f>SUM(R138:R167)</f>
        <v>2.57964972</v>
      </c>
      <c r="S137" s="212"/>
      <c r="T137" s="214">
        <f>SUM(T138:T167)</f>
        <v>0</v>
      </c>
      <c r="AR137" s="215" t="s">
        <v>24</v>
      </c>
      <c r="AT137" s="216" t="s">
        <v>74</v>
      </c>
      <c r="AU137" s="216" t="s">
        <v>84</v>
      </c>
      <c r="AY137" s="215" t="s">
        <v>149</v>
      </c>
      <c r="BK137" s="217">
        <f>SUM(BK138:BK167)</f>
        <v>0</v>
      </c>
    </row>
    <row r="138" spans="2:65" s="1" customFormat="1" ht="22.8" customHeight="1">
      <c r="B138" s="45"/>
      <c r="C138" s="220" t="s">
        <v>220</v>
      </c>
      <c r="D138" s="220" t="s">
        <v>152</v>
      </c>
      <c r="E138" s="221" t="s">
        <v>221</v>
      </c>
      <c r="F138" s="222" t="s">
        <v>222</v>
      </c>
      <c r="G138" s="223" t="s">
        <v>185</v>
      </c>
      <c r="H138" s="224">
        <v>135.775</v>
      </c>
      <c r="I138" s="225"/>
      <c r="J138" s="226">
        <f>ROUND(I138*H138,2)</f>
        <v>0</v>
      </c>
      <c r="K138" s="222" t="s">
        <v>156</v>
      </c>
      <c r="L138" s="71"/>
      <c r="M138" s="227" t="s">
        <v>22</v>
      </c>
      <c r="N138" s="228" t="s">
        <v>46</v>
      </c>
      <c r="O138" s="46"/>
      <c r="P138" s="229">
        <f>O138*H138</f>
        <v>0</v>
      </c>
      <c r="Q138" s="229">
        <v>0.0015</v>
      </c>
      <c r="R138" s="229">
        <f>Q138*H138</f>
        <v>0.20366250000000002</v>
      </c>
      <c r="S138" s="229">
        <v>0</v>
      </c>
      <c r="T138" s="230">
        <f>S138*H138</f>
        <v>0</v>
      </c>
      <c r="AR138" s="23" t="s">
        <v>157</v>
      </c>
      <c r="AT138" s="23" t="s">
        <v>152</v>
      </c>
      <c r="AU138" s="23" t="s">
        <v>150</v>
      </c>
      <c r="AY138" s="23" t="s">
        <v>149</v>
      </c>
      <c r="BE138" s="231">
        <f>IF(N138="základní",J138,0)</f>
        <v>0</v>
      </c>
      <c r="BF138" s="231">
        <f>IF(N138="snížená",J138,0)</f>
        <v>0</v>
      </c>
      <c r="BG138" s="231">
        <f>IF(N138="zákl. přenesená",J138,0)</f>
        <v>0</v>
      </c>
      <c r="BH138" s="231">
        <f>IF(N138="sníž. přenesená",J138,0)</f>
        <v>0</v>
      </c>
      <c r="BI138" s="231">
        <f>IF(N138="nulová",J138,0)</f>
        <v>0</v>
      </c>
      <c r="BJ138" s="23" t="s">
        <v>24</v>
      </c>
      <c r="BK138" s="231">
        <f>ROUND(I138*H138,2)</f>
        <v>0</v>
      </c>
      <c r="BL138" s="23" t="s">
        <v>157</v>
      </c>
      <c r="BM138" s="23" t="s">
        <v>223</v>
      </c>
    </row>
    <row r="139" spans="2:47" s="1" customFormat="1" ht="13.5">
      <c r="B139" s="45"/>
      <c r="C139" s="73"/>
      <c r="D139" s="232" t="s">
        <v>159</v>
      </c>
      <c r="E139" s="73"/>
      <c r="F139" s="233" t="s">
        <v>224</v>
      </c>
      <c r="G139" s="73"/>
      <c r="H139" s="73"/>
      <c r="I139" s="190"/>
      <c r="J139" s="73"/>
      <c r="K139" s="73"/>
      <c r="L139" s="71"/>
      <c r="M139" s="234"/>
      <c r="N139" s="46"/>
      <c r="O139" s="46"/>
      <c r="P139" s="46"/>
      <c r="Q139" s="46"/>
      <c r="R139" s="46"/>
      <c r="S139" s="46"/>
      <c r="T139" s="94"/>
      <c r="AT139" s="23" t="s">
        <v>159</v>
      </c>
      <c r="AU139" s="23" t="s">
        <v>150</v>
      </c>
    </row>
    <row r="140" spans="2:51" s="11" customFormat="1" ht="13.5">
      <c r="B140" s="235"/>
      <c r="C140" s="236"/>
      <c r="D140" s="232" t="s">
        <v>161</v>
      </c>
      <c r="E140" s="237" t="s">
        <v>22</v>
      </c>
      <c r="F140" s="238" t="s">
        <v>225</v>
      </c>
      <c r="G140" s="236"/>
      <c r="H140" s="239">
        <v>45.85</v>
      </c>
      <c r="I140" s="240"/>
      <c r="J140" s="236"/>
      <c r="K140" s="236"/>
      <c r="L140" s="241"/>
      <c r="M140" s="242"/>
      <c r="N140" s="243"/>
      <c r="O140" s="243"/>
      <c r="P140" s="243"/>
      <c r="Q140" s="243"/>
      <c r="R140" s="243"/>
      <c r="S140" s="243"/>
      <c r="T140" s="244"/>
      <c r="AT140" s="245" t="s">
        <v>161</v>
      </c>
      <c r="AU140" s="245" t="s">
        <v>150</v>
      </c>
      <c r="AV140" s="11" t="s">
        <v>84</v>
      </c>
      <c r="AW140" s="11" t="s">
        <v>163</v>
      </c>
      <c r="AX140" s="11" t="s">
        <v>75</v>
      </c>
      <c r="AY140" s="245" t="s">
        <v>149</v>
      </c>
    </row>
    <row r="141" spans="2:51" s="11" customFormat="1" ht="13.5">
      <c r="B141" s="235"/>
      <c r="C141" s="236"/>
      <c r="D141" s="232" t="s">
        <v>161</v>
      </c>
      <c r="E141" s="237" t="s">
        <v>22</v>
      </c>
      <c r="F141" s="238" t="s">
        <v>226</v>
      </c>
      <c r="G141" s="236"/>
      <c r="H141" s="239">
        <v>89.925</v>
      </c>
      <c r="I141" s="240"/>
      <c r="J141" s="236"/>
      <c r="K141" s="236"/>
      <c r="L141" s="241"/>
      <c r="M141" s="242"/>
      <c r="N141" s="243"/>
      <c r="O141" s="243"/>
      <c r="P141" s="243"/>
      <c r="Q141" s="243"/>
      <c r="R141" s="243"/>
      <c r="S141" s="243"/>
      <c r="T141" s="244"/>
      <c r="AT141" s="245" t="s">
        <v>161</v>
      </c>
      <c r="AU141" s="245" t="s">
        <v>150</v>
      </c>
      <c r="AV141" s="11" t="s">
        <v>84</v>
      </c>
      <c r="AW141" s="11" t="s">
        <v>163</v>
      </c>
      <c r="AX141" s="11" t="s">
        <v>75</v>
      </c>
      <c r="AY141" s="245" t="s">
        <v>149</v>
      </c>
    </row>
    <row r="142" spans="2:65" s="1" customFormat="1" ht="14.4" customHeight="1">
      <c r="B142" s="45"/>
      <c r="C142" s="220" t="s">
        <v>227</v>
      </c>
      <c r="D142" s="220" t="s">
        <v>152</v>
      </c>
      <c r="E142" s="221" t="s">
        <v>228</v>
      </c>
      <c r="F142" s="222" t="s">
        <v>229</v>
      </c>
      <c r="G142" s="223" t="s">
        <v>167</v>
      </c>
      <c r="H142" s="224">
        <v>4.7</v>
      </c>
      <c r="I142" s="225"/>
      <c r="J142" s="226">
        <f>ROUND(I142*H142,2)</f>
        <v>0</v>
      </c>
      <c r="K142" s="222" t="s">
        <v>156</v>
      </c>
      <c r="L142" s="71"/>
      <c r="M142" s="227" t="s">
        <v>22</v>
      </c>
      <c r="N142" s="228" t="s">
        <v>46</v>
      </c>
      <c r="O142" s="46"/>
      <c r="P142" s="229">
        <f>O142*H142</f>
        <v>0</v>
      </c>
      <c r="Q142" s="229">
        <v>0.04</v>
      </c>
      <c r="R142" s="229">
        <f>Q142*H142</f>
        <v>0.188</v>
      </c>
      <c r="S142" s="229">
        <v>0</v>
      </c>
      <c r="T142" s="230">
        <f>S142*H142</f>
        <v>0</v>
      </c>
      <c r="AR142" s="23" t="s">
        <v>157</v>
      </c>
      <c r="AT142" s="23" t="s">
        <v>152</v>
      </c>
      <c r="AU142" s="23" t="s">
        <v>150</v>
      </c>
      <c r="AY142" s="23" t="s">
        <v>149</v>
      </c>
      <c r="BE142" s="231">
        <f>IF(N142="základní",J142,0)</f>
        <v>0</v>
      </c>
      <c r="BF142" s="231">
        <f>IF(N142="snížená",J142,0)</f>
        <v>0</v>
      </c>
      <c r="BG142" s="231">
        <f>IF(N142="zákl. přenesená",J142,0)</f>
        <v>0</v>
      </c>
      <c r="BH142" s="231">
        <f>IF(N142="sníž. přenesená",J142,0)</f>
        <v>0</v>
      </c>
      <c r="BI142" s="231">
        <f>IF(N142="nulová",J142,0)</f>
        <v>0</v>
      </c>
      <c r="BJ142" s="23" t="s">
        <v>24</v>
      </c>
      <c r="BK142" s="231">
        <f>ROUND(I142*H142,2)</f>
        <v>0</v>
      </c>
      <c r="BL142" s="23" t="s">
        <v>157</v>
      </c>
      <c r="BM142" s="23" t="s">
        <v>230</v>
      </c>
    </row>
    <row r="143" spans="2:47" s="1" customFormat="1" ht="13.5">
      <c r="B143" s="45"/>
      <c r="C143" s="73"/>
      <c r="D143" s="232" t="s">
        <v>159</v>
      </c>
      <c r="E143" s="73"/>
      <c r="F143" s="233" t="s">
        <v>231</v>
      </c>
      <c r="G143" s="73"/>
      <c r="H143" s="73"/>
      <c r="I143" s="190"/>
      <c r="J143" s="73"/>
      <c r="K143" s="73"/>
      <c r="L143" s="71"/>
      <c r="M143" s="234"/>
      <c r="N143" s="46"/>
      <c r="O143" s="46"/>
      <c r="P143" s="46"/>
      <c r="Q143" s="46"/>
      <c r="R143" s="46"/>
      <c r="S143" s="46"/>
      <c r="T143" s="94"/>
      <c r="AT143" s="23" t="s">
        <v>159</v>
      </c>
      <c r="AU143" s="23" t="s">
        <v>150</v>
      </c>
    </row>
    <row r="144" spans="2:51" s="11" customFormat="1" ht="13.5">
      <c r="B144" s="235"/>
      <c r="C144" s="236"/>
      <c r="D144" s="232" t="s">
        <v>161</v>
      </c>
      <c r="E144" s="237" t="s">
        <v>22</v>
      </c>
      <c r="F144" s="238" t="s">
        <v>232</v>
      </c>
      <c r="G144" s="236"/>
      <c r="H144" s="239">
        <v>4.7</v>
      </c>
      <c r="I144" s="240"/>
      <c r="J144" s="236"/>
      <c r="K144" s="236"/>
      <c r="L144" s="241"/>
      <c r="M144" s="242"/>
      <c r="N144" s="243"/>
      <c r="O144" s="243"/>
      <c r="P144" s="243"/>
      <c r="Q144" s="243"/>
      <c r="R144" s="243"/>
      <c r="S144" s="243"/>
      <c r="T144" s="244"/>
      <c r="AT144" s="245" t="s">
        <v>161</v>
      </c>
      <c r="AU144" s="245" t="s">
        <v>150</v>
      </c>
      <c r="AV144" s="11" t="s">
        <v>84</v>
      </c>
      <c r="AW144" s="11" t="s">
        <v>163</v>
      </c>
      <c r="AX144" s="11" t="s">
        <v>75</v>
      </c>
      <c r="AY144" s="245" t="s">
        <v>149</v>
      </c>
    </row>
    <row r="145" spans="2:65" s="1" customFormat="1" ht="14.4" customHeight="1">
      <c r="B145" s="45"/>
      <c r="C145" s="220" t="s">
        <v>233</v>
      </c>
      <c r="D145" s="220" t="s">
        <v>152</v>
      </c>
      <c r="E145" s="221" t="s">
        <v>234</v>
      </c>
      <c r="F145" s="222" t="s">
        <v>235</v>
      </c>
      <c r="G145" s="223" t="s">
        <v>167</v>
      </c>
      <c r="H145" s="224">
        <v>4.7</v>
      </c>
      <c r="I145" s="225"/>
      <c r="J145" s="226">
        <f>ROUND(I145*H145,2)</f>
        <v>0</v>
      </c>
      <c r="K145" s="222" t="s">
        <v>156</v>
      </c>
      <c r="L145" s="71"/>
      <c r="M145" s="227" t="s">
        <v>22</v>
      </c>
      <c r="N145" s="228" t="s">
        <v>46</v>
      </c>
      <c r="O145" s="46"/>
      <c r="P145" s="229">
        <f>O145*H145</f>
        <v>0</v>
      </c>
      <c r="Q145" s="229">
        <v>0.0373</v>
      </c>
      <c r="R145" s="229">
        <f>Q145*H145</f>
        <v>0.17531</v>
      </c>
      <c r="S145" s="229">
        <v>0</v>
      </c>
      <c r="T145" s="230">
        <f>S145*H145</f>
        <v>0</v>
      </c>
      <c r="AR145" s="23" t="s">
        <v>157</v>
      </c>
      <c r="AT145" s="23" t="s">
        <v>152</v>
      </c>
      <c r="AU145" s="23" t="s">
        <v>150</v>
      </c>
      <c r="AY145" s="23" t="s">
        <v>149</v>
      </c>
      <c r="BE145" s="231">
        <f>IF(N145="základní",J145,0)</f>
        <v>0</v>
      </c>
      <c r="BF145" s="231">
        <f>IF(N145="snížená",J145,0)</f>
        <v>0</v>
      </c>
      <c r="BG145" s="231">
        <f>IF(N145="zákl. přenesená",J145,0)</f>
        <v>0</v>
      </c>
      <c r="BH145" s="231">
        <f>IF(N145="sníž. přenesená",J145,0)</f>
        <v>0</v>
      </c>
      <c r="BI145" s="231">
        <f>IF(N145="nulová",J145,0)</f>
        <v>0</v>
      </c>
      <c r="BJ145" s="23" t="s">
        <v>24</v>
      </c>
      <c r="BK145" s="231">
        <f>ROUND(I145*H145,2)</f>
        <v>0</v>
      </c>
      <c r="BL145" s="23" t="s">
        <v>157</v>
      </c>
      <c r="BM145" s="23" t="s">
        <v>236</v>
      </c>
    </row>
    <row r="146" spans="2:51" s="11" customFormat="1" ht="13.5">
      <c r="B146" s="235"/>
      <c r="C146" s="236"/>
      <c r="D146" s="232" t="s">
        <v>161</v>
      </c>
      <c r="E146" s="237" t="s">
        <v>22</v>
      </c>
      <c r="F146" s="238" t="s">
        <v>232</v>
      </c>
      <c r="G146" s="236"/>
      <c r="H146" s="239">
        <v>4.7</v>
      </c>
      <c r="I146" s="240"/>
      <c r="J146" s="236"/>
      <c r="K146" s="236"/>
      <c r="L146" s="241"/>
      <c r="M146" s="242"/>
      <c r="N146" s="243"/>
      <c r="O146" s="243"/>
      <c r="P146" s="243"/>
      <c r="Q146" s="243"/>
      <c r="R146" s="243"/>
      <c r="S146" s="243"/>
      <c r="T146" s="244"/>
      <c r="AT146" s="245" t="s">
        <v>161</v>
      </c>
      <c r="AU146" s="245" t="s">
        <v>150</v>
      </c>
      <c r="AV146" s="11" t="s">
        <v>84</v>
      </c>
      <c r="AW146" s="11" t="s">
        <v>163</v>
      </c>
      <c r="AX146" s="11" t="s">
        <v>75</v>
      </c>
      <c r="AY146" s="245" t="s">
        <v>149</v>
      </c>
    </row>
    <row r="147" spans="2:65" s="1" customFormat="1" ht="14.4" customHeight="1">
      <c r="B147" s="45"/>
      <c r="C147" s="220" t="s">
        <v>237</v>
      </c>
      <c r="D147" s="220" t="s">
        <v>152</v>
      </c>
      <c r="E147" s="221" t="s">
        <v>238</v>
      </c>
      <c r="F147" s="222" t="s">
        <v>239</v>
      </c>
      <c r="G147" s="223" t="s">
        <v>167</v>
      </c>
      <c r="H147" s="224">
        <v>1.542</v>
      </c>
      <c r="I147" s="225"/>
      <c r="J147" s="226">
        <f>ROUND(I147*H147,2)</f>
        <v>0</v>
      </c>
      <c r="K147" s="222" t="s">
        <v>156</v>
      </c>
      <c r="L147" s="71"/>
      <c r="M147" s="227" t="s">
        <v>22</v>
      </c>
      <c r="N147" s="228" t="s">
        <v>46</v>
      </c>
      <c r="O147" s="46"/>
      <c r="P147" s="229">
        <f>O147*H147</f>
        <v>0</v>
      </c>
      <c r="Q147" s="229">
        <v>0.03045</v>
      </c>
      <c r="R147" s="229">
        <f>Q147*H147</f>
        <v>0.0469539</v>
      </c>
      <c r="S147" s="229">
        <v>0</v>
      </c>
      <c r="T147" s="230">
        <f>S147*H147</f>
        <v>0</v>
      </c>
      <c r="AR147" s="23" t="s">
        <v>157</v>
      </c>
      <c r="AT147" s="23" t="s">
        <v>152</v>
      </c>
      <c r="AU147" s="23" t="s">
        <v>150</v>
      </c>
      <c r="AY147" s="23" t="s">
        <v>149</v>
      </c>
      <c r="BE147" s="231">
        <f>IF(N147="základní",J147,0)</f>
        <v>0</v>
      </c>
      <c r="BF147" s="231">
        <f>IF(N147="snížená",J147,0)</f>
        <v>0</v>
      </c>
      <c r="BG147" s="231">
        <f>IF(N147="zákl. přenesená",J147,0)</f>
        <v>0</v>
      </c>
      <c r="BH147" s="231">
        <f>IF(N147="sníž. přenesená",J147,0)</f>
        <v>0</v>
      </c>
      <c r="BI147" s="231">
        <f>IF(N147="nulová",J147,0)</f>
        <v>0</v>
      </c>
      <c r="BJ147" s="23" t="s">
        <v>24</v>
      </c>
      <c r="BK147" s="231">
        <f>ROUND(I147*H147,2)</f>
        <v>0</v>
      </c>
      <c r="BL147" s="23" t="s">
        <v>157</v>
      </c>
      <c r="BM147" s="23" t="s">
        <v>240</v>
      </c>
    </row>
    <row r="148" spans="2:47" s="1" customFormat="1" ht="13.5">
      <c r="B148" s="45"/>
      <c r="C148" s="73"/>
      <c r="D148" s="232" t="s">
        <v>159</v>
      </c>
      <c r="E148" s="73"/>
      <c r="F148" s="233" t="s">
        <v>241</v>
      </c>
      <c r="G148" s="73"/>
      <c r="H148" s="73"/>
      <c r="I148" s="190"/>
      <c r="J148" s="73"/>
      <c r="K148" s="73"/>
      <c r="L148" s="71"/>
      <c r="M148" s="234"/>
      <c r="N148" s="46"/>
      <c r="O148" s="46"/>
      <c r="P148" s="46"/>
      <c r="Q148" s="46"/>
      <c r="R148" s="46"/>
      <c r="S148" s="46"/>
      <c r="T148" s="94"/>
      <c r="AT148" s="23" t="s">
        <v>159</v>
      </c>
      <c r="AU148" s="23" t="s">
        <v>150</v>
      </c>
    </row>
    <row r="149" spans="2:51" s="11" customFormat="1" ht="13.5">
      <c r="B149" s="235"/>
      <c r="C149" s="236"/>
      <c r="D149" s="232" t="s">
        <v>161</v>
      </c>
      <c r="E149" s="237" t="s">
        <v>22</v>
      </c>
      <c r="F149" s="238" t="s">
        <v>242</v>
      </c>
      <c r="G149" s="236"/>
      <c r="H149" s="239">
        <v>1.542</v>
      </c>
      <c r="I149" s="240"/>
      <c r="J149" s="236"/>
      <c r="K149" s="236"/>
      <c r="L149" s="241"/>
      <c r="M149" s="242"/>
      <c r="N149" s="243"/>
      <c r="O149" s="243"/>
      <c r="P149" s="243"/>
      <c r="Q149" s="243"/>
      <c r="R149" s="243"/>
      <c r="S149" s="243"/>
      <c r="T149" s="244"/>
      <c r="AT149" s="245" t="s">
        <v>161</v>
      </c>
      <c r="AU149" s="245" t="s">
        <v>150</v>
      </c>
      <c r="AV149" s="11" t="s">
        <v>84</v>
      </c>
      <c r="AW149" s="11" t="s">
        <v>163</v>
      </c>
      <c r="AX149" s="11" t="s">
        <v>75</v>
      </c>
      <c r="AY149" s="245" t="s">
        <v>149</v>
      </c>
    </row>
    <row r="150" spans="2:65" s="1" customFormat="1" ht="22.8" customHeight="1">
      <c r="B150" s="45"/>
      <c r="C150" s="220" t="s">
        <v>10</v>
      </c>
      <c r="D150" s="220" t="s">
        <v>152</v>
      </c>
      <c r="E150" s="221" t="s">
        <v>243</v>
      </c>
      <c r="F150" s="222" t="s">
        <v>244</v>
      </c>
      <c r="G150" s="223" t="s">
        <v>167</v>
      </c>
      <c r="H150" s="224">
        <v>97.055</v>
      </c>
      <c r="I150" s="225"/>
      <c r="J150" s="226">
        <f>ROUND(I150*H150,2)</f>
        <v>0</v>
      </c>
      <c r="K150" s="222" t="s">
        <v>156</v>
      </c>
      <c r="L150" s="71"/>
      <c r="M150" s="227" t="s">
        <v>22</v>
      </c>
      <c r="N150" s="228" t="s">
        <v>46</v>
      </c>
      <c r="O150" s="46"/>
      <c r="P150" s="229">
        <f>O150*H150</f>
        <v>0</v>
      </c>
      <c r="Q150" s="229">
        <v>0.0154</v>
      </c>
      <c r="R150" s="229">
        <f>Q150*H150</f>
        <v>1.494647</v>
      </c>
      <c r="S150" s="229">
        <v>0</v>
      </c>
      <c r="T150" s="230">
        <f>S150*H150</f>
        <v>0</v>
      </c>
      <c r="AR150" s="23" t="s">
        <v>157</v>
      </c>
      <c r="AT150" s="23" t="s">
        <v>152</v>
      </c>
      <c r="AU150" s="23" t="s">
        <v>150</v>
      </c>
      <c r="AY150" s="23" t="s">
        <v>149</v>
      </c>
      <c r="BE150" s="231">
        <f>IF(N150="základní",J150,0)</f>
        <v>0</v>
      </c>
      <c r="BF150" s="231">
        <f>IF(N150="snížená",J150,0)</f>
        <v>0</v>
      </c>
      <c r="BG150" s="231">
        <f>IF(N150="zákl. přenesená",J150,0)</f>
        <v>0</v>
      </c>
      <c r="BH150" s="231">
        <f>IF(N150="sníž. přenesená",J150,0)</f>
        <v>0</v>
      </c>
      <c r="BI150" s="231">
        <f>IF(N150="nulová",J150,0)</f>
        <v>0</v>
      </c>
      <c r="BJ150" s="23" t="s">
        <v>24</v>
      </c>
      <c r="BK150" s="231">
        <f>ROUND(I150*H150,2)</f>
        <v>0</v>
      </c>
      <c r="BL150" s="23" t="s">
        <v>157</v>
      </c>
      <c r="BM150" s="23" t="s">
        <v>245</v>
      </c>
    </row>
    <row r="151" spans="2:47" s="1" customFormat="1" ht="13.5">
      <c r="B151" s="45"/>
      <c r="C151" s="73"/>
      <c r="D151" s="232" t="s">
        <v>159</v>
      </c>
      <c r="E151" s="73"/>
      <c r="F151" s="233" t="s">
        <v>246</v>
      </c>
      <c r="G151" s="73"/>
      <c r="H151" s="73"/>
      <c r="I151" s="190"/>
      <c r="J151" s="73"/>
      <c r="K151" s="73"/>
      <c r="L151" s="71"/>
      <c r="M151" s="234"/>
      <c r="N151" s="46"/>
      <c r="O151" s="46"/>
      <c r="P151" s="46"/>
      <c r="Q151" s="46"/>
      <c r="R151" s="46"/>
      <c r="S151" s="46"/>
      <c r="T151" s="94"/>
      <c r="AT151" s="23" t="s">
        <v>159</v>
      </c>
      <c r="AU151" s="23" t="s">
        <v>150</v>
      </c>
    </row>
    <row r="152" spans="2:51" s="12" customFormat="1" ht="13.5">
      <c r="B152" s="246"/>
      <c r="C152" s="247"/>
      <c r="D152" s="232" t="s">
        <v>161</v>
      </c>
      <c r="E152" s="248" t="s">
        <v>22</v>
      </c>
      <c r="F152" s="249" t="s">
        <v>247</v>
      </c>
      <c r="G152" s="247"/>
      <c r="H152" s="248" t="s">
        <v>22</v>
      </c>
      <c r="I152" s="250"/>
      <c r="J152" s="247"/>
      <c r="K152" s="247"/>
      <c r="L152" s="251"/>
      <c r="M152" s="252"/>
      <c r="N152" s="253"/>
      <c r="O152" s="253"/>
      <c r="P152" s="253"/>
      <c r="Q152" s="253"/>
      <c r="R152" s="253"/>
      <c r="S152" s="253"/>
      <c r="T152" s="254"/>
      <c r="AT152" s="255" t="s">
        <v>161</v>
      </c>
      <c r="AU152" s="255" t="s">
        <v>150</v>
      </c>
      <c r="AV152" s="12" t="s">
        <v>24</v>
      </c>
      <c r="AW152" s="12" t="s">
        <v>163</v>
      </c>
      <c r="AX152" s="12" t="s">
        <v>75</v>
      </c>
      <c r="AY152" s="255" t="s">
        <v>149</v>
      </c>
    </row>
    <row r="153" spans="2:51" s="11" customFormat="1" ht="13.5">
      <c r="B153" s="235"/>
      <c r="C153" s="236"/>
      <c r="D153" s="232" t="s">
        <v>161</v>
      </c>
      <c r="E153" s="237" t="s">
        <v>22</v>
      </c>
      <c r="F153" s="238" t="s">
        <v>248</v>
      </c>
      <c r="G153" s="236"/>
      <c r="H153" s="239">
        <v>44.33</v>
      </c>
      <c r="I153" s="240"/>
      <c r="J153" s="236"/>
      <c r="K153" s="236"/>
      <c r="L153" s="241"/>
      <c r="M153" s="242"/>
      <c r="N153" s="243"/>
      <c r="O153" s="243"/>
      <c r="P153" s="243"/>
      <c r="Q153" s="243"/>
      <c r="R153" s="243"/>
      <c r="S153" s="243"/>
      <c r="T153" s="244"/>
      <c r="AT153" s="245" t="s">
        <v>161</v>
      </c>
      <c r="AU153" s="245" t="s">
        <v>150</v>
      </c>
      <c r="AV153" s="11" t="s">
        <v>84</v>
      </c>
      <c r="AW153" s="11" t="s">
        <v>163</v>
      </c>
      <c r="AX153" s="11" t="s">
        <v>75</v>
      </c>
      <c r="AY153" s="245" t="s">
        <v>149</v>
      </c>
    </row>
    <row r="154" spans="2:51" s="11" customFormat="1" ht="13.5">
      <c r="B154" s="235"/>
      <c r="C154" s="236"/>
      <c r="D154" s="232" t="s">
        <v>161</v>
      </c>
      <c r="E154" s="237" t="s">
        <v>22</v>
      </c>
      <c r="F154" s="238" t="s">
        <v>249</v>
      </c>
      <c r="G154" s="236"/>
      <c r="H154" s="239">
        <v>52.725</v>
      </c>
      <c r="I154" s="240"/>
      <c r="J154" s="236"/>
      <c r="K154" s="236"/>
      <c r="L154" s="241"/>
      <c r="M154" s="242"/>
      <c r="N154" s="243"/>
      <c r="O154" s="243"/>
      <c r="P154" s="243"/>
      <c r="Q154" s="243"/>
      <c r="R154" s="243"/>
      <c r="S154" s="243"/>
      <c r="T154" s="244"/>
      <c r="AT154" s="245" t="s">
        <v>161</v>
      </c>
      <c r="AU154" s="245" t="s">
        <v>150</v>
      </c>
      <c r="AV154" s="11" t="s">
        <v>84</v>
      </c>
      <c r="AW154" s="11" t="s">
        <v>163</v>
      </c>
      <c r="AX154" s="11" t="s">
        <v>75</v>
      </c>
      <c r="AY154" s="245" t="s">
        <v>149</v>
      </c>
    </row>
    <row r="155" spans="2:65" s="1" customFormat="1" ht="22.8" customHeight="1">
      <c r="B155" s="45"/>
      <c r="C155" s="220" t="s">
        <v>250</v>
      </c>
      <c r="D155" s="220" t="s">
        <v>152</v>
      </c>
      <c r="E155" s="221" t="s">
        <v>251</v>
      </c>
      <c r="F155" s="222" t="s">
        <v>252</v>
      </c>
      <c r="G155" s="223" t="s">
        <v>167</v>
      </c>
      <c r="H155" s="224">
        <v>65.609</v>
      </c>
      <c r="I155" s="225"/>
      <c r="J155" s="226">
        <f>ROUND(I155*H155,2)</f>
        <v>0</v>
      </c>
      <c r="K155" s="222" t="s">
        <v>156</v>
      </c>
      <c r="L155" s="71"/>
      <c r="M155" s="227" t="s">
        <v>22</v>
      </c>
      <c r="N155" s="228" t="s">
        <v>46</v>
      </c>
      <c r="O155" s="46"/>
      <c r="P155" s="229">
        <f>O155*H155</f>
        <v>0</v>
      </c>
      <c r="Q155" s="229">
        <v>0.003</v>
      </c>
      <c r="R155" s="229">
        <f>Q155*H155</f>
        <v>0.19682699999999997</v>
      </c>
      <c r="S155" s="229">
        <v>0</v>
      </c>
      <c r="T155" s="230">
        <f>S155*H155</f>
        <v>0</v>
      </c>
      <c r="AR155" s="23" t="s">
        <v>157</v>
      </c>
      <c r="AT155" s="23" t="s">
        <v>152</v>
      </c>
      <c r="AU155" s="23" t="s">
        <v>150</v>
      </c>
      <c r="AY155" s="23" t="s">
        <v>149</v>
      </c>
      <c r="BE155" s="231">
        <f>IF(N155="základní",J155,0)</f>
        <v>0</v>
      </c>
      <c r="BF155" s="231">
        <f>IF(N155="snížená",J155,0)</f>
        <v>0</v>
      </c>
      <c r="BG155" s="231">
        <f>IF(N155="zákl. přenesená",J155,0)</f>
        <v>0</v>
      </c>
      <c r="BH155" s="231">
        <f>IF(N155="sníž. přenesená",J155,0)</f>
        <v>0</v>
      </c>
      <c r="BI155" s="231">
        <f>IF(N155="nulová",J155,0)</f>
        <v>0</v>
      </c>
      <c r="BJ155" s="23" t="s">
        <v>24</v>
      </c>
      <c r="BK155" s="231">
        <f>ROUND(I155*H155,2)</f>
        <v>0</v>
      </c>
      <c r="BL155" s="23" t="s">
        <v>157</v>
      </c>
      <c r="BM155" s="23" t="s">
        <v>253</v>
      </c>
    </row>
    <row r="156" spans="2:51" s="12" customFormat="1" ht="13.5">
      <c r="B156" s="246"/>
      <c r="C156" s="247"/>
      <c r="D156" s="232" t="s">
        <v>161</v>
      </c>
      <c r="E156" s="248" t="s">
        <v>22</v>
      </c>
      <c r="F156" s="249" t="s">
        <v>254</v>
      </c>
      <c r="G156" s="247"/>
      <c r="H156" s="248" t="s">
        <v>22</v>
      </c>
      <c r="I156" s="250"/>
      <c r="J156" s="247"/>
      <c r="K156" s="247"/>
      <c r="L156" s="251"/>
      <c r="M156" s="252"/>
      <c r="N156" s="253"/>
      <c r="O156" s="253"/>
      <c r="P156" s="253"/>
      <c r="Q156" s="253"/>
      <c r="R156" s="253"/>
      <c r="S156" s="253"/>
      <c r="T156" s="254"/>
      <c r="AT156" s="255" t="s">
        <v>161</v>
      </c>
      <c r="AU156" s="255" t="s">
        <v>150</v>
      </c>
      <c r="AV156" s="12" t="s">
        <v>24</v>
      </c>
      <c r="AW156" s="12" t="s">
        <v>163</v>
      </c>
      <c r="AX156" s="12" t="s">
        <v>75</v>
      </c>
      <c r="AY156" s="255" t="s">
        <v>149</v>
      </c>
    </row>
    <row r="157" spans="2:51" s="11" customFormat="1" ht="13.5">
      <c r="B157" s="235"/>
      <c r="C157" s="236"/>
      <c r="D157" s="232" t="s">
        <v>161</v>
      </c>
      <c r="E157" s="237" t="s">
        <v>22</v>
      </c>
      <c r="F157" s="238" t="s">
        <v>255</v>
      </c>
      <c r="G157" s="236"/>
      <c r="H157" s="239">
        <v>12.925</v>
      </c>
      <c r="I157" s="240"/>
      <c r="J157" s="236"/>
      <c r="K157" s="236"/>
      <c r="L157" s="241"/>
      <c r="M157" s="242"/>
      <c r="N157" s="243"/>
      <c r="O157" s="243"/>
      <c r="P157" s="243"/>
      <c r="Q157" s="243"/>
      <c r="R157" s="243"/>
      <c r="S157" s="243"/>
      <c r="T157" s="244"/>
      <c r="AT157" s="245" t="s">
        <v>161</v>
      </c>
      <c r="AU157" s="245" t="s">
        <v>150</v>
      </c>
      <c r="AV157" s="11" t="s">
        <v>84</v>
      </c>
      <c r="AW157" s="11" t="s">
        <v>163</v>
      </c>
      <c r="AX157" s="11" t="s">
        <v>75</v>
      </c>
      <c r="AY157" s="245" t="s">
        <v>149</v>
      </c>
    </row>
    <row r="158" spans="2:51" s="11" customFormat="1" ht="13.5">
      <c r="B158" s="235"/>
      <c r="C158" s="236"/>
      <c r="D158" s="232" t="s">
        <v>161</v>
      </c>
      <c r="E158" s="237" t="s">
        <v>22</v>
      </c>
      <c r="F158" s="238" t="s">
        <v>256</v>
      </c>
      <c r="G158" s="236"/>
      <c r="H158" s="239">
        <v>27.84</v>
      </c>
      <c r="I158" s="240"/>
      <c r="J158" s="236"/>
      <c r="K158" s="236"/>
      <c r="L158" s="241"/>
      <c r="M158" s="242"/>
      <c r="N158" s="243"/>
      <c r="O158" s="243"/>
      <c r="P158" s="243"/>
      <c r="Q158" s="243"/>
      <c r="R158" s="243"/>
      <c r="S158" s="243"/>
      <c r="T158" s="244"/>
      <c r="AT158" s="245" t="s">
        <v>161</v>
      </c>
      <c r="AU158" s="245" t="s">
        <v>150</v>
      </c>
      <c r="AV158" s="11" t="s">
        <v>84</v>
      </c>
      <c r="AW158" s="11" t="s">
        <v>163</v>
      </c>
      <c r="AX158" s="11" t="s">
        <v>75</v>
      </c>
      <c r="AY158" s="245" t="s">
        <v>149</v>
      </c>
    </row>
    <row r="159" spans="2:51" s="11" customFormat="1" ht="13.5">
      <c r="B159" s="235"/>
      <c r="C159" s="236"/>
      <c r="D159" s="232" t="s">
        <v>161</v>
      </c>
      <c r="E159" s="237" t="s">
        <v>22</v>
      </c>
      <c r="F159" s="238" t="s">
        <v>257</v>
      </c>
      <c r="G159" s="236"/>
      <c r="H159" s="239">
        <v>24.84375</v>
      </c>
      <c r="I159" s="240"/>
      <c r="J159" s="236"/>
      <c r="K159" s="236"/>
      <c r="L159" s="241"/>
      <c r="M159" s="242"/>
      <c r="N159" s="243"/>
      <c r="O159" s="243"/>
      <c r="P159" s="243"/>
      <c r="Q159" s="243"/>
      <c r="R159" s="243"/>
      <c r="S159" s="243"/>
      <c r="T159" s="244"/>
      <c r="AT159" s="245" t="s">
        <v>161</v>
      </c>
      <c r="AU159" s="245" t="s">
        <v>150</v>
      </c>
      <c r="AV159" s="11" t="s">
        <v>84</v>
      </c>
      <c r="AW159" s="11" t="s">
        <v>163</v>
      </c>
      <c r="AX159" s="11" t="s">
        <v>75</v>
      </c>
      <c r="AY159" s="245" t="s">
        <v>149</v>
      </c>
    </row>
    <row r="160" spans="2:65" s="1" customFormat="1" ht="22.8" customHeight="1">
      <c r="B160" s="45"/>
      <c r="C160" s="220" t="s">
        <v>258</v>
      </c>
      <c r="D160" s="220" t="s">
        <v>152</v>
      </c>
      <c r="E160" s="221" t="s">
        <v>259</v>
      </c>
      <c r="F160" s="222" t="s">
        <v>260</v>
      </c>
      <c r="G160" s="223" t="s">
        <v>167</v>
      </c>
      <c r="H160" s="224">
        <v>62.614</v>
      </c>
      <c r="I160" s="225"/>
      <c r="J160" s="226">
        <f>ROUND(I160*H160,2)</f>
        <v>0</v>
      </c>
      <c r="K160" s="222" t="s">
        <v>156</v>
      </c>
      <c r="L160" s="71"/>
      <c r="M160" s="227" t="s">
        <v>22</v>
      </c>
      <c r="N160" s="228" t="s">
        <v>46</v>
      </c>
      <c r="O160" s="46"/>
      <c r="P160" s="229">
        <f>O160*H160</f>
        <v>0</v>
      </c>
      <c r="Q160" s="229">
        <v>0.00438</v>
      </c>
      <c r="R160" s="229">
        <f>Q160*H160</f>
        <v>0.27424932</v>
      </c>
      <c r="S160" s="229">
        <v>0</v>
      </c>
      <c r="T160" s="230">
        <f>S160*H160</f>
        <v>0</v>
      </c>
      <c r="AR160" s="23" t="s">
        <v>157</v>
      </c>
      <c r="AT160" s="23" t="s">
        <v>152</v>
      </c>
      <c r="AU160" s="23" t="s">
        <v>150</v>
      </c>
      <c r="AY160" s="23" t="s">
        <v>149</v>
      </c>
      <c r="BE160" s="231">
        <f>IF(N160="základní",J160,0)</f>
        <v>0</v>
      </c>
      <c r="BF160" s="231">
        <f>IF(N160="snížená",J160,0)</f>
        <v>0</v>
      </c>
      <c r="BG160" s="231">
        <f>IF(N160="zákl. přenesená",J160,0)</f>
        <v>0</v>
      </c>
      <c r="BH160" s="231">
        <f>IF(N160="sníž. přenesená",J160,0)</f>
        <v>0</v>
      </c>
      <c r="BI160" s="231">
        <f>IF(N160="nulová",J160,0)</f>
        <v>0</v>
      </c>
      <c r="BJ160" s="23" t="s">
        <v>24</v>
      </c>
      <c r="BK160" s="231">
        <f>ROUND(I160*H160,2)</f>
        <v>0</v>
      </c>
      <c r="BL160" s="23" t="s">
        <v>157</v>
      </c>
      <c r="BM160" s="23" t="s">
        <v>261</v>
      </c>
    </row>
    <row r="161" spans="2:47" s="1" customFormat="1" ht="13.5">
      <c r="B161" s="45"/>
      <c r="C161" s="73"/>
      <c r="D161" s="232" t="s">
        <v>159</v>
      </c>
      <c r="E161" s="73"/>
      <c r="F161" s="233" t="s">
        <v>262</v>
      </c>
      <c r="G161" s="73"/>
      <c r="H161" s="73"/>
      <c r="I161" s="190"/>
      <c r="J161" s="73"/>
      <c r="K161" s="73"/>
      <c r="L161" s="71"/>
      <c r="M161" s="234"/>
      <c r="N161" s="46"/>
      <c r="O161" s="46"/>
      <c r="P161" s="46"/>
      <c r="Q161" s="46"/>
      <c r="R161" s="46"/>
      <c r="S161" s="46"/>
      <c r="T161" s="94"/>
      <c r="AT161" s="23" t="s">
        <v>159</v>
      </c>
      <c r="AU161" s="23" t="s">
        <v>150</v>
      </c>
    </row>
    <row r="162" spans="2:51" s="11" customFormat="1" ht="13.5">
      <c r="B162" s="235"/>
      <c r="C162" s="236"/>
      <c r="D162" s="232" t="s">
        <v>161</v>
      </c>
      <c r="E162" s="237" t="s">
        <v>22</v>
      </c>
      <c r="F162" s="238" t="s">
        <v>263</v>
      </c>
      <c r="G162" s="236"/>
      <c r="H162" s="239">
        <v>8.8775</v>
      </c>
      <c r="I162" s="240"/>
      <c r="J162" s="236"/>
      <c r="K162" s="236"/>
      <c r="L162" s="241"/>
      <c r="M162" s="242"/>
      <c r="N162" s="243"/>
      <c r="O162" s="243"/>
      <c r="P162" s="243"/>
      <c r="Q162" s="243"/>
      <c r="R162" s="243"/>
      <c r="S162" s="243"/>
      <c r="T162" s="244"/>
      <c r="AT162" s="245" t="s">
        <v>161</v>
      </c>
      <c r="AU162" s="245" t="s">
        <v>150</v>
      </c>
      <c r="AV162" s="11" t="s">
        <v>84</v>
      </c>
      <c r="AW162" s="11" t="s">
        <v>163</v>
      </c>
      <c r="AX162" s="11" t="s">
        <v>75</v>
      </c>
      <c r="AY162" s="245" t="s">
        <v>149</v>
      </c>
    </row>
    <row r="163" spans="2:51" s="11" customFormat="1" ht="13.5">
      <c r="B163" s="235"/>
      <c r="C163" s="236"/>
      <c r="D163" s="232" t="s">
        <v>161</v>
      </c>
      <c r="E163" s="237" t="s">
        <v>22</v>
      </c>
      <c r="F163" s="238" t="s">
        <v>264</v>
      </c>
      <c r="G163" s="236"/>
      <c r="H163" s="239">
        <v>41.811</v>
      </c>
      <c r="I163" s="240"/>
      <c r="J163" s="236"/>
      <c r="K163" s="236"/>
      <c r="L163" s="241"/>
      <c r="M163" s="242"/>
      <c r="N163" s="243"/>
      <c r="O163" s="243"/>
      <c r="P163" s="243"/>
      <c r="Q163" s="243"/>
      <c r="R163" s="243"/>
      <c r="S163" s="243"/>
      <c r="T163" s="244"/>
      <c r="AT163" s="245" t="s">
        <v>161</v>
      </c>
      <c r="AU163" s="245" t="s">
        <v>150</v>
      </c>
      <c r="AV163" s="11" t="s">
        <v>84</v>
      </c>
      <c r="AW163" s="11" t="s">
        <v>163</v>
      </c>
      <c r="AX163" s="11" t="s">
        <v>75</v>
      </c>
      <c r="AY163" s="245" t="s">
        <v>149</v>
      </c>
    </row>
    <row r="164" spans="2:51" s="11" customFormat="1" ht="13.5">
      <c r="B164" s="235"/>
      <c r="C164" s="236"/>
      <c r="D164" s="232" t="s">
        <v>161</v>
      </c>
      <c r="E164" s="237" t="s">
        <v>22</v>
      </c>
      <c r="F164" s="238" t="s">
        <v>199</v>
      </c>
      <c r="G164" s="236"/>
      <c r="H164" s="239">
        <v>11.925</v>
      </c>
      <c r="I164" s="240"/>
      <c r="J164" s="236"/>
      <c r="K164" s="236"/>
      <c r="L164" s="241"/>
      <c r="M164" s="242"/>
      <c r="N164" s="243"/>
      <c r="O164" s="243"/>
      <c r="P164" s="243"/>
      <c r="Q164" s="243"/>
      <c r="R164" s="243"/>
      <c r="S164" s="243"/>
      <c r="T164" s="244"/>
      <c r="AT164" s="245" t="s">
        <v>161</v>
      </c>
      <c r="AU164" s="245" t="s">
        <v>150</v>
      </c>
      <c r="AV164" s="11" t="s">
        <v>84</v>
      </c>
      <c r="AW164" s="11" t="s">
        <v>163</v>
      </c>
      <c r="AX164" s="11" t="s">
        <v>75</v>
      </c>
      <c r="AY164" s="245" t="s">
        <v>149</v>
      </c>
    </row>
    <row r="165" spans="2:65" s="1" customFormat="1" ht="22.8" customHeight="1">
      <c r="B165" s="45"/>
      <c r="C165" s="220" t="s">
        <v>265</v>
      </c>
      <c r="D165" s="220" t="s">
        <v>152</v>
      </c>
      <c r="E165" s="221" t="s">
        <v>266</v>
      </c>
      <c r="F165" s="222" t="s">
        <v>267</v>
      </c>
      <c r="G165" s="223" t="s">
        <v>167</v>
      </c>
      <c r="H165" s="224">
        <v>3.6</v>
      </c>
      <c r="I165" s="225"/>
      <c r="J165" s="226">
        <f>ROUND(I165*H165,2)</f>
        <v>0</v>
      </c>
      <c r="K165" s="222" t="s">
        <v>156</v>
      </c>
      <c r="L165" s="71"/>
      <c r="M165" s="227" t="s">
        <v>22</v>
      </c>
      <c r="N165" s="228" t="s">
        <v>46</v>
      </c>
      <c r="O165" s="46"/>
      <c r="P165" s="229">
        <f>O165*H165</f>
        <v>0</v>
      </c>
      <c r="Q165" s="229">
        <v>0</v>
      </c>
      <c r="R165" s="229">
        <f>Q165*H165</f>
        <v>0</v>
      </c>
      <c r="S165" s="229">
        <v>0</v>
      </c>
      <c r="T165" s="230">
        <f>S165*H165</f>
        <v>0</v>
      </c>
      <c r="AR165" s="23" t="s">
        <v>157</v>
      </c>
      <c r="AT165" s="23" t="s">
        <v>152</v>
      </c>
      <c r="AU165" s="23" t="s">
        <v>150</v>
      </c>
      <c r="AY165" s="23" t="s">
        <v>149</v>
      </c>
      <c r="BE165" s="231">
        <f>IF(N165="základní",J165,0)</f>
        <v>0</v>
      </c>
      <c r="BF165" s="231">
        <f>IF(N165="snížená",J165,0)</f>
        <v>0</v>
      </c>
      <c r="BG165" s="231">
        <f>IF(N165="zákl. přenesená",J165,0)</f>
        <v>0</v>
      </c>
      <c r="BH165" s="231">
        <f>IF(N165="sníž. přenesená",J165,0)</f>
        <v>0</v>
      </c>
      <c r="BI165" s="231">
        <f>IF(N165="nulová",J165,0)</f>
        <v>0</v>
      </c>
      <c r="BJ165" s="23" t="s">
        <v>24</v>
      </c>
      <c r="BK165" s="231">
        <f>ROUND(I165*H165,2)</f>
        <v>0</v>
      </c>
      <c r="BL165" s="23" t="s">
        <v>157</v>
      </c>
      <c r="BM165" s="23" t="s">
        <v>268</v>
      </c>
    </row>
    <row r="166" spans="2:47" s="1" customFormat="1" ht="13.5">
      <c r="B166" s="45"/>
      <c r="C166" s="73"/>
      <c r="D166" s="232" t="s">
        <v>159</v>
      </c>
      <c r="E166" s="73"/>
      <c r="F166" s="233" t="s">
        <v>269</v>
      </c>
      <c r="G166" s="73"/>
      <c r="H166" s="73"/>
      <c r="I166" s="190"/>
      <c r="J166" s="73"/>
      <c r="K166" s="73"/>
      <c r="L166" s="71"/>
      <c r="M166" s="234"/>
      <c r="N166" s="46"/>
      <c r="O166" s="46"/>
      <c r="P166" s="46"/>
      <c r="Q166" s="46"/>
      <c r="R166" s="46"/>
      <c r="S166" s="46"/>
      <c r="T166" s="94"/>
      <c r="AT166" s="23" t="s">
        <v>159</v>
      </c>
      <c r="AU166" s="23" t="s">
        <v>150</v>
      </c>
    </row>
    <row r="167" spans="2:51" s="11" customFormat="1" ht="13.5">
      <c r="B167" s="235"/>
      <c r="C167" s="236"/>
      <c r="D167" s="232" t="s">
        <v>161</v>
      </c>
      <c r="E167" s="237" t="s">
        <v>22</v>
      </c>
      <c r="F167" s="238" t="s">
        <v>270</v>
      </c>
      <c r="G167" s="236"/>
      <c r="H167" s="239">
        <v>3.6</v>
      </c>
      <c r="I167" s="240"/>
      <c r="J167" s="236"/>
      <c r="K167" s="236"/>
      <c r="L167" s="241"/>
      <c r="M167" s="242"/>
      <c r="N167" s="243"/>
      <c r="O167" s="243"/>
      <c r="P167" s="243"/>
      <c r="Q167" s="243"/>
      <c r="R167" s="243"/>
      <c r="S167" s="243"/>
      <c r="T167" s="244"/>
      <c r="AT167" s="245" t="s">
        <v>161</v>
      </c>
      <c r="AU167" s="245" t="s">
        <v>150</v>
      </c>
      <c r="AV167" s="11" t="s">
        <v>84</v>
      </c>
      <c r="AW167" s="11" t="s">
        <v>163</v>
      </c>
      <c r="AX167" s="11" t="s">
        <v>75</v>
      </c>
      <c r="AY167" s="245" t="s">
        <v>149</v>
      </c>
    </row>
    <row r="168" spans="2:63" s="10" customFormat="1" ht="22.3" customHeight="1">
      <c r="B168" s="204"/>
      <c r="C168" s="205"/>
      <c r="D168" s="206" t="s">
        <v>74</v>
      </c>
      <c r="E168" s="218" t="s">
        <v>271</v>
      </c>
      <c r="F168" s="218" t="s">
        <v>272</v>
      </c>
      <c r="G168" s="205"/>
      <c r="H168" s="205"/>
      <c r="I168" s="208"/>
      <c r="J168" s="219">
        <f>BK168</f>
        <v>0</v>
      </c>
      <c r="K168" s="205"/>
      <c r="L168" s="210"/>
      <c r="M168" s="211"/>
      <c r="N168" s="212"/>
      <c r="O168" s="212"/>
      <c r="P168" s="213">
        <f>SUM(P169:P180)</f>
        <v>0</v>
      </c>
      <c r="Q168" s="212"/>
      <c r="R168" s="213">
        <f>SUM(R169:R180)</f>
        <v>3.80331</v>
      </c>
      <c r="S168" s="212"/>
      <c r="T168" s="214">
        <f>SUM(T169:T180)</f>
        <v>0</v>
      </c>
      <c r="AR168" s="215" t="s">
        <v>24</v>
      </c>
      <c r="AT168" s="216" t="s">
        <v>74</v>
      </c>
      <c r="AU168" s="216" t="s">
        <v>84</v>
      </c>
      <c r="AY168" s="215" t="s">
        <v>149</v>
      </c>
      <c r="BK168" s="217">
        <f>SUM(BK169:BK180)</f>
        <v>0</v>
      </c>
    </row>
    <row r="169" spans="2:65" s="1" customFormat="1" ht="22.8" customHeight="1">
      <c r="B169" s="45"/>
      <c r="C169" s="220" t="s">
        <v>273</v>
      </c>
      <c r="D169" s="220" t="s">
        <v>152</v>
      </c>
      <c r="E169" s="221" t="s">
        <v>274</v>
      </c>
      <c r="F169" s="222" t="s">
        <v>275</v>
      </c>
      <c r="G169" s="223" t="s">
        <v>167</v>
      </c>
      <c r="H169" s="224">
        <v>33.46</v>
      </c>
      <c r="I169" s="225"/>
      <c r="J169" s="226">
        <f>ROUND(I169*H169,2)</f>
        <v>0</v>
      </c>
      <c r="K169" s="222" t="s">
        <v>156</v>
      </c>
      <c r="L169" s="71"/>
      <c r="M169" s="227" t="s">
        <v>22</v>
      </c>
      <c r="N169" s="228" t="s">
        <v>46</v>
      </c>
      <c r="O169" s="46"/>
      <c r="P169" s="229">
        <f>O169*H169</f>
        <v>0</v>
      </c>
      <c r="Q169" s="229">
        <v>0.105</v>
      </c>
      <c r="R169" s="229">
        <f>Q169*H169</f>
        <v>3.5133</v>
      </c>
      <c r="S169" s="229">
        <v>0</v>
      </c>
      <c r="T169" s="230">
        <f>S169*H169</f>
        <v>0</v>
      </c>
      <c r="AR169" s="23" t="s">
        <v>157</v>
      </c>
      <c r="AT169" s="23" t="s">
        <v>152</v>
      </c>
      <c r="AU169" s="23" t="s">
        <v>150</v>
      </c>
      <c r="AY169" s="23" t="s">
        <v>149</v>
      </c>
      <c r="BE169" s="231">
        <f>IF(N169="základní",J169,0)</f>
        <v>0</v>
      </c>
      <c r="BF169" s="231">
        <f>IF(N169="snížená",J169,0)</f>
        <v>0</v>
      </c>
      <c r="BG169" s="231">
        <f>IF(N169="zákl. přenesená",J169,0)</f>
        <v>0</v>
      </c>
      <c r="BH169" s="231">
        <f>IF(N169="sníž. přenesená",J169,0)</f>
        <v>0</v>
      </c>
      <c r="BI169" s="231">
        <f>IF(N169="nulová",J169,0)</f>
        <v>0</v>
      </c>
      <c r="BJ169" s="23" t="s">
        <v>24</v>
      </c>
      <c r="BK169" s="231">
        <f>ROUND(I169*H169,2)</f>
        <v>0</v>
      </c>
      <c r="BL169" s="23" t="s">
        <v>157</v>
      </c>
      <c r="BM169" s="23" t="s">
        <v>276</v>
      </c>
    </row>
    <row r="170" spans="2:47" s="1" customFormat="1" ht="13.5">
      <c r="B170" s="45"/>
      <c r="C170" s="73"/>
      <c r="D170" s="232" t="s">
        <v>159</v>
      </c>
      <c r="E170" s="73"/>
      <c r="F170" s="233" t="s">
        <v>277</v>
      </c>
      <c r="G170" s="73"/>
      <c r="H170" s="73"/>
      <c r="I170" s="190"/>
      <c r="J170" s="73"/>
      <c r="K170" s="73"/>
      <c r="L170" s="71"/>
      <c r="M170" s="234"/>
      <c r="N170" s="46"/>
      <c r="O170" s="46"/>
      <c r="P170" s="46"/>
      <c r="Q170" s="46"/>
      <c r="R170" s="46"/>
      <c r="S170" s="46"/>
      <c r="T170" s="94"/>
      <c r="AT170" s="23" t="s">
        <v>159</v>
      </c>
      <c r="AU170" s="23" t="s">
        <v>150</v>
      </c>
    </row>
    <row r="171" spans="2:51" s="11" customFormat="1" ht="13.5">
      <c r="B171" s="235"/>
      <c r="C171" s="236"/>
      <c r="D171" s="232" t="s">
        <v>161</v>
      </c>
      <c r="E171" s="237" t="s">
        <v>22</v>
      </c>
      <c r="F171" s="238" t="s">
        <v>278</v>
      </c>
      <c r="G171" s="236"/>
      <c r="H171" s="239">
        <v>14.08</v>
      </c>
      <c r="I171" s="240"/>
      <c r="J171" s="236"/>
      <c r="K171" s="236"/>
      <c r="L171" s="241"/>
      <c r="M171" s="242"/>
      <c r="N171" s="243"/>
      <c r="O171" s="243"/>
      <c r="P171" s="243"/>
      <c r="Q171" s="243"/>
      <c r="R171" s="243"/>
      <c r="S171" s="243"/>
      <c r="T171" s="244"/>
      <c r="AT171" s="245" t="s">
        <v>161</v>
      </c>
      <c r="AU171" s="245" t="s">
        <v>150</v>
      </c>
      <c r="AV171" s="11" t="s">
        <v>84</v>
      </c>
      <c r="AW171" s="11" t="s">
        <v>163</v>
      </c>
      <c r="AX171" s="11" t="s">
        <v>75</v>
      </c>
      <c r="AY171" s="245" t="s">
        <v>149</v>
      </c>
    </row>
    <row r="172" spans="2:51" s="11" customFormat="1" ht="13.5">
      <c r="B172" s="235"/>
      <c r="C172" s="236"/>
      <c r="D172" s="232" t="s">
        <v>161</v>
      </c>
      <c r="E172" s="237" t="s">
        <v>22</v>
      </c>
      <c r="F172" s="238" t="s">
        <v>279</v>
      </c>
      <c r="G172" s="236"/>
      <c r="H172" s="239">
        <v>19.38</v>
      </c>
      <c r="I172" s="240"/>
      <c r="J172" s="236"/>
      <c r="K172" s="236"/>
      <c r="L172" s="241"/>
      <c r="M172" s="242"/>
      <c r="N172" s="243"/>
      <c r="O172" s="243"/>
      <c r="P172" s="243"/>
      <c r="Q172" s="243"/>
      <c r="R172" s="243"/>
      <c r="S172" s="243"/>
      <c r="T172" s="244"/>
      <c r="AT172" s="245" t="s">
        <v>161</v>
      </c>
      <c r="AU172" s="245" t="s">
        <v>150</v>
      </c>
      <c r="AV172" s="11" t="s">
        <v>84</v>
      </c>
      <c r="AW172" s="11" t="s">
        <v>163</v>
      </c>
      <c r="AX172" s="11" t="s">
        <v>75</v>
      </c>
      <c r="AY172" s="245" t="s">
        <v>149</v>
      </c>
    </row>
    <row r="173" spans="2:65" s="1" customFormat="1" ht="22.8" customHeight="1">
      <c r="B173" s="45"/>
      <c r="C173" s="220" t="s">
        <v>280</v>
      </c>
      <c r="D173" s="220" t="s">
        <v>152</v>
      </c>
      <c r="E173" s="221" t="s">
        <v>281</v>
      </c>
      <c r="F173" s="222" t="s">
        <v>282</v>
      </c>
      <c r="G173" s="223" t="s">
        <v>167</v>
      </c>
      <c r="H173" s="224">
        <v>1.73</v>
      </c>
      <c r="I173" s="225"/>
      <c r="J173" s="226">
        <f>ROUND(I173*H173,2)</f>
        <v>0</v>
      </c>
      <c r="K173" s="222" t="s">
        <v>156</v>
      </c>
      <c r="L173" s="71"/>
      <c r="M173" s="227" t="s">
        <v>22</v>
      </c>
      <c r="N173" s="228" t="s">
        <v>46</v>
      </c>
      <c r="O173" s="46"/>
      <c r="P173" s="229">
        <f>O173*H173</f>
        <v>0</v>
      </c>
      <c r="Q173" s="229">
        <v>0.042</v>
      </c>
      <c r="R173" s="229">
        <f>Q173*H173</f>
        <v>0.07266</v>
      </c>
      <c r="S173" s="229">
        <v>0</v>
      </c>
      <c r="T173" s="230">
        <f>S173*H173</f>
        <v>0</v>
      </c>
      <c r="AR173" s="23" t="s">
        <v>157</v>
      </c>
      <c r="AT173" s="23" t="s">
        <v>152</v>
      </c>
      <c r="AU173" s="23" t="s">
        <v>150</v>
      </c>
      <c r="AY173" s="23" t="s">
        <v>149</v>
      </c>
      <c r="BE173" s="231">
        <f>IF(N173="základní",J173,0)</f>
        <v>0</v>
      </c>
      <c r="BF173" s="231">
        <f>IF(N173="snížená",J173,0)</f>
        <v>0</v>
      </c>
      <c r="BG173" s="231">
        <f>IF(N173="zákl. přenesená",J173,0)</f>
        <v>0</v>
      </c>
      <c r="BH173" s="231">
        <f>IF(N173="sníž. přenesená",J173,0)</f>
        <v>0</v>
      </c>
      <c r="BI173" s="231">
        <f>IF(N173="nulová",J173,0)</f>
        <v>0</v>
      </c>
      <c r="BJ173" s="23" t="s">
        <v>24</v>
      </c>
      <c r="BK173" s="231">
        <f>ROUND(I173*H173,2)</f>
        <v>0</v>
      </c>
      <c r="BL173" s="23" t="s">
        <v>157</v>
      </c>
      <c r="BM173" s="23" t="s">
        <v>283</v>
      </c>
    </row>
    <row r="174" spans="2:47" s="1" customFormat="1" ht="13.5">
      <c r="B174" s="45"/>
      <c r="C174" s="73"/>
      <c r="D174" s="232" t="s">
        <v>159</v>
      </c>
      <c r="E174" s="73"/>
      <c r="F174" s="233" t="s">
        <v>277</v>
      </c>
      <c r="G174" s="73"/>
      <c r="H174" s="73"/>
      <c r="I174" s="190"/>
      <c r="J174" s="73"/>
      <c r="K174" s="73"/>
      <c r="L174" s="71"/>
      <c r="M174" s="234"/>
      <c r="N174" s="46"/>
      <c r="O174" s="46"/>
      <c r="P174" s="46"/>
      <c r="Q174" s="46"/>
      <c r="R174" s="46"/>
      <c r="S174" s="46"/>
      <c r="T174" s="94"/>
      <c r="AT174" s="23" t="s">
        <v>159</v>
      </c>
      <c r="AU174" s="23" t="s">
        <v>150</v>
      </c>
    </row>
    <row r="175" spans="2:51" s="11" customFormat="1" ht="13.5">
      <c r="B175" s="235"/>
      <c r="C175" s="236"/>
      <c r="D175" s="232" t="s">
        <v>161</v>
      </c>
      <c r="E175" s="237" t="s">
        <v>22</v>
      </c>
      <c r="F175" s="238" t="s">
        <v>284</v>
      </c>
      <c r="G175" s="236"/>
      <c r="H175" s="239">
        <v>0.515</v>
      </c>
      <c r="I175" s="240"/>
      <c r="J175" s="236"/>
      <c r="K175" s="236"/>
      <c r="L175" s="241"/>
      <c r="M175" s="242"/>
      <c r="N175" s="243"/>
      <c r="O175" s="243"/>
      <c r="P175" s="243"/>
      <c r="Q175" s="243"/>
      <c r="R175" s="243"/>
      <c r="S175" s="243"/>
      <c r="T175" s="244"/>
      <c r="AT175" s="245" t="s">
        <v>161</v>
      </c>
      <c r="AU175" s="245" t="s">
        <v>150</v>
      </c>
      <c r="AV175" s="11" t="s">
        <v>84</v>
      </c>
      <c r="AW175" s="11" t="s">
        <v>163</v>
      </c>
      <c r="AX175" s="11" t="s">
        <v>75</v>
      </c>
      <c r="AY175" s="245" t="s">
        <v>149</v>
      </c>
    </row>
    <row r="176" spans="2:51" s="11" customFormat="1" ht="13.5">
      <c r="B176" s="235"/>
      <c r="C176" s="236"/>
      <c r="D176" s="232" t="s">
        <v>161</v>
      </c>
      <c r="E176" s="237" t="s">
        <v>22</v>
      </c>
      <c r="F176" s="238" t="s">
        <v>285</v>
      </c>
      <c r="G176" s="236"/>
      <c r="H176" s="239">
        <v>1.215</v>
      </c>
      <c r="I176" s="240"/>
      <c r="J176" s="236"/>
      <c r="K176" s="236"/>
      <c r="L176" s="241"/>
      <c r="M176" s="242"/>
      <c r="N176" s="243"/>
      <c r="O176" s="243"/>
      <c r="P176" s="243"/>
      <c r="Q176" s="243"/>
      <c r="R176" s="243"/>
      <c r="S176" s="243"/>
      <c r="T176" s="244"/>
      <c r="AT176" s="245" t="s">
        <v>161</v>
      </c>
      <c r="AU176" s="245" t="s">
        <v>150</v>
      </c>
      <c r="AV176" s="11" t="s">
        <v>84</v>
      </c>
      <c r="AW176" s="11" t="s">
        <v>163</v>
      </c>
      <c r="AX176" s="11" t="s">
        <v>75</v>
      </c>
      <c r="AY176" s="245" t="s">
        <v>149</v>
      </c>
    </row>
    <row r="177" spans="2:65" s="1" customFormat="1" ht="22.8" customHeight="1">
      <c r="B177" s="45"/>
      <c r="C177" s="220" t="s">
        <v>9</v>
      </c>
      <c r="D177" s="220" t="s">
        <v>152</v>
      </c>
      <c r="E177" s="221" t="s">
        <v>286</v>
      </c>
      <c r="F177" s="222" t="s">
        <v>287</v>
      </c>
      <c r="G177" s="223" t="s">
        <v>167</v>
      </c>
      <c r="H177" s="224">
        <v>2.07</v>
      </c>
      <c r="I177" s="225"/>
      <c r="J177" s="226">
        <f>ROUND(I177*H177,2)</f>
        <v>0</v>
      </c>
      <c r="K177" s="222" t="s">
        <v>156</v>
      </c>
      <c r="L177" s="71"/>
      <c r="M177" s="227" t="s">
        <v>22</v>
      </c>
      <c r="N177" s="228" t="s">
        <v>46</v>
      </c>
      <c r="O177" s="46"/>
      <c r="P177" s="229">
        <f>O177*H177</f>
        <v>0</v>
      </c>
      <c r="Q177" s="229">
        <v>0.105</v>
      </c>
      <c r="R177" s="229">
        <f>Q177*H177</f>
        <v>0.21735</v>
      </c>
      <c r="S177" s="229">
        <v>0</v>
      </c>
      <c r="T177" s="230">
        <f>S177*H177</f>
        <v>0</v>
      </c>
      <c r="AR177" s="23" t="s">
        <v>157</v>
      </c>
      <c r="AT177" s="23" t="s">
        <v>152</v>
      </c>
      <c r="AU177" s="23" t="s">
        <v>150</v>
      </c>
      <c r="AY177" s="23" t="s">
        <v>149</v>
      </c>
      <c r="BE177" s="231">
        <f>IF(N177="základní",J177,0)</f>
        <v>0</v>
      </c>
      <c r="BF177" s="231">
        <f>IF(N177="snížená",J177,0)</f>
        <v>0</v>
      </c>
      <c r="BG177" s="231">
        <f>IF(N177="zákl. přenesená",J177,0)</f>
        <v>0</v>
      </c>
      <c r="BH177" s="231">
        <f>IF(N177="sníž. přenesená",J177,0)</f>
        <v>0</v>
      </c>
      <c r="BI177" s="231">
        <f>IF(N177="nulová",J177,0)</f>
        <v>0</v>
      </c>
      <c r="BJ177" s="23" t="s">
        <v>24</v>
      </c>
      <c r="BK177" s="231">
        <f>ROUND(I177*H177,2)</f>
        <v>0</v>
      </c>
      <c r="BL177" s="23" t="s">
        <v>157</v>
      </c>
      <c r="BM177" s="23" t="s">
        <v>288</v>
      </c>
    </row>
    <row r="178" spans="2:47" s="1" customFormat="1" ht="13.5">
      <c r="B178" s="45"/>
      <c r="C178" s="73"/>
      <c r="D178" s="232" t="s">
        <v>159</v>
      </c>
      <c r="E178" s="73"/>
      <c r="F178" s="233" t="s">
        <v>277</v>
      </c>
      <c r="G178" s="73"/>
      <c r="H178" s="73"/>
      <c r="I178" s="190"/>
      <c r="J178" s="73"/>
      <c r="K178" s="73"/>
      <c r="L178" s="71"/>
      <c r="M178" s="234"/>
      <c r="N178" s="46"/>
      <c r="O178" s="46"/>
      <c r="P178" s="46"/>
      <c r="Q178" s="46"/>
      <c r="R178" s="46"/>
      <c r="S178" s="46"/>
      <c r="T178" s="94"/>
      <c r="AT178" s="23" t="s">
        <v>159</v>
      </c>
      <c r="AU178" s="23" t="s">
        <v>150</v>
      </c>
    </row>
    <row r="179" spans="2:51" s="11" customFormat="1" ht="13.5">
      <c r="B179" s="235"/>
      <c r="C179" s="236"/>
      <c r="D179" s="232" t="s">
        <v>161</v>
      </c>
      <c r="E179" s="237" t="s">
        <v>22</v>
      </c>
      <c r="F179" s="238" t="s">
        <v>289</v>
      </c>
      <c r="G179" s="236"/>
      <c r="H179" s="239">
        <v>1.71</v>
      </c>
      <c r="I179" s="240"/>
      <c r="J179" s="236"/>
      <c r="K179" s="236"/>
      <c r="L179" s="241"/>
      <c r="M179" s="242"/>
      <c r="N179" s="243"/>
      <c r="O179" s="243"/>
      <c r="P179" s="243"/>
      <c r="Q179" s="243"/>
      <c r="R179" s="243"/>
      <c r="S179" s="243"/>
      <c r="T179" s="244"/>
      <c r="AT179" s="245" t="s">
        <v>161</v>
      </c>
      <c r="AU179" s="245" t="s">
        <v>150</v>
      </c>
      <c r="AV179" s="11" t="s">
        <v>84</v>
      </c>
      <c r="AW179" s="11" t="s">
        <v>163</v>
      </c>
      <c r="AX179" s="11" t="s">
        <v>75</v>
      </c>
      <c r="AY179" s="245" t="s">
        <v>149</v>
      </c>
    </row>
    <row r="180" spans="2:51" s="11" customFormat="1" ht="13.5">
      <c r="B180" s="235"/>
      <c r="C180" s="236"/>
      <c r="D180" s="232" t="s">
        <v>161</v>
      </c>
      <c r="E180" s="237" t="s">
        <v>22</v>
      </c>
      <c r="F180" s="238" t="s">
        <v>290</v>
      </c>
      <c r="G180" s="236"/>
      <c r="H180" s="239">
        <v>0.36</v>
      </c>
      <c r="I180" s="240"/>
      <c r="J180" s="236"/>
      <c r="K180" s="236"/>
      <c r="L180" s="241"/>
      <c r="M180" s="242"/>
      <c r="N180" s="243"/>
      <c r="O180" s="243"/>
      <c r="P180" s="243"/>
      <c r="Q180" s="243"/>
      <c r="R180" s="243"/>
      <c r="S180" s="243"/>
      <c r="T180" s="244"/>
      <c r="AT180" s="245" t="s">
        <v>161</v>
      </c>
      <c r="AU180" s="245" t="s">
        <v>150</v>
      </c>
      <c r="AV180" s="11" t="s">
        <v>84</v>
      </c>
      <c r="AW180" s="11" t="s">
        <v>163</v>
      </c>
      <c r="AX180" s="11" t="s">
        <v>75</v>
      </c>
      <c r="AY180" s="245" t="s">
        <v>149</v>
      </c>
    </row>
    <row r="181" spans="2:63" s="10" customFormat="1" ht="29.85" customHeight="1">
      <c r="B181" s="204"/>
      <c r="C181" s="205"/>
      <c r="D181" s="206" t="s">
        <v>74</v>
      </c>
      <c r="E181" s="218" t="s">
        <v>206</v>
      </c>
      <c r="F181" s="218" t="s">
        <v>291</v>
      </c>
      <c r="G181" s="205"/>
      <c r="H181" s="205"/>
      <c r="I181" s="208"/>
      <c r="J181" s="219">
        <f>BK181</f>
        <v>0</v>
      </c>
      <c r="K181" s="205"/>
      <c r="L181" s="210"/>
      <c r="M181" s="211"/>
      <c r="N181" s="212"/>
      <c r="O181" s="212"/>
      <c r="P181" s="213">
        <f>P182+P187+P193</f>
        <v>0</v>
      </c>
      <c r="Q181" s="212"/>
      <c r="R181" s="213">
        <f>R182+R187+R193</f>
        <v>0.0168524</v>
      </c>
      <c r="S181" s="212"/>
      <c r="T181" s="214">
        <f>T182+T187+T193</f>
        <v>25.308615000000003</v>
      </c>
      <c r="AR181" s="215" t="s">
        <v>24</v>
      </c>
      <c r="AT181" s="216" t="s">
        <v>74</v>
      </c>
      <c r="AU181" s="216" t="s">
        <v>24</v>
      </c>
      <c r="AY181" s="215" t="s">
        <v>149</v>
      </c>
      <c r="BK181" s="217">
        <f>BK182+BK187+BK193</f>
        <v>0</v>
      </c>
    </row>
    <row r="182" spans="2:63" s="10" customFormat="1" ht="14.85" customHeight="1">
      <c r="B182" s="204"/>
      <c r="C182" s="205"/>
      <c r="D182" s="206" t="s">
        <v>74</v>
      </c>
      <c r="E182" s="218" t="s">
        <v>292</v>
      </c>
      <c r="F182" s="218" t="s">
        <v>293</v>
      </c>
      <c r="G182" s="205"/>
      <c r="H182" s="205"/>
      <c r="I182" s="208"/>
      <c r="J182" s="219">
        <f>BK182</f>
        <v>0</v>
      </c>
      <c r="K182" s="205"/>
      <c r="L182" s="210"/>
      <c r="M182" s="211"/>
      <c r="N182" s="212"/>
      <c r="O182" s="212"/>
      <c r="P182" s="213">
        <f>SUM(P183:P186)</f>
        <v>0</v>
      </c>
      <c r="Q182" s="212"/>
      <c r="R182" s="213">
        <f>SUM(R183:R186)</f>
        <v>0.0049777</v>
      </c>
      <c r="S182" s="212"/>
      <c r="T182" s="214">
        <f>SUM(T183:T186)</f>
        <v>0</v>
      </c>
      <c r="AR182" s="215" t="s">
        <v>24</v>
      </c>
      <c r="AT182" s="216" t="s">
        <v>74</v>
      </c>
      <c r="AU182" s="216" t="s">
        <v>84</v>
      </c>
      <c r="AY182" s="215" t="s">
        <v>149</v>
      </c>
      <c r="BK182" s="217">
        <f>SUM(BK183:BK186)</f>
        <v>0</v>
      </c>
    </row>
    <row r="183" spans="2:65" s="1" customFormat="1" ht="22.8" customHeight="1">
      <c r="B183" s="45"/>
      <c r="C183" s="220" t="s">
        <v>294</v>
      </c>
      <c r="D183" s="220" t="s">
        <v>152</v>
      </c>
      <c r="E183" s="221" t="s">
        <v>295</v>
      </c>
      <c r="F183" s="222" t="s">
        <v>296</v>
      </c>
      <c r="G183" s="223" t="s">
        <v>167</v>
      </c>
      <c r="H183" s="224">
        <v>38.29</v>
      </c>
      <c r="I183" s="225"/>
      <c r="J183" s="226">
        <f>ROUND(I183*H183,2)</f>
        <v>0</v>
      </c>
      <c r="K183" s="222" t="s">
        <v>156</v>
      </c>
      <c r="L183" s="71"/>
      <c r="M183" s="227" t="s">
        <v>22</v>
      </c>
      <c r="N183" s="228" t="s">
        <v>46</v>
      </c>
      <c r="O183" s="46"/>
      <c r="P183" s="229">
        <f>O183*H183</f>
        <v>0</v>
      </c>
      <c r="Q183" s="229">
        <v>0.00013</v>
      </c>
      <c r="R183" s="229">
        <f>Q183*H183</f>
        <v>0.0049777</v>
      </c>
      <c r="S183" s="229">
        <v>0</v>
      </c>
      <c r="T183" s="230">
        <f>S183*H183</f>
        <v>0</v>
      </c>
      <c r="AR183" s="23" t="s">
        <v>157</v>
      </c>
      <c r="AT183" s="23" t="s">
        <v>152</v>
      </c>
      <c r="AU183" s="23" t="s">
        <v>150</v>
      </c>
      <c r="AY183" s="23" t="s">
        <v>149</v>
      </c>
      <c r="BE183" s="231">
        <f>IF(N183="základní",J183,0)</f>
        <v>0</v>
      </c>
      <c r="BF183" s="231">
        <f>IF(N183="snížená",J183,0)</f>
        <v>0</v>
      </c>
      <c r="BG183" s="231">
        <f>IF(N183="zákl. přenesená",J183,0)</f>
        <v>0</v>
      </c>
      <c r="BH183" s="231">
        <f>IF(N183="sníž. přenesená",J183,0)</f>
        <v>0</v>
      </c>
      <c r="BI183" s="231">
        <f>IF(N183="nulová",J183,0)</f>
        <v>0</v>
      </c>
      <c r="BJ183" s="23" t="s">
        <v>24</v>
      </c>
      <c r="BK183" s="231">
        <f>ROUND(I183*H183,2)</f>
        <v>0</v>
      </c>
      <c r="BL183" s="23" t="s">
        <v>157</v>
      </c>
      <c r="BM183" s="23" t="s">
        <v>297</v>
      </c>
    </row>
    <row r="184" spans="2:47" s="1" customFormat="1" ht="13.5">
      <c r="B184" s="45"/>
      <c r="C184" s="73"/>
      <c r="D184" s="232" t="s">
        <v>159</v>
      </c>
      <c r="E184" s="73"/>
      <c r="F184" s="233" t="s">
        <v>298</v>
      </c>
      <c r="G184" s="73"/>
      <c r="H184" s="73"/>
      <c r="I184" s="190"/>
      <c r="J184" s="73"/>
      <c r="K184" s="73"/>
      <c r="L184" s="71"/>
      <c r="M184" s="234"/>
      <c r="N184" s="46"/>
      <c r="O184" s="46"/>
      <c r="P184" s="46"/>
      <c r="Q184" s="46"/>
      <c r="R184" s="46"/>
      <c r="S184" s="46"/>
      <c r="T184" s="94"/>
      <c r="AT184" s="23" t="s">
        <v>159</v>
      </c>
      <c r="AU184" s="23" t="s">
        <v>150</v>
      </c>
    </row>
    <row r="185" spans="2:51" s="11" customFormat="1" ht="13.5">
      <c r="B185" s="235"/>
      <c r="C185" s="236"/>
      <c r="D185" s="232" t="s">
        <v>161</v>
      </c>
      <c r="E185" s="237" t="s">
        <v>22</v>
      </c>
      <c r="F185" s="238" t="s">
        <v>299</v>
      </c>
      <c r="G185" s="236"/>
      <c r="H185" s="239">
        <v>7.04</v>
      </c>
      <c r="I185" s="240"/>
      <c r="J185" s="236"/>
      <c r="K185" s="236"/>
      <c r="L185" s="241"/>
      <c r="M185" s="242"/>
      <c r="N185" s="243"/>
      <c r="O185" s="243"/>
      <c r="P185" s="243"/>
      <c r="Q185" s="243"/>
      <c r="R185" s="243"/>
      <c r="S185" s="243"/>
      <c r="T185" s="244"/>
      <c r="AT185" s="245" t="s">
        <v>161</v>
      </c>
      <c r="AU185" s="245" t="s">
        <v>150</v>
      </c>
      <c r="AV185" s="11" t="s">
        <v>84</v>
      </c>
      <c r="AW185" s="11" t="s">
        <v>163</v>
      </c>
      <c r="AX185" s="11" t="s">
        <v>75</v>
      </c>
      <c r="AY185" s="245" t="s">
        <v>149</v>
      </c>
    </row>
    <row r="186" spans="2:51" s="11" customFormat="1" ht="13.5">
      <c r="B186" s="235"/>
      <c r="C186" s="236"/>
      <c r="D186" s="232" t="s">
        <v>161</v>
      </c>
      <c r="E186" s="237" t="s">
        <v>22</v>
      </c>
      <c r="F186" s="238" t="s">
        <v>300</v>
      </c>
      <c r="G186" s="236"/>
      <c r="H186" s="239">
        <v>31.25</v>
      </c>
      <c r="I186" s="240"/>
      <c r="J186" s="236"/>
      <c r="K186" s="236"/>
      <c r="L186" s="241"/>
      <c r="M186" s="242"/>
      <c r="N186" s="243"/>
      <c r="O186" s="243"/>
      <c r="P186" s="243"/>
      <c r="Q186" s="243"/>
      <c r="R186" s="243"/>
      <c r="S186" s="243"/>
      <c r="T186" s="244"/>
      <c r="AT186" s="245" t="s">
        <v>161</v>
      </c>
      <c r="AU186" s="245" t="s">
        <v>150</v>
      </c>
      <c r="AV186" s="11" t="s">
        <v>84</v>
      </c>
      <c r="AW186" s="11" t="s">
        <v>163</v>
      </c>
      <c r="AX186" s="11" t="s">
        <v>75</v>
      </c>
      <c r="AY186" s="245" t="s">
        <v>149</v>
      </c>
    </row>
    <row r="187" spans="2:63" s="10" customFormat="1" ht="22.3" customHeight="1">
      <c r="B187" s="204"/>
      <c r="C187" s="205"/>
      <c r="D187" s="206" t="s">
        <v>74</v>
      </c>
      <c r="E187" s="218" t="s">
        <v>301</v>
      </c>
      <c r="F187" s="218" t="s">
        <v>302</v>
      </c>
      <c r="G187" s="205"/>
      <c r="H187" s="205"/>
      <c r="I187" s="208"/>
      <c r="J187" s="219">
        <f>BK187</f>
        <v>0</v>
      </c>
      <c r="K187" s="205"/>
      <c r="L187" s="210"/>
      <c r="M187" s="211"/>
      <c r="N187" s="212"/>
      <c r="O187" s="212"/>
      <c r="P187" s="213">
        <f>SUM(P188:P192)</f>
        <v>0</v>
      </c>
      <c r="Q187" s="212"/>
      <c r="R187" s="213">
        <f>SUM(R188:R192)</f>
        <v>0.006917200000000001</v>
      </c>
      <c r="S187" s="212"/>
      <c r="T187" s="214">
        <f>SUM(T188:T192)</f>
        <v>0</v>
      </c>
      <c r="AR187" s="215" t="s">
        <v>24</v>
      </c>
      <c r="AT187" s="216" t="s">
        <v>74</v>
      </c>
      <c r="AU187" s="216" t="s">
        <v>84</v>
      </c>
      <c r="AY187" s="215" t="s">
        <v>149</v>
      </c>
      <c r="BK187" s="217">
        <f>SUM(BK188:BK192)</f>
        <v>0</v>
      </c>
    </row>
    <row r="188" spans="2:65" s="1" customFormat="1" ht="22.8" customHeight="1">
      <c r="B188" s="45"/>
      <c r="C188" s="220" t="s">
        <v>303</v>
      </c>
      <c r="D188" s="220" t="s">
        <v>152</v>
      </c>
      <c r="E188" s="221" t="s">
        <v>304</v>
      </c>
      <c r="F188" s="222" t="s">
        <v>305</v>
      </c>
      <c r="G188" s="223" t="s">
        <v>167</v>
      </c>
      <c r="H188" s="224">
        <v>172.93</v>
      </c>
      <c r="I188" s="225"/>
      <c r="J188" s="226">
        <f>ROUND(I188*H188,2)</f>
        <v>0</v>
      </c>
      <c r="K188" s="222" t="s">
        <v>156</v>
      </c>
      <c r="L188" s="71"/>
      <c r="M188" s="227" t="s">
        <v>22</v>
      </c>
      <c r="N188" s="228" t="s">
        <v>46</v>
      </c>
      <c r="O188" s="46"/>
      <c r="P188" s="229">
        <f>O188*H188</f>
        <v>0</v>
      </c>
      <c r="Q188" s="229">
        <v>4E-05</v>
      </c>
      <c r="R188" s="229">
        <f>Q188*H188</f>
        <v>0.006917200000000001</v>
      </c>
      <c r="S188" s="229">
        <v>0</v>
      </c>
      <c r="T188" s="230">
        <f>S188*H188</f>
        <v>0</v>
      </c>
      <c r="AR188" s="23" t="s">
        <v>157</v>
      </c>
      <c r="AT188" s="23" t="s">
        <v>152</v>
      </c>
      <c r="AU188" s="23" t="s">
        <v>150</v>
      </c>
      <c r="AY188" s="23" t="s">
        <v>149</v>
      </c>
      <c r="BE188" s="231">
        <f>IF(N188="základní",J188,0)</f>
        <v>0</v>
      </c>
      <c r="BF188" s="231">
        <f>IF(N188="snížená",J188,0)</f>
        <v>0</v>
      </c>
      <c r="BG188" s="231">
        <f>IF(N188="zákl. přenesená",J188,0)</f>
        <v>0</v>
      </c>
      <c r="BH188" s="231">
        <f>IF(N188="sníž. přenesená",J188,0)</f>
        <v>0</v>
      </c>
      <c r="BI188" s="231">
        <f>IF(N188="nulová",J188,0)</f>
        <v>0</v>
      </c>
      <c r="BJ188" s="23" t="s">
        <v>24</v>
      </c>
      <c r="BK188" s="231">
        <f>ROUND(I188*H188,2)</f>
        <v>0</v>
      </c>
      <c r="BL188" s="23" t="s">
        <v>157</v>
      </c>
      <c r="BM188" s="23" t="s">
        <v>306</v>
      </c>
    </row>
    <row r="189" spans="2:47" s="1" customFormat="1" ht="13.5">
      <c r="B189" s="45"/>
      <c r="C189" s="73"/>
      <c r="D189" s="232" t="s">
        <v>159</v>
      </c>
      <c r="E189" s="73"/>
      <c r="F189" s="233" t="s">
        <v>307</v>
      </c>
      <c r="G189" s="73"/>
      <c r="H189" s="73"/>
      <c r="I189" s="190"/>
      <c r="J189" s="73"/>
      <c r="K189" s="73"/>
      <c r="L189" s="71"/>
      <c r="M189" s="234"/>
      <c r="N189" s="46"/>
      <c r="O189" s="46"/>
      <c r="P189" s="46"/>
      <c r="Q189" s="46"/>
      <c r="R189" s="46"/>
      <c r="S189" s="46"/>
      <c r="T189" s="94"/>
      <c r="AT189" s="23" t="s">
        <v>159</v>
      </c>
      <c r="AU189" s="23" t="s">
        <v>150</v>
      </c>
    </row>
    <row r="190" spans="2:51" s="11" customFormat="1" ht="13.5">
      <c r="B190" s="235"/>
      <c r="C190" s="236"/>
      <c r="D190" s="232" t="s">
        <v>161</v>
      </c>
      <c r="E190" s="237" t="s">
        <v>22</v>
      </c>
      <c r="F190" s="238" t="s">
        <v>308</v>
      </c>
      <c r="G190" s="236"/>
      <c r="H190" s="239">
        <v>33.46</v>
      </c>
      <c r="I190" s="240"/>
      <c r="J190" s="236"/>
      <c r="K190" s="236"/>
      <c r="L190" s="241"/>
      <c r="M190" s="242"/>
      <c r="N190" s="243"/>
      <c r="O190" s="243"/>
      <c r="P190" s="243"/>
      <c r="Q190" s="243"/>
      <c r="R190" s="243"/>
      <c r="S190" s="243"/>
      <c r="T190" s="244"/>
      <c r="AT190" s="245" t="s">
        <v>161</v>
      </c>
      <c r="AU190" s="245" t="s">
        <v>150</v>
      </c>
      <c r="AV190" s="11" t="s">
        <v>84</v>
      </c>
      <c r="AW190" s="11" t="s">
        <v>163</v>
      </c>
      <c r="AX190" s="11" t="s">
        <v>75</v>
      </c>
      <c r="AY190" s="245" t="s">
        <v>149</v>
      </c>
    </row>
    <row r="191" spans="2:51" s="11" customFormat="1" ht="13.5">
      <c r="B191" s="235"/>
      <c r="C191" s="236"/>
      <c r="D191" s="232" t="s">
        <v>161</v>
      </c>
      <c r="E191" s="237" t="s">
        <v>22</v>
      </c>
      <c r="F191" s="238" t="s">
        <v>309</v>
      </c>
      <c r="G191" s="236"/>
      <c r="H191" s="239">
        <v>19.47</v>
      </c>
      <c r="I191" s="240"/>
      <c r="J191" s="236"/>
      <c r="K191" s="236"/>
      <c r="L191" s="241"/>
      <c r="M191" s="242"/>
      <c r="N191" s="243"/>
      <c r="O191" s="243"/>
      <c r="P191" s="243"/>
      <c r="Q191" s="243"/>
      <c r="R191" s="243"/>
      <c r="S191" s="243"/>
      <c r="T191" s="244"/>
      <c r="AT191" s="245" t="s">
        <v>161</v>
      </c>
      <c r="AU191" s="245" t="s">
        <v>150</v>
      </c>
      <c r="AV191" s="11" t="s">
        <v>84</v>
      </c>
      <c r="AW191" s="11" t="s">
        <v>163</v>
      </c>
      <c r="AX191" s="11" t="s">
        <v>75</v>
      </c>
      <c r="AY191" s="245" t="s">
        <v>149</v>
      </c>
    </row>
    <row r="192" spans="2:51" s="11" customFormat="1" ht="13.5">
      <c r="B192" s="235"/>
      <c r="C192" s="236"/>
      <c r="D192" s="232" t="s">
        <v>161</v>
      </c>
      <c r="E192" s="237" t="s">
        <v>22</v>
      </c>
      <c r="F192" s="238" t="s">
        <v>310</v>
      </c>
      <c r="G192" s="236"/>
      <c r="H192" s="239">
        <v>120</v>
      </c>
      <c r="I192" s="240"/>
      <c r="J192" s="236"/>
      <c r="K192" s="236"/>
      <c r="L192" s="241"/>
      <c r="M192" s="242"/>
      <c r="N192" s="243"/>
      <c r="O192" s="243"/>
      <c r="P192" s="243"/>
      <c r="Q192" s="243"/>
      <c r="R192" s="243"/>
      <c r="S192" s="243"/>
      <c r="T192" s="244"/>
      <c r="AT192" s="245" t="s">
        <v>161</v>
      </c>
      <c r="AU192" s="245" t="s">
        <v>150</v>
      </c>
      <c r="AV192" s="11" t="s">
        <v>84</v>
      </c>
      <c r="AW192" s="11" t="s">
        <v>163</v>
      </c>
      <c r="AX192" s="11" t="s">
        <v>75</v>
      </c>
      <c r="AY192" s="245" t="s">
        <v>149</v>
      </c>
    </row>
    <row r="193" spans="2:63" s="10" customFormat="1" ht="22.3" customHeight="1">
      <c r="B193" s="204"/>
      <c r="C193" s="205"/>
      <c r="D193" s="206" t="s">
        <v>74</v>
      </c>
      <c r="E193" s="218" t="s">
        <v>311</v>
      </c>
      <c r="F193" s="218" t="s">
        <v>312</v>
      </c>
      <c r="G193" s="205"/>
      <c r="H193" s="205"/>
      <c r="I193" s="208"/>
      <c r="J193" s="219">
        <f>BK193</f>
        <v>0</v>
      </c>
      <c r="K193" s="205"/>
      <c r="L193" s="210"/>
      <c r="M193" s="211"/>
      <c r="N193" s="212"/>
      <c r="O193" s="212"/>
      <c r="P193" s="213">
        <f>SUM(P194:P232)</f>
        <v>0</v>
      </c>
      <c r="Q193" s="212"/>
      <c r="R193" s="213">
        <f>SUM(R194:R232)</f>
        <v>0.0049575</v>
      </c>
      <c r="S193" s="212"/>
      <c r="T193" s="214">
        <f>SUM(T194:T232)</f>
        <v>25.308615000000003</v>
      </c>
      <c r="AR193" s="215" t="s">
        <v>24</v>
      </c>
      <c r="AT193" s="216" t="s">
        <v>74</v>
      </c>
      <c r="AU193" s="216" t="s">
        <v>84</v>
      </c>
      <c r="AY193" s="215" t="s">
        <v>149</v>
      </c>
      <c r="BK193" s="217">
        <f>SUM(BK194:BK232)</f>
        <v>0</v>
      </c>
    </row>
    <row r="194" spans="2:65" s="1" customFormat="1" ht="34.2" customHeight="1">
      <c r="B194" s="45"/>
      <c r="C194" s="220" t="s">
        <v>313</v>
      </c>
      <c r="D194" s="220" t="s">
        <v>152</v>
      </c>
      <c r="E194" s="221" t="s">
        <v>314</v>
      </c>
      <c r="F194" s="222" t="s">
        <v>315</v>
      </c>
      <c r="G194" s="223" t="s">
        <v>167</v>
      </c>
      <c r="H194" s="224">
        <v>33.9</v>
      </c>
      <c r="I194" s="225"/>
      <c r="J194" s="226">
        <f>ROUND(I194*H194,2)</f>
        <v>0</v>
      </c>
      <c r="K194" s="222" t="s">
        <v>156</v>
      </c>
      <c r="L194" s="71"/>
      <c r="M194" s="227" t="s">
        <v>22</v>
      </c>
      <c r="N194" s="228" t="s">
        <v>46</v>
      </c>
      <c r="O194" s="46"/>
      <c r="P194" s="229">
        <f>O194*H194</f>
        <v>0</v>
      </c>
      <c r="Q194" s="229">
        <v>0</v>
      </c>
      <c r="R194" s="229">
        <f>Q194*H194</f>
        <v>0</v>
      </c>
      <c r="S194" s="229">
        <v>0.035</v>
      </c>
      <c r="T194" s="230">
        <f>S194*H194</f>
        <v>1.1865</v>
      </c>
      <c r="AR194" s="23" t="s">
        <v>157</v>
      </c>
      <c r="AT194" s="23" t="s">
        <v>152</v>
      </c>
      <c r="AU194" s="23" t="s">
        <v>150</v>
      </c>
      <c r="AY194" s="23" t="s">
        <v>149</v>
      </c>
      <c r="BE194" s="231">
        <f>IF(N194="základní",J194,0)</f>
        <v>0</v>
      </c>
      <c r="BF194" s="231">
        <f>IF(N194="snížená",J194,0)</f>
        <v>0</v>
      </c>
      <c r="BG194" s="231">
        <f>IF(N194="zákl. přenesená",J194,0)</f>
        <v>0</v>
      </c>
      <c r="BH194" s="231">
        <f>IF(N194="sníž. přenesená",J194,0)</f>
        <v>0</v>
      </c>
      <c r="BI194" s="231">
        <f>IF(N194="nulová",J194,0)</f>
        <v>0</v>
      </c>
      <c r="BJ194" s="23" t="s">
        <v>24</v>
      </c>
      <c r="BK194" s="231">
        <f>ROUND(I194*H194,2)</f>
        <v>0</v>
      </c>
      <c r="BL194" s="23" t="s">
        <v>157</v>
      </c>
      <c r="BM194" s="23" t="s">
        <v>316</v>
      </c>
    </row>
    <row r="195" spans="2:47" s="1" customFormat="1" ht="13.5">
      <c r="B195" s="45"/>
      <c r="C195" s="73"/>
      <c r="D195" s="232" t="s">
        <v>159</v>
      </c>
      <c r="E195" s="73"/>
      <c r="F195" s="233" t="s">
        <v>317</v>
      </c>
      <c r="G195" s="73"/>
      <c r="H195" s="73"/>
      <c r="I195" s="190"/>
      <c r="J195" s="73"/>
      <c r="K195" s="73"/>
      <c r="L195" s="71"/>
      <c r="M195" s="234"/>
      <c r="N195" s="46"/>
      <c r="O195" s="46"/>
      <c r="P195" s="46"/>
      <c r="Q195" s="46"/>
      <c r="R195" s="46"/>
      <c r="S195" s="46"/>
      <c r="T195" s="94"/>
      <c r="AT195" s="23" t="s">
        <v>159</v>
      </c>
      <c r="AU195" s="23" t="s">
        <v>150</v>
      </c>
    </row>
    <row r="196" spans="2:51" s="11" customFormat="1" ht="13.5">
      <c r="B196" s="235"/>
      <c r="C196" s="236"/>
      <c r="D196" s="232" t="s">
        <v>161</v>
      </c>
      <c r="E196" s="237" t="s">
        <v>22</v>
      </c>
      <c r="F196" s="238" t="s">
        <v>318</v>
      </c>
      <c r="G196" s="236"/>
      <c r="H196" s="239">
        <v>33.9</v>
      </c>
      <c r="I196" s="240"/>
      <c r="J196" s="236"/>
      <c r="K196" s="236"/>
      <c r="L196" s="241"/>
      <c r="M196" s="242"/>
      <c r="N196" s="243"/>
      <c r="O196" s="243"/>
      <c r="P196" s="243"/>
      <c r="Q196" s="243"/>
      <c r="R196" s="243"/>
      <c r="S196" s="243"/>
      <c r="T196" s="244"/>
      <c r="AT196" s="245" t="s">
        <v>161</v>
      </c>
      <c r="AU196" s="245" t="s">
        <v>150</v>
      </c>
      <c r="AV196" s="11" t="s">
        <v>84</v>
      </c>
      <c r="AW196" s="11" t="s">
        <v>163</v>
      </c>
      <c r="AX196" s="11" t="s">
        <v>24</v>
      </c>
      <c r="AY196" s="245" t="s">
        <v>149</v>
      </c>
    </row>
    <row r="197" spans="2:65" s="1" customFormat="1" ht="22.8" customHeight="1">
      <c r="B197" s="45"/>
      <c r="C197" s="220" t="s">
        <v>319</v>
      </c>
      <c r="D197" s="220" t="s">
        <v>152</v>
      </c>
      <c r="E197" s="221" t="s">
        <v>320</v>
      </c>
      <c r="F197" s="222" t="s">
        <v>321</v>
      </c>
      <c r="G197" s="223" t="s">
        <v>322</v>
      </c>
      <c r="H197" s="224">
        <v>1.695</v>
      </c>
      <c r="I197" s="225"/>
      <c r="J197" s="226">
        <f>ROUND(I197*H197,2)</f>
        <v>0</v>
      </c>
      <c r="K197" s="222" t="s">
        <v>156</v>
      </c>
      <c r="L197" s="71"/>
      <c r="M197" s="227" t="s">
        <v>22</v>
      </c>
      <c r="N197" s="228" t="s">
        <v>46</v>
      </c>
      <c r="O197" s="46"/>
      <c r="P197" s="229">
        <f>O197*H197</f>
        <v>0</v>
      </c>
      <c r="Q197" s="229">
        <v>0</v>
      </c>
      <c r="R197" s="229">
        <f>Q197*H197</f>
        <v>0</v>
      </c>
      <c r="S197" s="229">
        <v>2.2</v>
      </c>
      <c r="T197" s="230">
        <f>S197*H197</f>
        <v>3.7290000000000005</v>
      </c>
      <c r="AR197" s="23" t="s">
        <v>157</v>
      </c>
      <c r="AT197" s="23" t="s">
        <v>152</v>
      </c>
      <c r="AU197" s="23" t="s">
        <v>150</v>
      </c>
      <c r="AY197" s="23" t="s">
        <v>149</v>
      </c>
      <c r="BE197" s="231">
        <f>IF(N197="základní",J197,0)</f>
        <v>0</v>
      </c>
      <c r="BF197" s="231">
        <f>IF(N197="snížená",J197,0)</f>
        <v>0</v>
      </c>
      <c r="BG197" s="231">
        <f>IF(N197="zákl. přenesená",J197,0)</f>
        <v>0</v>
      </c>
      <c r="BH197" s="231">
        <f>IF(N197="sníž. přenesená",J197,0)</f>
        <v>0</v>
      </c>
      <c r="BI197" s="231">
        <f>IF(N197="nulová",J197,0)</f>
        <v>0</v>
      </c>
      <c r="BJ197" s="23" t="s">
        <v>24</v>
      </c>
      <c r="BK197" s="231">
        <f>ROUND(I197*H197,2)</f>
        <v>0</v>
      </c>
      <c r="BL197" s="23" t="s">
        <v>157</v>
      </c>
      <c r="BM197" s="23" t="s">
        <v>323</v>
      </c>
    </row>
    <row r="198" spans="2:51" s="11" customFormat="1" ht="13.5">
      <c r="B198" s="235"/>
      <c r="C198" s="236"/>
      <c r="D198" s="232" t="s">
        <v>161</v>
      </c>
      <c r="E198" s="237" t="s">
        <v>22</v>
      </c>
      <c r="F198" s="238" t="s">
        <v>324</v>
      </c>
      <c r="G198" s="236"/>
      <c r="H198" s="239">
        <v>1.695</v>
      </c>
      <c r="I198" s="240"/>
      <c r="J198" s="236"/>
      <c r="K198" s="236"/>
      <c r="L198" s="241"/>
      <c r="M198" s="242"/>
      <c r="N198" s="243"/>
      <c r="O198" s="243"/>
      <c r="P198" s="243"/>
      <c r="Q198" s="243"/>
      <c r="R198" s="243"/>
      <c r="S198" s="243"/>
      <c r="T198" s="244"/>
      <c r="AT198" s="245" t="s">
        <v>161</v>
      </c>
      <c r="AU198" s="245" t="s">
        <v>150</v>
      </c>
      <c r="AV198" s="11" t="s">
        <v>84</v>
      </c>
      <c r="AW198" s="11" t="s">
        <v>163</v>
      </c>
      <c r="AX198" s="11" t="s">
        <v>24</v>
      </c>
      <c r="AY198" s="245" t="s">
        <v>149</v>
      </c>
    </row>
    <row r="199" spans="2:65" s="1" customFormat="1" ht="22.8" customHeight="1">
      <c r="B199" s="45"/>
      <c r="C199" s="220" t="s">
        <v>325</v>
      </c>
      <c r="D199" s="220" t="s">
        <v>152</v>
      </c>
      <c r="E199" s="221" t="s">
        <v>326</v>
      </c>
      <c r="F199" s="222" t="s">
        <v>327</v>
      </c>
      <c r="G199" s="223" t="s">
        <v>179</v>
      </c>
      <c r="H199" s="224">
        <v>5</v>
      </c>
      <c r="I199" s="225"/>
      <c r="J199" s="226">
        <f>ROUND(I199*H199,2)</f>
        <v>0</v>
      </c>
      <c r="K199" s="222" t="s">
        <v>156</v>
      </c>
      <c r="L199" s="71"/>
      <c r="M199" s="227" t="s">
        <v>22</v>
      </c>
      <c r="N199" s="228" t="s">
        <v>46</v>
      </c>
      <c r="O199" s="46"/>
      <c r="P199" s="229">
        <f>O199*H199</f>
        <v>0</v>
      </c>
      <c r="Q199" s="229">
        <v>0</v>
      </c>
      <c r="R199" s="229">
        <f>Q199*H199</f>
        <v>0</v>
      </c>
      <c r="S199" s="229">
        <v>0.039</v>
      </c>
      <c r="T199" s="230">
        <f>S199*H199</f>
        <v>0.195</v>
      </c>
      <c r="AR199" s="23" t="s">
        <v>157</v>
      </c>
      <c r="AT199" s="23" t="s">
        <v>152</v>
      </c>
      <c r="AU199" s="23" t="s">
        <v>150</v>
      </c>
      <c r="AY199" s="23" t="s">
        <v>149</v>
      </c>
      <c r="BE199" s="231">
        <f>IF(N199="základní",J199,0)</f>
        <v>0</v>
      </c>
      <c r="BF199" s="231">
        <f>IF(N199="snížená",J199,0)</f>
        <v>0</v>
      </c>
      <c r="BG199" s="231">
        <f>IF(N199="zákl. přenesená",J199,0)</f>
        <v>0</v>
      </c>
      <c r="BH199" s="231">
        <f>IF(N199="sníž. přenesená",J199,0)</f>
        <v>0</v>
      </c>
      <c r="BI199" s="231">
        <f>IF(N199="nulová",J199,0)</f>
        <v>0</v>
      </c>
      <c r="BJ199" s="23" t="s">
        <v>24</v>
      </c>
      <c r="BK199" s="231">
        <f>ROUND(I199*H199,2)</f>
        <v>0</v>
      </c>
      <c r="BL199" s="23" t="s">
        <v>157</v>
      </c>
      <c r="BM199" s="23" t="s">
        <v>328</v>
      </c>
    </row>
    <row r="200" spans="2:51" s="11" customFormat="1" ht="13.5">
      <c r="B200" s="235"/>
      <c r="C200" s="236"/>
      <c r="D200" s="232" t="s">
        <v>161</v>
      </c>
      <c r="E200" s="237" t="s">
        <v>22</v>
      </c>
      <c r="F200" s="238" t="s">
        <v>329</v>
      </c>
      <c r="G200" s="236"/>
      <c r="H200" s="239">
        <v>5</v>
      </c>
      <c r="I200" s="240"/>
      <c r="J200" s="236"/>
      <c r="K200" s="236"/>
      <c r="L200" s="241"/>
      <c r="M200" s="242"/>
      <c r="N200" s="243"/>
      <c r="O200" s="243"/>
      <c r="P200" s="243"/>
      <c r="Q200" s="243"/>
      <c r="R200" s="243"/>
      <c r="S200" s="243"/>
      <c r="T200" s="244"/>
      <c r="AT200" s="245" t="s">
        <v>161</v>
      </c>
      <c r="AU200" s="245" t="s">
        <v>150</v>
      </c>
      <c r="AV200" s="11" t="s">
        <v>84</v>
      </c>
      <c r="AW200" s="11" t="s">
        <v>163</v>
      </c>
      <c r="AX200" s="11" t="s">
        <v>75</v>
      </c>
      <c r="AY200" s="245" t="s">
        <v>149</v>
      </c>
    </row>
    <row r="201" spans="2:65" s="1" customFormat="1" ht="34.2" customHeight="1">
      <c r="B201" s="45"/>
      <c r="C201" s="220" t="s">
        <v>330</v>
      </c>
      <c r="D201" s="220" t="s">
        <v>152</v>
      </c>
      <c r="E201" s="221" t="s">
        <v>331</v>
      </c>
      <c r="F201" s="222" t="s">
        <v>332</v>
      </c>
      <c r="G201" s="223" t="s">
        <v>167</v>
      </c>
      <c r="H201" s="224">
        <v>3.72</v>
      </c>
      <c r="I201" s="225"/>
      <c r="J201" s="226">
        <f>ROUND(I201*H201,2)</f>
        <v>0</v>
      </c>
      <c r="K201" s="222" t="s">
        <v>156</v>
      </c>
      <c r="L201" s="71"/>
      <c r="M201" s="227" t="s">
        <v>22</v>
      </c>
      <c r="N201" s="228" t="s">
        <v>46</v>
      </c>
      <c r="O201" s="46"/>
      <c r="P201" s="229">
        <f>O201*H201</f>
        <v>0</v>
      </c>
      <c r="Q201" s="229">
        <v>0</v>
      </c>
      <c r="R201" s="229">
        <f>Q201*H201</f>
        <v>0</v>
      </c>
      <c r="S201" s="229">
        <v>0.055</v>
      </c>
      <c r="T201" s="230">
        <f>S201*H201</f>
        <v>0.2046</v>
      </c>
      <c r="AR201" s="23" t="s">
        <v>157</v>
      </c>
      <c r="AT201" s="23" t="s">
        <v>152</v>
      </c>
      <c r="AU201" s="23" t="s">
        <v>150</v>
      </c>
      <c r="AY201" s="23" t="s">
        <v>149</v>
      </c>
      <c r="BE201" s="231">
        <f>IF(N201="základní",J201,0)</f>
        <v>0</v>
      </c>
      <c r="BF201" s="231">
        <f>IF(N201="snížená",J201,0)</f>
        <v>0</v>
      </c>
      <c r="BG201" s="231">
        <f>IF(N201="zákl. přenesená",J201,0)</f>
        <v>0</v>
      </c>
      <c r="BH201" s="231">
        <f>IF(N201="sníž. přenesená",J201,0)</f>
        <v>0</v>
      </c>
      <c r="BI201" s="231">
        <f>IF(N201="nulová",J201,0)</f>
        <v>0</v>
      </c>
      <c r="BJ201" s="23" t="s">
        <v>24</v>
      </c>
      <c r="BK201" s="231">
        <f>ROUND(I201*H201,2)</f>
        <v>0</v>
      </c>
      <c r="BL201" s="23" t="s">
        <v>157</v>
      </c>
      <c r="BM201" s="23" t="s">
        <v>333</v>
      </c>
    </row>
    <row r="202" spans="2:51" s="11" customFormat="1" ht="13.5">
      <c r="B202" s="235"/>
      <c r="C202" s="236"/>
      <c r="D202" s="232" t="s">
        <v>161</v>
      </c>
      <c r="E202" s="237" t="s">
        <v>22</v>
      </c>
      <c r="F202" s="238" t="s">
        <v>242</v>
      </c>
      <c r="G202" s="236"/>
      <c r="H202" s="239">
        <v>1.542</v>
      </c>
      <c r="I202" s="240"/>
      <c r="J202" s="236"/>
      <c r="K202" s="236"/>
      <c r="L202" s="241"/>
      <c r="M202" s="242"/>
      <c r="N202" s="243"/>
      <c r="O202" s="243"/>
      <c r="P202" s="243"/>
      <c r="Q202" s="243"/>
      <c r="R202" s="243"/>
      <c r="S202" s="243"/>
      <c r="T202" s="244"/>
      <c r="AT202" s="245" t="s">
        <v>161</v>
      </c>
      <c r="AU202" s="245" t="s">
        <v>150</v>
      </c>
      <c r="AV202" s="11" t="s">
        <v>84</v>
      </c>
      <c r="AW202" s="11" t="s">
        <v>163</v>
      </c>
      <c r="AX202" s="11" t="s">
        <v>75</v>
      </c>
      <c r="AY202" s="245" t="s">
        <v>149</v>
      </c>
    </row>
    <row r="203" spans="2:51" s="11" customFormat="1" ht="13.5">
      <c r="B203" s="235"/>
      <c r="C203" s="236"/>
      <c r="D203" s="232" t="s">
        <v>161</v>
      </c>
      <c r="E203" s="237" t="s">
        <v>22</v>
      </c>
      <c r="F203" s="238" t="s">
        <v>334</v>
      </c>
      <c r="G203" s="236"/>
      <c r="H203" s="239">
        <v>2.178</v>
      </c>
      <c r="I203" s="240"/>
      <c r="J203" s="236"/>
      <c r="K203" s="236"/>
      <c r="L203" s="241"/>
      <c r="M203" s="242"/>
      <c r="N203" s="243"/>
      <c r="O203" s="243"/>
      <c r="P203" s="243"/>
      <c r="Q203" s="243"/>
      <c r="R203" s="243"/>
      <c r="S203" s="243"/>
      <c r="T203" s="244"/>
      <c r="AT203" s="245" t="s">
        <v>161</v>
      </c>
      <c r="AU203" s="245" t="s">
        <v>150</v>
      </c>
      <c r="AV203" s="11" t="s">
        <v>84</v>
      </c>
      <c r="AW203" s="11" t="s">
        <v>163</v>
      </c>
      <c r="AX203" s="11" t="s">
        <v>75</v>
      </c>
      <c r="AY203" s="245" t="s">
        <v>149</v>
      </c>
    </row>
    <row r="204" spans="2:65" s="1" customFormat="1" ht="34.2" customHeight="1">
      <c r="B204" s="45"/>
      <c r="C204" s="220" t="s">
        <v>335</v>
      </c>
      <c r="D204" s="220" t="s">
        <v>152</v>
      </c>
      <c r="E204" s="221" t="s">
        <v>336</v>
      </c>
      <c r="F204" s="222" t="s">
        <v>337</v>
      </c>
      <c r="G204" s="223" t="s">
        <v>167</v>
      </c>
      <c r="H204" s="224">
        <v>21.518</v>
      </c>
      <c r="I204" s="225"/>
      <c r="J204" s="226">
        <f>ROUND(I204*H204,2)</f>
        <v>0</v>
      </c>
      <c r="K204" s="222" t="s">
        <v>156</v>
      </c>
      <c r="L204" s="71"/>
      <c r="M204" s="227" t="s">
        <v>22</v>
      </c>
      <c r="N204" s="228" t="s">
        <v>46</v>
      </c>
      <c r="O204" s="46"/>
      <c r="P204" s="229">
        <f>O204*H204</f>
        <v>0</v>
      </c>
      <c r="Q204" s="229">
        <v>0</v>
      </c>
      <c r="R204" s="229">
        <f>Q204*H204</f>
        <v>0</v>
      </c>
      <c r="S204" s="229">
        <v>0.275</v>
      </c>
      <c r="T204" s="230">
        <f>S204*H204</f>
        <v>5.9174500000000005</v>
      </c>
      <c r="AR204" s="23" t="s">
        <v>157</v>
      </c>
      <c r="AT204" s="23" t="s">
        <v>152</v>
      </c>
      <c r="AU204" s="23" t="s">
        <v>150</v>
      </c>
      <c r="AY204" s="23" t="s">
        <v>149</v>
      </c>
      <c r="BE204" s="231">
        <f>IF(N204="základní",J204,0)</f>
        <v>0</v>
      </c>
      <c r="BF204" s="231">
        <f>IF(N204="snížená",J204,0)</f>
        <v>0</v>
      </c>
      <c r="BG204" s="231">
        <f>IF(N204="zákl. přenesená",J204,0)</f>
        <v>0</v>
      </c>
      <c r="BH204" s="231">
        <f>IF(N204="sníž. přenesená",J204,0)</f>
        <v>0</v>
      </c>
      <c r="BI204" s="231">
        <f>IF(N204="nulová",J204,0)</f>
        <v>0</v>
      </c>
      <c r="BJ204" s="23" t="s">
        <v>24</v>
      </c>
      <c r="BK204" s="231">
        <f>ROUND(I204*H204,2)</f>
        <v>0</v>
      </c>
      <c r="BL204" s="23" t="s">
        <v>157</v>
      </c>
      <c r="BM204" s="23" t="s">
        <v>338</v>
      </c>
    </row>
    <row r="205" spans="2:51" s="11" customFormat="1" ht="13.5">
      <c r="B205" s="235"/>
      <c r="C205" s="236"/>
      <c r="D205" s="232" t="s">
        <v>161</v>
      </c>
      <c r="E205" s="237" t="s">
        <v>22</v>
      </c>
      <c r="F205" s="238" t="s">
        <v>339</v>
      </c>
      <c r="G205" s="236"/>
      <c r="H205" s="239">
        <v>21.518</v>
      </c>
      <c r="I205" s="240"/>
      <c r="J205" s="236"/>
      <c r="K205" s="236"/>
      <c r="L205" s="241"/>
      <c r="M205" s="242"/>
      <c r="N205" s="243"/>
      <c r="O205" s="243"/>
      <c r="P205" s="243"/>
      <c r="Q205" s="243"/>
      <c r="R205" s="243"/>
      <c r="S205" s="243"/>
      <c r="T205" s="244"/>
      <c r="AT205" s="245" t="s">
        <v>161</v>
      </c>
      <c r="AU205" s="245" t="s">
        <v>150</v>
      </c>
      <c r="AV205" s="11" t="s">
        <v>84</v>
      </c>
      <c r="AW205" s="11" t="s">
        <v>163</v>
      </c>
      <c r="AX205" s="11" t="s">
        <v>75</v>
      </c>
      <c r="AY205" s="245" t="s">
        <v>149</v>
      </c>
    </row>
    <row r="206" spans="2:65" s="1" customFormat="1" ht="34.2" customHeight="1">
      <c r="B206" s="45"/>
      <c r="C206" s="220" t="s">
        <v>340</v>
      </c>
      <c r="D206" s="220" t="s">
        <v>152</v>
      </c>
      <c r="E206" s="221" t="s">
        <v>341</v>
      </c>
      <c r="F206" s="222" t="s">
        <v>342</v>
      </c>
      <c r="G206" s="223" t="s">
        <v>167</v>
      </c>
      <c r="H206" s="224">
        <v>14.575</v>
      </c>
      <c r="I206" s="225"/>
      <c r="J206" s="226">
        <f>ROUND(I206*H206,2)</f>
        <v>0</v>
      </c>
      <c r="K206" s="222" t="s">
        <v>156</v>
      </c>
      <c r="L206" s="71"/>
      <c r="M206" s="227" t="s">
        <v>22</v>
      </c>
      <c r="N206" s="228" t="s">
        <v>46</v>
      </c>
      <c r="O206" s="46"/>
      <c r="P206" s="229">
        <f>O206*H206</f>
        <v>0</v>
      </c>
      <c r="Q206" s="229">
        <v>0</v>
      </c>
      <c r="R206" s="229">
        <f>Q206*H206</f>
        <v>0</v>
      </c>
      <c r="S206" s="229">
        <v>0.261</v>
      </c>
      <c r="T206" s="230">
        <f>S206*H206</f>
        <v>3.804075</v>
      </c>
      <c r="AR206" s="23" t="s">
        <v>157</v>
      </c>
      <c r="AT206" s="23" t="s">
        <v>152</v>
      </c>
      <c r="AU206" s="23" t="s">
        <v>150</v>
      </c>
      <c r="AY206" s="23" t="s">
        <v>149</v>
      </c>
      <c r="BE206" s="231">
        <f>IF(N206="základní",J206,0)</f>
        <v>0</v>
      </c>
      <c r="BF206" s="231">
        <f>IF(N206="snížená",J206,0)</f>
        <v>0</v>
      </c>
      <c r="BG206" s="231">
        <f>IF(N206="zákl. přenesená",J206,0)</f>
        <v>0</v>
      </c>
      <c r="BH206" s="231">
        <f>IF(N206="sníž. přenesená",J206,0)</f>
        <v>0</v>
      </c>
      <c r="BI206" s="231">
        <f>IF(N206="nulová",J206,0)</f>
        <v>0</v>
      </c>
      <c r="BJ206" s="23" t="s">
        <v>24</v>
      </c>
      <c r="BK206" s="231">
        <f>ROUND(I206*H206,2)</f>
        <v>0</v>
      </c>
      <c r="BL206" s="23" t="s">
        <v>157</v>
      </c>
      <c r="BM206" s="23" t="s">
        <v>343</v>
      </c>
    </row>
    <row r="207" spans="2:51" s="11" customFormat="1" ht="13.5">
      <c r="B207" s="235"/>
      <c r="C207" s="236"/>
      <c r="D207" s="232" t="s">
        <v>161</v>
      </c>
      <c r="E207" s="237" t="s">
        <v>22</v>
      </c>
      <c r="F207" s="238" t="s">
        <v>344</v>
      </c>
      <c r="G207" s="236"/>
      <c r="H207" s="239">
        <v>14.575</v>
      </c>
      <c r="I207" s="240"/>
      <c r="J207" s="236"/>
      <c r="K207" s="236"/>
      <c r="L207" s="241"/>
      <c r="M207" s="242"/>
      <c r="N207" s="243"/>
      <c r="O207" s="243"/>
      <c r="P207" s="243"/>
      <c r="Q207" s="243"/>
      <c r="R207" s="243"/>
      <c r="S207" s="243"/>
      <c r="T207" s="244"/>
      <c r="AT207" s="245" t="s">
        <v>161</v>
      </c>
      <c r="AU207" s="245" t="s">
        <v>150</v>
      </c>
      <c r="AV207" s="11" t="s">
        <v>84</v>
      </c>
      <c r="AW207" s="11" t="s">
        <v>163</v>
      </c>
      <c r="AX207" s="11" t="s">
        <v>24</v>
      </c>
      <c r="AY207" s="245" t="s">
        <v>149</v>
      </c>
    </row>
    <row r="208" spans="2:65" s="1" customFormat="1" ht="34.2" customHeight="1">
      <c r="B208" s="45"/>
      <c r="C208" s="220" t="s">
        <v>345</v>
      </c>
      <c r="D208" s="220" t="s">
        <v>152</v>
      </c>
      <c r="E208" s="221" t="s">
        <v>346</v>
      </c>
      <c r="F208" s="222" t="s">
        <v>347</v>
      </c>
      <c r="G208" s="223" t="s">
        <v>167</v>
      </c>
      <c r="H208" s="224">
        <v>9.292</v>
      </c>
      <c r="I208" s="225"/>
      <c r="J208" s="226">
        <f>ROUND(I208*H208,2)</f>
        <v>0</v>
      </c>
      <c r="K208" s="222" t="s">
        <v>156</v>
      </c>
      <c r="L208" s="71"/>
      <c r="M208" s="227" t="s">
        <v>22</v>
      </c>
      <c r="N208" s="228" t="s">
        <v>46</v>
      </c>
      <c r="O208" s="46"/>
      <c r="P208" s="229">
        <f>O208*H208</f>
        <v>0</v>
      </c>
      <c r="Q208" s="229">
        <v>0</v>
      </c>
      <c r="R208" s="229">
        <f>Q208*H208</f>
        <v>0</v>
      </c>
      <c r="S208" s="229">
        <v>0.27</v>
      </c>
      <c r="T208" s="230">
        <f>S208*H208</f>
        <v>2.50884</v>
      </c>
      <c r="AR208" s="23" t="s">
        <v>157</v>
      </c>
      <c r="AT208" s="23" t="s">
        <v>152</v>
      </c>
      <c r="AU208" s="23" t="s">
        <v>150</v>
      </c>
      <c r="AY208" s="23" t="s">
        <v>149</v>
      </c>
      <c r="BE208" s="231">
        <f>IF(N208="základní",J208,0)</f>
        <v>0</v>
      </c>
      <c r="BF208" s="231">
        <f>IF(N208="snížená",J208,0)</f>
        <v>0</v>
      </c>
      <c r="BG208" s="231">
        <f>IF(N208="zákl. přenesená",J208,0)</f>
        <v>0</v>
      </c>
      <c r="BH208" s="231">
        <f>IF(N208="sníž. přenesená",J208,0)</f>
        <v>0</v>
      </c>
      <c r="BI208" s="231">
        <f>IF(N208="nulová",J208,0)</f>
        <v>0</v>
      </c>
      <c r="BJ208" s="23" t="s">
        <v>24</v>
      </c>
      <c r="BK208" s="231">
        <f>ROUND(I208*H208,2)</f>
        <v>0</v>
      </c>
      <c r="BL208" s="23" t="s">
        <v>157</v>
      </c>
      <c r="BM208" s="23" t="s">
        <v>348</v>
      </c>
    </row>
    <row r="209" spans="2:51" s="11" customFormat="1" ht="13.5">
      <c r="B209" s="235"/>
      <c r="C209" s="236"/>
      <c r="D209" s="232" t="s">
        <v>161</v>
      </c>
      <c r="E209" s="237" t="s">
        <v>22</v>
      </c>
      <c r="F209" s="238" t="s">
        <v>349</v>
      </c>
      <c r="G209" s="236"/>
      <c r="H209" s="239">
        <v>4.444</v>
      </c>
      <c r="I209" s="240"/>
      <c r="J209" s="236"/>
      <c r="K209" s="236"/>
      <c r="L209" s="241"/>
      <c r="M209" s="242"/>
      <c r="N209" s="243"/>
      <c r="O209" s="243"/>
      <c r="P209" s="243"/>
      <c r="Q209" s="243"/>
      <c r="R209" s="243"/>
      <c r="S209" s="243"/>
      <c r="T209" s="244"/>
      <c r="AT209" s="245" t="s">
        <v>161</v>
      </c>
      <c r="AU209" s="245" t="s">
        <v>150</v>
      </c>
      <c r="AV209" s="11" t="s">
        <v>84</v>
      </c>
      <c r="AW209" s="11" t="s">
        <v>163</v>
      </c>
      <c r="AX209" s="11" t="s">
        <v>75</v>
      </c>
      <c r="AY209" s="245" t="s">
        <v>149</v>
      </c>
    </row>
    <row r="210" spans="2:51" s="11" customFormat="1" ht="13.5">
      <c r="B210" s="235"/>
      <c r="C210" s="236"/>
      <c r="D210" s="232" t="s">
        <v>161</v>
      </c>
      <c r="E210" s="237" t="s">
        <v>22</v>
      </c>
      <c r="F210" s="238" t="s">
        <v>350</v>
      </c>
      <c r="G210" s="236"/>
      <c r="H210" s="239">
        <v>4.848</v>
      </c>
      <c r="I210" s="240"/>
      <c r="J210" s="236"/>
      <c r="K210" s="236"/>
      <c r="L210" s="241"/>
      <c r="M210" s="242"/>
      <c r="N210" s="243"/>
      <c r="O210" s="243"/>
      <c r="P210" s="243"/>
      <c r="Q210" s="243"/>
      <c r="R210" s="243"/>
      <c r="S210" s="243"/>
      <c r="T210" s="244"/>
      <c r="AT210" s="245" t="s">
        <v>161</v>
      </c>
      <c r="AU210" s="245" t="s">
        <v>150</v>
      </c>
      <c r="AV210" s="11" t="s">
        <v>84</v>
      </c>
      <c r="AW210" s="11" t="s">
        <v>163</v>
      </c>
      <c r="AX210" s="11" t="s">
        <v>75</v>
      </c>
      <c r="AY210" s="245" t="s">
        <v>149</v>
      </c>
    </row>
    <row r="211" spans="2:65" s="1" customFormat="1" ht="22.8" customHeight="1">
      <c r="B211" s="45"/>
      <c r="C211" s="220" t="s">
        <v>351</v>
      </c>
      <c r="D211" s="220" t="s">
        <v>152</v>
      </c>
      <c r="E211" s="221" t="s">
        <v>352</v>
      </c>
      <c r="F211" s="222" t="s">
        <v>353</v>
      </c>
      <c r="G211" s="223" t="s">
        <v>185</v>
      </c>
      <c r="H211" s="224">
        <v>9</v>
      </c>
      <c r="I211" s="225"/>
      <c r="J211" s="226">
        <f>ROUND(I211*H211,2)</f>
        <v>0</v>
      </c>
      <c r="K211" s="222" t="s">
        <v>156</v>
      </c>
      <c r="L211" s="71"/>
      <c r="M211" s="227" t="s">
        <v>22</v>
      </c>
      <c r="N211" s="228" t="s">
        <v>46</v>
      </c>
      <c r="O211" s="46"/>
      <c r="P211" s="229">
        <f>O211*H211</f>
        <v>0</v>
      </c>
      <c r="Q211" s="229">
        <v>0</v>
      </c>
      <c r="R211" s="229">
        <f>Q211*H211</f>
        <v>0</v>
      </c>
      <c r="S211" s="229">
        <v>0.009</v>
      </c>
      <c r="T211" s="230">
        <f>S211*H211</f>
        <v>0.08099999999999999</v>
      </c>
      <c r="AR211" s="23" t="s">
        <v>157</v>
      </c>
      <c r="AT211" s="23" t="s">
        <v>152</v>
      </c>
      <c r="AU211" s="23" t="s">
        <v>150</v>
      </c>
      <c r="AY211" s="23" t="s">
        <v>149</v>
      </c>
      <c r="BE211" s="231">
        <f>IF(N211="základní",J211,0)</f>
        <v>0</v>
      </c>
      <c r="BF211" s="231">
        <f>IF(N211="snížená",J211,0)</f>
        <v>0</v>
      </c>
      <c r="BG211" s="231">
        <f>IF(N211="zákl. přenesená",J211,0)</f>
        <v>0</v>
      </c>
      <c r="BH211" s="231">
        <f>IF(N211="sníž. přenesená",J211,0)</f>
        <v>0</v>
      </c>
      <c r="BI211" s="231">
        <f>IF(N211="nulová",J211,0)</f>
        <v>0</v>
      </c>
      <c r="BJ211" s="23" t="s">
        <v>24</v>
      </c>
      <c r="BK211" s="231">
        <f>ROUND(I211*H211,2)</f>
        <v>0</v>
      </c>
      <c r="BL211" s="23" t="s">
        <v>157</v>
      </c>
      <c r="BM211" s="23" t="s">
        <v>354</v>
      </c>
    </row>
    <row r="212" spans="2:51" s="11" customFormat="1" ht="13.5">
      <c r="B212" s="235"/>
      <c r="C212" s="236"/>
      <c r="D212" s="232" t="s">
        <v>161</v>
      </c>
      <c r="E212" s="237" t="s">
        <v>22</v>
      </c>
      <c r="F212" s="238" t="s">
        <v>355</v>
      </c>
      <c r="G212" s="236"/>
      <c r="H212" s="239">
        <v>9</v>
      </c>
      <c r="I212" s="240"/>
      <c r="J212" s="236"/>
      <c r="K212" s="236"/>
      <c r="L212" s="241"/>
      <c r="M212" s="242"/>
      <c r="N212" s="243"/>
      <c r="O212" s="243"/>
      <c r="P212" s="243"/>
      <c r="Q212" s="243"/>
      <c r="R212" s="243"/>
      <c r="S212" s="243"/>
      <c r="T212" s="244"/>
      <c r="AT212" s="245" t="s">
        <v>161</v>
      </c>
      <c r="AU212" s="245" t="s">
        <v>150</v>
      </c>
      <c r="AV212" s="11" t="s">
        <v>84</v>
      </c>
      <c r="AW212" s="11" t="s">
        <v>163</v>
      </c>
      <c r="AX212" s="11" t="s">
        <v>24</v>
      </c>
      <c r="AY212" s="245" t="s">
        <v>149</v>
      </c>
    </row>
    <row r="213" spans="2:65" s="1" customFormat="1" ht="45.6" customHeight="1">
      <c r="B213" s="45"/>
      <c r="C213" s="220" t="s">
        <v>356</v>
      </c>
      <c r="D213" s="220" t="s">
        <v>152</v>
      </c>
      <c r="E213" s="221" t="s">
        <v>357</v>
      </c>
      <c r="F213" s="222" t="s">
        <v>358</v>
      </c>
      <c r="G213" s="223" t="s">
        <v>185</v>
      </c>
      <c r="H213" s="224">
        <v>12</v>
      </c>
      <c r="I213" s="225"/>
      <c r="J213" s="226">
        <f>ROUND(I213*H213,2)</f>
        <v>0</v>
      </c>
      <c r="K213" s="222" t="s">
        <v>156</v>
      </c>
      <c r="L213" s="71"/>
      <c r="M213" s="227" t="s">
        <v>22</v>
      </c>
      <c r="N213" s="228" t="s">
        <v>46</v>
      </c>
      <c r="O213" s="46"/>
      <c r="P213" s="229">
        <f>O213*H213</f>
        <v>0</v>
      </c>
      <c r="Q213" s="229">
        <v>0</v>
      </c>
      <c r="R213" s="229">
        <f>Q213*H213</f>
        <v>0</v>
      </c>
      <c r="S213" s="229">
        <v>0.065</v>
      </c>
      <c r="T213" s="230">
        <f>S213*H213</f>
        <v>0.78</v>
      </c>
      <c r="AR213" s="23" t="s">
        <v>157</v>
      </c>
      <c r="AT213" s="23" t="s">
        <v>152</v>
      </c>
      <c r="AU213" s="23" t="s">
        <v>150</v>
      </c>
      <c r="AY213" s="23" t="s">
        <v>149</v>
      </c>
      <c r="BE213" s="231">
        <f>IF(N213="základní",J213,0)</f>
        <v>0</v>
      </c>
      <c r="BF213" s="231">
        <f>IF(N213="snížená",J213,0)</f>
        <v>0</v>
      </c>
      <c r="BG213" s="231">
        <f>IF(N213="zákl. přenesená",J213,0)</f>
        <v>0</v>
      </c>
      <c r="BH213" s="231">
        <f>IF(N213="sníž. přenesená",J213,0)</f>
        <v>0</v>
      </c>
      <c r="BI213" s="231">
        <f>IF(N213="nulová",J213,0)</f>
        <v>0</v>
      </c>
      <c r="BJ213" s="23" t="s">
        <v>24</v>
      </c>
      <c r="BK213" s="231">
        <f>ROUND(I213*H213,2)</f>
        <v>0</v>
      </c>
      <c r="BL213" s="23" t="s">
        <v>157</v>
      </c>
      <c r="BM213" s="23" t="s">
        <v>359</v>
      </c>
    </row>
    <row r="214" spans="2:51" s="11" customFormat="1" ht="13.5">
      <c r="B214" s="235"/>
      <c r="C214" s="236"/>
      <c r="D214" s="232" t="s">
        <v>161</v>
      </c>
      <c r="E214" s="237" t="s">
        <v>22</v>
      </c>
      <c r="F214" s="238" t="s">
        <v>360</v>
      </c>
      <c r="G214" s="236"/>
      <c r="H214" s="239">
        <v>6</v>
      </c>
      <c r="I214" s="240"/>
      <c r="J214" s="236"/>
      <c r="K214" s="236"/>
      <c r="L214" s="241"/>
      <c r="M214" s="242"/>
      <c r="N214" s="243"/>
      <c r="O214" s="243"/>
      <c r="P214" s="243"/>
      <c r="Q214" s="243"/>
      <c r="R214" s="243"/>
      <c r="S214" s="243"/>
      <c r="T214" s="244"/>
      <c r="AT214" s="245" t="s">
        <v>161</v>
      </c>
      <c r="AU214" s="245" t="s">
        <v>150</v>
      </c>
      <c r="AV214" s="11" t="s">
        <v>84</v>
      </c>
      <c r="AW214" s="11" t="s">
        <v>163</v>
      </c>
      <c r="AX214" s="11" t="s">
        <v>75</v>
      </c>
      <c r="AY214" s="245" t="s">
        <v>149</v>
      </c>
    </row>
    <row r="215" spans="2:51" s="11" customFormat="1" ht="13.5">
      <c r="B215" s="235"/>
      <c r="C215" s="236"/>
      <c r="D215" s="232" t="s">
        <v>161</v>
      </c>
      <c r="E215" s="237" t="s">
        <v>22</v>
      </c>
      <c r="F215" s="238" t="s">
        <v>361</v>
      </c>
      <c r="G215" s="236"/>
      <c r="H215" s="239">
        <v>6</v>
      </c>
      <c r="I215" s="240"/>
      <c r="J215" s="236"/>
      <c r="K215" s="236"/>
      <c r="L215" s="241"/>
      <c r="M215" s="242"/>
      <c r="N215" s="243"/>
      <c r="O215" s="243"/>
      <c r="P215" s="243"/>
      <c r="Q215" s="243"/>
      <c r="R215" s="243"/>
      <c r="S215" s="243"/>
      <c r="T215" s="244"/>
      <c r="AT215" s="245" t="s">
        <v>161</v>
      </c>
      <c r="AU215" s="245" t="s">
        <v>150</v>
      </c>
      <c r="AV215" s="11" t="s">
        <v>84</v>
      </c>
      <c r="AW215" s="11" t="s">
        <v>163</v>
      </c>
      <c r="AX215" s="11" t="s">
        <v>75</v>
      </c>
      <c r="AY215" s="245" t="s">
        <v>149</v>
      </c>
    </row>
    <row r="216" spans="2:65" s="1" customFormat="1" ht="22.8" customHeight="1">
      <c r="B216" s="45"/>
      <c r="C216" s="220" t="s">
        <v>362</v>
      </c>
      <c r="D216" s="220" t="s">
        <v>152</v>
      </c>
      <c r="E216" s="221" t="s">
        <v>363</v>
      </c>
      <c r="F216" s="222" t="s">
        <v>364</v>
      </c>
      <c r="G216" s="223" t="s">
        <v>185</v>
      </c>
      <c r="H216" s="224">
        <v>47</v>
      </c>
      <c r="I216" s="225"/>
      <c r="J216" s="226">
        <f>ROUND(I216*H216,2)</f>
        <v>0</v>
      </c>
      <c r="K216" s="222" t="s">
        <v>156</v>
      </c>
      <c r="L216" s="71"/>
      <c r="M216" s="227" t="s">
        <v>22</v>
      </c>
      <c r="N216" s="228" t="s">
        <v>46</v>
      </c>
      <c r="O216" s="46"/>
      <c r="P216" s="229">
        <f>O216*H216</f>
        <v>0</v>
      </c>
      <c r="Q216" s="229">
        <v>0</v>
      </c>
      <c r="R216" s="229">
        <f>Q216*H216</f>
        <v>0</v>
      </c>
      <c r="S216" s="229">
        <v>0.011</v>
      </c>
      <c r="T216" s="230">
        <f>S216*H216</f>
        <v>0.517</v>
      </c>
      <c r="AR216" s="23" t="s">
        <v>157</v>
      </c>
      <c r="AT216" s="23" t="s">
        <v>152</v>
      </c>
      <c r="AU216" s="23" t="s">
        <v>150</v>
      </c>
      <c r="AY216" s="23" t="s">
        <v>149</v>
      </c>
      <c r="BE216" s="231">
        <f>IF(N216="základní",J216,0)</f>
        <v>0</v>
      </c>
      <c r="BF216" s="231">
        <f>IF(N216="snížená",J216,0)</f>
        <v>0</v>
      </c>
      <c r="BG216" s="231">
        <f>IF(N216="zákl. přenesená",J216,0)</f>
        <v>0</v>
      </c>
      <c r="BH216" s="231">
        <f>IF(N216="sníž. přenesená",J216,0)</f>
        <v>0</v>
      </c>
      <c r="BI216" s="231">
        <f>IF(N216="nulová",J216,0)</f>
        <v>0</v>
      </c>
      <c r="BJ216" s="23" t="s">
        <v>24</v>
      </c>
      <c r="BK216" s="231">
        <f>ROUND(I216*H216,2)</f>
        <v>0</v>
      </c>
      <c r="BL216" s="23" t="s">
        <v>157</v>
      </c>
      <c r="BM216" s="23" t="s">
        <v>365</v>
      </c>
    </row>
    <row r="217" spans="2:51" s="11" customFormat="1" ht="13.5">
      <c r="B217" s="235"/>
      <c r="C217" s="236"/>
      <c r="D217" s="232" t="s">
        <v>161</v>
      </c>
      <c r="E217" s="237" t="s">
        <v>22</v>
      </c>
      <c r="F217" s="238" t="s">
        <v>366</v>
      </c>
      <c r="G217" s="236"/>
      <c r="H217" s="239">
        <v>47</v>
      </c>
      <c r="I217" s="240"/>
      <c r="J217" s="236"/>
      <c r="K217" s="236"/>
      <c r="L217" s="241"/>
      <c r="M217" s="242"/>
      <c r="N217" s="243"/>
      <c r="O217" s="243"/>
      <c r="P217" s="243"/>
      <c r="Q217" s="243"/>
      <c r="R217" s="243"/>
      <c r="S217" s="243"/>
      <c r="T217" s="244"/>
      <c r="AT217" s="245" t="s">
        <v>161</v>
      </c>
      <c r="AU217" s="245" t="s">
        <v>150</v>
      </c>
      <c r="AV217" s="11" t="s">
        <v>84</v>
      </c>
      <c r="AW217" s="11" t="s">
        <v>163</v>
      </c>
      <c r="AX217" s="11" t="s">
        <v>75</v>
      </c>
      <c r="AY217" s="245" t="s">
        <v>149</v>
      </c>
    </row>
    <row r="218" spans="2:65" s="1" customFormat="1" ht="34.2" customHeight="1">
      <c r="B218" s="45"/>
      <c r="C218" s="220" t="s">
        <v>367</v>
      </c>
      <c r="D218" s="220" t="s">
        <v>152</v>
      </c>
      <c r="E218" s="221" t="s">
        <v>368</v>
      </c>
      <c r="F218" s="222" t="s">
        <v>369</v>
      </c>
      <c r="G218" s="223" t="s">
        <v>179</v>
      </c>
      <c r="H218" s="224">
        <v>10</v>
      </c>
      <c r="I218" s="225"/>
      <c r="J218" s="226">
        <f>ROUND(I218*H218,2)</f>
        <v>0</v>
      </c>
      <c r="K218" s="222" t="s">
        <v>156</v>
      </c>
      <c r="L218" s="71"/>
      <c r="M218" s="227" t="s">
        <v>22</v>
      </c>
      <c r="N218" s="228" t="s">
        <v>46</v>
      </c>
      <c r="O218" s="46"/>
      <c r="P218" s="229">
        <f>O218*H218</f>
        <v>0</v>
      </c>
      <c r="Q218" s="229">
        <v>0</v>
      </c>
      <c r="R218" s="229">
        <f>Q218*H218</f>
        <v>0</v>
      </c>
      <c r="S218" s="229">
        <v>0.001</v>
      </c>
      <c r="T218" s="230">
        <f>S218*H218</f>
        <v>0.01</v>
      </c>
      <c r="AR218" s="23" t="s">
        <v>157</v>
      </c>
      <c r="AT218" s="23" t="s">
        <v>152</v>
      </c>
      <c r="AU218" s="23" t="s">
        <v>150</v>
      </c>
      <c r="AY218" s="23" t="s">
        <v>149</v>
      </c>
      <c r="BE218" s="231">
        <f>IF(N218="základní",J218,0)</f>
        <v>0</v>
      </c>
      <c r="BF218" s="231">
        <f>IF(N218="snížená",J218,0)</f>
        <v>0</v>
      </c>
      <c r="BG218" s="231">
        <f>IF(N218="zákl. přenesená",J218,0)</f>
        <v>0</v>
      </c>
      <c r="BH218" s="231">
        <f>IF(N218="sníž. přenesená",J218,0)</f>
        <v>0</v>
      </c>
      <c r="BI218" s="231">
        <f>IF(N218="nulová",J218,0)</f>
        <v>0</v>
      </c>
      <c r="BJ218" s="23" t="s">
        <v>24</v>
      </c>
      <c r="BK218" s="231">
        <f>ROUND(I218*H218,2)</f>
        <v>0</v>
      </c>
      <c r="BL218" s="23" t="s">
        <v>157</v>
      </c>
      <c r="BM218" s="23" t="s">
        <v>370</v>
      </c>
    </row>
    <row r="219" spans="2:51" s="11" customFormat="1" ht="13.5">
      <c r="B219" s="235"/>
      <c r="C219" s="236"/>
      <c r="D219" s="232" t="s">
        <v>161</v>
      </c>
      <c r="E219" s="237" t="s">
        <v>22</v>
      </c>
      <c r="F219" s="238" t="s">
        <v>371</v>
      </c>
      <c r="G219" s="236"/>
      <c r="H219" s="239">
        <v>10</v>
      </c>
      <c r="I219" s="240"/>
      <c r="J219" s="236"/>
      <c r="K219" s="236"/>
      <c r="L219" s="241"/>
      <c r="M219" s="242"/>
      <c r="N219" s="243"/>
      <c r="O219" s="243"/>
      <c r="P219" s="243"/>
      <c r="Q219" s="243"/>
      <c r="R219" s="243"/>
      <c r="S219" s="243"/>
      <c r="T219" s="244"/>
      <c r="AT219" s="245" t="s">
        <v>161</v>
      </c>
      <c r="AU219" s="245" t="s">
        <v>150</v>
      </c>
      <c r="AV219" s="11" t="s">
        <v>84</v>
      </c>
      <c r="AW219" s="11" t="s">
        <v>163</v>
      </c>
      <c r="AX219" s="11" t="s">
        <v>75</v>
      </c>
      <c r="AY219" s="245" t="s">
        <v>149</v>
      </c>
    </row>
    <row r="220" spans="2:65" s="1" customFormat="1" ht="34.2" customHeight="1">
      <c r="B220" s="45"/>
      <c r="C220" s="220" t="s">
        <v>372</v>
      </c>
      <c r="D220" s="220" t="s">
        <v>152</v>
      </c>
      <c r="E220" s="221" t="s">
        <v>373</v>
      </c>
      <c r="F220" s="222" t="s">
        <v>374</v>
      </c>
      <c r="G220" s="223" t="s">
        <v>185</v>
      </c>
      <c r="H220" s="224">
        <v>1.8</v>
      </c>
      <c r="I220" s="225"/>
      <c r="J220" s="226">
        <f>ROUND(I220*H220,2)</f>
        <v>0</v>
      </c>
      <c r="K220" s="222" t="s">
        <v>156</v>
      </c>
      <c r="L220" s="71"/>
      <c r="M220" s="227" t="s">
        <v>22</v>
      </c>
      <c r="N220" s="228" t="s">
        <v>46</v>
      </c>
      <c r="O220" s="46"/>
      <c r="P220" s="229">
        <f>O220*H220</f>
        <v>0</v>
      </c>
      <c r="Q220" s="229">
        <v>0.00101</v>
      </c>
      <c r="R220" s="229">
        <f>Q220*H220</f>
        <v>0.0018180000000000002</v>
      </c>
      <c r="S220" s="229">
        <v>0.011</v>
      </c>
      <c r="T220" s="230">
        <f>S220*H220</f>
        <v>0.019799999999999998</v>
      </c>
      <c r="AR220" s="23" t="s">
        <v>157</v>
      </c>
      <c r="AT220" s="23" t="s">
        <v>152</v>
      </c>
      <c r="AU220" s="23" t="s">
        <v>150</v>
      </c>
      <c r="AY220" s="23" t="s">
        <v>149</v>
      </c>
      <c r="BE220" s="231">
        <f>IF(N220="základní",J220,0)</f>
        <v>0</v>
      </c>
      <c r="BF220" s="231">
        <f>IF(N220="snížená",J220,0)</f>
        <v>0</v>
      </c>
      <c r="BG220" s="231">
        <f>IF(N220="zákl. přenesená",J220,0)</f>
        <v>0</v>
      </c>
      <c r="BH220" s="231">
        <f>IF(N220="sníž. přenesená",J220,0)</f>
        <v>0</v>
      </c>
      <c r="BI220" s="231">
        <f>IF(N220="nulová",J220,0)</f>
        <v>0</v>
      </c>
      <c r="BJ220" s="23" t="s">
        <v>24</v>
      </c>
      <c r="BK220" s="231">
        <f>ROUND(I220*H220,2)</f>
        <v>0</v>
      </c>
      <c r="BL220" s="23" t="s">
        <v>157</v>
      </c>
      <c r="BM220" s="23" t="s">
        <v>375</v>
      </c>
    </row>
    <row r="221" spans="2:47" s="1" customFormat="1" ht="13.5">
      <c r="B221" s="45"/>
      <c r="C221" s="73"/>
      <c r="D221" s="232" t="s">
        <v>159</v>
      </c>
      <c r="E221" s="73"/>
      <c r="F221" s="233" t="s">
        <v>376</v>
      </c>
      <c r="G221" s="73"/>
      <c r="H221" s="73"/>
      <c r="I221" s="190"/>
      <c r="J221" s="73"/>
      <c r="K221" s="73"/>
      <c r="L221" s="71"/>
      <c r="M221" s="234"/>
      <c r="N221" s="46"/>
      <c r="O221" s="46"/>
      <c r="P221" s="46"/>
      <c r="Q221" s="46"/>
      <c r="R221" s="46"/>
      <c r="S221" s="46"/>
      <c r="T221" s="94"/>
      <c r="AT221" s="23" t="s">
        <v>159</v>
      </c>
      <c r="AU221" s="23" t="s">
        <v>150</v>
      </c>
    </row>
    <row r="222" spans="2:51" s="11" customFormat="1" ht="13.5">
      <c r="B222" s="235"/>
      <c r="C222" s="236"/>
      <c r="D222" s="232" t="s">
        <v>161</v>
      </c>
      <c r="E222" s="237" t="s">
        <v>22</v>
      </c>
      <c r="F222" s="238" t="s">
        <v>377</v>
      </c>
      <c r="G222" s="236"/>
      <c r="H222" s="239">
        <v>1.8</v>
      </c>
      <c r="I222" s="240"/>
      <c r="J222" s="236"/>
      <c r="K222" s="236"/>
      <c r="L222" s="241"/>
      <c r="M222" s="242"/>
      <c r="N222" s="243"/>
      <c r="O222" s="243"/>
      <c r="P222" s="243"/>
      <c r="Q222" s="243"/>
      <c r="R222" s="243"/>
      <c r="S222" s="243"/>
      <c r="T222" s="244"/>
      <c r="AT222" s="245" t="s">
        <v>161</v>
      </c>
      <c r="AU222" s="245" t="s">
        <v>150</v>
      </c>
      <c r="AV222" s="11" t="s">
        <v>84</v>
      </c>
      <c r="AW222" s="11" t="s">
        <v>163</v>
      </c>
      <c r="AX222" s="11" t="s">
        <v>24</v>
      </c>
      <c r="AY222" s="245" t="s">
        <v>149</v>
      </c>
    </row>
    <row r="223" spans="2:65" s="1" customFormat="1" ht="34.2" customHeight="1">
      <c r="B223" s="45"/>
      <c r="C223" s="220" t="s">
        <v>378</v>
      </c>
      <c r="D223" s="220" t="s">
        <v>152</v>
      </c>
      <c r="E223" s="221" t="s">
        <v>379</v>
      </c>
      <c r="F223" s="222" t="s">
        <v>380</v>
      </c>
      <c r="G223" s="223" t="s">
        <v>185</v>
      </c>
      <c r="H223" s="224">
        <v>0.6</v>
      </c>
      <c r="I223" s="225"/>
      <c r="J223" s="226">
        <f>ROUND(I223*H223,2)</f>
        <v>0</v>
      </c>
      <c r="K223" s="222" t="s">
        <v>156</v>
      </c>
      <c r="L223" s="71"/>
      <c r="M223" s="227" t="s">
        <v>22</v>
      </c>
      <c r="N223" s="228" t="s">
        <v>46</v>
      </c>
      <c r="O223" s="46"/>
      <c r="P223" s="229">
        <f>O223*H223</f>
        <v>0</v>
      </c>
      <c r="Q223" s="229">
        <v>0.00122</v>
      </c>
      <c r="R223" s="229">
        <f>Q223*H223</f>
        <v>0.0007319999999999999</v>
      </c>
      <c r="S223" s="229">
        <v>0.045</v>
      </c>
      <c r="T223" s="230">
        <f>S223*H223</f>
        <v>0.027</v>
      </c>
      <c r="AR223" s="23" t="s">
        <v>157</v>
      </c>
      <c r="AT223" s="23" t="s">
        <v>152</v>
      </c>
      <c r="AU223" s="23" t="s">
        <v>150</v>
      </c>
      <c r="AY223" s="23" t="s">
        <v>149</v>
      </c>
      <c r="BE223" s="231">
        <f>IF(N223="základní",J223,0)</f>
        <v>0</v>
      </c>
      <c r="BF223" s="231">
        <f>IF(N223="snížená",J223,0)</f>
        <v>0</v>
      </c>
      <c r="BG223" s="231">
        <f>IF(N223="zákl. přenesená",J223,0)</f>
        <v>0</v>
      </c>
      <c r="BH223" s="231">
        <f>IF(N223="sníž. přenesená",J223,0)</f>
        <v>0</v>
      </c>
      <c r="BI223" s="231">
        <f>IF(N223="nulová",J223,0)</f>
        <v>0</v>
      </c>
      <c r="BJ223" s="23" t="s">
        <v>24</v>
      </c>
      <c r="BK223" s="231">
        <f>ROUND(I223*H223,2)</f>
        <v>0</v>
      </c>
      <c r="BL223" s="23" t="s">
        <v>157</v>
      </c>
      <c r="BM223" s="23" t="s">
        <v>381</v>
      </c>
    </row>
    <row r="224" spans="2:47" s="1" customFormat="1" ht="13.5">
      <c r="B224" s="45"/>
      <c r="C224" s="73"/>
      <c r="D224" s="232" t="s">
        <v>159</v>
      </c>
      <c r="E224" s="73"/>
      <c r="F224" s="233" t="s">
        <v>376</v>
      </c>
      <c r="G224" s="73"/>
      <c r="H224" s="73"/>
      <c r="I224" s="190"/>
      <c r="J224" s="73"/>
      <c r="K224" s="73"/>
      <c r="L224" s="71"/>
      <c r="M224" s="234"/>
      <c r="N224" s="46"/>
      <c r="O224" s="46"/>
      <c r="P224" s="46"/>
      <c r="Q224" s="46"/>
      <c r="R224" s="46"/>
      <c r="S224" s="46"/>
      <c r="T224" s="94"/>
      <c r="AT224" s="23" t="s">
        <v>159</v>
      </c>
      <c r="AU224" s="23" t="s">
        <v>150</v>
      </c>
    </row>
    <row r="225" spans="2:51" s="11" customFormat="1" ht="13.5">
      <c r="B225" s="235"/>
      <c r="C225" s="236"/>
      <c r="D225" s="232" t="s">
        <v>161</v>
      </c>
      <c r="E225" s="237" t="s">
        <v>22</v>
      </c>
      <c r="F225" s="238" t="s">
        <v>382</v>
      </c>
      <c r="G225" s="236"/>
      <c r="H225" s="239">
        <v>0.6</v>
      </c>
      <c r="I225" s="240"/>
      <c r="J225" s="236"/>
      <c r="K225" s="236"/>
      <c r="L225" s="241"/>
      <c r="M225" s="242"/>
      <c r="N225" s="243"/>
      <c r="O225" s="243"/>
      <c r="P225" s="243"/>
      <c r="Q225" s="243"/>
      <c r="R225" s="243"/>
      <c r="S225" s="243"/>
      <c r="T225" s="244"/>
      <c r="AT225" s="245" t="s">
        <v>161</v>
      </c>
      <c r="AU225" s="245" t="s">
        <v>150</v>
      </c>
      <c r="AV225" s="11" t="s">
        <v>84</v>
      </c>
      <c r="AW225" s="11" t="s">
        <v>163</v>
      </c>
      <c r="AX225" s="11" t="s">
        <v>24</v>
      </c>
      <c r="AY225" s="245" t="s">
        <v>149</v>
      </c>
    </row>
    <row r="226" spans="2:65" s="1" customFormat="1" ht="34.2" customHeight="1">
      <c r="B226" s="45"/>
      <c r="C226" s="220" t="s">
        <v>383</v>
      </c>
      <c r="D226" s="220" t="s">
        <v>152</v>
      </c>
      <c r="E226" s="221" t="s">
        <v>384</v>
      </c>
      <c r="F226" s="222" t="s">
        <v>385</v>
      </c>
      <c r="G226" s="223" t="s">
        <v>185</v>
      </c>
      <c r="H226" s="224">
        <v>2.25</v>
      </c>
      <c r="I226" s="225"/>
      <c r="J226" s="226">
        <f>ROUND(I226*H226,2)</f>
        <v>0</v>
      </c>
      <c r="K226" s="222" t="s">
        <v>156</v>
      </c>
      <c r="L226" s="71"/>
      <c r="M226" s="227" t="s">
        <v>22</v>
      </c>
      <c r="N226" s="228" t="s">
        <v>46</v>
      </c>
      <c r="O226" s="46"/>
      <c r="P226" s="229">
        <f>O226*H226</f>
        <v>0</v>
      </c>
      <c r="Q226" s="229">
        <v>0.00107</v>
      </c>
      <c r="R226" s="229">
        <f>Q226*H226</f>
        <v>0.0024075</v>
      </c>
      <c r="S226" s="229">
        <v>0.045</v>
      </c>
      <c r="T226" s="230">
        <f>S226*H226</f>
        <v>0.10124999999999999</v>
      </c>
      <c r="AR226" s="23" t="s">
        <v>157</v>
      </c>
      <c r="AT226" s="23" t="s">
        <v>152</v>
      </c>
      <c r="AU226" s="23" t="s">
        <v>150</v>
      </c>
      <c r="AY226" s="23" t="s">
        <v>149</v>
      </c>
      <c r="BE226" s="231">
        <f>IF(N226="základní",J226,0)</f>
        <v>0</v>
      </c>
      <c r="BF226" s="231">
        <f>IF(N226="snížená",J226,0)</f>
        <v>0</v>
      </c>
      <c r="BG226" s="231">
        <f>IF(N226="zákl. přenesená",J226,0)</f>
        <v>0</v>
      </c>
      <c r="BH226" s="231">
        <f>IF(N226="sníž. přenesená",J226,0)</f>
        <v>0</v>
      </c>
      <c r="BI226" s="231">
        <f>IF(N226="nulová",J226,0)</f>
        <v>0</v>
      </c>
      <c r="BJ226" s="23" t="s">
        <v>24</v>
      </c>
      <c r="BK226" s="231">
        <f>ROUND(I226*H226,2)</f>
        <v>0</v>
      </c>
      <c r="BL226" s="23" t="s">
        <v>157</v>
      </c>
      <c r="BM226" s="23" t="s">
        <v>386</v>
      </c>
    </row>
    <row r="227" spans="2:47" s="1" customFormat="1" ht="13.5">
      <c r="B227" s="45"/>
      <c r="C227" s="73"/>
      <c r="D227" s="232" t="s">
        <v>159</v>
      </c>
      <c r="E227" s="73"/>
      <c r="F227" s="233" t="s">
        <v>376</v>
      </c>
      <c r="G227" s="73"/>
      <c r="H227" s="73"/>
      <c r="I227" s="190"/>
      <c r="J227" s="73"/>
      <c r="K227" s="73"/>
      <c r="L227" s="71"/>
      <c r="M227" s="234"/>
      <c r="N227" s="46"/>
      <c r="O227" s="46"/>
      <c r="P227" s="46"/>
      <c r="Q227" s="46"/>
      <c r="R227" s="46"/>
      <c r="S227" s="46"/>
      <c r="T227" s="94"/>
      <c r="AT227" s="23" t="s">
        <v>159</v>
      </c>
      <c r="AU227" s="23" t="s">
        <v>150</v>
      </c>
    </row>
    <row r="228" spans="2:51" s="11" customFormat="1" ht="13.5">
      <c r="B228" s="235"/>
      <c r="C228" s="236"/>
      <c r="D228" s="232" t="s">
        <v>161</v>
      </c>
      <c r="E228" s="237" t="s">
        <v>22</v>
      </c>
      <c r="F228" s="238" t="s">
        <v>387</v>
      </c>
      <c r="G228" s="236"/>
      <c r="H228" s="239">
        <v>1.5</v>
      </c>
      <c r="I228" s="240"/>
      <c r="J228" s="236"/>
      <c r="K228" s="236"/>
      <c r="L228" s="241"/>
      <c r="M228" s="242"/>
      <c r="N228" s="243"/>
      <c r="O228" s="243"/>
      <c r="P228" s="243"/>
      <c r="Q228" s="243"/>
      <c r="R228" s="243"/>
      <c r="S228" s="243"/>
      <c r="T228" s="244"/>
      <c r="AT228" s="245" t="s">
        <v>161</v>
      </c>
      <c r="AU228" s="245" t="s">
        <v>150</v>
      </c>
      <c r="AV228" s="11" t="s">
        <v>84</v>
      </c>
      <c r="AW228" s="11" t="s">
        <v>163</v>
      </c>
      <c r="AX228" s="11" t="s">
        <v>75</v>
      </c>
      <c r="AY228" s="245" t="s">
        <v>149</v>
      </c>
    </row>
    <row r="229" spans="2:51" s="11" customFormat="1" ht="13.5">
      <c r="B229" s="235"/>
      <c r="C229" s="236"/>
      <c r="D229" s="232" t="s">
        <v>161</v>
      </c>
      <c r="E229" s="237" t="s">
        <v>22</v>
      </c>
      <c r="F229" s="238" t="s">
        <v>388</v>
      </c>
      <c r="G229" s="236"/>
      <c r="H229" s="239">
        <v>0.75</v>
      </c>
      <c r="I229" s="240"/>
      <c r="J229" s="236"/>
      <c r="K229" s="236"/>
      <c r="L229" s="241"/>
      <c r="M229" s="242"/>
      <c r="N229" s="243"/>
      <c r="O229" s="243"/>
      <c r="P229" s="243"/>
      <c r="Q229" s="243"/>
      <c r="R229" s="243"/>
      <c r="S229" s="243"/>
      <c r="T229" s="244"/>
      <c r="AT229" s="245" t="s">
        <v>161</v>
      </c>
      <c r="AU229" s="245" t="s">
        <v>150</v>
      </c>
      <c r="AV229" s="11" t="s">
        <v>84</v>
      </c>
      <c r="AW229" s="11" t="s">
        <v>163</v>
      </c>
      <c r="AX229" s="11" t="s">
        <v>75</v>
      </c>
      <c r="AY229" s="245" t="s">
        <v>149</v>
      </c>
    </row>
    <row r="230" spans="2:65" s="1" customFormat="1" ht="34.2" customHeight="1">
      <c r="B230" s="45"/>
      <c r="C230" s="220" t="s">
        <v>389</v>
      </c>
      <c r="D230" s="220" t="s">
        <v>152</v>
      </c>
      <c r="E230" s="221" t="s">
        <v>390</v>
      </c>
      <c r="F230" s="222" t="s">
        <v>391</v>
      </c>
      <c r="G230" s="223" t="s">
        <v>167</v>
      </c>
      <c r="H230" s="224">
        <v>91.575</v>
      </c>
      <c r="I230" s="225"/>
      <c r="J230" s="226">
        <f>ROUND(I230*H230,2)</f>
        <v>0</v>
      </c>
      <c r="K230" s="222" t="s">
        <v>156</v>
      </c>
      <c r="L230" s="71"/>
      <c r="M230" s="227" t="s">
        <v>22</v>
      </c>
      <c r="N230" s="228" t="s">
        <v>46</v>
      </c>
      <c r="O230" s="46"/>
      <c r="P230" s="229">
        <f>O230*H230</f>
        <v>0</v>
      </c>
      <c r="Q230" s="229">
        <v>0</v>
      </c>
      <c r="R230" s="229">
        <f>Q230*H230</f>
        <v>0</v>
      </c>
      <c r="S230" s="229">
        <v>0.068</v>
      </c>
      <c r="T230" s="230">
        <f>S230*H230</f>
        <v>6.227100000000001</v>
      </c>
      <c r="AR230" s="23" t="s">
        <v>157</v>
      </c>
      <c r="AT230" s="23" t="s">
        <v>152</v>
      </c>
      <c r="AU230" s="23" t="s">
        <v>150</v>
      </c>
      <c r="AY230" s="23" t="s">
        <v>149</v>
      </c>
      <c r="BE230" s="231">
        <f>IF(N230="základní",J230,0)</f>
        <v>0</v>
      </c>
      <c r="BF230" s="231">
        <f>IF(N230="snížená",J230,0)</f>
        <v>0</v>
      </c>
      <c r="BG230" s="231">
        <f>IF(N230="zákl. přenesená",J230,0)</f>
        <v>0</v>
      </c>
      <c r="BH230" s="231">
        <f>IF(N230="sníž. přenesená",J230,0)</f>
        <v>0</v>
      </c>
      <c r="BI230" s="231">
        <f>IF(N230="nulová",J230,0)</f>
        <v>0</v>
      </c>
      <c r="BJ230" s="23" t="s">
        <v>24</v>
      </c>
      <c r="BK230" s="231">
        <f>ROUND(I230*H230,2)</f>
        <v>0</v>
      </c>
      <c r="BL230" s="23" t="s">
        <v>157</v>
      </c>
      <c r="BM230" s="23" t="s">
        <v>392</v>
      </c>
    </row>
    <row r="231" spans="2:47" s="1" customFormat="1" ht="13.5">
      <c r="B231" s="45"/>
      <c r="C231" s="73"/>
      <c r="D231" s="232" t="s">
        <v>159</v>
      </c>
      <c r="E231" s="73"/>
      <c r="F231" s="233" t="s">
        <v>317</v>
      </c>
      <c r="G231" s="73"/>
      <c r="H231" s="73"/>
      <c r="I231" s="190"/>
      <c r="J231" s="73"/>
      <c r="K231" s="73"/>
      <c r="L231" s="71"/>
      <c r="M231" s="234"/>
      <c r="N231" s="46"/>
      <c r="O231" s="46"/>
      <c r="P231" s="46"/>
      <c r="Q231" s="46"/>
      <c r="R231" s="46"/>
      <c r="S231" s="46"/>
      <c r="T231" s="94"/>
      <c r="AT231" s="23" t="s">
        <v>159</v>
      </c>
      <c r="AU231" s="23" t="s">
        <v>150</v>
      </c>
    </row>
    <row r="232" spans="2:51" s="11" customFormat="1" ht="13.5">
      <c r="B232" s="235"/>
      <c r="C232" s="236"/>
      <c r="D232" s="232" t="s">
        <v>161</v>
      </c>
      <c r="E232" s="237" t="s">
        <v>22</v>
      </c>
      <c r="F232" s="238" t="s">
        <v>393</v>
      </c>
      <c r="G232" s="236"/>
      <c r="H232" s="239">
        <v>91.575</v>
      </c>
      <c r="I232" s="240"/>
      <c r="J232" s="236"/>
      <c r="K232" s="236"/>
      <c r="L232" s="241"/>
      <c r="M232" s="242"/>
      <c r="N232" s="243"/>
      <c r="O232" s="243"/>
      <c r="P232" s="243"/>
      <c r="Q232" s="243"/>
      <c r="R232" s="243"/>
      <c r="S232" s="243"/>
      <c r="T232" s="244"/>
      <c r="AT232" s="245" t="s">
        <v>161</v>
      </c>
      <c r="AU232" s="245" t="s">
        <v>150</v>
      </c>
      <c r="AV232" s="11" t="s">
        <v>84</v>
      </c>
      <c r="AW232" s="11" t="s">
        <v>163</v>
      </c>
      <c r="AX232" s="11" t="s">
        <v>75</v>
      </c>
      <c r="AY232" s="245" t="s">
        <v>149</v>
      </c>
    </row>
    <row r="233" spans="2:63" s="10" customFormat="1" ht="29.85" customHeight="1">
      <c r="B233" s="204"/>
      <c r="C233" s="205"/>
      <c r="D233" s="206" t="s">
        <v>74</v>
      </c>
      <c r="E233" s="218" t="s">
        <v>394</v>
      </c>
      <c r="F233" s="218" t="s">
        <v>395</v>
      </c>
      <c r="G233" s="205"/>
      <c r="H233" s="205"/>
      <c r="I233" s="208"/>
      <c r="J233" s="219">
        <f>BK233</f>
        <v>0</v>
      </c>
      <c r="K233" s="205"/>
      <c r="L233" s="210"/>
      <c r="M233" s="211"/>
      <c r="N233" s="212"/>
      <c r="O233" s="212"/>
      <c r="P233" s="213">
        <f>SUM(P234:P247)</f>
        <v>0</v>
      </c>
      <c r="Q233" s="212"/>
      <c r="R233" s="213">
        <f>SUM(R234:R247)</f>
        <v>0</v>
      </c>
      <c r="S233" s="212"/>
      <c r="T233" s="214">
        <f>SUM(T234:T247)</f>
        <v>0</v>
      </c>
      <c r="AR233" s="215" t="s">
        <v>24</v>
      </c>
      <c r="AT233" s="216" t="s">
        <v>74</v>
      </c>
      <c r="AU233" s="216" t="s">
        <v>24</v>
      </c>
      <c r="AY233" s="215" t="s">
        <v>149</v>
      </c>
      <c r="BK233" s="217">
        <f>SUM(BK234:BK247)</f>
        <v>0</v>
      </c>
    </row>
    <row r="234" spans="2:65" s="1" customFormat="1" ht="34.2" customHeight="1">
      <c r="B234" s="45"/>
      <c r="C234" s="220" t="s">
        <v>396</v>
      </c>
      <c r="D234" s="220" t="s">
        <v>152</v>
      </c>
      <c r="E234" s="221" t="s">
        <v>397</v>
      </c>
      <c r="F234" s="222" t="s">
        <v>398</v>
      </c>
      <c r="G234" s="223" t="s">
        <v>155</v>
      </c>
      <c r="H234" s="224">
        <v>26.093</v>
      </c>
      <c r="I234" s="225"/>
      <c r="J234" s="226">
        <f>ROUND(I234*H234,2)</f>
        <v>0</v>
      </c>
      <c r="K234" s="222" t="s">
        <v>156</v>
      </c>
      <c r="L234" s="71"/>
      <c r="M234" s="227" t="s">
        <v>22</v>
      </c>
      <c r="N234" s="228" t="s">
        <v>46</v>
      </c>
      <c r="O234" s="46"/>
      <c r="P234" s="229">
        <f>O234*H234</f>
        <v>0</v>
      </c>
      <c r="Q234" s="229">
        <v>0</v>
      </c>
      <c r="R234" s="229">
        <f>Q234*H234</f>
        <v>0</v>
      </c>
      <c r="S234" s="229">
        <v>0</v>
      </c>
      <c r="T234" s="230">
        <f>S234*H234</f>
        <v>0</v>
      </c>
      <c r="AR234" s="23" t="s">
        <v>157</v>
      </c>
      <c r="AT234" s="23" t="s">
        <v>152</v>
      </c>
      <c r="AU234" s="23" t="s">
        <v>84</v>
      </c>
      <c r="AY234" s="23" t="s">
        <v>149</v>
      </c>
      <c r="BE234" s="231">
        <f>IF(N234="základní",J234,0)</f>
        <v>0</v>
      </c>
      <c r="BF234" s="231">
        <f>IF(N234="snížená",J234,0)</f>
        <v>0</v>
      </c>
      <c r="BG234" s="231">
        <f>IF(N234="zákl. přenesená",J234,0)</f>
        <v>0</v>
      </c>
      <c r="BH234" s="231">
        <f>IF(N234="sníž. přenesená",J234,0)</f>
        <v>0</v>
      </c>
      <c r="BI234" s="231">
        <f>IF(N234="nulová",J234,0)</f>
        <v>0</v>
      </c>
      <c r="BJ234" s="23" t="s">
        <v>24</v>
      </c>
      <c r="BK234" s="231">
        <f>ROUND(I234*H234,2)</f>
        <v>0</v>
      </c>
      <c r="BL234" s="23" t="s">
        <v>157</v>
      </c>
      <c r="BM234" s="23" t="s">
        <v>399</v>
      </c>
    </row>
    <row r="235" spans="2:47" s="1" customFormat="1" ht="13.5">
      <c r="B235" s="45"/>
      <c r="C235" s="73"/>
      <c r="D235" s="232" t="s">
        <v>159</v>
      </c>
      <c r="E235" s="73"/>
      <c r="F235" s="233" t="s">
        <v>400</v>
      </c>
      <c r="G235" s="73"/>
      <c r="H235" s="73"/>
      <c r="I235" s="190"/>
      <c r="J235" s="73"/>
      <c r="K235" s="73"/>
      <c r="L235" s="71"/>
      <c r="M235" s="234"/>
      <c r="N235" s="46"/>
      <c r="O235" s="46"/>
      <c r="P235" s="46"/>
      <c r="Q235" s="46"/>
      <c r="R235" s="46"/>
      <c r="S235" s="46"/>
      <c r="T235" s="94"/>
      <c r="AT235" s="23" t="s">
        <v>159</v>
      </c>
      <c r="AU235" s="23" t="s">
        <v>84</v>
      </c>
    </row>
    <row r="236" spans="2:65" s="1" customFormat="1" ht="22.8" customHeight="1">
      <c r="B236" s="45"/>
      <c r="C236" s="220" t="s">
        <v>401</v>
      </c>
      <c r="D236" s="220" t="s">
        <v>152</v>
      </c>
      <c r="E236" s="221" t="s">
        <v>402</v>
      </c>
      <c r="F236" s="222" t="s">
        <v>403</v>
      </c>
      <c r="G236" s="223" t="s">
        <v>155</v>
      </c>
      <c r="H236" s="224">
        <v>26.093</v>
      </c>
      <c r="I236" s="225"/>
      <c r="J236" s="226">
        <f>ROUND(I236*H236,2)</f>
        <v>0</v>
      </c>
      <c r="K236" s="222" t="s">
        <v>156</v>
      </c>
      <c r="L236" s="71"/>
      <c r="M236" s="227" t="s">
        <v>22</v>
      </c>
      <c r="N236" s="228" t="s">
        <v>46</v>
      </c>
      <c r="O236" s="46"/>
      <c r="P236" s="229">
        <f>O236*H236</f>
        <v>0</v>
      </c>
      <c r="Q236" s="229">
        <v>0</v>
      </c>
      <c r="R236" s="229">
        <f>Q236*H236</f>
        <v>0</v>
      </c>
      <c r="S236" s="229">
        <v>0</v>
      </c>
      <c r="T236" s="230">
        <f>S236*H236</f>
        <v>0</v>
      </c>
      <c r="AR236" s="23" t="s">
        <v>157</v>
      </c>
      <c r="AT236" s="23" t="s">
        <v>152</v>
      </c>
      <c r="AU236" s="23" t="s">
        <v>84</v>
      </c>
      <c r="AY236" s="23" t="s">
        <v>149</v>
      </c>
      <c r="BE236" s="231">
        <f>IF(N236="základní",J236,0)</f>
        <v>0</v>
      </c>
      <c r="BF236" s="231">
        <f>IF(N236="snížená",J236,0)</f>
        <v>0</v>
      </c>
      <c r="BG236" s="231">
        <f>IF(N236="zákl. přenesená",J236,0)</f>
        <v>0</v>
      </c>
      <c r="BH236" s="231">
        <f>IF(N236="sníž. přenesená",J236,0)</f>
        <v>0</v>
      </c>
      <c r="BI236" s="231">
        <f>IF(N236="nulová",J236,0)</f>
        <v>0</v>
      </c>
      <c r="BJ236" s="23" t="s">
        <v>24</v>
      </c>
      <c r="BK236" s="231">
        <f>ROUND(I236*H236,2)</f>
        <v>0</v>
      </c>
      <c r="BL236" s="23" t="s">
        <v>157</v>
      </c>
      <c r="BM236" s="23" t="s">
        <v>404</v>
      </c>
    </row>
    <row r="237" spans="2:47" s="1" customFormat="1" ht="13.5">
      <c r="B237" s="45"/>
      <c r="C237" s="73"/>
      <c r="D237" s="232" t="s">
        <v>159</v>
      </c>
      <c r="E237" s="73"/>
      <c r="F237" s="233" t="s">
        <v>405</v>
      </c>
      <c r="G237" s="73"/>
      <c r="H237" s="73"/>
      <c r="I237" s="190"/>
      <c r="J237" s="73"/>
      <c r="K237" s="73"/>
      <c r="L237" s="71"/>
      <c r="M237" s="234"/>
      <c r="N237" s="46"/>
      <c r="O237" s="46"/>
      <c r="P237" s="46"/>
      <c r="Q237" s="46"/>
      <c r="R237" s="46"/>
      <c r="S237" s="46"/>
      <c r="T237" s="94"/>
      <c r="AT237" s="23" t="s">
        <v>159</v>
      </c>
      <c r="AU237" s="23" t="s">
        <v>84</v>
      </c>
    </row>
    <row r="238" spans="2:65" s="1" customFormat="1" ht="34.2" customHeight="1">
      <c r="B238" s="45"/>
      <c r="C238" s="220" t="s">
        <v>406</v>
      </c>
      <c r="D238" s="220" t="s">
        <v>152</v>
      </c>
      <c r="E238" s="221" t="s">
        <v>407</v>
      </c>
      <c r="F238" s="222" t="s">
        <v>408</v>
      </c>
      <c r="G238" s="223" t="s">
        <v>155</v>
      </c>
      <c r="H238" s="224">
        <v>626.232</v>
      </c>
      <c r="I238" s="225"/>
      <c r="J238" s="226">
        <f>ROUND(I238*H238,2)</f>
        <v>0</v>
      </c>
      <c r="K238" s="222" t="s">
        <v>156</v>
      </c>
      <c r="L238" s="71"/>
      <c r="M238" s="227" t="s">
        <v>22</v>
      </c>
      <c r="N238" s="228" t="s">
        <v>46</v>
      </c>
      <c r="O238" s="46"/>
      <c r="P238" s="229">
        <f>O238*H238</f>
        <v>0</v>
      </c>
      <c r="Q238" s="229">
        <v>0</v>
      </c>
      <c r="R238" s="229">
        <f>Q238*H238</f>
        <v>0</v>
      </c>
      <c r="S238" s="229">
        <v>0</v>
      </c>
      <c r="T238" s="230">
        <f>S238*H238</f>
        <v>0</v>
      </c>
      <c r="AR238" s="23" t="s">
        <v>157</v>
      </c>
      <c r="AT238" s="23" t="s">
        <v>152</v>
      </c>
      <c r="AU238" s="23" t="s">
        <v>84</v>
      </c>
      <c r="AY238" s="23" t="s">
        <v>149</v>
      </c>
      <c r="BE238" s="231">
        <f>IF(N238="základní",J238,0)</f>
        <v>0</v>
      </c>
      <c r="BF238" s="231">
        <f>IF(N238="snížená",J238,0)</f>
        <v>0</v>
      </c>
      <c r="BG238" s="231">
        <f>IF(N238="zákl. přenesená",J238,0)</f>
        <v>0</v>
      </c>
      <c r="BH238" s="231">
        <f>IF(N238="sníž. přenesená",J238,0)</f>
        <v>0</v>
      </c>
      <c r="BI238" s="231">
        <f>IF(N238="nulová",J238,0)</f>
        <v>0</v>
      </c>
      <c r="BJ238" s="23" t="s">
        <v>24</v>
      </c>
      <c r="BK238" s="231">
        <f>ROUND(I238*H238,2)</f>
        <v>0</v>
      </c>
      <c r="BL238" s="23" t="s">
        <v>157</v>
      </c>
      <c r="BM238" s="23" t="s">
        <v>409</v>
      </c>
    </row>
    <row r="239" spans="2:47" s="1" customFormat="1" ht="13.5">
      <c r="B239" s="45"/>
      <c r="C239" s="73"/>
      <c r="D239" s="232" t="s">
        <v>159</v>
      </c>
      <c r="E239" s="73"/>
      <c r="F239" s="233" t="s">
        <v>405</v>
      </c>
      <c r="G239" s="73"/>
      <c r="H239" s="73"/>
      <c r="I239" s="190"/>
      <c r="J239" s="73"/>
      <c r="K239" s="73"/>
      <c r="L239" s="71"/>
      <c r="M239" s="234"/>
      <c r="N239" s="46"/>
      <c r="O239" s="46"/>
      <c r="P239" s="46"/>
      <c r="Q239" s="46"/>
      <c r="R239" s="46"/>
      <c r="S239" s="46"/>
      <c r="T239" s="94"/>
      <c r="AT239" s="23" t="s">
        <v>159</v>
      </c>
      <c r="AU239" s="23" t="s">
        <v>84</v>
      </c>
    </row>
    <row r="240" spans="2:47" s="1" customFormat="1" ht="13.5">
      <c r="B240" s="45"/>
      <c r="C240" s="73"/>
      <c r="D240" s="232" t="s">
        <v>410</v>
      </c>
      <c r="E240" s="73"/>
      <c r="F240" s="233" t="s">
        <v>411</v>
      </c>
      <c r="G240" s="73"/>
      <c r="H240" s="73"/>
      <c r="I240" s="190"/>
      <c r="J240" s="73"/>
      <c r="K240" s="73"/>
      <c r="L240" s="71"/>
      <c r="M240" s="234"/>
      <c r="N240" s="46"/>
      <c r="O240" s="46"/>
      <c r="P240" s="46"/>
      <c r="Q240" s="46"/>
      <c r="R240" s="46"/>
      <c r="S240" s="46"/>
      <c r="T240" s="94"/>
      <c r="AT240" s="23" t="s">
        <v>410</v>
      </c>
      <c r="AU240" s="23" t="s">
        <v>84</v>
      </c>
    </row>
    <row r="241" spans="2:51" s="11" customFormat="1" ht="13.5">
      <c r="B241" s="235"/>
      <c r="C241" s="236"/>
      <c r="D241" s="232" t="s">
        <v>161</v>
      </c>
      <c r="E241" s="236"/>
      <c r="F241" s="238" t="s">
        <v>412</v>
      </c>
      <c r="G241" s="236"/>
      <c r="H241" s="239">
        <v>626.232</v>
      </c>
      <c r="I241" s="240"/>
      <c r="J241" s="236"/>
      <c r="K241" s="236"/>
      <c r="L241" s="241"/>
      <c r="M241" s="242"/>
      <c r="N241" s="243"/>
      <c r="O241" s="243"/>
      <c r="P241" s="243"/>
      <c r="Q241" s="243"/>
      <c r="R241" s="243"/>
      <c r="S241" s="243"/>
      <c r="T241" s="244"/>
      <c r="AT241" s="245" t="s">
        <v>161</v>
      </c>
      <c r="AU241" s="245" t="s">
        <v>84</v>
      </c>
      <c r="AV241" s="11" t="s">
        <v>84</v>
      </c>
      <c r="AW241" s="11" t="s">
        <v>6</v>
      </c>
      <c r="AX241" s="11" t="s">
        <v>24</v>
      </c>
      <c r="AY241" s="245" t="s">
        <v>149</v>
      </c>
    </row>
    <row r="242" spans="2:65" s="1" customFormat="1" ht="34.2" customHeight="1">
      <c r="B242" s="45"/>
      <c r="C242" s="220" t="s">
        <v>413</v>
      </c>
      <c r="D242" s="220" t="s">
        <v>152</v>
      </c>
      <c r="E242" s="221" t="s">
        <v>414</v>
      </c>
      <c r="F242" s="222" t="s">
        <v>415</v>
      </c>
      <c r="G242" s="223" t="s">
        <v>155</v>
      </c>
      <c r="H242" s="224">
        <v>31.617</v>
      </c>
      <c r="I242" s="225"/>
      <c r="J242" s="226">
        <f>ROUND(I242*H242,2)</f>
        <v>0</v>
      </c>
      <c r="K242" s="222" t="s">
        <v>156</v>
      </c>
      <c r="L242" s="71"/>
      <c r="M242" s="227" t="s">
        <v>22</v>
      </c>
      <c r="N242" s="228" t="s">
        <v>46</v>
      </c>
      <c r="O242" s="46"/>
      <c r="P242" s="229">
        <f>O242*H242</f>
        <v>0</v>
      </c>
      <c r="Q242" s="229">
        <v>0</v>
      </c>
      <c r="R242" s="229">
        <f>Q242*H242</f>
        <v>0</v>
      </c>
      <c r="S242" s="229">
        <v>0</v>
      </c>
      <c r="T242" s="230">
        <f>S242*H242</f>
        <v>0</v>
      </c>
      <c r="AR242" s="23" t="s">
        <v>157</v>
      </c>
      <c r="AT242" s="23" t="s">
        <v>152</v>
      </c>
      <c r="AU242" s="23" t="s">
        <v>84</v>
      </c>
      <c r="AY242" s="23" t="s">
        <v>149</v>
      </c>
      <c r="BE242" s="231">
        <f>IF(N242="základní",J242,0)</f>
        <v>0</v>
      </c>
      <c r="BF242" s="231">
        <f>IF(N242="snížená",J242,0)</f>
        <v>0</v>
      </c>
      <c r="BG242" s="231">
        <f>IF(N242="zákl. přenesená",J242,0)</f>
        <v>0</v>
      </c>
      <c r="BH242" s="231">
        <f>IF(N242="sníž. přenesená",J242,0)</f>
        <v>0</v>
      </c>
      <c r="BI242" s="231">
        <f>IF(N242="nulová",J242,0)</f>
        <v>0</v>
      </c>
      <c r="BJ242" s="23" t="s">
        <v>24</v>
      </c>
      <c r="BK242" s="231">
        <f>ROUND(I242*H242,2)</f>
        <v>0</v>
      </c>
      <c r="BL242" s="23" t="s">
        <v>157</v>
      </c>
      <c r="BM242" s="23" t="s">
        <v>416</v>
      </c>
    </row>
    <row r="243" spans="2:47" s="1" customFormat="1" ht="13.5">
      <c r="B243" s="45"/>
      <c r="C243" s="73"/>
      <c r="D243" s="232" t="s">
        <v>159</v>
      </c>
      <c r="E243" s="73"/>
      <c r="F243" s="233" t="s">
        <v>417</v>
      </c>
      <c r="G243" s="73"/>
      <c r="H243" s="73"/>
      <c r="I243" s="190"/>
      <c r="J243" s="73"/>
      <c r="K243" s="73"/>
      <c r="L243" s="71"/>
      <c r="M243" s="234"/>
      <c r="N243" s="46"/>
      <c r="O243" s="46"/>
      <c r="P243" s="46"/>
      <c r="Q243" s="46"/>
      <c r="R243" s="46"/>
      <c r="S243" s="46"/>
      <c r="T243" s="94"/>
      <c r="AT243" s="23" t="s">
        <v>159</v>
      </c>
      <c r="AU243" s="23" t="s">
        <v>84</v>
      </c>
    </row>
    <row r="244" spans="2:51" s="11" customFormat="1" ht="13.5">
      <c r="B244" s="235"/>
      <c r="C244" s="236"/>
      <c r="D244" s="232" t="s">
        <v>161</v>
      </c>
      <c r="E244" s="237" t="s">
        <v>22</v>
      </c>
      <c r="F244" s="238" t="s">
        <v>418</v>
      </c>
      <c r="G244" s="236"/>
      <c r="H244" s="239">
        <v>31.617</v>
      </c>
      <c r="I244" s="240"/>
      <c r="J244" s="236"/>
      <c r="K244" s="236"/>
      <c r="L244" s="241"/>
      <c r="M244" s="242"/>
      <c r="N244" s="243"/>
      <c r="O244" s="243"/>
      <c r="P244" s="243"/>
      <c r="Q244" s="243"/>
      <c r="R244" s="243"/>
      <c r="S244" s="243"/>
      <c r="T244" s="244"/>
      <c r="AT244" s="245" t="s">
        <v>161</v>
      </c>
      <c r="AU244" s="245" t="s">
        <v>84</v>
      </c>
      <c r="AV244" s="11" t="s">
        <v>84</v>
      </c>
      <c r="AW244" s="11" t="s">
        <v>163</v>
      </c>
      <c r="AX244" s="11" t="s">
        <v>75</v>
      </c>
      <c r="AY244" s="245" t="s">
        <v>149</v>
      </c>
    </row>
    <row r="245" spans="2:65" s="1" customFormat="1" ht="34.2" customHeight="1">
      <c r="B245" s="45"/>
      <c r="C245" s="220" t="s">
        <v>419</v>
      </c>
      <c r="D245" s="220" t="s">
        <v>152</v>
      </c>
      <c r="E245" s="221" t="s">
        <v>420</v>
      </c>
      <c r="F245" s="222" t="s">
        <v>421</v>
      </c>
      <c r="G245" s="223" t="s">
        <v>155</v>
      </c>
      <c r="H245" s="224">
        <v>3.513</v>
      </c>
      <c r="I245" s="225"/>
      <c r="J245" s="226">
        <f>ROUND(I245*H245,2)</f>
        <v>0</v>
      </c>
      <c r="K245" s="222" t="s">
        <v>156</v>
      </c>
      <c r="L245" s="71"/>
      <c r="M245" s="227" t="s">
        <v>22</v>
      </c>
      <c r="N245" s="228" t="s">
        <v>46</v>
      </c>
      <c r="O245" s="46"/>
      <c r="P245" s="229">
        <f>O245*H245</f>
        <v>0</v>
      </c>
      <c r="Q245" s="229">
        <v>0</v>
      </c>
      <c r="R245" s="229">
        <f>Q245*H245</f>
        <v>0</v>
      </c>
      <c r="S245" s="229">
        <v>0</v>
      </c>
      <c r="T245" s="230">
        <f>S245*H245</f>
        <v>0</v>
      </c>
      <c r="AR245" s="23" t="s">
        <v>157</v>
      </c>
      <c r="AT245" s="23" t="s">
        <v>152</v>
      </c>
      <c r="AU245" s="23" t="s">
        <v>84</v>
      </c>
      <c r="AY245" s="23" t="s">
        <v>149</v>
      </c>
      <c r="BE245" s="231">
        <f>IF(N245="základní",J245,0)</f>
        <v>0</v>
      </c>
      <c r="BF245" s="231">
        <f>IF(N245="snížená",J245,0)</f>
        <v>0</v>
      </c>
      <c r="BG245" s="231">
        <f>IF(N245="zákl. přenesená",J245,0)</f>
        <v>0</v>
      </c>
      <c r="BH245" s="231">
        <f>IF(N245="sníž. přenesená",J245,0)</f>
        <v>0</v>
      </c>
      <c r="BI245" s="231">
        <f>IF(N245="nulová",J245,0)</f>
        <v>0</v>
      </c>
      <c r="BJ245" s="23" t="s">
        <v>24</v>
      </c>
      <c r="BK245" s="231">
        <f>ROUND(I245*H245,2)</f>
        <v>0</v>
      </c>
      <c r="BL245" s="23" t="s">
        <v>157</v>
      </c>
      <c r="BM245" s="23" t="s">
        <v>422</v>
      </c>
    </row>
    <row r="246" spans="2:47" s="1" customFormat="1" ht="13.5">
      <c r="B246" s="45"/>
      <c r="C246" s="73"/>
      <c r="D246" s="232" t="s">
        <v>159</v>
      </c>
      <c r="E246" s="73"/>
      <c r="F246" s="233" t="s">
        <v>417</v>
      </c>
      <c r="G246" s="73"/>
      <c r="H246" s="73"/>
      <c r="I246" s="190"/>
      <c r="J246" s="73"/>
      <c r="K246" s="73"/>
      <c r="L246" s="71"/>
      <c r="M246" s="234"/>
      <c r="N246" s="46"/>
      <c r="O246" s="46"/>
      <c r="P246" s="46"/>
      <c r="Q246" s="46"/>
      <c r="R246" s="46"/>
      <c r="S246" s="46"/>
      <c r="T246" s="94"/>
      <c r="AT246" s="23" t="s">
        <v>159</v>
      </c>
      <c r="AU246" s="23" t="s">
        <v>84</v>
      </c>
    </row>
    <row r="247" spans="2:51" s="11" customFormat="1" ht="13.5">
      <c r="B247" s="235"/>
      <c r="C247" s="236"/>
      <c r="D247" s="232" t="s">
        <v>161</v>
      </c>
      <c r="E247" s="237" t="s">
        <v>22</v>
      </c>
      <c r="F247" s="238" t="s">
        <v>423</v>
      </c>
      <c r="G247" s="236"/>
      <c r="H247" s="239">
        <v>3.513</v>
      </c>
      <c r="I247" s="240"/>
      <c r="J247" s="236"/>
      <c r="K247" s="236"/>
      <c r="L247" s="241"/>
      <c r="M247" s="242"/>
      <c r="N247" s="243"/>
      <c r="O247" s="243"/>
      <c r="P247" s="243"/>
      <c r="Q247" s="243"/>
      <c r="R247" s="243"/>
      <c r="S247" s="243"/>
      <c r="T247" s="244"/>
      <c r="AT247" s="245" t="s">
        <v>161</v>
      </c>
      <c r="AU247" s="245" t="s">
        <v>84</v>
      </c>
      <c r="AV247" s="11" t="s">
        <v>84</v>
      </c>
      <c r="AW247" s="11" t="s">
        <v>163</v>
      </c>
      <c r="AX247" s="11" t="s">
        <v>75</v>
      </c>
      <c r="AY247" s="245" t="s">
        <v>149</v>
      </c>
    </row>
    <row r="248" spans="2:63" s="10" customFormat="1" ht="29.85" customHeight="1">
      <c r="B248" s="204"/>
      <c r="C248" s="205"/>
      <c r="D248" s="206" t="s">
        <v>74</v>
      </c>
      <c r="E248" s="218" t="s">
        <v>424</v>
      </c>
      <c r="F248" s="218" t="s">
        <v>425</v>
      </c>
      <c r="G248" s="205"/>
      <c r="H248" s="205"/>
      <c r="I248" s="208"/>
      <c r="J248" s="219">
        <f>BK248</f>
        <v>0</v>
      </c>
      <c r="K248" s="205"/>
      <c r="L248" s="210"/>
      <c r="M248" s="211"/>
      <c r="N248" s="212"/>
      <c r="O248" s="212"/>
      <c r="P248" s="213">
        <f>SUM(P249:P250)</f>
        <v>0</v>
      </c>
      <c r="Q248" s="212"/>
      <c r="R248" s="213">
        <f>SUM(R249:R250)</f>
        <v>0</v>
      </c>
      <c r="S248" s="212"/>
      <c r="T248" s="214">
        <f>SUM(T249:T250)</f>
        <v>0</v>
      </c>
      <c r="AR248" s="215" t="s">
        <v>24</v>
      </c>
      <c r="AT248" s="216" t="s">
        <v>74</v>
      </c>
      <c r="AU248" s="216" t="s">
        <v>24</v>
      </c>
      <c r="AY248" s="215" t="s">
        <v>149</v>
      </c>
      <c r="BK248" s="217">
        <f>SUM(BK249:BK250)</f>
        <v>0</v>
      </c>
    </row>
    <row r="249" spans="2:65" s="1" customFormat="1" ht="45.6" customHeight="1">
      <c r="B249" s="45"/>
      <c r="C249" s="220" t="s">
        <v>426</v>
      </c>
      <c r="D249" s="220" t="s">
        <v>152</v>
      </c>
      <c r="E249" s="221" t="s">
        <v>427</v>
      </c>
      <c r="F249" s="222" t="s">
        <v>428</v>
      </c>
      <c r="G249" s="223" t="s">
        <v>155</v>
      </c>
      <c r="H249" s="224">
        <v>12.733</v>
      </c>
      <c r="I249" s="225"/>
      <c r="J249" s="226">
        <f>ROUND(I249*H249,2)</f>
        <v>0</v>
      </c>
      <c r="K249" s="222" t="s">
        <v>156</v>
      </c>
      <c r="L249" s="71"/>
      <c r="M249" s="227" t="s">
        <v>22</v>
      </c>
      <c r="N249" s="228" t="s">
        <v>46</v>
      </c>
      <c r="O249" s="46"/>
      <c r="P249" s="229">
        <f>O249*H249</f>
        <v>0</v>
      </c>
      <c r="Q249" s="229">
        <v>0</v>
      </c>
      <c r="R249" s="229">
        <f>Q249*H249</f>
        <v>0</v>
      </c>
      <c r="S249" s="229">
        <v>0</v>
      </c>
      <c r="T249" s="230">
        <f>S249*H249</f>
        <v>0</v>
      </c>
      <c r="AR249" s="23" t="s">
        <v>157</v>
      </c>
      <c r="AT249" s="23" t="s">
        <v>152</v>
      </c>
      <c r="AU249" s="23" t="s">
        <v>84</v>
      </c>
      <c r="AY249" s="23" t="s">
        <v>149</v>
      </c>
      <c r="BE249" s="231">
        <f>IF(N249="základní",J249,0)</f>
        <v>0</v>
      </c>
      <c r="BF249" s="231">
        <f>IF(N249="snížená",J249,0)</f>
        <v>0</v>
      </c>
      <c r="BG249" s="231">
        <f>IF(N249="zákl. přenesená",J249,0)</f>
        <v>0</v>
      </c>
      <c r="BH249" s="231">
        <f>IF(N249="sníž. přenesená",J249,0)</f>
        <v>0</v>
      </c>
      <c r="BI249" s="231">
        <f>IF(N249="nulová",J249,0)</f>
        <v>0</v>
      </c>
      <c r="BJ249" s="23" t="s">
        <v>24</v>
      </c>
      <c r="BK249" s="231">
        <f>ROUND(I249*H249,2)</f>
        <v>0</v>
      </c>
      <c r="BL249" s="23" t="s">
        <v>157</v>
      </c>
      <c r="BM249" s="23" t="s">
        <v>429</v>
      </c>
    </row>
    <row r="250" spans="2:47" s="1" customFormat="1" ht="13.5">
      <c r="B250" s="45"/>
      <c r="C250" s="73"/>
      <c r="D250" s="232" t="s">
        <v>159</v>
      </c>
      <c r="E250" s="73"/>
      <c r="F250" s="233" t="s">
        <v>430</v>
      </c>
      <c r="G250" s="73"/>
      <c r="H250" s="73"/>
      <c r="I250" s="190"/>
      <c r="J250" s="73"/>
      <c r="K250" s="73"/>
      <c r="L250" s="71"/>
      <c r="M250" s="234"/>
      <c r="N250" s="46"/>
      <c r="O250" s="46"/>
      <c r="P250" s="46"/>
      <c r="Q250" s="46"/>
      <c r="R250" s="46"/>
      <c r="S250" s="46"/>
      <c r="T250" s="94"/>
      <c r="AT250" s="23" t="s">
        <v>159</v>
      </c>
      <c r="AU250" s="23" t="s">
        <v>84</v>
      </c>
    </row>
    <row r="251" spans="2:63" s="10" customFormat="1" ht="37.4" customHeight="1">
      <c r="B251" s="204"/>
      <c r="C251" s="205"/>
      <c r="D251" s="206" t="s">
        <v>74</v>
      </c>
      <c r="E251" s="207" t="s">
        <v>431</v>
      </c>
      <c r="F251" s="207" t="s">
        <v>432</v>
      </c>
      <c r="G251" s="205"/>
      <c r="H251" s="205"/>
      <c r="I251" s="208"/>
      <c r="J251" s="209">
        <f>BK251</f>
        <v>0</v>
      </c>
      <c r="K251" s="205"/>
      <c r="L251" s="210"/>
      <c r="M251" s="211"/>
      <c r="N251" s="212"/>
      <c r="O251" s="212"/>
      <c r="P251" s="213">
        <f>P252+P261+P266+P301+P307+P312+P322+P337+P350+P385+P392+P420+P451+P473</f>
        <v>0</v>
      </c>
      <c r="Q251" s="212"/>
      <c r="R251" s="213">
        <f>R252+R261+R266+R301+R307+R312+R322+R337+R350+R385+R392+R420+R451+R473</f>
        <v>4.871358863999999</v>
      </c>
      <c r="S251" s="212"/>
      <c r="T251" s="214">
        <f>T252+T261+T266+T301+T307+T312+T322+T337+T350+T385+T392+T420+T451+T473</f>
        <v>0.7838897400000001</v>
      </c>
      <c r="AR251" s="215" t="s">
        <v>84</v>
      </c>
      <c r="AT251" s="216" t="s">
        <v>74</v>
      </c>
      <c r="AU251" s="216" t="s">
        <v>75</v>
      </c>
      <c r="AY251" s="215" t="s">
        <v>149</v>
      </c>
      <c r="BK251" s="217">
        <f>BK252+BK261+BK266+BK301+BK307+BK312+BK322+BK337+BK350+BK385+BK392+BK420+BK451+BK473</f>
        <v>0</v>
      </c>
    </row>
    <row r="252" spans="2:63" s="10" customFormat="1" ht="19.9" customHeight="1">
      <c r="B252" s="204"/>
      <c r="C252" s="205"/>
      <c r="D252" s="206" t="s">
        <v>74</v>
      </c>
      <c r="E252" s="218" t="s">
        <v>433</v>
      </c>
      <c r="F252" s="218" t="s">
        <v>434</v>
      </c>
      <c r="G252" s="205"/>
      <c r="H252" s="205"/>
      <c r="I252" s="208"/>
      <c r="J252" s="219">
        <f>BK252</f>
        <v>0</v>
      </c>
      <c r="K252" s="205"/>
      <c r="L252" s="210"/>
      <c r="M252" s="211"/>
      <c r="N252" s="212"/>
      <c r="O252" s="212"/>
      <c r="P252" s="213">
        <f>SUM(P253:P260)</f>
        <v>0</v>
      </c>
      <c r="Q252" s="212"/>
      <c r="R252" s="213">
        <f>SUM(R253:R260)</f>
        <v>0.27476999999999996</v>
      </c>
      <c r="S252" s="212"/>
      <c r="T252" s="214">
        <f>SUM(T253:T260)</f>
        <v>0</v>
      </c>
      <c r="AR252" s="215" t="s">
        <v>84</v>
      </c>
      <c r="AT252" s="216" t="s">
        <v>74</v>
      </c>
      <c r="AU252" s="216" t="s">
        <v>24</v>
      </c>
      <c r="AY252" s="215" t="s">
        <v>149</v>
      </c>
      <c r="BK252" s="217">
        <f>SUM(BK253:BK260)</f>
        <v>0</v>
      </c>
    </row>
    <row r="253" spans="2:65" s="1" customFormat="1" ht="22.8" customHeight="1">
      <c r="B253" s="45"/>
      <c r="C253" s="220" t="s">
        <v>435</v>
      </c>
      <c r="D253" s="220" t="s">
        <v>152</v>
      </c>
      <c r="E253" s="221" t="s">
        <v>436</v>
      </c>
      <c r="F253" s="222" t="s">
        <v>437</v>
      </c>
      <c r="G253" s="223" t="s">
        <v>167</v>
      </c>
      <c r="H253" s="224">
        <v>33.46</v>
      </c>
      <c r="I253" s="225"/>
      <c r="J253" s="226">
        <f>ROUND(I253*H253,2)</f>
        <v>0</v>
      </c>
      <c r="K253" s="222" t="s">
        <v>156</v>
      </c>
      <c r="L253" s="71"/>
      <c r="M253" s="227" t="s">
        <v>22</v>
      </c>
      <c r="N253" s="228" t="s">
        <v>46</v>
      </c>
      <c r="O253" s="46"/>
      <c r="P253" s="229">
        <f>O253*H253</f>
        <v>0</v>
      </c>
      <c r="Q253" s="229">
        <v>0.0045</v>
      </c>
      <c r="R253" s="229">
        <f>Q253*H253</f>
        <v>0.15056999999999998</v>
      </c>
      <c r="S253" s="229">
        <v>0</v>
      </c>
      <c r="T253" s="230">
        <f>S253*H253</f>
        <v>0</v>
      </c>
      <c r="AR253" s="23" t="s">
        <v>250</v>
      </c>
      <c r="AT253" s="23" t="s">
        <v>152</v>
      </c>
      <c r="AU253" s="23" t="s">
        <v>84</v>
      </c>
      <c r="AY253" s="23" t="s">
        <v>149</v>
      </c>
      <c r="BE253" s="231">
        <f>IF(N253="základní",J253,0)</f>
        <v>0</v>
      </c>
      <c r="BF253" s="231">
        <f>IF(N253="snížená",J253,0)</f>
        <v>0</v>
      </c>
      <c r="BG253" s="231">
        <f>IF(N253="zákl. přenesená",J253,0)</f>
        <v>0</v>
      </c>
      <c r="BH253" s="231">
        <f>IF(N253="sníž. přenesená",J253,0)</f>
        <v>0</v>
      </c>
      <c r="BI253" s="231">
        <f>IF(N253="nulová",J253,0)</f>
        <v>0</v>
      </c>
      <c r="BJ253" s="23" t="s">
        <v>24</v>
      </c>
      <c r="BK253" s="231">
        <f>ROUND(I253*H253,2)</f>
        <v>0</v>
      </c>
      <c r="BL253" s="23" t="s">
        <v>250</v>
      </c>
      <c r="BM253" s="23" t="s">
        <v>438</v>
      </c>
    </row>
    <row r="254" spans="2:51" s="11" customFormat="1" ht="13.5">
      <c r="B254" s="235"/>
      <c r="C254" s="236"/>
      <c r="D254" s="232" t="s">
        <v>161</v>
      </c>
      <c r="E254" s="237" t="s">
        <v>22</v>
      </c>
      <c r="F254" s="238" t="s">
        <v>278</v>
      </c>
      <c r="G254" s="236"/>
      <c r="H254" s="239">
        <v>14.08</v>
      </c>
      <c r="I254" s="240"/>
      <c r="J254" s="236"/>
      <c r="K254" s="236"/>
      <c r="L254" s="241"/>
      <c r="M254" s="242"/>
      <c r="N254" s="243"/>
      <c r="O254" s="243"/>
      <c r="P254" s="243"/>
      <c r="Q254" s="243"/>
      <c r="R254" s="243"/>
      <c r="S254" s="243"/>
      <c r="T254" s="244"/>
      <c r="AT254" s="245" t="s">
        <v>161</v>
      </c>
      <c r="AU254" s="245" t="s">
        <v>84</v>
      </c>
      <c r="AV254" s="11" t="s">
        <v>84</v>
      </c>
      <c r="AW254" s="11" t="s">
        <v>163</v>
      </c>
      <c r="AX254" s="11" t="s">
        <v>75</v>
      </c>
      <c r="AY254" s="245" t="s">
        <v>149</v>
      </c>
    </row>
    <row r="255" spans="2:51" s="11" customFormat="1" ht="13.5">
      <c r="B255" s="235"/>
      <c r="C255" s="236"/>
      <c r="D255" s="232" t="s">
        <v>161</v>
      </c>
      <c r="E255" s="237" t="s">
        <v>22</v>
      </c>
      <c r="F255" s="238" t="s">
        <v>439</v>
      </c>
      <c r="G255" s="236"/>
      <c r="H255" s="239">
        <v>19.38</v>
      </c>
      <c r="I255" s="240"/>
      <c r="J255" s="236"/>
      <c r="K255" s="236"/>
      <c r="L255" s="241"/>
      <c r="M255" s="242"/>
      <c r="N255" s="243"/>
      <c r="O255" s="243"/>
      <c r="P255" s="243"/>
      <c r="Q255" s="243"/>
      <c r="R255" s="243"/>
      <c r="S255" s="243"/>
      <c r="T255" s="244"/>
      <c r="AT255" s="245" t="s">
        <v>161</v>
      </c>
      <c r="AU255" s="245" t="s">
        <v>84</v>
      </c>
      <c r="AV255" s="11" t="s">
        <v>84</v>
      </c>
      <c r="AW255" s="11" t="s">
        <v>163</v>
      </c>
      <c r="AX255" s="11" t="s">
        <v>75</v>
      </c>
      <c r="AY255" s="245" t="s">
        <v>149</v>
      </c>
    </row>
    <row r="256" spans="2:65" s="1" customFormat="1" ht="22.8" customHeight="1">
      <c r="B256" s="45"/>
      <c r="C256" s="220" t="s">
        <v>440</v>
      </c>
      <c r="D256" s="220" t="s">
        <v>152</v>
      </c>
      <c r="E256" s="221" t="s">
        <v>441</v>
      </c>
      <c r="F256" s="222" t="s">
        <v>442</v>
      </c>
      <c r="G256" s="223" t="s">
        <v>167</v>
      </c>
      <c r="H256" s="224">
        <v>27.6</v>
      </c>
      <c r="I256" s="225"/>
      <c r="J256" s="226">
        <f>ROUND(I256*H256,2)</f>
        <v>0</v>
      </c>
      <c r="K256" s="222" t="s">
        <v>156</v>
      </c>
      <c r="L256" s="71"/>
      <c r="M256" s="227" t="s">
        <v>22</v>
      </c>
      <c r="N256" s="228" t="s">
        <v>46</v>
      </c>
      <c r="O256" s="46"/>
      <c r="P256" s="229">
        <f>O256*H256</f>
        <v>0</v>
      </c>
      <c r="Q256" s="229">
        <v>0.0045</v>
      </c>
      <c r="R256" s="229">
        <f>Q256*H256</f>
        <v>0.12419999999999999</v>
      </c>
      <c r="S256" s="229">
        <v>0</v>
      </c>
      <c r="T256" s="230">
        <f>S256*H256</f>
        <v>0</v>
      </c>
      <c r="AR256" s="23" t="s">
        <v>250</v>
      </c>
      <c r="AT256" s="23" t="s">
        <v>152</v>
      </c>
      <c r="AU256" s="23" t="s">
        <v>84</v>
      </c>
      <c r="AY256" s="23" t="s">
        <v>149</v>
      </c>
      <c r="BE256" s="231">
        <f>IF(N256="základní",J256,0)</f>
        <v>0</v>
      </c>
      <c r="BF256" s="231">
        <f>IF(N256="snížená",J256,0)</f>
        <v>0</v>
      </c>
      <c r="BG256" s="231">
        <f>IF(N256="zákl. přenesená",J256,0)</f>
        <v>0</v>
      </c>
      <c r="BH256" s="231">
        <f>IF(N256="sníž. přenesená",J256,0)</f>
        <v>0</v>
      </c>
      <c r="BI256" s="231">
        <f>IF(N256="nulová",J256,0)</f>
        <v>0</v>
      </c>
      <c r="BJ256" s="23" t="s">
        <v>24</v>
      </c>
      <c r="BK256" s="231">
        <f>ROUND(I256*H256,2)</f>
        <v>0</v>
      </c>
      <c r="BL256" s="23" t="s">
        <v>250</v>
      </c>
      <c r="BM256" s="23" t="s">
        <v>443</v>
      </c>
    </row>
    <row r="257" spans="2:51" s="11" customFormat="1" ht="13.5">
      <c r="B257" s="235"/>
      <c r="C257" s="236"/>
      <c r="D257" s="232" t="s">
        <v>161</v>
      </c>
      <c r="E257" s="237" t="s">
        <v>22</v>
      </c>
      <c r="F257" s="238" t="s">
        <v>444</v>
      </c>
      <c r="G257" s="236"/>
      <c r="H257" s="239">
        <v>10.545</v>
      </c>
      <c r="I257" s="240"/>
      <c r="J257" s="236"/>
      <c r="K257" s="236"/>
      <c r="L257" s="241"/>
      <c r="M257" s="242"/>
      <c r="N257" s="243"/>
      <c r="O257" s="243"/>
      <c r="P257" s="243"/>
      <c r="Q257" s="243"/>
      <c r="R257" s="243"/>
      <c r="S257" s="243"/>
      <c r="T257" s="244"/>
      <c r="AT257" s="245" t="s">
        <v>161</v>
      </c>
      <c r="AU257" s="245" t="s">
        <v>84</v>
      </c>
      <c r="AV257" s="11" t="s">
        <v>84</v>
      </c>
      <c r="AW257" s="11" t="s">
        <v>163</v>
      </c>
      <c r="AX257" s="11" t="s">
        <v>75</v>
      </c>
      <c r="AY257" s="245" t="s">
        <v>149</v>
      </c>
    </row>
    <row r="258" spans="2:51" s="11" customFormat="1" ht="13.5">
      <c r="B258" s="235"/>
      <c r="C258" s="236"/>
      <c r="D258" s="232" t="s">
        <v>161</v>
      </c>
      <c r="E258" s="237" t="s">
        <v>22</v>
      </c>
      <c r="F258" s="238" t="s">
        <v>445</v>
      </c>
      <c r="G258" s="236"/>
      <c r="H258" s="239">
        <v>17.055</v>
      </c>
      <c r="I258" s="240"/>
      <c r="J258" s="236"/>
      <c r="K258" s="236"/>
      <c r="L258" s="241"/>
      <c r="M258" s="242"/>
      <c r="N258" s="243"/>
      <c r="O258" s="243"/>
      <c r="P258" s="243"/>
      <c r="Q258" s="243"/>
      <c r="R258" s="243"/>
      <c r="S258" s="243"/>
      <c r="T258" s="244"/>
      <c r="AT258" s="245" t="s">
        <v>161</v>
      </c>
      <c r="AU258" s="245" t="s">
        <v>84</v>
      </c>
      <c r="AV258" s="11" t="s">
        <v>84</v>
      </c>
      <c r="AW258" s="11" t="s">
        <v>163</v>
      </c>
      <c r="AX258" s="11" t="s">
        <v>75</v>
      </c>
      <c r="AY258" s="245" t="s">
        <v>149</v>
      </c>
    </row>
    <row r="259" spans="2:65" s="1" customFormat="1" ht="45.6" customHeight="1">
      <c r="B259" s="45"/>
      <c r="C259" s="220" t="s">
        <v>446</v>
      </c>
      <c r="D259" s="220" t="s">
        <v>152</v>
      </c>
      <c r="E259" s="221" t="s">
        <v>447</v>
      </c>
      <c r="F259" s="222" t="s">
        <v>448</v>
      </c>
      <c r="G259" s="223" t="s">
        <v>155</v>
      </c>
      <c r="H259" s="224">
        <v>0.275</v>
      </c>
      <c r="I259" s="225"/>
      <c r="J259" s="226">
        <f>ROUND(I259*H259,2)</f>
        <v>0</v>
      </c>
      <c r="K259" s="222" t="s">
        <v>156</v>
      </c>
      <c r="L259" s="71"/>
      <c r="M259" s="227" t="s">
        <v>22</v>
      </c>
      <c r="N259" s="228" t="s">
        <v>46</v>
      </c>
      <c r="O259" s="46"/>
      <c r="P259" s="229">
        <f>O259*H259</f>
        <v>0</v>
      </c>
      <c r="Q259" s="229">
        <v>0</v>
      </c>
      <c r="R259" s="229">
        <f>Q259*H259</f>
        <v>0</v>
      </c>
      <c r="S259" s="229">
        <v>0</v>
      </c>
      <c r="T259" s="230">
        <f>S259*H259</f>
        <v>0</v>
      </c>
      <c r="AR259" s="23" t="s">
        <v>250</v>
      </c>
      <c r="AT259" s="23" t="s">
        <v>152</v>
      </c>
      <c r="AU259" s="23" t="s">
        <v>84</v>
      </c>
      <c r="AY259" s="23" t="s">
        <v>149</v>
      </c>
      <c r="BE259" s="231">
        <f>IF(N259="základní",J259,0)</f>
        <v>0</v>
      </c>
      <c r="BF259" s="231">
        <f>IF(N259="snížená",J259,0)</f>
        <v>0</v>
      </c>
      <c r="BG259" s="231">
        <f>IF(N259="zákl. přenesená",J259,0)</f>
        <v>0</v>
      </c>
      <c r="BH259" s="231">
        <f>IF(N259="sníž. přenesená",J259,0)</f>
        <v>0</v>
      </c>
      <c r="BI259" s="231">
        <f>IF(N259="nulová",J259,0)</f>
        <v>0</v>
      </c>
      <c r="BJ259" s="23" t="s">
        <v>24</v>
      </c>
      <c r="BK259" s="231">
        <f>ROUND(I259*H259,2)</f>
        <v>0</v>
      </c>
      <c r="BL259" s="23" t="s">
        <v>250</v>
      </c>
      <c r="BM259" s="23" t="s">
        <v>449</v>
      </c>
    </row>
    <row r="260" spans="2:47" s="1" customFormat="1" ht="13.5">
      <c r="B260" s="45"/>
      <c r="C260" s="73"/>
      <c r="D260" s="232" t="s">
        <v>159</v>
      </c>
      <c r="E260" s="73"/>
      <c r="F260" s="233" t="s">
        <v>450</v>
      </c>
      <c r="G260" s="73"/>
      <c r="H260" s="73"/>
      <c r="I260" s="190"/>
      <c r="J260" s="73"/>
      <c r="K260" s="73"/>
      <c r="L260" s="71"/>
      <c r="M260" s="234"/>
      <c r="N260" s="46"/>
      <c r="O260" s="46"/>
      <c r="P260" s="46"/>
      <c r="Q260" s="46"/>
      <c r="R260" s="46"/>
      <c r="S260" s="46"/>
      <c r="T260" s="94"/>
      <c r="AT260" s="23" t="s">
        <v>159</v>
      </c>
      <c r="AU260" s="23" t="s">
        <v>84</v>
      </c>
    </row>
    <row r="261" spans="2:63" s="10" customFormat="1" ht="29.85" customHeight="1">
      <c r="B261" s="204"/>
      <c r="C261" s="205"/>
      <c r="D261" s="206" t="s">
        <v>74</v>
      </c>
      <c r="E261" s="218" t="s">
        <v>451</v>
      </c>
      <c r="F261" s="218" t="s">
        <v>452</v>
      </c>
      <c r="G261" s="205"/>
      <c r="H261" s="205"/>
      <c r="I261" s="208"/>
      <c r="J261" s="219">
        <f>BK261</f>
        <v>0</v>
      </c>
      <c r="K261" s="205"/>
      <c r="L261" s="210"/>
      <c r="M261" s="211"/>
      <c r="N261" s="212"/>
      <c r="O261" s="212"/>
      <c r="P261" s="213">
        <f>SUM(P262:P265)</f>
        <v>0</v>
      </c>
      <c r="Q261" s="212"/>
      <c r="R261" s="213">
        <f>SUM(R262:R265)</f>
        <v>0</v>
      </c>
      <c r="S261" s="212"/>
      <c r="T261" s="214">
        <f>SUM(T262:T265)</f>
        <v>0.0142</v>
      </c>
      <c r="AR261" s="215" t="s">
        <v>84</v>
      </c>
      <c r="AT261" s="216" t="s">
        <v>74</v>
      </c>
      <c r="AU261" s="216" t="s">
        <v>24</v>
      </c>
      <c r="AY261" s="215" t="s">
        <v>149</v>
      </c>
      <c r="BK261" s="217">
        <f>SUM(BK262:BK265)</f>
        <v>0</v>
      </c>
    </row>
    <row r="262" spans="2:65" s="1" customFormat="1" ht="22.8" customHeight="1">
      <c r="B262" s="45"/>
      <c r="C262" s="220" t="s">
        <v>453</v>
      </c>
      <c r="D262" s="220" t="s">
        <v>152</v>
      </c>
      <c r="E262" s="221" t="s">
        <v>454</v>
      </c>
      <c r="F262" s="222" t="s">
        <v>455</v>
      </c>
      <c r="G262" s="223" t="s">
        <v>179</v>
      </c>
      <c r="H262" s="224">
        <v>20</v>
      </c>
      <c r="I262" s="225"/>
      <c r="J262" s="226">
        <f>ROUND(I262*H262,2)</f>
        <v>0</v>
      </c>
      <c r="K262" s="222" t="s">
        <v>156</v>
      </c>
      <c r="L262" s="71"/>
      <c r="M262" s="227" t="s">
        <v>22</v>
      </c>
      <c r="N262" s="228" t="s">
        <v>46</v>
      </c>
      <c r="O262" s="46"/>
      <c r="P262" s="229">
        <f>O262*H262</f>
        <v>0</v>
      </c>
      <c r="Q262" s="229">
        <v>0</v>
      </c>
      <c r="R262" s="229">
        <f>Q262*H262</f>
        <v>0</v>
      </c>
      <c r="S262" s="229">
        <v>0.00022</v>
      </c>
      <c r="T262" s="230">
        <f>S262*H262</f>
        <v>0.0044</v>
      </c>
      <c r="AR262" s="23" t="s">
        <v>250</v>
      </c>
      <c r="AT262" s="23" t="s">
        <v>152</v>
      </c>
      <c r="AU262" s="23" t="s">
        <v>84</v>
      </c>
      <c r="AY262" s="23" t="s">
        <v>149</v>
      </c>
      <c r="BE262" s="231">
        <f>IF(N262="základní",J262,0)</f>
        <v>0</v>
      </c>
      <c r="BF262" s="231">
        <f>IF(N262="snížená",J262,0)</f>
        <v>0</v>
      </c>
      <c r="BG262" s="231">
        <f>IF(N262="zákl. přenesená",J262,0)</f>
        <v>0</v>
      </c>
      <c r="BH262" s="231">
        <f>IF(N262="sníž. přenesená",J262,0)</f>
        <v>0</v>
      </c>
      <c r="BI262" s="231">
        <f>IF(N262="nulová",J262,0)</f>
        <v>0</v>
      </c>
      <c r="BJ262" s="23" t="s">
        <v>24</v>
      </c>
      <c r="BK262" s="231">
        <f>ROUND(I262*H262,2)</f>
        <v>0</v>
      </c>
      <c r="BL262" s="23" t="s">
        <v>250</v>
      </c>
      <c r="BM262" s="23" t="s">
        <v>456</v>
      </c>
    </row>
    <row r="263" spans="2:51" s="11" customFormat="1" ht="13.5">
      <c r="B263" s="235"/>
      <c r="C263" s="236"/>
      <c r="D263" s="232" t="s">
        <v>161</v>
      </c>
      <c r="E263" s="237" t="s">
        <v>22</v>
      </c>
      <c r="F263" s="238" t="s">
        <v>457</v>
      </c>
      <c r="G263" s="236"/>
      <c r="H263" s="239">
        <v>20</v>
      </c>
      <c r="I263" s="240"/>
      <c r="J263" s="236"/>
      <c r="K263" s="236"/>
      <c r="L263" s="241"/>
      <c r="M263" s="242"/>
      <c r="N263" s="243"/>
      <c r="O263" s="243"/>
      <c r="P263" s="243"/>
      <c r="Q263" s="243"/>
      <c r="R263" s="243"/>
      <c r="S263" s="243"/>
      <c r="T263" s="244"/>
      <c r="AT263" s="245" t="s">
        <v>161</v>
      </c>
      <c r="AU263" s="245" t="s">
        <v>84</v>
      </c>
      <c r="AV263" s="11" t="s">
        <v>84</v>
      </c>
      <c r="AW263" s="11" t="s">
        <v>163</v>
      </c>
      <c r="AX263" s="11" t="s">
        <v>24</v>
      </c>
      <c r="AY263" s="245" t="s">
        <v>149</v>
      </c>
    </row>
    <row r="264" spans="2:65" s="1" customFormat="1" ht="14.4" customHeight="1">
      <c r="B264" s="45"/>
      <c r="C264" s="220" t="s">
        <v>458</v>
      </c>
      <c r="D264" s="220" t="s">
        <v>152</v>
      </c>
      <c r="E264" s="221" t="s">
        <v>459</v>
      </c>
      <c r="F264" s="222" t="s">
        <v>460</v>
      </c>
      <c r="G264" s="223" t="s">
        <v>185</v>
      </c>
      <c r="H264" s="224">
        <v>35</v>
      </c>
      <c r="I264" s="225"/>
      <c r="J264" s="226">
        <f>ROUND(I264*H264,2)</f>
        <v>0</v>
      </c>
      <c r="K264" s="222" t="s">
        <v>156</v>
      </c>
      <c r="L264" s="71"/>
      <c r="M264" s="227" t="s">
        <v>22</v>
      </c>
      <c r="N264" s="228" t="s">
        <v>46</v>
      </c>
      <c r="O264" s="46"/>
      <c r="P264" s="229">
        <f>O264*H264</f>
        <v>0</v>
      </c>
      <c r="Q264" s="229">
        <v>0</v>
      </c>
      <c r="R264" s="229">
        <f>Q264*H264</f>
        <v>0</v>
      </c>
      <c r="S264" s="229">
        <v>0.00028</v>
      </c>
      <c r="T264" s="230">
        <f>S264*H264</f>
        <v>0.0098</v>
      </c>
      <c r="AR264" s="23" t="s">
        <v>250</v>
      </c>
      <c r="AT264" s="23" t="s">
        <v>152</v>
      </c>
      <c r="AU264" s="23" t="s">
        <v>84</v>
      </c>
      <c r="AY264" s="23" t="s">
        <v>149</v>
      </c>
      <c r="BE264" s="231">
        <f>IF(N264="základní",J264,0)</f>
        <v>0</v>
      </c>
      <c r="BF264" s="231">
        <f>IF(N264="snížená",J264,0)</f>
        <v>0</v>
      </c>
      <c r="BG264" s="231">
        <f>IF(N264="zákl. přenesená",J264,0)</f>
        <v>0</v>
      </c>
      <c r="BH264" s="231">
        <f>IF(N264="sníž. přenesená",J264,0)</f>
        <v>0</v>
      </c>
      <c r="BI264" s="231">
        <f>IF(N264="nulová",J264,0)</f>
        <v>0</v>
      </c>
      <c r="BJ264" s="23" t="s">
        <v>24</v>
      </c>
      <c r="BK264" s="231">
        <f>ROUND(I264*H264,2)</f>
        <v>0</v>
      </c>
      <c r="BL264" s="23" t="s">
        <v>250</v>
      </c>
      <c r="BM264" s="23" t="s">
        <v>461</v>
      </c>
    </row>
    <row r="265" spans="2:51" s="11" customFormat="1" ht="13.5">
      <c r="B265" s="235"/>
      <c r="C265" s="236"/>
      <c r="D265" s="232" t="s">
        <v>161</v>
      </c>
      <c r="E265" s="237" t="s">
        <v>22</v>
      </c>
      <c r="F265" s="238" t="s">
        <v>462</v>
      </c>
      <c r="G265" s="236"/>
      <c r="H265" s="239">
        <v>35</v>
      </c>
      <c r="I265" s="240"/>
      <c r="J265" s="236"/>
      <c r="K265" s="236"/>
      <c r="L265" s="241"/>
      <c r="M265" s="242"/>
      <c r="N265" s="243"/>
      <c r="O265" s="243"/>
      <c r="P265" s="243"/>
      <c r="Q265" s="243"/>
      <c r="R265" s="243"/>
      <c r="S265" s="243"/>
      <c r="T265" s="244"/>
      <c r="AT265" s="245" t="s">
        <v>161</v>
      </c>
      <c r="AU265" s="245" t="s">
        <v>84</v>
      </c>
      <c r="AV265" s="11" t="s">
        <v>84</v>
      </c>
      <c r="AW265" s="11" t="s">
        <v>163</v>
      </c>
      <c r="AX265" s="11" t="s">
        <v>75</v>
      </c>
      <c r="AY265" s="245" t="s">
        <v>149</v>
      </c>
    </row>
    <row r="266" spans="2:63" s="10" customFormat="1" ht="29.85" customHeight="1">
      <c r="B266" s="204"/>
      <c r="C266" s="205"/>
      <c r="D266" s="206" t="s">
        <v>74</v>
      </c>
      <c r="E266" s="218" t="s">
        <v>463</v>
      </c>
      <c r="F266" s="218" t="s">
        <v>464</v>
      </c>
      <c r="G266" s="205"/>
      <c r="H266" s="205"/>
      <c r="I266" s="208"/>
      <c r="J266" s="219">
        <f>BK266</f>
        <v>0</v>
      </c>
      <c r="K266" s="205"/>
      <c r="L266" s="210"/>
      <c r="M266" s="211"/>
      <c r="N266" s="212"/>
      <c r="O266" s="212"/>
      <c r="P266" s="213">
        <f>SUM(P267:P300)</f>
        <v>0</v>
      </c>
      <c r="Q266" s="212"/>
      <c r="R266" s="213">
        <f>SUM(R267:R300)</f>
        <v>0.12969999999999998</v>
      </c>
      <c r="S266" s="212"/>
      <c r="T266" s="214">
        <f>SUM(T267:T300)</f>
        <v>0.21870000000000003</v>
      </c>
      <c r="AR266" s="215" t="s">
        <v>84</v>
      </c>
      <c r="AT266" s="216" t="s">
        <v>74</v>
      </c>
      <c r="AU266" s="216" t="s">
        <v>24</v>
      </c>
      <c r="AY266" s="215" t="s">
        <v>149</v>
      </c>
      <c r="BK266" s="217">
        <f>SUM(BK267:BK300)</f>
        <v>0</v>
      </c>
    </row>
    <row r="267" spans="2:65" s="1" customFormat="1" ht="14.4" customHeight="1">
      <c r="B267" s="45"/>
      <c r="C267" s="220" t="s">
        <v>465</v>
      </c>
      <c r="D267" s="220" t="s">
        <v>152</v>
      </c>
      <c r="E267" s="221" t="s">
        <v>466</v>
      </c>
      <c r="F267" s="222" t="s">
        <v>467</v>
      </c>
      <c r="G267" s="223" t="s">
        <v>468</v>
      </c>
      <c r="H267" s="224">
        <v>10</v>
      </c>
      <c r="I267" s="225"/>
      <c r="J267" s="226">
        <f>ROUND(I267*H267,2)</f>
        <v>0</v>
      </c>
      <c r="K267" s="222" t="s">
        <v>156</v>
      </c>
      <c r="L267" s="71"/>
      <c r="M267" s="227" t="s">
        <v>22</v>
      </c>
      <c r="N267" s="228" t="s">
        <v>46</v>
      </c>
      <c r="O267" s="46"/>
      <c r="P267" s="229">
        <f>O267*H267</f>
        <v>0</v>
      </c>
      <c r="Q267" s="229">
        <v>0</v>
      </c>
      <c r="R267" s="229">
        <f>Q267*H267</f>
        <v>0</v>
      </c>
      <c r="S267" s="229">
        <v>0.01946</v>
      </c>
      <c r="T267" s="230">
        <f>S267*H267</f>
        <v>0.19460000000000002</v>
      </c>
      <c r="AR267" s="23" t="s">
        <v>250</v>
      </c>
      <c r="AT267" s="23" t="s">
        <v>152</v>
      </c>
      <c r="AU267" s="23" t="s">
        <v>84</v>
      </c>
      <c r="AY267" s="23" t="s">
        <v>149</v>
      </c>
      <c r="BE267" s="231">
        <f>IF(N267="základní",J267,0)</f>
        <v>0</v>
      </c>
      <c r="BF267" s="231">
        <f>IF(N267="snížená",J267,0)</f>
        <v>0</v>
      </c>
      <c r="BG267" s="231">
        <f>IF(N267="zákl. přenesená",J267,0)</f>
        <v>0</v>
      </c>
      <c r="BH267" s="231">
        <f>IF(N267="sníž. přenesená",J267,0)</f>
        <v>0</v>
      </c>
      <c r="BI267" s="231">
        <f>IF(N267="nulová",J267,0)</f>
        <v>0</v>
      </c>
      <c r="BJ267" s="23" t="s">
        <v>24</v>
      </c>
      <c r="BK267" s="231">
        <f>ROUND(I267*H267,2)</f>
        <v>0</v>
      </c>
      <c r="BL267" s="23" t="s">
        <v>250</v>
      </c>
      <c r="BM267" s="23" t="s">
        <v>469</v>
      </c>
    </row>
    <row r="268" spans="2:51" s="11" customFormat="1" ht="13.5">
      <c r="B268" s="235"/>
      <c r="C268" s="236"/>
      <c r="D268" s="232" t="s">
        <v>161</v>
      </c>
      <c r="E268" s="237" t="s">
        <v>22</v>
      </c>
      <c r="F268" s="238" t="s">
        <v>470</v>
      </c>
      <c r="G268" s="236"/>
      <c r="H268" s="239">
        <v>10</v>
      </c>
      <c r="I268" s="240"/>
      <c r="J268" s="236"/>
      <c r="K268" s="236"/>
      <c r="L268" s="241"/>
      <c r="M268" s="242"/>
      <c r="N268" s="243"/>
      <c r="O268" s="243"/>
      <c r="P268" s="243"/>
      <c r="Q268" s="243"/>
      <c r="R268" s="243"/>
      <c r="S268" s="243"/>
      <c r="T268" s="244"/>
      <c r="AT268" s="245" t="s">
        <v>161</v>
      </c>
      <c r="AU268" s="245" t="s">
        <v>84</v>
      </c>
      <c r="AV268" s="11" t="s">
        <v>84</v>
      </c>
      <c r="AW268" s="11" t="s">
        <v>163</v>
      </c>
      <c r="AX268" s="11" t="s">
        <v>24</v>
      </c>
      <c r="AY268" s="245" t="s">
        <v>149</v>
      </c>
    </row>
    <row r="269" spans="2:65" s="1" customFormat="1" ht="14.4" customHeight="1">
      <c r="B269" s="45"/>
      <c r="C269" s="220" t="s">
        <v>471</v>
      </c>
      <c r="D269" s="220" t="s">
        <v>152</v>
      </c>
      <c r="E269" s="221" t="s">
        <v>472</v>
      </c>
      <c r="F269" s="222" t="s">
        <v>473</v>
      </c>
      <c r="G269" s="223" t="s">
        <v>468</v>
      </c>
      <c r="H269" s="224">
        <v>10</v>
      </c>
      <c r="I269" s="225"/>
      <c r="J269" s="226">
        <f>ROUND(I269*H269,2)</f>
        <v>0</v>
      </c>
      <c r="K269" s="222" t="s">
        <v>156</v>
      </c>
      <c r="L269" s="71"/>
      <c r="M269" s="227" t="s">
        <v>22</v>
      </c>
      <c r="N269" s="228" t="s">
        <v>46</v>
      </c>
      <c r="O269" s="46"/>
      <c r="P269" s="229">
        <f>O269*H269</f>
        <v>0</v>
      </c>
      <c r="Q269" s="229">
        <v>0</v>
      </c>
      <c r="R269" s="229">
        <f>Q269*H269</f>
        <v>0</v>
      </c>
      <c r="S269" s="229">
        <v>0.00156</v>
      </c>
      <c r="T269" s="230">
        <f>S269*H269</f>
        <v>0.0156</v>
      </c>
      <c r="AR269" s="23" t="s">
        <v>250</v>
      </c>
      <c r="AT269" s="23" t="s">
        <v>152</v>
      </c>
      <c r="AU269" s="23" t="s">
        <v>84</v>
      </c>
      <c r="AY269" s="23" t="s">
        <v>149</v>
      </c>
      <c r="BE269" s="231">
        <f>IF(N269="základní",J269,0)</f>
        <v>0</v>
      </c>
      <c r="BF269" s="231">
        <f>IF(N269="snížená",J269,0)</f>
        <v>0</v>
      </c>
      <c r="BG269" s="231">
        <f>IF(N269="zákl. přenesená",J269,0)</f>
        <v>0</v>
      </c>
      <c r="BH269" s="231">
        <f>IF(N269="sníž. přenesená",J269,0)</f>
        <v>0</v>
      </c>
      <c r="BI269" s="231">
        <f>IF(N269="nulová",J269,0)</f>
        <v>0</v>
      </c>
      <c r="BJ269" s="23" t="s">
        <v>24</v>
      </c>
      <c r="BK269" s="231">
        <f>ROUND(I269*H269,2)</f>
        <v>0</v>
      </c>
      <c r="BL269" s="23" t="s">
        <v>250</v>
      </c>
      <c r="BM269" s="23" t="s">
        <v>474</v>
      </c>
    </row>
    <row r="270" spans="2:51" s="11" customFormat="1" ht="13.5">
      <c r="B270" s="235"/>
      <c r="C270" s="236"/>
      <c r="D270" s="232" t="s">
        <v>161</v>
      </c>
      <c r="E270" s="237" t="s">
        <v>22</v>
      </c>
      <c r="F270" s="238" t="s">
        <v>475</v>
      </c>
      <c r="G270" s="236"/>
      <c r="H270" s="239">
        <v>10</v>
      </c>
      <c r="I270" s="240"/>
      <c r="J270" s="236"/>
      <c r="K270" s="236"/>
      <c r="L270" s="241"/>
      <c r="M270" s="242"/>
      <c r="N270" s="243"/>
      <c r="O270" s="243"/>
      <c r="P270" s="243"/>
      <c r="Q270" s="243"/>
      <c r="R270" s="243"/>
      <c r="S270" s="243"/>
      <c r="T270" s="244"/>
      <c r="AT270" s="245" t="s">
        <v>161</v>
      </c>
      <c r="AU270" s="245" t="s">
        <v>84</v>
      </c>
      <c r="AV270" s="11" t="s">
        <v>84</v>
      </c>
      <c r="AW270" s="11" t="s">
        <v>163</v>
      </c>
      <c r="AX270" s="11" t="s">
        <v>24</v>
      </c>
      <c r="AY270" s="245" t="s">
        <v>149</v>
      </c>
    </row>
    <row r="271" spans="2:65" s="1" customFormat="1" ht="22.8" customHeight="1">
      <c r="B271" s="45"/>
      <c r="C271" s="220" t="s">
        <v>476</v>
      </c>
      <c r="D271" s="220" t="s">
        <v>152</v>
      </c>
      <c r="E271" s="221" t="s">
        <v>477</v>
      </c>
      <c r="F271" s="222" t="s">
        <v>478</v>
      </c>
      <c r="G271" s="223" t="s">
        <v>179</v>
      </c>
      <c r="H271" s="224">
        <v>10</v>
      </c>
      <c r="I271" s="225"/>
      <c r="J271" s="226">
        <f>ROUND(I271*H271,2)</f>
        <v>0</v>
      </c>
      <c r="K271" s="222" t="s">
        <v>156</v>
      </c>
      <c r="L271" s="71"/>
      <c r="M271" s="227" t="s">
        <v>22</v>
      </c>
      <c r="N271" s="228" t="s">
        <v>46</v>
      </c>
      <c r="O271" s="46"/>
      <c r="P271" s="229">
        <f>O271*H271</f>
        <v>0</v>
      </c>
      <c r="Q271" s="229">
        <v>0</v>
      </c>
      <c r="R271" s="229">
        <f>Q271*H271</f>
        <v>0</v>
      </c>
      <c r="S271" s="229">
        <v>0.00085</v>
      </c>
      <c r="T271" s="230">
        <f>S271*H271</f>
        <v>0.008499999999999999</v>
      </c>
      <c r="AR271" s="23" t="s">
        <v>250</v>
      </c>
      <c r="AT271" s="23" t="s">
        <v>152</v>
      </c>
      <c r="AU271" s="23" t="s">
        <v>84</v>
      </c>
      <c r="AY271" s="23" t="s">
        <v>149</v>
      </c>
      <c r="BE271" s="231">
        <f>IF(N271="základní",J271,0)</f>
        <v>0</v>
      </c>
      <c r="BF271" s="231">
        <f>IF(N271="snížená",J271,0)</f>
        <v>0</v>
      </c>
      <c r="BG271" s="231">
        <f>IF(N271="zákl. přenesená",J271,0)</f>
        <v>0</v>
      </c>
      <c r="BH271" s="231">
        <f>IF(N271="sníž. přenesená",J271,0)</f>
        <v>0</v>
      </c>
      <c r="BI271" s="231">
        <f>IF(N271="nulová",J271,0)</f>
        <v>0</v>
      </c>
      <c r="BJ271" s="23" t="s">
        <v>24</v>
      </c>
      <c r="BK271" s="231">
        <f>ROUND(I271*H271,2)</f>
        <v>0</v>
      </c>
      <c r="BL271" s="23" t="s">
        <v>250</v>
      </c>
      <c r="BM271" s="23" t="s">
        <v>479</v>
      </c>
    </row>
    <row r="272" spans="2:51" s="11" customFormat="1" ht="13.5">
      <c r="B272" s="235"/>
      <c r="C272" s="236"/>
      <c r="D272" s="232" t="s">
        <v>161</v>
      </c>
      <c r="E272" s="237" t="s">
        <v>22</v>
      </c>
      <c r="F272" s="238" t="s">
        <v>480</v>
      </c>
      <c r="G272" s="236"/>
      <c r="H272" s="239">
        <v>10</v>
      </c>
      <c r="I272" s="240"/>
      <c r="J272" s="236"/>
      <c r="K272" s="236"/>
      <c r="L272" s="241"/>
      <c r="M272" s="242"/>
      <c r="N272" s="243"/>
      <c r="O272" s="243"/>
      <c r="P272" s="243"/>
      <c r="Q272" s="243"/>
      <c r="R272" s="243"/>
      <c r="S272" s="243"/>
      <c r="T272" s="244"/>
      <c r="AT272" s="245" t="s">
        <v>161</v>
      </c>
      <c r="AU272" s="245" t="s">
        <v>84</v>
      </c>
      <c r="AV272" s="11" t="s">
        <v>84</v>
      </c>
      <c r="AW272" s="11" t="s">
        <v>163</v>
      </c>
      <c r="AX272" s="11" t="s">
        <v>75</v>
      </c>
      <c r="AY272" s="245" t="s">
        <v>149</v>
      </c>
    </row>
    <row r="273" spans="2:65" s="1" customFormat="1" ht="34.2" customHeight="1">
      <c r="B273" s="45"/>
      <c r="C273" s="220" t="s">
        <v>481</v>
      </c>
      <c r="D273" s="220" t="s">
        <v>152</v>
      </c>
      <c r="E273" s="221" t="s">
        <v>482</v>
      </c>
      <c r="F273" s="222" t="s">
        <v>483</v>
      </c>
      <c r="G273" s="223" t="s">
        <v>155</v>
      </c>
      <c r="H273" s="224">
        <v>0.142</v>
      </c>
      <c r="I273" s="225"/>
      <c r="J273" s="226">
        <f>ROUND(I273*H273,2)</f>
        <v>0</v>
      </c>
      <c r="K273" s="222" t="s">
        <v>156</v>
      </c>
      <c r="L273" s="71"/>
      <c r="M273" s="227" t="s">
        <v>22</v>
      </c>
      <c r="N273" s="228" t="s">
        <v>46</v>
      </c>
      <c r="O273" s="46"/>
      <c r="P273" s="229">
        <f>O273*H273</f>
        <v>0</v>
      </c>
      <c r="Q273" s="229">
        <v>0</v>
      </c>
      <c r="R273" s="229">
        <f>Q273*H273</f>
        <v>0</v>
      </c>
      <c r="S273" s="229">
        <v>0</v>
      </c>
      <c r="T273" s="230">
        <f>S273*H273</f>
        <v>0</v>
      </c>
      <c r="AR273" s="23" t="s">
        <v>250</v>
      </c>
      <c r="AT273" s="23" t="s">
        <v>152</v>
      </c>
      <c r="AU273" s="23" t="s">
        <v>84</v>
      </c>
      <c r="AY273" s="23" t="s">
        <v>149</v>
      </c>
      <c r="BE273" s="231">
        <f>IF(N273="základní",J273,0)</f>
        <v>0</v>
      </c>
      <c r="BF273" s="231">
        <f>IF(N273="snížená",J273,0)</f>
        <v>0</v>
      </c>
      <c r="BG273" s="231">
        <f>IF(N273="zákl. přenesená",J273,0)</f>
        <v>0</v>
      </c>
      <c r="BH273" s="231">
        <f>IF(N273="sníž. přenesená",J273,0)</f>
        <v>0</v>
      </c>
      <c r="BI273" s="231">
        <f>IF(N273="nulová",J273,0)</f>
        <v>0</v>
      </c>
      <c r="BJ273" s="23" t="s">
        <v>24</v>
      </c>
      <c r="BK273" s="231">
        <f>ROUND(I273*H273,2)</f>
        <v>0</v>
      </c>
      <c r="BL273" s="23" t="s">
        <v>250</v>
      </c>
      <c r="BM273" s="23" t="s">
        <v>484</v>
      </c>
    </row>
    <row r="274" spans="2:65" s="1" customFormat="1" ht="22.8" customHeight="1">
      <c r="B274" s="45"/>
      <c r="C274" s="220" t="s">
        <v>485</v>
      </c>
      <c r="D274" s="220" t="s">
        <v>152</v>
      </c>
      <c r="E274" s="221" t="s">
        <v>486</v>
      </c>
      <c r="F274" s="222" t="s">
        <v>487</v>
      </c>
      <c r="G274" s="223" t="s">
        <v>468</v>
      </c>
      <c r="H274" s="224">
        <v>4</v>
      </c>
      <c r="I274" s="225"/>
      <c r="J274" s="226">
        <f>ROUND(I274*H274,2)</f>
        <v>0</v>
      </c>
      <c r="K274" s="222" t="s">
        <v>156</v>
      </c>
      <c r="L274" s="71"/>
      <c r="M274" s="227" t="s">
        <v>22</v>
      </c>
      <c r="N274" s="228" t="s">
        <v>46</v>
      </c>
      <c r="O274" s="46"/>
      <c r="P274" s="229">
        <f>O274*H274</f>
        <v>0</v>
      </c>
      <c r="Q274" s="229">
        <v>0.00085</v>
      </c>
      <c r="R274" s="229">
        <f>Q274*H274</f>
        <v>0.0034</v>
      </c>
      <c r="S274" s="229">
        <v>0</v>
      </c>
      <c r="T274" s="230">
        <f>S274*H274</f>
        <v>0</v>
      </c>
      <c r="AR274" s="23" t="s">
        <v>250</v>
      </c>
      <c r="AT274" s="23" t="s">
        <v>152</v>
      </c>
      <c r="AU274" s="23" t="s">
        <v>84</v>
      </c>
      <c r="AY274" s="23" t="s">
        <v>149</v>
      </c>
      <c r="BE274" s="231">
        <f>IF(N274="základní",J274,0)</f>
        <v>0</v>
      </c>
      <c r="BF274" s="231">
        <f>IF(N274="snížená",J274,0)</f>
        <v>0</v>
      </c>
      <c r="BG274" s="231">
        <f>IF(N274="zákl. přenesená",J274,0)</f>
        <v>0</v>
      </c>
      <c r="BH274" s="231">
        <f>IF(N274="sníž. přenesená",J274,0)</f>
        <v>0</v>
      </c>
      <c r="BI274" s="231">
        <f>IF(N274="nulová",J274,0)</f>
        <v>0</v>
      </c>
      <c r="BJ274" s="23" t="s">
        <v>24</v>
      </c>
      <c r="BK274" s="231">
        <f>ROUND(I274*H274,2)</f>
        <v>0</v>
      </c>
      <c r="BL274" s="23" t="s">
        <v>250</v>
      </c>
      <c r="BM274" s="23" t="s">
        <v>488</v>
      </c>
    </row>
    <row r="275" spans="2:51" s="11" customFormat="1" ht="13.5">
      <c r="B275" s="235"/>
      <c r="C275" s="236"/>
      <c r="D275" s="232" t="s">
        <v>161</v>
      </c>
      <c r="E275" s="237" t="s">
        <v>22</v>
      </c>
      <c r="F275" s="238" t="s">
        <v>489</v>
      </c>
      <c r="G275" s="236"/>
      <c r="H275" s="239">
        <v>2</v>
      </c>
      <c r="I275" s="240"/>
      <c r="J275" s="236"/>
      <c r="K275" s="236"/>
      <c r="L275" s="241"/>
      <c r="M275" s="242"/>
      <c r="N275" s="243"/>
      <c r="O275" s="243"/>
      <c r="P275" s="243"/>
      <c r="Q275" s="243"/>
      <c r="R275" s="243"/>
      <c r="S275" s="243"/>
      <c r="T275" s="244"/>
      <c r="AT275" s="245" t="s">
        <v>161</v>
      </c>
      <c r="AU275" s="245" t="s">
        <v>84</v>
      </c>
      <c r="AV275" s="11" t="s">
        <v>84</v>
      </c>
      <c r="AW275" s="11" t="s">
        <v>163</v>
      </c>
      <c r="AX275" s="11" t="s">
        <v>75</v>
      </c>
      <c r="AY275" s="245" t="s">
        <v>149</v>
      </c>
    </row>
    <row r="276" spans="2:51" s="11" customFormat="1" ht="13.5">
      <c r="B276" s="235"/>
      <c r="C276" s="236"/>
      <c r="D276" s="232" t="s">
        <v>161</v>
      </c>
      <c r="E276" s="237" t="s">
        <v>22</v>
      </c>
      <c r="F276" s="238" t="s">
        <v>490</v>
      </c>
      <c r="G276" s="236"/>
      <c r="H276" s="239">
        <v>2</v>
      </c>
      <c r="I276" s="240"/>
      <c r="J276" s="236"/>
      <c r="K276" s="236"/>
      <c r="L276" s="241"/>
      <c r="M276" s="242"/>
      <c r="N276" s="243"/>
      <c r="O276" s="243"/>
      <c r="P276" s="243"/>
      <c r="Q276" s="243"/>
      <c r="R276" s="243"/>
      <c r="S276" s="243"/>
      <c r="T276" s="244"/>
      <c r="AT276" s="245" t="s">
        <v>161</v>
      </c>
      <c r="AU276" s="245" t="s">
        <v>84</v>
      </c>
      <c r="AV276" s="11" t="s">
        <v>84</v>
      </c>
      <c r="AW276" s="11" t="s">
        <v>163</v>
      </c>
      <c r="AX276" s="11" t="s">
        <v>75</v>
      </c>
      <c r="AY276" s="245" t="s">
        <v>149</v>
      </c>
    </row>
    <row r="277" spans="2:65" s="1" customFormat="1" ht="22.8" customHeight="1">
      <c r="B277" s="45"/>
      <c r="C277" s="220" t="s">
        <v>491</v>
      </c>
      <c r="D277" s="220" t="s">
        <v>152</v>
      </c>
      <c r="E277" s="221" t="s">
        <v>492</v>
      </c>
      <c r="F277" s="222" t="s">
        <v>493</v>
      </c>
      <c r="G277" s="223" t="s">
        <v>179</v>
      </c>
      <c r="H277" s="224">
        <v>28</v>
      </c>
      <c r="I277" s="225"/>
      <c r="J277" s="226">
        <f>ROUND(I277*H277,2)</f>
        <v>0</v>
      </c>
      <c r="K277" s="222" t="s">
        <v>22</v>
      </c>
      <c r="L277" s="71"/>
      <c r="M277" s="227" t="s">
        <v>22</v>
      </c>
      <c r="N277" s="228" t="s">
        <v>46</v>
      </c>
      <c r="O277" s="46"/>
      <c r="P277" s="229">
        <f>O277*H277</f>
        <v>0</v>
      </c>
      <c r="Q277" s="229">
        <v>0</v>
      </c>
      <c r="R277" s="229">
        <f>Q277*H277</f>
        <v>0</v>
      </c>
      <c r="S277" s="229">
        <v>0</v>
      </c>
      <c r="T277" s="230">
        <f>S277*H277</f>
        <v>0</v>
      </c>
      <c r="AR277" s="23" t="s">
        <v>250</v>
      </c>
      <c r="AT277" s="23" t="s">
        <v>152</v>
      </c>
      <c r="AU277" s="23" t="s">
        <v>84</v>
      </c>
      <c r="AY277" s="23" t="s">
        <v>149</v>
      </c>
      <c r="BE277" s="231">
        <f>IF(N277="základní",J277,0)</f>
        <v>0</v>
      </c>
      <c r="BF277" s="231">
        <f>IF(N277="snížená",J277,0)</f>
        <v>0</v>
      </c>
      <c r="BG277" s="231">
        <f>IF(N277="zákl. přenesená",J277,0)</f>
        <v>0</v>
      </c>
      <c r="BH277" s="231">
        <f>IF(N277="sníž. přenesená",J277,0)</f>
        <v>0</v>
      </c>
      <c r="BI277" s="231">
        <f>IF(N277="nulová",J277,0)</f>
        <v>0</v>
      </c>
      <c r="BJ277" s="23" t="s">
        <v>24</v>
      </c>
      <c r="BK277" s="231">
        <f>ROUND(I277*H277,2)</f>
        <v>0</v>
      </c>
      <c r="BL277" s="23" t="s">
        <v>250</v>
      </c>
      <c r="BM277" s="23" t="s">
        <v>494</v>
      </c>
    </row>
    <row r="278" spans="2:51" s="11" customFormat="1" ht="13.5">
      <c r="B278" s="235"/>
      <c r="C278" s="236"/>
      <c r="D278" s="232" t="s">
        <v>161</v>
      </c>
      <c r="E278" s="237" t="s">
        <v>22</v>
      </c>
      <c r="F278" s="238" t="s">
        <v>495</v>
      </c>
      <c r="G278" s="236"/>
      <c r="H278" s="239">
        <v>4</v>
      </c>
      <c r="I278" s="240"/>
      <c r="J278" s="236"/>
      <c r="K278" s="236"/>
      <c r="L278" s="241"/>
      <c r="M278" s="242"/>
      <c r="N278" s="243"/>
      <c r="O278" s="243"/>
      <c r="P278" s="243"/>
      <c r="Q278" s="243"/>
      <c r="R278" s="243"/>
      <c r="S278" s="243"/>
      <c r="T278" s="244"/>
      <c r="AT278" s="245" t="s">
        <v>161</v>
      </c>
      <c r="AU278" s="245" t="s">
        <v>84</v>
      </c>
      <c r="AV278" s="11" t="s">
        <v>84</v>
      </c>
      <c r="AW278" s="11" t="s">
        <v>163</v>
      </c>
      <c r="AX278" s="11" t="s">
        <v>75</v>
      </c>
      <c r="AY278" s="245" t="s">
        <v>149</v>
      </c>
    </row>
    <row r="279" spans="2:51" s="11" customFormat="1" ht="13.5">
      <c r="B279" s="235"/>
      <c r="C279" s="236"/>
      <c r="D279" s="232" t="s">
        <v>161</v>
      </c>
      <c r="E279" s="237" t="s">
        <v>22</v>
      </c>
      <c r="F279" s="238" t="s">
        <v>496</v>
      </c>
      <c r="G279" s="236"/>
      <c r="H279" s="239">
        <v>4</v>
      </c>
      <c r="I279" s="240"/>
      <c r="J279" s="236"/>
      <c r="K279" s="236"/>
      <c r="L279" s="241"/>
      <c r="M279" s="242"/>
      <c r="N279" s="243"/>
      <c r="O279" s="243"/>
      <c r="P279" s="243"/>
      <c r="Q279" s="243"/>
      <c r="R279" s="243"/>
      <c r="S279" s="243"/>
      <c r="T279" s="244"/>
      <c r="AT279" s="245" t="s">
        <v>161</v>
      </c>
      <c r="AU279" s="245" t="s">
        <v>84</v>
      </c>
      <c r="AV279" s="11" t="s">
        <v>84</v>
      </c>
      <c r="AW279" s="11" t="s">
        <v>163</v>
      </c>
      <c r="AX279" s="11" t="s">
        <v>75</v>
      </c>
      <c r="AY279" s="245" t="s">
        <v>149</v>
      </c>
    </row>
    <row r="280" spans="2:51" s="11" customFormat="1" ht="13.5">
      <c r="B280" s="235"/>
      <c r="C280" s="236"/>
      <c r="D280" s="232" t="s">
        <v>161</v>
      </c>
      <c r="E280" s="237" t="s">
        <v>22</v>
      </c>
      <c r="F280" s="238" t="s">
        <v>497</v>
      </c>
      <c r="G280" s="236"/>
      <c r="H280" s="239">
        <v>20</v>
      </c>
      <c r="I280" s="240"/>
      <c r="J280" s="236"/>
      <c r="K280" s="236"/>
      <c r="L280" s="241"/>
      <c r="M280" s="242"/>
      <c r="N280" s="243"/>
      <c r="O280" s="243"/>
      <c r="P280" s="243"/>
      <c r="Q280" s="243"/>
      <c r="R280" s="243"/>
      <c r="S280" s="243"/>
      <c r="T280" s="244"/>
      <c r="AT280" s="245" t="s">
        <v>161</v>
      </c>
      <c r="AU280" s="245" t="s">
        <v>84</v>
      </c>
      <c r="AV280" s="11" t="s">
        <v>84</v>
      </c>
      <c r="AW280" s="11" t="s">
        <v>163</v>
      </c>
      <c r="AX280" s="11" t="s">
        <v>75</v>
      </c>
      <c r="AY280" s="245" t="s">
        <v>149</v>
      </c>
    </row>
    <row r="281" spans="2:51" s="13" customFormat="1" ht="13.5">
      <c r="B281" s="256"/>
      <c r="C281" s="257"/>
      <c r="D281" s="232" t="s">
        <v>161</v>
      </c>
      <c r="E281" s="258" t="s">
        <v>22</v>
      </c>
      <c r="F281" s="259" t="s">
        <v>498</v>
      </c>
      <c r="G281" s="257"/>
      <c r="H281" s="260">
        <v>28</v>
      </c>
      <c r="I281" s="261"/>
      <c r="J281" s="257"/>
      <c r="K281" s="257"/>
      <c r="L281" s="262"/>
      <c r="M281" s="263"/>
      <c r="N281" s="264"/>
      <c r="O281" s="264"/>
      <c r="P281" s="264"/>
      <c r="Q281" s="264"/>
      <c r="R281" s="264"/>
      <c r="S281" s="264"/>
      <c r="T281" s="265"/>
      <c r="AT281" s="266" t="s">
        <v>161</v>
      </c>
      <c r="AU281" s="266" t="s">
        <v>84</v>
      </c>
      <c r="AV281" s="13" t="s">
        <v>157</v>
      </c>
      <c r="AW281" s="13" t="s">
        <v>163</v>
      </c>
      <c r="AX281" s="13" t="s">
        <v>24</v>
      </c>
      <c r="AY281" s="266" t="s">
        <v>149</v>
      </c>
    </row>
    <row r="282" spans="2:65" s="1" customFormat="1" ht="14.4" customHeight="1">
      <c r="B282" s="45"/>
      <c r="C282" s="267" t="s">
        <v>499</v>
      </c>
      <c r="D282" s="267" t="s">
        <v>500</v>
      </c>
      <c r="E282" s="268" t="s">
        <v>501</v>
      </c>
      <c r="F282" s="269" t="s">
        <v>502</v>
      </c>
      <c r="G282" s="270" t="s">
        <v>179</v>
      </c>
      <c r="H282" s="271">
        <v>2</v>
      </c>
      <c r="I282" s="272"/>
      <c r="J282" s="273">
        <f>ROUND(I282*H282,2)</f>
        <v>0</v>
      </c>
      <c r="K282" s="269" t="s">
        <v>156</v>
      </c>
      <c r="L282" s="274"/>
      <c r="M282" s="275" t="s">
        <v>22</v>
      </c>
      <c r="N282" s="276" t="s">
        <v>46</v>
      </c>
      <c r="O282" s="46"/>
      <c r="P282" s="229">
        <f>O282*H282</f>
        <v>0</v>
      </c>
      <c r="Q282" s="229">
        <v>0.00085</v>
      </c>
      <c r="R282" s="229">
        <f>Q282*H282</f>
        <v>0.0017</v>
      </c>
      <c r="S282" s="229">
        <v>0</v>
      </c>
      <c r="T282" s="230">
        <f>S282*H282</f>
        <v>0</v>
      </c>
      <c r="AR282" s="23" t="s">
        <v>356</v>
      </c>
      <c r="AT282" s="23" t="s">
        <v>500</v>
      </c>
      <c r="AU282" s="23" t="s">
        <v>84</v>
      </c>
      <c r="AY282" s="23" t="s">
        <v>149</v>
      </c>
      <c r="BE282" s="231">
        <f>IF(N282="základní",J282,0)</f>
        <v>0</v>
      </c>
      <c r="BF282" s="231">
        <f>IF(N282="snížená",J282,0)</f>
        <v>0</v>
      </c>
      <c r="BG282" s="231">
        <f>IF(N282="zákl. přenesená",J282,0)</f>
        <v>0</v>
      </c>
      <c r="BH282" s="231">
        <f>IF(N282="sníž. přenesená",J282,0)</f>
        <v>0</v>
      </c>
      <c r="BI282" s="231">
        <f>IF(N282="nulová",J282,0)</f>
        <v>0</v>
      </c>
      <c r="BJ282" s="23" t="s">
        <v>24</v>
      </c>
      <c r="BK282" s="231">
        <f>ROUND(I282*H282,2)</f>
        <v>0</v>
      </c>
      <c r="BL282" s="23" t="s">
        <v>250</v>
      </c>
      <c r="BM282" s="23" t="s">
        <v>503</v>
      </c>
    </row>
    <row r="283" spans="2:65" s="1" customFormat="1" ht="14.4" customHeight="1">
      <c r="B283" s="45"/>
      <c r="C283" s="267" t="s">
        <v>504</v>
      </c>
      <c r="D283" s="267" t="s">
        <v>500</v>
      </c>
      <c r="E283" s="268" t="s">
        <v>505</v>
      </c>
      <c r="F283" s="269" t="s">
        <v>506</v>
      </c>
      <c r="G283" s="270" t="s">
        <v>179</v>
      </c>
      <c r="H283" s="271">
        <v>2</v>
      </c>
      <c r="I283" s="272"/>
      <c r="J283" s="273">
        <f>ROUND(I283*H283,2)</f>
        <v>0</v>
      </c>
      <c r="K283" s="269" t="s">
        <v>156</v>
      </c>
      <c r="L283" s="274"/>
      <c r="M283" s="275" t="s">
        <v>22</v>
      </c>
      <c r="N283" s="276" t="s">
        <v>46</v>
      </c>
      <c r="O283" s="46"/>
      <c r="P283" s="229">
        <f>O283*H283</f>
        <v>0</v>
      </c>
      <c r="Q283" s="229">
        <v>0.0011</v>
      </c>
      <c r="R283" s="229">
        <f>Q283*H283</f>
        <v>0.0022</v>
      </c>
      <c r="S283" s="229">
        <v>0</v>
      </c>
      <c r="T283" s="230">
        <f>S283*H283</f>
        <v>0</v>
      </c>
      <c r="AR283" s="23" t="s">
        <v>356</v>
      </c>
      <c r="AT283" s="23" t="s">
        <v>500</v>
      </c>
      <c r="AU283" s="23" t="s">
        <v>84</v>
      </c>
      <c r="AY283" s="23" t="s">
        <v>149</v>
      </c>
      <c r="BE283" s="231">
        <f>IF(N283="základní",J283,0)</f>
        <v>0</v>
      </c>
      <c r="BF283" s="231">
        <f>IF(N283="snížená",J283,0)</f>
        <v>0</v>
      </c>
      <c r="BG283" s="231">
        <f>IF(N283="zákl. přenesená",J283,0)</f>
        <v>0</v>
      </c>
      <c r="BH283" s="231">
        <f>IF(N283="sníž. přenesená",J283,0)</f>
        <v>0</v>
      </c>
      <c r="BI283" s="231">
        <f>IF(N283="nulová",J283,0)</f>
        <v>0</v>
      </c>
      <c r="BJ283" s="23" t="s">
        <v>24</v>
      </c>
      <c r="BK283" s="231">
        <f>ROUND(I283*H283,2)</f>
        <v>0</v>
      </c>
      <c r="BL283" s="23" t="s">
        <v>250</v>
      </c>
      <c r="BM283" s="23" t="s">
        <v>507</v>
      </c>
    </row>
    <row r="284" spans="2:65" s="1" customFormat="1" ht="14.4" customHeight="1">
      <c r="B284" s="45"/>
      <c r="C284" s="267" t="s">
        <v>508</v>
      </c>
      <c r="D284" s="267" t="s">
        <v>500</v>
      </c>
      <c r="E284" s="268" t="s">
        <v>509</v>
      </c>
      <c r="F284" s="269" t="s">
        <v>510</v>
      </c>
      <c r="G284" s="270" t="s">
        <v>511</v>
      </c>
      <c r="H284" s="271">
        <v>10</v>
      </c>
      <c r="I284" s="272"/>
      <c r="J284" s="273">
        <f>ROUND(I284*H284,2)</f>
        <v>0</v>
      </c>
      <c r="K284" s="269" t="s">
        <v>22</v>
      </c>
      <c r="L284" s="274"/>
      <c r="M284" s="275" t="s">
        <v>22</v>
      </c>
      <c r="N284" s="276" t="s">
        <v>46</v>
      </c>
      <c r="O284" s="46"/>
      <c r="P284" s="229">
        <f>O284*H284</f>
        <v>0</v>
      </c>
      <c r="Q284" s="229">
        <v>0</v>
      </c>
      <c r="R284" s="229">
        <f>Q284*H284</f>
        <v>0</v>
      </c>
      <c r="S284" s="229">
        <v>0</v>
      </c>
      <c r="T284" s="230">
        <f>S284*H284</f>
        <v>0</v>
      </c>
      <c r="AR284" s="23" t="s">
        <v>356</v>
      </c>
      <c r="AT284" s="23" t="s">
        <v>500</v>
      </c>
      <c r="AU284" s="23" t="s">
        <v>84</v>
      </c>
      <c r="AY284" s="23" t="s">
        <v>149</v>
      </c>
      <c r="BE284" s="231">
        <f>IF(N284="základní",J284,0)</f>
        <v>0</v>
      </c>
      <c r="BF284" s="231">
        <f>IF(N284="snížená",J284,0)</f>
        <v>0</v>
      </c>
      <c r="BG284" s="231">
        <f>IF(N284="zákl. přenesená",J284,0)</f>
        <v>0</v>
      </c>
      <c r="BH284" s="231">
        <f>IF(N284="sníž. přenesená",J284,0)</f>
        <v>0</v>
      </c>
      <c r="BI284" s="231">
        <f>IF(N284="nulová",J284,0)</f>
        <v>0</v>
      </c>
      <c r="BJ284" s="23" t="s">
        <v>24</v>
      </c>
      <c r="BK284" s="231">
        <f>ROUND(I284*H284,2)</f>
        <v>0</v>
      </c>
      <c r="BL284" s="23" t="s">
        <v>250</v>
      </c>
      <c r="BM284" s="23" t="s">
        <v>512</v>
      </c>
    </row>
    <row r="285" spans="2:51" s="11" customFormat="1" ht="13.5">
      <c r="B285" s="235"/>
      <c r="C285" s="236"/>
      <c r="D285" s="232" t="s">
        <v>161</v>
      </c>
      <c r="E285" s="237" t="s">
        <v>22</v>
      </c>
      <c r="F285" s="238" t="s">
        <v>513</v>
      </c>
      <c r="G285" s="236"/>
      <c r="H285" s="239">
        <v>10</v>
      </c>
      <c r="I285" s="240"/>
      <c r="J285" s="236"/>
      <c r="K285" s="236"/>
      <c r="L285" s="241"/>
      <c r="M285" s="242"/>
      <c r="N285" s="243"/>
      <c r="O285" s="243"/>
      <c r="P285" s="243"/>
      <c r="Q285" s="243"/>
      <c r="R285" s="243"/>
      <c r="S285" s="243"/>
      <c r="T285" s="244"/>
      <c r="AT285" s="245" t="s">
        <v>161</v>
      </c>
      <c r="AU285" s="245" t="s">
        <v>84</v>
      </c>
      <c r="AV285" s="11" t="s">
        <v>84</v>
      </c>
      <c r="AW285" s="11" t="s">
        <v>163</v>
      </c>
      <c r="AX285" s="11" t="s">
        <v>75</v>
      </c>
      <c r="AY285" s="245" t="s">
        <v>149</v>
      </c>
    </row>
    <row r="286" spans="2:65" s="1" customFormat="1" ht="22.8" customHeight="1">
      <c r="B286" s="45"/>
      <c r="C286" s="220" t="s">
        <v>514</v>
      </c>
      <c r="D286" s="220" t="s">
        <v>152</v>
      </c>
      <c r="E286" s="221" t="s">
        <v>515</v>
      </c>
      <c r="F286" s="222" t="s">
        <v>516</v>
      </c>
      <c r="G286" s="223" t="s">
        <v>468</v>
      </c>
      <c r="H286" s="224">
        <v>2</v>
      </c>
      <c r="I286" s="225"/>
      <c r="J286" s="226">
        <f>ROUND(I286*H286,2)</f>
        <v>0</v>
      </c>
      <c r="K286" s="222" t="s">
        <v>156</v>
      </c>
      <c r="L286" s="71"/>
      <c r="M286" s="227" t="s">
        <v>22</v>
      </c>
      <c r="N286" s="228" t="s">
        <v>46</v>
      </c>
      <c r="O286" s="46"/>
      <c r="P286" s="229">
        <f>O286*H286</f>
        <v>0</v>
      </c>
      <c r="Q286" s="229">
        <v>0.0008</v>
      </c>
      <c r="R286" s="229">
        <f>Q286*H286</f>
        <v>0.0016</v>
      </c>
      <c r="S286" s="229">
        <v>0</v>
      </c>
      <c r="T286" s="230">
        <f>S286*H286</f>
        <v>0</v>
      </c>
      <c r="AR286" s="23" t="s">
        <v>250</v>
      </c>
      <c r="AT286" s="23" t="s">
        <v>152</v>
      </c>
      <c r="AU286" s="23" t="s">
        <v>84</v>
      </c>
      <c r="AY286" s="23" t="s">
        <v>149</v>
      </c>
      <c r="BE286" s="231">
        <f>IF(N286="základní",J286,0)</f>
        <v>0</v>
      </c>
      <c r="BF286" s="231">
        <f>IF(N286="snížená",J286,0)</f>
        <v>0</v>
      </c>
      <c r="BG286" s="231">
        <f>IF(N286="zákl. přenesená",J286,0)</f>
        <v>0</v>
      </c>
      <c r="BH286" s="231">
        <f>IF(N286="sníž. přenesená",J286,0)</f>
        <v>0</v>
      </c>
      <c r="BI286" s="231">
        <f>IF(N286="nulová",J286,0)</f>
        <v>0</v>
      </c>
      <c r="BJ286" s="23" t="s">
        <v>24</v>
      </c>
      <c r="BK286" s="231">
        <f>ROUND(I286*H286,2)</f>
        <v>0</v>
      </c>
      <c r="BL286" s="23" t="s">
        <v>250</v>
      </c>
      <c r="BM286" s="23" t="s">
        <v>517</v>
      </c>
    </row>
    <row r="287" spans="2:65" s="1" customFormat="1" ht="14.4" customHeight="1">
      <c r="B287" s="45"/>
      <c r="C287" s="220" t="s">
        <v>518</v>
      </c>
      <c r="D287" s="220" t="s">
        <v>152</v>
      </c>
      <c r="E287" s="221" t="s">
        <v>519</v>
      </c>
      <c r="F287" s="222" t="s">
        <v>520</v>
      </c>
      <c r="G287" s="223" t="s">
        <v>468</v>
      </c>
      <c r="H287" s="224">
        <v>2</v>
      </c>
      <c r="I287" s="225"/>
      <c r="J287" s="226">
        <f>ROUND(I287*H287,2)</f>
        <v>0</v>
      </c>
      <c r="K287" s="222" t="s">
        <v>156</v>
      </c>
      <c r="L287" s="71"/>
      <c r="M287" s="227" t="s">
        <v>22</v>
      </c>
      <c r="N287" s="228" t="s">
        <v>46</v>
      </c>
      <c r="O287" s="46"/>
      <c r="P287" s="229">
        <f>O287*H287</f>
        <v>0</v>
      </c>
      <c r="Q287" s="229">
        <v>0.003</v>
      </c>
      <c r="R287" s="229">
        <f>Q287*H287</f>
        <v>0.006</v>
      </c>
      <c r="S287" s="229">
        <v>0</v>
      </c>
      <c r="T287" s="230">
        <f>S287*H287</f>
        <v>0</v>
      </c>
      <c r="AR287" s="23" t="s">
        <v>250</v>
      </c>
      <c r="AT287" s="23" t="s">
        <v>152</v>
      </c>
      <c r="AU287" s="23" t="s">
        <v>84</v>
      </c>
      <c r="AY287" s="23" t="s">
        <v>149</v>
      </c>
      <c r="BE287" s="231">
        <f>IF(N287="základní",J287,0)</f>
        <v>0</v>
      </c>
      <c r="BF287" s="231">
        <f>IF(N287="snížená",J287,0)</f>
        <v>0</v>
      </c>
      <c r="BG287" s="231">
        <f>IF(N287="zákl. přenesená",J287,0)</f>
        <v>0</v>
      </c>
      <c r="BH287" s="231">
        <f>IF(N287="sníž. přenesená",J287,0)</f>
        <v>0</v>
      </c>
      <c r="BI287" s="231">
        <f>IF(N287="nulová",J287,0)</f>
        <v>0</v>
      </c>
      <c r="BJ287" s="23" t="s">
        <v>24</v>
      </c>
      <c r="BK287" s="231">
        <f>ROUND(I287*H287,2)</f>
        <v>0</v>
      </c>
      <c r="BL287" s="23" t="s">
        <v>250</v>
      </c>
      <c r="BM287" s="23" t="s">
        <v>521</v>
      </c>
    </row>
    <row r="288" spans="2:65" s="1" customFormat="1" ht="14.4" customHeight="1">
      <c r="B288" s="45"/>
      <c r="C288" s="220" t="s">
        <v>218</v>
      </c>
      <c r="D288" s="220" t="s">
        <v>152</v>
      </c>
      <c r="E288" s="221" t="s">
        <v>522</v>
      </c>
      <c r="F288" s="222" t="s">
        <v>523</v>
      </c>
      <c r="G288" s="223" t="s">
        <v>468</v>
      </c>
      <c r="H288" s="224">
        <v>5</v>
      </c>
      <c r="I288" s="225"/>
      <c r="J288" s="226">
        <f>ROUND(I288*H288,2)</f>
        <v>0</v>
      </c>
      <c r="K288" s="222" t="s">
        <v>22</v>
      </c>
      <c r="L288" s="71"/>
      <c r="M288" s="227" t="s">
        <v>22</v>
      </c>
      <c r="N288" s="228" t="s">
        <v>46</v>
      </c>
      <c r="O288" s="46"/>
      <c r="P288" s="229">
        <f>O288*H288</f>
        <v>0</v>
      </c>
      <c r="Q288" s="229">
        <v>0.01534</v>
      </c>
      <c r="R288" s="229">
        <f>Q288*H288</f>
        <v>0.07669999999999999</v>
      </c>
      <c r="S288" s="229">
        <v>0</v>
      </c>
      <c r="T288" s="230">
        <f>S288*H288</f>
        <v>0</v>
      </c>
      <c r="AR288" s="23" t="s">
        <v>250</v>
      </c>
      <c r="AT288" s="23" t="s">
        <v>152</v>
      </c>
      <c r="AU288" s="23" t="s">
        <v>84</v>
      </c>
      <c r="AY288" s="23" t="s">
        <v>149</v>
      </c>
      <c r="BE288" s="231">
        <f>IF(N288="základní",J288,0)</f>
        <v>0</v>
      </c>
      <c r="BF288" s="231">
        <f>IF(N288="snížená",J288,0)</f>
        <v>0</v>
      </c>
      <c r="BG288" s="231">
        <f>IF(N288="zákl. přenesená",J288,0)</f>
        <v>0</v>
      </c>
      <c r="BH288" s="231">
        <f>IF(N288="sníž. přenesená",J288,0)</f>
        <v>0</v>
      </c>
      <c r="BI288" s="231">
        <f>IF(N288="nulová",J288,0)</f>
        <v>0</v>
      </c>
      <c r="BJ288" s="23" t="s">
        <v>24</v>
      </c>
      <c r="BK288" s="231">
        <f>ROUND(I288*H288,2)</f>
        <v>0</v>
      </c>
      <c r="BL288" s="23" t="s">
        <v>250</v>
      </c>
      <c r="BM288" s="23" t="s">
        <v>524</v>
      </c>
    </row>
    <row r="289" spans="2:51" s="11" customFormat="1" ht="13.5">
      <c r="B289" s="235"/>
      <c r="C289" s="236"/>
      <c r="D289" s="232" t="s">
        <v>161</v>
      </c>
      <c r="E289" s="237" t="s">
        <v>22</v>
      </c>
      <c r="F289" s="238" t="s">
        <v>525</v>
      </c>
      <c r="G289" s="236"/>
      <c r="H289" s="239">
        <v>5</v>
      </c>
      <c r="I289" s="240"/>
      <c r="J289" s="236"/>
      <c r="K289" s="236"/>
      <c r="L289" s="241"/>
      <c r="M289" s="242"/>
      <c r="N289" s="243"/>
      <c r="O289" s="243"/>
      <c r="P289" s="243"/>
      <c r="Q289" s="243"/>
      <c r="R289" s="243"/>
      <c r="S289" s="243"/>
      <c r="T289" s="244"/>
      <c r="AT289" s="245" t="s">
        <v>161</v>
      </c>
      <c r="AU289" s="245" t="s">
        <v>84</v>
      </c>
      <c r="AV289" s="11" t="s">
        <v>84</v>
      </c>
      <c r="AW289" s="11" t="s">
        <v>163</v>
      </c>
      <c r="AX289" s="11" t="s">
        <v>75</v>
      </c>
      <c r="AY289" s="245" t="s">
        <v>149</v>
      </c>
    </row>
    <row r="290" spans="2:65" s="1" customFormat="1" ht="45.6" customHeight="1">
      <c r="B290" s="45"/>
      <c r="C290" s="220" t="s">
        <v>526</v>
      </c>
      <c r="D290" s="220" t="s">
        <v>152</v>
      </c>
      <c r="E290" s="221" t="s">
        <v>527</v>
      </c>
      <c r="F290" s="222" t="s">
        <v>528</v>
      </c>
      <c r="G290" s="223" t="s">
        <v>179</v>
      </c>
      <c r="H290" s="224">
        <v>10</v>
      </c>
      <c r="I290" s="225"/>
      <c r="J290" s="226">
        <f>ROUND(I290*H290,2)</f>
        <v>0</v>
      </c>
      <c r="K290" s="222" t="s">
        <v>156</v>
      </c>
      <c r="L290" s="71"/>
      <c r="M290" s="227" t="s">
        <v>22</v>
      </c>
      <c r="N290" s="228" t="s">
        <v>46</v>
      </c>
      <c r="O290" s="46"/>
      <c r="P290" s="229">
        <f>O290*H290</f>
        <v>0</v>
      </c>
      <c r="Q290" s="229">
        <v>0.00234</v>
      </c>
      <c r="R290" s="229">
        <f>Q290*H290</f>
        <v>0.0234</v>
      </c>
      <c r="S290" s="229">
        <v>0</v>
      </c>
      <c r="T290" s="230">
        <f>S290*H290</f>
        <v>0</v>
      </c>
      <c r="AR290" s="23" t="s">
        <v>157</v>
      </c>
      <c r="AT290" s="23" t="s">
        <v>152</v>
      </c>
      <c r="AU290" s="23" t="s">
        <v>84</v>
      </c>
      <c r="AY290" s="23" t="s">
        <v>149</v>
      </c>
      <c r="BE290" s="231">
        <f>IF(N290="základní",J290,0)</f>
        <v>0</v>
      </c>
      <c r="BF290" s="231">
        <f>IF(N290="snížená",J290,0)</f>
        <v>0</v>
      </c>
      <c r="BG290" s="231">
        <f>IF(N290="zákl. přenesená",J290,0)</f>
        <v>0</v>
      </c>
      <c r="BH290" s="231">
        <f>IF(N290="sníž. přenesená",J290,0)</f>
        <v>0</v>
      </c>
      <c r="BI290" s="231">
        <f>IF(N290="nulová",J290,0)</f>
        <v>0</v>
      </c>
      <c r="BJ290" s="23" t="s">
        <v>24</v>
      </c>
      <c r="BK290" s="231">
        <f>ROUND(I290*H290,2)</f>
        <v>0</v>
      </c>
      <c r="BL290" s="23" t="s">
        <v>157</v>
      </c>
      <c r="BM290" s="23" t="s">
        <v>529</v>
      </c>
    </row>
    <row r="291" spans="2:47" s="1" customFormat="1" ht="13.5">
      <c r="B291" s="45"/>
      <c r="C291" s="73"/>
      <c r="D291" s="232" t="s">
        <v>159</v>
      </c>
      <c r="E291" s="73"/>
      <c r="F291" s="233" t="s">
        <v>530</v>
      </c>
      <c r="G291" s="73"/>
      <c r="H291" s="73"/>
      <c r="I291" s="190"/>
      <c r="J291" s="73"/>
      <c r="K291" s="73"/>
      <c r="L291" s="71"/>
      <c r="M291" s="234"/>
      <c r="N291" s="46"/>
      <c r="O291" s="46"/>
      <c r="P291" s="46"/>
      <c r="Q291" s="46"/>
      <c r="R291" s="46"/>
      <c r="S291" s="46"/>
      <c r="T291" s="94"/>
      <c r="AT291" s="23" t="s">
        <v>159</v>
      </c>
      <c r="AU291" s="23" t="s">
        <v>84</v>
      </c>
    </row>
    <row r="292" spans="2:51" s="11" customFormat="1" ht="13.5">
      <c r="B292" s="235"/>
      <c r="C292" s="236"/>
      <c r="D292" s="232" t="s">
        <v>161</v>
      </c>
      <c r="E292" s="237" t="s">
        <v>22</v>
      </c>
      <c r="F292" s="238" t="s">
        <v>531</v>
      </c>
      <c r="G292" s="236"/>
      <c r="H292" s="239">
        <v>4</v>
      </c>
      <c r="I292" s="240"/>
      <c r="J292" s="236"/>
      <c r="K292" s="236"/>
      <c r="L292" s="241"/>
      <c r="M292" s="242"/>
      <c r="N292" s="243"/>
      <c r="O292" s="243"/>
      <c r="P292" s="243"/>
      <c r="Q292" s="243"/>
      <c r="R292" s="243"/>
      <c r="S292" s="243"/>
      <c r="T292" s="244"/>
      <c r="AT292" s="245" t="s">
        <v>161</v>
      </c>
      <c r="AU292" s="245" t="s">
        <v>84</v>
      </c>
      <c r="AV292" s="11" t="s">
        <v>84</v>
      </c>
      <c r="AW292" s="11" t="s">
        <v>163</v>
      </c>
      <c r="AX292" s="11" t="s">
        <v>75</v>
      </c>
      <c r="AY292" s="245" t="s">
        <v>149</v>
      </c>
    </row>
    <row r="293" spans="2:51" s="11" customFormat="1" ht="13.5">
      <c r="B293" s="235"/>
      <c r="C293" s="236"/>
      <c r="D293" s="232" t="s">
        <v>161</v>
      </c>
      <c r="E293" s="237" t="s">
        <v>22</v>
      </c>
      <c r="F293" s="238" t="s">
        <v>532</v>
      </c>
      <c r="G293" s="236"/>
      <c r="H293" s="239">
        <v>6</v>
      </c>
      <c r="I293" s="240"/>
      <c r="J293" s="236"/>
      <c r="K293" s="236"/>
      <c r="L293" s="241"/>
      <c r="M293" s="242"/>
      <c r="N293" s="243"/>
      <c r="O293" s="243"/>
      <c r="P293" s="243"/>
      <c r="Q293" s="243"/>
      <c r="R293" s="243"/>
      <c r="S293" s="243"/>
      <c r="T293" s="244"/>
      <c r="AT293" s="245" t="s">
        <v>161</v>
      </c>
      <c r="AU293" s="245" t="s">
        <v>84</v>
      </c>
      <c r="AV293" s="11" t="s">
        <v>84</v>
      </c>
      <c r="AW293" s="11" t="s">
        <v>163</v>
      </c>
      <c r="AX293" s="11" t="s">
        <v>75</v>
      </c>
      <c r="AY293" s="245" t="s">
        <v>149</v>
      </c>
    </row>
    <row r="294" spans="2:65" s="1" customFormat="1" ht="14.4" customHeight="1">
      <c r="B294" s="45"/>
      <c r="C294" s="267" t="s">
        <v>271</v>
      </c>
      <c r="D294" s="267" t="s">
        <v>500</v>
      </c>
      <c r="E294" s="268" t="s">
        <v>533</v>
      </c>
      <c r="F294" s="269" t="s">
        <v>534</v>
      </c>
      <c r="G294" s="270" t="s">
        <v>511</v>
      </c>
      <c r="H294" s="271">
        <v>2</v>
      </c>
      <c r="I294" s="272"/>
      <c r="J294" s="273">
        <f>ROUND(I294*H294,2)</f>
        <v>0</v>
      </c>
      <c r="K294" s="269" t="s">
        <v>22</v>
      </c>
      <c r="L294" s="274"/>
      <c r="M294" s="275" t="s">
        <v>22</v>
      </c>
      <c r="N294" s="276" t="s">
        <v>46</v>
      </c>
      <c r="O294" s="46"/>
      <c r="P294" s="229">
        <f>O294*H294</f>
        <v>0</v>
      </c>
      <c r="Q294" s="229">
        <v>0</v>
      </c>
      <c r="R294" s="229">
        <f>Q294*H294</f>
        <v>0</v>
      </c>
      <c r="S294" s="229">
        <v>0</v>
      </c>
      <c r="T294" s="230">
        <f>S294*H294</f>
        <v>0</v>
      </c>
      <c r="AR294" s="23" t="s">
        <v>200</v>
      </c>
      <c r="AT294" s="23" t="s">
        <v>500</v>
      </c>
      <c r="AU294" s="23" t="s">
        <v>84</v>
      </c>
      <c r="AY294" s="23" t="s">
        <v>149</v>
      </c>
      <c r="BE294" s="231">
        <f>IF(N294="základní",J294,0)</f>
        <v>0</v>
      </c>
      <c r="BF294" s="231">
        <f>IF(N294="snížená",J294,0)</f>
        <v>0</v>
      </c>
      <c r="BG294" s="231">
        <f>IF(N294="zákl. přenesená",J294,0)</f>
        <v>0</v>
      </c>
      <c r="BH294" s="231">
        <f>IF(N294="sníž. přenesená",J294,0)</f>
        <v>0</v>
      </c>
      <c r="BI294" s="231">
        <f>IF(N294="nulová",J294,0)</f>
        <v>0</v>
      </c>
      <c r="BJ294" s="23" t="s">
        <v>24</v>
      </c>
      <c r="BK294" s="231">
        <f>ROUND(I294*H294,2)</f>
        <v>0</v>
      </c>
      <c r="BL294" s="23" t="s">
        <v>157</v>
      </c>
      <c r="BM294" s="23" t="s">
        <v>535</v>
      </c>
    </row>
    <row r="295" spans="2:47" s="1" customFormat="1" ht="13.5">
      <c r="B295" s="45"/>
      <c r="C295" s="73"/>
      <c r="D295" s="232" t="s">
        <v>410</v>
      </c>
      <c r="E295" s="73"/>
      <c r="F295" s="233" t="s">
        <v>536</v>
      </c>
      <c r="G295" s="73"/>
      <c r="H295" s="73"/>
      <c r="I295" s="190"/>
      <c r="J295" s="73"/>
      <c r="K295" s="73"/>
      <c r="L295" s="71"/>
      <c r="M295" s="234"/>
      <c r="N295" s="46"/>
      <c r="O295" s="46"/>
      <c r="P295" s="46"/>
      <c r="Q295" s="46"/>
      <c r="R295" s="46"/>
      <c r="S295" s="46"/>
      <c r="T295" s="94"/>
      <c r="AT295" s="23" t="s">
        <v>410</v>
      </c>
      <c r="AU295" s="23" t="s">
        <v>84</v>
      </c>
    </row>
    <row r="296" spans="2:65" s="1" customFormat="1" ht="14.4" customHeight="1">
      <c r="B296" s="45"/>
      <c r="C296" s="267" t="s">
        <v>537</v>
      </c>
      <c r="D296" s="267" t="s">
        <v>500</v>
      </c>
      <c r="E296" s="268" t="s">
        <v>538</v>
      </c>
      <c r="F296" s="269" t="s">
        <v>539</v>
      </c>
      <c r="G296" s="270" t="s">
        <v>511</v>
      </c>
      <c r="H296" s="271">
        <v>3</v>
      </c>
      <c r="I296" s="272"/>
      <c r="J296" s="273">
        <f>ROUND(I296*H296,2)</f>
        <v>0</v>
      </c>
      <c r="K296" s="269" t="s">
        <v>22</v>
      </c>
      <c r="L296" s="274"/>
      <c r="M296" s="275" t="s">
        <v>22</v>
      </c>
      <c r="N296" s="276" t="s">
        <v>46</v>
      </c>
      <c r="O296" s="46"/>
      <c r="P296" s="229">
        <f>O296*H296</f>
        <v>0</v>
      </c>
      <c r="Q296" s="229">
        <v>0</v>
      </c>
      <c r="R296" s="229">
        <f>Q296*H296</f>
        <v>0</v>
      </c>
      <c r="S296" s="229">
        <v>0</v>
      </c>
      <c r="T296" s="230">
        <f>S296*H296</f>
        <v>0</v>
      </c>
      <c r="AR296" s="23" t="s">
        <v>200</v>
      </c>
      <c r="AT296" s="23" t="s">
        <v>500</v>
      </c>
      <c r="AU296" s="23" t="s">
        <v>84</v>
      </c>
      <c r="AY296" s="23" t="s">
        <v>149</v>
      </c>
      <c r="BE296" s="231">
        <f>IF(N296="základní",J296,0)</f>
        <v>0</v>
      </c>
      <c r="BF296" s="231">
        <f>IF(N296="snížená",J296,0)</f>
        <v>0</v>
      </c>
      <c r="BG296" s="231">
        <f>IF(N296="zákl. přenesená",J296,0)</f>
        <v>0</v>
      </c>
      <c r="BH296" s="231">
        <f>IF(N296="sníž. přenesená",J296,0)</f>
        <v>0</v>
      </c>
      <c r="BI296" s="231">
        <f>IF(N296="nulová",J296,0)</f>
        <v>0</v>
      </c>
      <c r="BJ296" s="23" t="s">
        <v>24</v>
      </c>
      <c r="BK296" s="231">
        <f>ROUND(I296*H296,2)</f>
        <v>0</v>
      </c>
      <c r="BL296" s="23" t="s">
        <v>157</v>
      </c>
      <c r="BM296" s="23" t="s">
        <v>540</v>
      </c>
    </row>
    <row r="297" spans="2:65" s="1" customFormat="1" ht="22.8" customHeight="1">
      <c r="B297" s="45"/>
      <c r="C297" s="220" t="s">
        <v>541</v>
      </c>
      <c r="D297" s="220" t="s">
        <v>152</v>
      </c>
      <c r="E297" s="221" t="s">
        <v>542</v>
      </c>
      <c r="F297" s="222" t="s">
        <v>543</v>
      </c>
      <c r="G297" s="223" t="s">
        <v>468</v>
      </c>
      <c r="H297" s="224">
        <v>5</v>
      </c>
      <c r="I297" s="225"/>
      <c r="J297" s="226">
        <f>ROUND(I297*H297,2)</f>
        <v>0</v>
      </c>
      <c r="K297" s="222" t="s">
        <v>156</v>
      </c>
      <c r="L297" s="71"/>
      <c r="M297" s="227" t="s">
        <v>22</v>
      </c>
      <c r="N297" s="228" t="s">
        <v>46</v>
      </c>
      <c r="O297" s="46"/>
      <c r="P297" s="229">
        <f>O297*H297</f>
        <v>0</v>
      </c>
      <c r="Q297" s="229">
        <v>0.00242</v>
      </c>
      <c r="R297" s="229">
        <f>Q297*H297</f>
        <v>0.0121</v>
      </c>
      <c r="S297" s="229">
        <v>0</v>
      </c>
      <c r="T297" s="230">
        <f>S297*H297</f>
        <v>0</v>
      </c>
      <c r="AR297" s="23" t="s">
        <v>250</v>
      </c>
      <c r="AT297" s="23" t="s">
        <v>152</v>
      </c>
      <c r="AU297" s="23" t="s">
        <v>84</v>
      </c>
      <c r="AY297" s="23" t="s">
        <v>149</v>
      </c>
      <c r="BE297" s="231">
        <f>IF(N297="základní",J297,0)</f>
        <v>0</v>
      </c>
      <c r="BF297" s="231">
        <f>IF(N297="snížená",J297,0)</f>
        <v>0</v>
      </c>
      <c r="BG297" s="231">
        <f>IF(N297="zákl. přenesená",J297,0)</f>
        <v>0</v>
      </c>
      <c r="BH297" s="231">
        <f>IF(N297="sníž. přenesená",J297,0)</f>
        <v>0</v>
      </c>
      <c r="BI297" s="231">
        <f>IF(N297="nulová",J297,0)</f>
        <v>0</v>
      </c>
      <c r="BJ297" s="23" t="s">
        <v>24</v>
      </c>
      <c r="BK297" s="231">
        <f>ROUND(I297*H297,2)</f>
        <v>0</v>
      </c>
      <c r="BL297" s="23" t="s">
        <v>250</v>
      </c>
      <c r="BM297" s="23" t="s">
        <v>544</v>
      </c>
    </row>
    <row r="298" spans="2:65" s="1" customFormat="1" ht="22.8" customHeight="1">
      <c r="B298" s="45"/>
      <c r="C298" s="220" t="s">
        <v>545</v>
      </c>
      <c r="D298" s="220" t="s">
        <v>152</v>
      </c>
      <c r="E298" s="221" t="s">
        <v>546</v>
      </c>
      <c r="F298" s="222" t="s">
        <v>547</v>
      </c>
      <c r="G298" s="223" t="s">
        <v>468</v>
      </c>
      <c r="H298" s="224">
        <v>5</v>
      </c>
      <c r="I298" s="225"/>
      <c r="J298" s="226">
        <f>ROUND(I298*H298,2)</f>
        <v>0</v>
      </c>
      <c r="K298" s="222" t="s">
        <v>156</v>
      </c>
      <c r="L298" s="71"/>
      <c r="M298" s="227" t="s">
        <v>22</v>
      </c>
      <c r="N298" s="228" t="s">
        <v>46</v>
      </c>
      <c r="O298" s="46"/>
      <c r="P298" s="229">
        <f>O298*H298</f>
        <v>0</v>
      </c>
      <c r="Q298" s="229">
        <v>0.00052</v>
      </c>
      <c r="R298" s="229">
        <f>Q298*H298</f>
        <v>0.0026</v>
      </c>
      <c r="S298" s="229">
        <v>0</v>
      </c>
      <c r="T298" s="230">
        <f>S298*H298</f>
        <v>0</v>
      </c>
      <c r="AR298" s="23" t="s">
        <v>250</v>
      </c>
      <c r="AT298" s="23" t="s">
        <v>152</v>
      </c>
      <c r="AU298" s="23" t="s">
        <v>84</v>
      </c>
      <c r="AY298" s="23" t="s">
        <v>149</v>
      </c>
      <c r="BE298" s="231">
        <f>IF(N298="základní",J298,0)</f>
        <v>0</v>
      </c>
      <c r="BF298" s="231">
        <f>IF(N298="snížená",J298,0)</f>
        <v>0</v>
      </c>
      <c r="BG298" s="231">
        <f>IF(N298="zákl. přenesená",J298,0)</f>
        <v>0</v>
      </c>
      <c r="BH298" s="231">
        <f>IF(N298="sníž. přenesená",J298,0)</f>
        <v>0</v>
      </c>
      <c r="BI298" s="231">
        <f>IF(N298="nulová",J298,0)</f>
        <v>0</v>
      </c>
      <c r="BJ298" s="23" t="s">
        <v>24</v>
      </c>
      <c r="BK298" s="231">
        <f>ROUND(I298*H298,2)</f>
        <v>0</v>
      </c>
      <c r="BL298" s="23" t="s">
        <v>250</v>
      </c>
      <c r="BM298" s="23" t="s">
        <v>548</v>
      </c>
    </row>
    <row r="299" spans="2:65" s="1" customFormat="1" ht="34.2" customHeight="1">
      <c r="B299" s="45"/>
      <c r="C299" s="220" t="s">
        <v>549</v>
      </c>
      <c r="D299" s="220" t="s">
        <v>152</v>
      </c>
      <c r="E299" s="221" t="s">
        <v>550</v>
      </c>
      <c r="F299" s="222" t="s">
        <v>551</v>
      </c>
      <c r="G299" s="223" t="s">
        <v>155</v>
      </c>
      <c r="H299" s="224">
        <v>0.106</v>
      </c>
      <c r="I299" s="225"/>
      <c r="J299" s="226">
        <f>ROUND(I299*H299,2)</f>
        <v>0</v>
      </c>
      <c r="K299" s="222" t="s">
        <v>156</v>
      </c>
      <c r="L299" s="71"/>
      <c r="M299" s="227" t="s">
        <v>22</v>
      </c>
      <c r="N299" s="228" t="s">
        <v>46</v>
      </c>
      <c r="O299" s="46"/>
      <c r="P299" s="229">
        <f>O299*H299</f>
        <v>0</v>
      </c>
      <c r="Q299" s="229">
        <v>0</v>
      </c>
      <c r="R299" s="229">
        <f>Q299*H299</f>
        <v>0</v>
      </c>
      <c r="S299" s="229">
        <v>0</v>
      </c>
      <c r="T299" s="230">
        <f>S299*H299</f>
        <v>0</v>
      </c>
      <c r="AR299" s="23" t="s">
        <v>250</v>
      </c>
      <c r="AT299" s="23" t="s">
        <v>152</v>
      </c>
      <c r="AU299" s="23" t="s">
        <v>84</v>
      </c>
      <c r="AY299" s="23" t="s">
        <v>149</v>
      </c>
      <c r="BE299" s="231">
        <f>IF(N299="základní",J299,0)</f>
        <v>0</v>
      </c>
      <c r="BF299" s="231">
        <f>IF(N299="snížená",J299,0)</f>
        <v>0</v>
      </c>
      <c r="BG299" s="231">
        <f>IF(N299="zákl. přenesená",J299,0)</f>
        <v>0</v>
      </c>
      <c r="BH299" s="231">
        <f>IF(N299="sníž. přenesená",J299,0)</f>
        <v>0</v>
      </c>
      <c r="BI299" s="231">
        <f>IF(N299="nulová",J299,0)</f>
        <v>0</v>
      </c>
      <c r="BJ299" s="23" t="s">
        <v>24</v>
      </c>
      <c r="BK299" s="231">
        <f>ROUND(I299*H299,2)</f>
        <v>0</v>
      </c>
      <c r="BL299" s="23" t="s">
        <v>250</v>
      </c>
      <c r="BM299" s="23" t="s">
        <v>552</v>
      </c>
    </row>
    <row r="300" spans="2:47" s="1" customFormat="1" ht="13.5">
      <c r="B300" s="45"/>
      <c r="C300" s="73"/>
      <c r="D300" s="232" t="s">
        <v>159</v>
      </c>
      <c r="E300" s="73"/>
      <c r="F300" s="233" t="s">
        <v>553</v>
      </c>
      <c r="G300" s="73"/>
      <c r="H300" s="73"/>
      <c r="I300" s="190"/>
      <c r="J300" s="73"/>
      <c r="K300" s="73"/>
      <c r="L300" s="71"/>
      <c r="M300" s="234"/>
      <c r="N300" s="46"/>
      <c r="O300" s="46"/>
      <c r="P300" s="46"/>
      <c r="Q300" s="46"/>
      <c r="R300" s="46"/>
      <c r="S300" s="46"/>
      <c r="T300" s="94"/>
      <c r="AT300" s="23" t="s">
        <v>159</v>
      </c>
      <c r="AU300" s="23" t="s">
        <v>84</v>
      </c>
    </row>
    <row r="301" spans="2:63" s="10" customFormat="1" ht="29.85" customHeight="1">
      <c r="B301" s="204"/>
      <c r="C301" s="205"/>
      <c r="D301" s="206" t="s">
        <v>74</v>
      </c>
      <c r="E301" s="218" t="s">
        <v>554</v>
      </c>
      <c r="F301" s="218" t="s">
        <v>555</v>
      </c>
      <c r="G301" s="205"/>
      <c r="H301" s="205"/>
      <c r="I301" s="208"/>
      <c r="J301" s="219">
        <f>BK301</f>
        <v>0</v>
      </c>
      <c r="K301" s="205"/>
      <c r="L301" s="210"/>
      <c r="M301" s="211"/>
      <c r="N301" s="212"/>
      <c r="O301" s="212"/>
      <c r="P301" s="213">
        <f>SUM(P302:P306)</f>
        <v>0</v>
      </c>
      <c r="Q301" s="212"/>
      <c r="R301" s="213">
        <f>SUM(R302:R306)</f>
        <v>0.0003</v>
      </c>
      <c r="S301" s="212"/>
      <c r="T301" s="214">
        <f>SUM(T302:T306)</f>
        <v>0</v>
      </c>
      <c r="AR301" s="215" t="s">
        <v>84</v>
      </c>
      <c r="AT301" s="216" t="s">
        <v>74</v>
      </c>
      <c r="AU301" s="216" t="s">
        <v>24</v>
      </c>
      <c r="AY301" s="215" t="s">
        <v>149</v>
      </c>
      <c r="BK301" s="217">
        <f>SUM(BK302:BK306)</f>
        <v>0</v>
      </c>
    </row>
    <row r="302" spans="2:65" s="1" customFormat="1" ht="14.4" customHeight="1">
      <c r="B302" s="45"/>
      <c r="C302" s="220" t="s">
        <v>556</v>
      </c>
      <c r="D302" s="220" t="s">
        <v>152</v>
      </c>
      <c r="E302" s="221" t="s">
        <v>557</v>
      </c>
      <c r="F302" s="222" t="s">
        <v>558</v>
      </c>
      <c r="G302" s="223" t="s">
        <v>468</v>
      </c>
      <c r="H302" s="224">
        <v>2</v>
      </c>
      <c r="I302" s="225"/>
      <c r="J302" s="226">
        <f>ROUND(I302*H302,2)</f>
        <v>0</v>
      </c>
      <c r="K302" s="222" t="s">
        <v>22</v>
      </c>
      <c r="L302" s="71"/>
      <c r="M302" s="227" t="s">
        <v>22</v>
      </c>
      <c r="N302" s="228" t="s">
        <v>46</v>
      </c>
      <c r="O302" s="46"/>
      <c r="P302" s="229">
        <f>O302*H302</f>
        <v>0</v>
      </c>
      <c r="Q302" s="229">
        <v>0.00015</v>
      </c>
      <c r="R302" s="229">
        <f>Q302*H302</f>
        <v>0.0003</v>
      </c>
      <c r="S302" s="229">
        <v>0</v>
      </c>
      <c r="T302" s="230">
        <f>S302*H302</f>
        <v>0</v>
      </c>
      <c r="AR302" s="23" t="s">
        <v>250</v>
      </c>
      <c r="AT302" s="23" t="s">
        <v>152</v>
      </c>
      <c r="AU302" s="23" t="s">
        <v>84</v>
      </c>
      <c r="AY302" s="23" t="s">
        <v>149</v>
      </c>
      <c r="BE302" s="231">
        <f>IF(N302="základní",J302,0)</f>
        <v>0</v>
      </c>
      <c r="BF302" s="231">
        <f>IF(N302="snížená",J302,0)</f>
        <v>0</v>
      </c>
      <c r="BG302" s="231">
        <f>IF(N302="zákl. přenesená",J302,0)</f>
        <v>0</v>
      </c>
      <c r="BH302" s="231">
        <f>IF(N302="sníž. přenesená",J302,0)</f>
        <v>0</v>
      </c>
      <c r="BI302" s="231">
        <f>IF(N302="nulová",J302,0)</f>
        <v>0</v>
      </c>
      <c r="BJ302" s="23" t="s">
        <v>24</v>
      </c>
      <c r="BK302" s="231">
        <f>ROUND(I302*H302,2)</f>
        <v>0</v>
      </c>
      <c r="BL302" s="23" t="s">
        <v>250</v>
      </c>
      <c r="BM302" s="23" t="s">
        <v>559</v>
      </c>
    </row>
    <row r="303" spans="2:65" s="1" customFormat="1" ht="22.8" customHeight="1">
      <c r="B303" s="45"/>
      <c r="C303" s="267" t="s">
        <v>560</v>
      </c>
      <c r="D303" s="267" t="s">
        <v>500</v>
      </c>
      <c r="E303" s="268" t="s">
        <v>561</v>
      </c>
      <c r="F303" s="269" t="s">
        <v>562</v>
      </c>
      <c r="G303" s="270" t="s">
        <v>511</v>
      </c>
      <c r="H303" s="271">
        <v>2</v>
      </c>
      <c r="I303" s="272"/>
      <c r="J303" s="273">
        <f>ROUND(I303*H303,2)</f>
        <v>0</v>
      </c>
      <c r="K303" s="269" t="s">
        <v>22</v>
      </c>
      <c r="L303" s="274"/>
      <c r="M303" s="275" t="s">
        <v>22</v>
      </c>
      <c r="N303" s="276" t="s">
        <v>46</v>
      </c>
      <c r="O303" s="46"/>
      <c r="P303" s="229">
        <f>O303*H303</f>
        <v>0</v>
      </c>
      <c r="Q303" s="229">
        <v>0</v>
      </c>
      <c r="R303" s="229">
        <f>Q303*H303</f>
        <v>0</v>
      </c>
      <c r="S303" s="229">
        <v>0</v>
      </c>
      <c r="T303" s="230">
        <f>S303*H303</f>
        <v>0</v>
      </c>
      <c r="AR303" s="23" t="s">
        <v>356</v>
      </c>
      <c r="AT303" s="23" t="s">
        <v>500</v>
      </c>
      <c r="AU303" s="23" t="s">
        <v>84</v>
      </c>
      <c r="AY303" s="23" t="s">
        <v>149</v>
      </c>
      <c r="BE303" s="231">
        <f>IF(N303="základní",J303,0)</f>
        <v>0</v>
      </c>
      <c r="BF303" s="231">
        <f>IF(N303="snížená",J303,0)</f>
        <v>0</v>
      </c>
      <c r="BG303" s="231">
        <f>IF(N303="zákl. přenesená",J303,0)</f>
        <v>0</v>
      </c>
      <c r="BH303" s="231">
        <f>IF(N303="sníž. přenesená",J303,0)</f>
        <v>0</v>
      </c>
      <c r="BI303" s="231">
        <f>IF(N303="nulová",J303,0)</f>
        <v>0</v>
      </c>
      <c r="BJ303" s="23" t="s">
        <v>24</v>
      </c>
      <c r="BK303" s="231">
        <f>ROUND(I303*H303,2)</f>
        <v>0</v>
      </c>
      <c r="BL303" s="23" t="s">
        <v>250</v>
      </c>
      <c r="BM303" s="23" t="s">
        <v>563</v>
      </c>
    </row>
    <row r="304" spans="2:51" s="11" customFormat="1" ht="13.5">
      <c r="B304" s="235"/>
      <c r="C304" s="236"/>
      <c r="D304" s="232" t="s">
        <v>161</v>
      </c>
      <c r="E304" s="236"/>
      <c r="F304" s="238" t="s">
        <v>564</v>
      </c>
      <c r="G304" s="236"/>
      <c r="H304" s="239">
        <v>2</v>
      </c>
      <c r="I304" s="240"/>
      <c r="J304" s="236"/>
      <c r="K304" s="236"/>
      <c r="L304" s="241"/>
      <c r="M304" s="242"/>
      <c r="N304" s="243"/>
      <c r="O304" s="243"/>
      <c r="P304" s="243"/>
      <c r="Q304" s="243"/>
      <c r="R304" s="243"/>
      <c r="S304" s="243"/>
      <c r="T304" s="244"/>
      <c r="AT304" s="245" t="s">
        <v>161</v>
      </c>
      <c r="AU304" s="245" t="s">
        <v>84</v>
      </c>
      <c r="AV304" s="11" t="s">
        <v>84</v>
      </c>
      <c r="AW304" s="11" t="s">
        <v>6</v>
      </c>
      <c r="AX304" s="11" t="s">
        <v>24</v>
      </c>
      <c r="AY304" s="245" t="s">
        <v>149</v>
      </c>
    </row>
    <row r="305" spans="2:65" s="1" customFormat="1" ht="34.2" customHeight="1">
      <c r="B305" s="45"/>
      <c r="C305" s="220" t="s">
        <v>565</v>
      </c>
      <c r="D305" s="220" t="s">
        <v>152</v>
      </c>
      <c r="E305" s="221" t="s">
        <v>566</v>
      </c>
      <c r="F305" s="222" t="s">
        <v>567</v>
      </c>
      <c r="G305" s="223" t="s">
        <v>155</v>
      </c>
      <c r="H305" s="224">
        <v>0.001</v>
      </c>
      <c r="I305" s="225"/>
      <c r="J305" s="226">
        <f>ROUND(I305*H305,2)</f>
        <v>0</v>
      </c>
      <c r="K305" s="222" t="s">
        <v>156</v>
      </c>
      <c r="L305" s="71"/>
      <c r="M305" s="227" t="s">
        <v>22</v>
      </c>
      <c r="N305" s="228" t="s">
        <v>46</v>
      </c>
      <c r="O305" s="46"/>
      <c r="P305" s="229">
        <f>O305*H305</f>
        <v>0</v>
      </c>
      <c r="Q305" s="229">
        <v>0</v>
      </c>
      <c r="R305" s="229">
        <f>Q305*H305</f>
        <v>0</v>
      </c>
      <c r="S305" s="229">
        <v>0</v>
      </c>
      <c r="T305" s="230">
        <f>S305*H305</f>
        <v>0</v>
      </c>
      <c r="AR305" s="23" t="s">
        <v>250</v>
      </c>
      <c r="AT305" s="23" t="s">
        <v>152</v>
      </c>
      <c r="AU305" s="23" t="s">
        <v>84</v>
      </c>
      <c r="AY305" s="23" t="s">
        <v>149</v>
      </c>
      <c r="BE305" s="231">
        <f>IF(N305="základní",J305,0)</f>
        <v>0</v>
      </c>
      <c r="BF305" s="231">
        <f>IF(N305="snížená",J305,0)</f>
        <v>0</v>
      </c>
      <c r="BG305" s="231">
        <f>IF(N305="zákl. přenesená",J305,0)</f>
        <v>0</v>
      </c>
      <c r="BH305" s="231">
        <f>IF(N305="sníž. přenesená",J305,0)</f>
        <v>0</v>
      </c>
      <c r="BI305" s="231">
        <f>IF(N305="nulová",J305,0)</f>
        <v>0</v>
      </c>
      <c r="BJ305" s="23" t="s">
        <v>24</v>
      </c>
      <c r="BK305" s="231">
        <f>ROUND(I305*H305,2)</f>
        <v>0</v>
      </c>
      <c r="BL305" s="23" t="s">
        <v>250</v>
      </c>
      <c r="BM305" s="23" t="s">
        <v>568</v>
      </c>
    </row>
    <row r="306" spans="2:47" s="1" customFormat="1" ht="13.5">
      <c r="B306" s="45"/>
      <c r="C306" s="73"/>
      <c r="D306" s="232" t="s">
        <v>159</v>
      </c>
      <c r="E306" s="73"/>
      <c r="F306" s="233" t="s">
        <v>569</v>
      </c>
      <c r="G306" s="73"/>
      <c r="H306" s="73"/>
      <c r="I306" s="190"/>
      <c r="J306" s="73"/>
      <c r="K306" s="73"/>
      <c r="L306" s="71"/>
      <c r="M306" s="234"/>
      <c r="N306" s="46"/>
      <c r="O306" s="46"/>
      <c r="P306" s="46"/>
      <c r="Q306" s="46"/>
      <c r="R306" s="46"/>
      <c r="S306" s="46"/>
      <c r="T306" s="94"/>
      <c r="AT306" s="23" t="s">
        <v>159</v>
      </c>
      <c r="AU306" s="23" t="s">
        <v>84</v>
      </c>
    </row>
    <row r="307" spans="2:63" s="10" customFormat="1" ht="29.85" customHeight="1">
      <c r="B307" s="204"/>
      <c r="C307" s="205"/>
      <c r="D307" s="206" t="s">
        <v>74</v>
      </c>
      <c r="E307" s="218" t="s">
        <v>570</v>
      </c>
      <c r="F307" s="218" t="s">
        <v>571</v>
      </c>
      <c r="G307" s="205"/>
      <c r="H307" s="205"/>
      <c r="I307" s="208"/>
      <c r="J307" s="219">
        <f>BK307</f>
        <v>0</v>
      </c>
      <c r="K307" s="205"/>
      <c r="L307" s="210"/>
      <c r="M307" s="211"/>
      <c r="N307" s="212"/>
      <c r="O307" s="212"/>
      <c r="P307" s="213">
        <f>SUM(P308:P311)</f>
        <v>0</v>
      </c>
      <c r="Q307" s="212"/>
      <c r="R307" s="213">
        <f>SUM(R308:R311)</f>
        <v>0.005849999999999999</v>
      </c>
      <c r="S307" s="212"/>
      <c r="T307" s="214">
        <f>SUM(T308:T311)</f>
        <v>0</v>
      </c>
      <c r="AR307" s="215" t="s">
        <v>84</v>
      </c>
      <c r="AT307" s="216" t="s">
        <v>74</v>
      </c>
      <c r="AU307" s="216" t="s">
        <v>24</v>
      </c>
      <c r="AY307" s="215" t="s">
        <v>149</v>
      </c>
      <c r="BK307" s="217">
        <f>SUM(BK308:BK311)</f>
        <v>0</v>
      </c>
    </row>
    <row r="308" spans="2:65" s="1" customFormat="1" ht="22.8" customHeight="1">
      <c r="B308" s="45"/>
      <c r="C308" s="220" t="s">
        <v>572</v>
      </c>
      <c r="D308" s="220" t="s">
        <v>152</v>
      </c>
      <c r="E308" s="221" t="s">
        <v>573</v>
      </c>
      <c r="F308" s="222" t="s">
        <v>574</v>
      </c>
      <c r="G308" s="223" t="s">
        <v>179</v>
      </c>
      <c r="H308" s="224">
        <v>15</v>
      </c>
      <c r="I308" s="225"/>
      <c r="J308" s="226">
        <f>ROUND(I308*H308,2)</f>
        <v>0</v>
      </c>
      <c r="K308" s="222" t="s">
        <v>156</v>
      </c>
      <c r="L308" s="71"/>
      <c r="M308" s="227" t="s">
        <v>22</v>
      </c>
      <c r="N308" s="228" t="s">
        <v>46</v>
      </c>
      <c r="O308" s="46"/>
      <c r="P308" s="229">
        <f>O308*H308</f>
        <v>0</v>
      </c>
      <c r="Q308" s="229">
        <v>0.00025</v>
      </c>
      <c r="R308" s="229">
        <f>Q308*H308</f>
        <v>0.00375</v>
      </c>
      <c r="S308" s="229">
        <v>0</v>
      </c>
      <c r="T308" s="230">
        <f>S308*H308</f>
        <v>0</v>
      </c>
      <c r="AR308" s="23" t="s">
        <v>157</v>
      </c>
      <c r="AT308" s="23" t="s">
        <v>152</v>
      </c>
      <c r="AU308" s="23" t="s">
        <v>84</v>
      </c>
      <c r="AY308" s="23" t="s">
        <v>149</v>
      </c>
      <c r="BE308" s="231">
        <f>IF(N308="základní",J308,0)</f>
        <v>0</v>
      </c>
      <c r="BF308" s="231">
        <f>IF(N308="snížená",J308,0)</f>
        <v>0</v>
      </c>
      <c r="BG308" s="231">
        <f>IF(N308="zákl. přenesená",J308,0)</f>
        <v>0</v>
      </c>
      <c r="BH308" s="231">
        <f>IF(N308="sníž. přenesená",J308,0)</f>
        <v>0</v>
      </c>
      <c r="BI308" s="231">
        <f>IF(N308="nulová",J308,0)</f>
        <v>0</v>
      </c>
      <c r="BJ308" s="23" t="s">
        <v>24</v>
      </c>
      <c r="BK308" s="231">
        <f>ROUND(I308*H308,2)</f>
        <v>0</v>
      </c>
      <c r="BL308" s="23" t="s">
        <v>157</v>
      </c>
      <c r="BM308" s="23" t="s">
        <v>575</v>
      </c>
    </row>
    <row r="309" spans="2:51" s="11" customFormat="1" ht="13.5">
      <c r="B309" s="235"/>
      <c r="C309" s="236"/>
      <c r="D309" s="232" t="s">
        <v>161</v>
      </c>
      <c r="E309" s="237" t="s">
        <v>22</v>
      </c>
      <c r="F309" s="238" t="s">
        <v>576</v>
      </c>
      <c r="G309" s="236"/>
      <c r="H309" s="239">
        <v>15</v>
      </c>
      <c r="I309" s="240"/>
      <c r="J309" s="236"/>
      <c r="K309" s="236"/>
      <c r="L309" s="241"/>
      <c r="M309" s="242"/>
      <c r="N309" s="243"/>
      <c r="O309" s="243"/>
      <c r="P309" s="243"/>
      <c r="Q309" s="243"/>
      <c r="R309" s="243"/>
      <c r="S309" s="243"/>
      <c r="T309" s="244"/>
      <c r="AT309" s="245" t="s">
        <v>161</v>
      </c>
      <c r="AU309" s="245" t="s">
        <v>84</v>
      </c>
      <c r="AV309" s="11" t="s">
        <v>84</v>
      </c>
      <c r="AW309" s="11" t="s">
        <v>163</v>
      </c>
      <c r="AX309" s="11" t="s">
        <v>75</v>
      </c>
      <c r="AY309" s="245" t="s">
        <v>149</v>
      </c>
    </row>
    <row r="310" spans="2:65" s="1" customFormat="1" ht="22.8" customHeight="1">
      <c r="B310" s="45"/>
      <c r="C310" s="220" t="s">
        <v>577</v>
      </c>
      <c r="D310" s="220" t="s">
        <v>152</v>
      </c>
      <c r="E310" s="221" t="s">
        <v>578</v>
      </c>
      <c r="F310" s="222" t="s">
        <v>579</v>
      </c>
      <c r="G310" s="223" t="s">
        <v>179</v>
      </c>
      <c r="H310" s="224">
        <v>6</v>
      </c>
      <c r="I310" s="225"/>
      <c r="J310" s="226">
        <f>ROUND(I310*H310,2)</f>
        <v>0</v>
      </c>
      <c r="K310" s="222" t="s">
        <v>156</v>
      </c>
      <c r="L310" s="71"/>
      <c r="M310" s="227" t="s">
        <v>22</v>
      </c>
      <c r="N310" s="228" t="s">
        <v>46</v>
      </c>
      <c r="O310" s="46"/>
      <c r="P310" s="229">
        <f>O310*H310</f>
        <v>0</v>
      </c>
      <c r="Q310" s="229">
        <v>0.00035</v>
      </c>
      <c r="R310" s="229">
        <f>Q310*H310</f>
        <v>0.0021</v>
      </c>
      <c r="S310" s="229">
        <v>0</v>
      </c>
      <c r="T310" s="230">
        <f>S310*H310</f>
        <v>0</v>
      </c>
      <c r="AR310" s="23" t="s">
        <v>157</v>
      </c>
      <c r="AT310" s="23" t="s">
        <v>152</v>
      </c>
      <c r="AU310" s="23" t="s">
        <v>84</v>
      </c>
      <c r="AY310" s="23" t="s">
        <v>149</v>
      </c>
      <c r="BE310" s="231">
        <f>IF(N310="základní",J310,0)</f>
        <v>0</v>
      </c>
      <c r="BF310" s="231">
        <f>IF(N310="snížená",J310,0)</f>
        <v>0</v>
      </c>
      <c r="BG310" s="231">
        <f>IF(N310="zákl. přenesená",J310,0)</f>
        <v>0</v>
      </c>
      <c r="BH310" s="231">
        <f>IF(N310="sníž. přenesená",J310,0)</f>
        <v>0</v>
      </c>
      <c r="BI310" s="231">
        <f>IF(N310="nulová",J310,0)</f>
        <v>0</v>
      </c>
      <c r="BJ310" s="23" t="s">
        <v>24</v>
      </c>
      <c r="BK310" s="231">
        <f>ROUND(I310*H310,2)</f>
        <v>0</v>
      </c>
      <c r="BL310" s="23" t="s">
        <v>157</v>
      </c>
      <c r="BM310" s="23" t="s">
        <v>580</v>
      </c>
    </row>
    <row r="311" spans="2:51" s="11" customFormat="1" ht="13.5">
      <c r="B311" s="235"/>
      <c r="C311" s="236"/>
      <c r="D311" s="232" t="s">
        <v>161</v>
      </c>
      <c r="E311" s="237" t="s">
        <v>22</v>
      </c>
      <c r="F311" s="238" t="s">
        <v>581</v>
      </c>
      <c r="G311" s="236"/>
      <c r="H311" s="239">
        <v>6</v>
      </c>
      <c r="I311" s="240"/>
      <c r="J311" s="236"/>
      <c r="K311" s="236"/>
      <c r="L311" s="241"/>
      <c r="M311" s="242"/>
      <c r="N311" s="243"/>
      <c r="O311" s="243"/>
      <c r="P311" s="243"/>
      <c r="Q311" s="243"/>
      <c r="R311" s="243"/>
      <c r="S311" s="243"/>
      <c r="T311" s="244"/>
      <c r="AT311" s="245" t="s">
        <v>161</v>
      </c>
      <c r="AU311" s="245" t="s">
        <v>84</v>
      </c>
      <c r="AV311" s="11" t="s">
        <v>84</v>
      </c>
      <c r="AW311" s="11" t="s">
        <v>163</v>
      </c>
      <c r="AX311" s="11" t="s">
        <v>75</v>
      </c>
      <c r="AY311" s="245" t="s">
        <v>149</v>
      </c>
    </row>
    <row r="312" spans="2:63" s="10" customFormat="1" ht="29.85" customHeight="1">
      <c r="B312" s="204"/>
      <c r="C312" s="205"/>
      <c r="D312" s="206" t="s">
        <v>74</v>
      </c>
      <c r="E312" s="218" t="s">
        <v>582</v>
      </c>
      <c r="F312" s="218" t="s">
        <v>583</v>
      </c>
      <c r="G312" s="205"/>
      <c r="H312" s="205"/>
      <c r="I312" s="208"/>
      <c r="J312" s="219">
        <f>BK312</f>
        <v>0</v>
      </c>
      <c r="K312" s="205"/>
      <c r="L312" s="210"/>
      <c r="M312" s="211"/>
      <c r="N312" s="212"/>
      <c r="O312" s="212"/>
      <c r="P312" s="213">
        <f>SUM(P313:P321)</f>
        <v>0</v>
      </c>
      <c r="Q312" s="212"/>
      <c r="R312" s="213">
        <f>SUM(R313:R321)</f>
        <v>0.03058</v>
      </c>
      <c r="S312" s="212"/>
      <c r="T312" s="214">
        <f>SUM(T313:T321)</f>
        <v>0.5236000000000001</v>
      </c>
      <c r="AR312" s="215" t="s">
        <v>84</v>
      </c>
      <c r="AT312" s="216" t="s">
        <v>74</v>
      </c>
      <c r="AU312" s="216" t="s">
        <v>24</v>
      </c>
      <c r="AY312" s="215" t="s">
        <v>149</v>
      </c>
      <c r="BK312" s="217">
        <f>SUM(BK313:BK321)</f>
        <v>0</v>
      </c>
    </row>
    <row r="313" spans="2:65" s="1" customFormat="1" ht="14.4" customHeight="1">
      <c r="B313" s="45"/>
      <c r="C313" s="220" t="s">
        <v>584</v>
      </c>
      <c r="D313" s="220" t="s">
        <v>152</v>
      </c>
      <c r="E313" s="221" t="s">
        <v>585</v>
      </c>
      <c r="F313" s="222" t="s">
        <v>586</v>
      </c>
      <c r="G313" s="223" t="s">
        <v>167</v>
      </c>
      <c r="H313" s="224">
        <v>22</v>
      </c>
      <c r="I313" s="225"/>
      <c r="J313" s="226">
        <f>ROUND(I313*H313,2)</f>
        <v>0</v>
      </c>
      <c r="K313" s="222" t="s">
        <v>156</v>
      </c>
      <c r="L313" s="71"/>
      <c r="M313" s="227" t="s">
        <v>22</v>
      </c>
      <c r="N313" s="228" t="s">
        <v>46</v>
      </c>
      <c r="O313" s="46"/>
      <c r="P313" s="229">
        <f>O313*H313</f>
        <v>0</v>
      </c>
      <c r="Q313" s="229">
        <v>0</v>
      </c>
      <c r="R313" s="229">
        <f>Q313*H313</f>
        <v>0</v>
      </c>
      <c r="S313" s="229">
        <v>0.0238</v>
      </c>
      <c r="T313" s="230">
        <f>S313*H313</f>
        <v>0.5236000000000001</v>
      </c>
      <c r="AR313" s="23" t="s">
        <v>250</v>
      </c>
      <c r="AT313" s="23" t="s">
        <v>152</v>
      </c>
      <c r="AU313" s="23" t="s">
        <v>84</v>
      </c>
      <c r="AY313" s="23" t="s">
        <v>149</v>
      </c>
      <c r="BE313" s="231">
        <f>IF(N313="základní",J313,0)</f>
        <v>0</v>
      </c>
      <c r="BF313" s="231">
        <f>IF(N313="snížená",J313,0)</f>
        <v>0</v>
      </c>
      <c r="BG313" s="231">
        <f>IF(N313="zákl. přenesená",J313,0)</f>
        <v>0</v>
      </c>
      <c r="BH313" s="231">
        <f>IF(N313="sníž. přenesená",J313,0)</f>
        <v>0</v>
      </c>
      <c r="BI313" s="231">
        <f>IF(N313="nulová",J313,0)</f>
        <v>0</v>
      </c>
      <c r="BJ313" s="23" t="s">
        <v>24</v>
      </c>
      <c r="BK313" s="231">
        <f>ROUND(I313*H313,2)</f>
        <v>0</v>
      </c>
      <c r="BL313" s="23" t="s">
        <v>250</v>
      </c>
      <c r="BM313" s="23" t="s">
        <v>587</v>
      </c>
    </row>
    <row r="314" spans="2:51" s="11" customFormat="1" ht="13.5">
      <c r="B314" s="235"/>
      <c r="C314" s="236"/>
      <c r="D314" s="232" t="s">
        <v>161</v>
      </c>
      <c r="E314" s="237" t="s">
        <v>22</v>
      </c>
      <c r="F314" s="238" t="s">
        <v>588</v>
      </c>
      <c r="G314" s="236"/>
      <c r="H314" s="239">
        <v>22</v>
      </c>
      <c r="I314" s="240"/>
      <c r="J314" s="236"/>
      <c r="K314" s="236"/>
      <c r="L314" s="241"/>
      <c r="M314" s="242"/>
      <c r="N314" s="243"/>
      <c r="O314" s="243"/>
      <c r="P314" s="243"/>
      <c r="Q314" s="243"/>
      <c r="R314" s="243"/>
      <c r="S314" s="243"/>
      <c r="T314" s="244"/>
      <c r="AT314" s="245" t="s">
        <v>161</v>
      </c>
      <c r="AU314" s="245" t="s">
        <v>84</v>
      </c>
      <c r="AV314" s="11" t="s">
        <v>84</v>
      </c>
      <c r="AW314" s="11" t="s">
        <v>163</v>
      </c>
      <c r="AX314" s="11" t="s">
        <v>24</v>
      </c>
      <c r="AY314" s="245" t="s">
        <v>149</v>
      </c>
    </row>
    <row r="315" spans="2:65" s="1" customFormat="1" ht="22.8" customHeight="1">
      <c r="B315" s="45"/>
      <c r="C315" s="220" t="s">
        <v>589</v>
      </c>
      <c r="D315" s="220" t="s">
        <v>152</v>
      </c>
      <c r="E315" s="221" t="s">
        <v>590</v>
      </c>
      <c r="F315" s="222" t="s">
        <v>591</v>
      </c>
      <c r="G315" s="223" t="s">
        <v>167</v>
      </c>
      <c r="H315" s="224">
        <v>22</v>
      </c>
      <c r="I315" s="225"/>
      <c r="J315" s="226">
        <f>ROUND(I315*H315,2)</f>
        <v>0</v>
      </c>
      <c r="K315" s="222" t="s">
        <v>156</v>
      </c>
      <c r="L315" s="71"/>
      <c r="M315" s="227" t="s">
        <v>22</v>
      </c>
      <c r="N315" s="228" t="s">
        <v>46</v>
      </c>
      <c r="O315" s="46"/>
      <c r="P315" s="229">
        <f>O315*H315</f>
        <v>0</v>
      </c>
      <c r="Q315" s="229">
        <v>0</v>
      </c>
      <c r="R315" s="229">
        <f>Q315*H315</f>
        <v>0</v>
      </c>
      <c r="S315" s="229">
        <v>0</v>
      </c>
      <c r="T315" s="230">
        <f>S315*H315</f>
        <v>0</v>
      </c>
      <c r="AR315" s="23" t="s">
        <v>250</v>
      </c>
      <c r="AT315" s="23" t="s">
        <v>152</v>
      </c>
      <c r="AU315" s="23" t="s">
        <v>84</v>
      </c>
      <c r="AY315" s="23" t="s">
        <v>149</v>
      </c>
      <c r="BE315" s="231">
        <f>IF(N315="základní",J315,0)</f>
        <v>0</v>
      </c>
      <c r="BF315" s="231">
        <f>IF(N315="snížená",J315,0)</f>
        <v>0</v>
      </c>
      <c r="BG315" s="231">
        <f>IF(N315="zákl. přenesená",J315,0)</f>
        <v>0</v>
      </c>
      <c r="BH315" s="231">
        <f>IF(N315="sníž. přenesená",J315,0)</f>
        <v>0</v>
      </c>
      <c r="BI315" s="231">
        <f>IF(N315="nulová",J315,0)</f>
        <v>0</v>
      </c>
      <c r="BJ315" s="23" t="s">
        <v>24</v>
      </c>
      <c r="BK315" s="231">
        <f>ROUND(I315*H315,2)</f>
        <v>0</v>
      </c>
      <c r="BL315" s="23" t="s">
        <v>250</v>
      </c>
      <c r="BM315" s="23" t="s">
        <v>592</v>
      </c>
    </row>
    <row r="316" spans="2:65" s="1" customFormat="1" ht="14.4" customHeight="1">
      <c r="B316" s="45"/>
      <c r="C316" s="220" t="s">
        <v>593</v>
      </c>
      <c r="D316" s="220" t="s">
        <v>152</v>
      </c>
      <c r="E316" s="221" t="s">
        <v>594</v>
      </c>
      <c r="F316" s="222" t="s">
        <v>595</v>
      </c>
      <c r="G316" s="223" t="s">
        <v>167</v>
      </c>
      <c r="H316" s="224">
        <v>22</v>
      </c>
      <c r="I316" s="225"/>
      <c r="J316" s="226">
        <f>ROUND(I316*H316,2)</f>
        <v>0</v>
      </c>
      <c r="K316" s="222" t="s">
        <v>156</v>
      </c>
      <c r="L316" s="71"/>
      <c r="M316" s="227" t="s">
        <v>22</v>
      </c>
      <c r="N316" s="228" t="s">
        <v>46</v>
      </c>
      <c r="O316" s="46"/>
      <c r="P316" s="229">
        <f>O316*H316</f>
        <v>0</v>
      </c>
      <c r="Q316" s="229">
        <v>0.00139</v>
      </c>
      <c r="R316" s="229">
        <f>Q316*H316</f>
        <v>0.03058</v>
      </c>
      <c r="S316" s="229">
        <v>0</v>
      </c>
      <c r="T316" s="230">
        <f>S316*H316</f>
        <v>0</v>
      </c>
      <c r="AR316" s="23" t="s">
        <v>250</v>
      </c>
      <c r="AT316" s="23" t="s">
        <v>152</v>
      </c>
      <c r="AU316" s="23" t="s">
        <v>84</v>
      </c>
      <c r="AY316" s="23" t="s">
        <v>149</v>
      </c>
      <c r="BE316" s="231">
        <f>IF(N316="základní",J316,0)</f>
        <v>0</v>
      </c>
      <c r="BF316" s="231">
        <f>IF(N316="snížená",J316,0)</f>
        <v>0</v>
      </c>
      <c r="BG316" s="231">
        <f>IF(N316="zákl. přenesená",J316,0)</f>
        <v>0</v>
      </c>
      <c r="BH316" s="231">
        <f>IF(N316="sníž. přenesená",J316,0)</f>
        <v>0</v>
      </c>
      <c r="BI316" s="231">
        <f>IF(N316="nulová",J316,0)</f>
        <v>0</v>
      </c>
      <c r="BJ316" s="23" t="s">
        <v>24</v>
      </c>
      <c r="BK316" s="231">
        <f>ROUND(I316*H316,2)</f>
        <v>0</v>
      </c>
      <c r="BL316" s="23" t="s">
        <v>250</v>
      </c>
      <c r="BM316" s="23" t="s">
        <v>596</v>
      </c>
    </row>
    <row r="317" spans="2:51" s="11" customFormat="1" ht="13.5">
      <c r="B317" s="235"/>
      <c r="C317" s="236"/>
      <c r="D317" s="232" t="s">
        <v>161</v>
      </c>
      <c r="E317" s="237" t="s">
        <v>22</v>
      </c>
      <c r="F317" s="238" t="s">
        <v>597</v>
      </c>
      <c r="G317" s="236"/>
      <c r="H317" s="239">
        <v>22</v>
      </c>
      <c r="I317" s="240"/>
      <c r="J317" s="236"/>
      <c r="K317" s="236"/>
      <c r="L317" s="241"/>
      <c r="M317" s="242"/>
      <c r="N317" s="243"/>
      <c r="O317" s="243"/>
      <c r="P317" s="243"/>
      <c r="Q317" s="243"/>
      <c r="R317" s="243"/>
      <c r="S317" s="243"/>
      <c r="T317" s="244"/>
      <c r="AT317" s="245" t="s">
        <v>161</v>
      </c>
      <c r="AU317" s="245" t="s">
        <v>84</v>
      </c>
      <c r="AV317" s="11" t="s">
        <v>84</v>
      </c>
      <c r="AW317" s="11" t="s">
        <v>163</v>
      </c>
      <c r="AX317" s="11" t="s">
        <v>24</v>
      </c>
      <c r="AY317" s="245" t="s">
        <v>149</v>
      </c>
    </row>
    <row r="318" spans="2:65" s="1" customFormat="1" ht="22.8" customHeight="1">
      <c r="B318" s="45"/>
      <c r="C318" s="220" t="s">
        <v>598</v>
      </c>
      <c r="D318" s="220" t="s">
        <v>152</v>
      </c>
      <c r="E318" s="221" t="s">
        <v>599</v>
      </c>
      <c r="F318" s="222" t="s">
        <v>600</v>
      </c>
      <c r="G318" s="223" t="s">
        <v>167</v>
      </c>
      <c r="H318" s="224">
        <v>24.2</v>
      </c>
      <c r="I318" s="225"/>
      <c r="J318" s="226">
        <f>ROUND(I318*H318,2)</f>
        <v>0</v>
      </c>
      <c r="K318" s="222" t="s">
        <v>156</v>
      </c>
      <c r="L318" s="71"/>
      <c r="M318" s="227" t="s">
        <v>22</v>
      </c>
      <c r="N318" s="228" t="s">
        <v>46</v>
      </c>
      <c r="O318" s="46"/>
      <c r="P318" s="229">
        <f>O318*H318</f>
        <v>0</v>
      </c>
      <c r="Q318" s="229">
        <v>0</v>
      </c>
      <c r="R318" s="229">
        <f>Q318*H318</f>
        <v>0</v>
      </c>
      <c r="S318" s="229">
        <v>0</v>
      </c>
      <c r="T318" s="230">
        <f>S318*H318</f>
        <v>0</v>
      </c>
      <c r="AR318" s="23" t="s">
        <v>250</v>
      </c>
      <c r="AT318" s="23" t="s">
        <v>152</v>
      </c>
      <c r="AU318" s="23" t="s">
        <v>84</v>
      </c>
      <c r="AY318" s="23" t="s">
        <v>149</v>
      </c>
      <c r="BE318" s="231">
        <f>IF(N318="základní",J318,0)</f>
        <v>0</v>
      </c>
      <c r="BF318" s="231">
        <f>IF(N318="snížená",J318,0)</f>
        <v>0</v>
      </c>
      <c r="BG318" s="231">
        <f>IF(N318="zákl. přenesená",J318,0)</f>
        <v>0</v>
      </c>
      <c r="BH318" s="231">
        <f>IF(N318="sníž. přenesená",J318,0)</f>
        <v>0</v>
      </c>
      <c r="BI318" s="231">
        <f>IF(N318="nulová",J318,0)</f>
        <v>0</v>
      </c>
      <c r="BJ318" s="23" t="s">
        <v>24</v>
      </c>
      <c r="BK318" s="231">
        <f>ROUND(I318*H318,2)</f>
        <v>0</v>
      </c>
      <c r="BL318" s="23" t="s">
        <v>250</v>
      </c>
      <c r="BM318" s="23" t="s">
        <v>601</v>
      </c>
    </row>
    <row r="319" spans="2:47" s="1" customFormat="1" ht="13.5">
      <c r="B319" s="45"/>
      <c r="C319" s="73"/>
      <c r="D319" s="232" t="s">
        <v>159</v>
      </c>
      <c r="E319" s="73"/>
      <c r="F319" s="233" t="s">
        <v>602</v>
      </c>
      <c r="G319" s="73"/>
      <c r="H319" s="73"/>
      <c r="I319" s="190"/>
      <c r="J319" s="73"/>
      <c r="K319" s="73"/>
      <c r="L319" s="71"/>
      <c r="M319" s="234"/>
      <c r="N319" s="46"/>
      <c r="O319" s="46"/>
      <c r="P319" s="46"/>
      <c r="Q319" s="46"/>
      <c r="R319" s="46"/>
      <c r="S319" s="46"/>
      <c r="T319" s="94"/>
      <c r="AT319" s="23" t="s">
        <v>159</v>
      </c>
      <c r="AU319" s="23" t="s">
        <v>84</v>
      </c>
    </row>
    <row r="320" spans="2:51" s="11" customFormat="1" ht="13.5">
      <c r="B320" s="235"/>
      <c r="C320" s="236"/>
      <c r="D320" s="232" t="s">
        <v>161</v>
      </c>
      <c r="E320" s="237" t="s">
        <v>22</v>
      </c>
      <c r="F320" s="238" t="s">
        <v>603</v>
      </c>
      <c r="G320" s="236"/>
      <c r="H320" s="239">
        <v>24.2</v>
      </c>
      <c r="I320" s="240"/>
      <c r="J320" s="236"/>
      <c r="K320" s="236"/>
      <c r="L320" s="241"/>
      <c r="M320" s="242"/>
      <c r="N320" s="243"/>
      <c r="O320" s="243"/>
      <c r="P320" s="243"/>
      <c r="Q320" s="243"/>
      <c r="R320" s="243"/>
      <c r="S320" s="243"/>
      <c r="T320" s="244"/>
      <c r="AT320" s="245" t="s">
        <v>161</v>
      </c>
      <c r="AU320" s="245" t="s">
        <v>84</v>
      </c>
      <c r="AV320" s="11" t="s">
        <v>84</v>
      </c>
      <c r="AW320" s="11" t="s">
        <v>163</v>
      </c>
      <c r="AX320" s="11" t="s">
        <v>75</v>
      </c>
      <c r="AY320" s="245" t="s">
        <v>149</v>
      </c>
    </row>
    <row r="321" spans="2:65" s="1" customFormat="1" ht="34.2" customHeight="1">
      <c r="B321" s="45"/>
      <c r="C321" s="220" t="s">
        <v>604</v>
      </c>
      <c r="D321" s="220" t="s">
        <v>152</v>
      </c>
      <c r="E321" s="221" t="s">
        <v>605</v>
      </c>
      <c r="F321" s="222" t="s">
        <v>606</v>
      </c>
      <c r="G321" s="223" t="s">
        <v>155</v>
      </c>
      <c r="H321" s="224">
        <v>0.303</v>
      </c>
      <c r="I321" s="225"/>
      <c r="J321" s="226">
        <f>ROUND(I321*H321,2)</f>
        <v>0</v>
      </c>
      <c r="K321" s="222" t="s">
        <v>156</v>
      </c>
      <c r="L321" s="71"/>
      <c r="M321" s="227" t="s">
        <v>22</v>
      </c>
      <c r="N321" s="228" t="s">
        <v>46</v>
      </c>
      <c r="O321" s="46"/>
      <c r="P321" s="229">
        <f>O321*H321</f>
        <v>0</v>
      </c>
      <c r="Q321" s="229">
        <v>0</v>
      </c>
      <c r="R321" s="229">
        <f>Q321*H321</f>
        <v>0</v>
      </c>
      <c r="S321" s="229">
        <v>0</v>
      </c>
      <c r="T321" s="230">
        <f>S321*H321</f>
        <v>0</v>
      </c>
      <c r="AR321" s="23" t="s">
        <v>250</v>
      </c>
      <c r="AT321" s="23" t="s">
        <v>152</v>
      </c>
      <c r="AU321" s="23" t="s">
        <v>84</v>
      </c>
      <c r="AY321" s="23" t="s">
        <v>149</v>
      </c>
      <c r="BE321" s="231">
        <f>IF(N321="základní",J321,0)</f>
        <v>0</v>
      </c>
      <c r="BF321" s="231">
        <f>IF(N321="snížená",J321,0)</f>
        <v>0</v>
      </c>
      <c r="BG321" s="231">
        <f>IF(N321="zákl. přenesená",J321,0)</f>
        <v>0</v>
      </c>
      <c r="BH321" s="231">
        <f>IF(N321="sníž. přenesená",J321,0)</f>
        <v>0</v>
      </c>
      <c r="BI321" s="231">
        <f>IF(N321="nulová",J321,0)</f>
        <v>0</v>
      </c>
      <c r="BJ321" s="23" t="s">
        <v>24</v>
      </c>
      <c r="BK321" s="231">
        <f>ROUND(I321*H321,2)</f>
        <v>0</v>
      </c>
      <c r="BL321" s="23" t="s">
        <v>250</v>
      </c>
      <c r="BM321" s="23" t="s">
        <v>607</v>
      </c>
    </row>
    <row r="322" spans="2:63" s="10" customFormat="1" ht="29.85" customHeight="1">
      <c r="B322" s="204"/>
      <c r="C322" s="205"/>
      <c r="D322" s="206" t="s">
        <v>74</v>
      </c>
      <c r="E322" s="218" t="s">
        <v>608</v>
      </c>
      <c r="F322" s="218" t="s">
        <v>609</v>
      </c>
      <c r="G322" s="205"/>
      <c r="H322" s="205"/>
      <c r="I322" s="208"/>
      <c r="J322" s="219">
        <f>BK322</f>
        <v>0</v>
      </c>
      <c r="K322" s="205"/>
      <c r="L322" s="210"/>
      <c r="M322" s="211"/>
      <c r="N322" s="212"/>
      <c r="O322" s="212"/>
      <c r="P322" s="213">
        <f>SUM(P323:P336)</f>
        <v>0</v>
      </c>
      <c r="Q322" s="212"/>
      <c r="R322" s="213">
        <f>SUM(R323:R336)</f>
        <v>0.08172</v>
      </c>
      <c r="S322" s="212"/>
      <c r="T322" s="214">
        <f>SUM(T323:T336)</f>
        <v>0</v>
      </c>
      <c r="AR322" s="215" t="s">
        <v>84</v>
      </c>
      <c r="AT322" s="216" t="s">
        <v>74</v>
      </c>
      <c r="AU322" s="216" t="s">
        <v>24</v>
      </c>
      <c r="AY322" s="215" t="s">
        <v>149</v>
      </c>
      <c r="BK322" s="217">
        <f>SUM(BK323:BK336)</f>
        <v>0</v>
      </c>
    </row>
    <row r="323" spans="2:65" s="1" customFormat="1" ht="22.8" customHeight="1">
      <c r="B323" s="45"/>
      <c r="C323" s="220" t="s">
        <v>610</v>
      </c>
      <c r="D323" s="220" t="s">
        <v>152</v>
      </c>
      <c r="E323" s="221" t="s">
        <v>611</v>
      </c>
      <c r="F323" s="222" t="s">
        <v>612</v>
      </c>
      <c r="G323" s="223" t="s">
        <v>185</v>
      </c>
      <c r="H323" s="224">
        <v>23.5</v>
      </c>
      <c r="I323" s="225"/>
      <c r="J323" s="226">
        <f>ROUND(I323*H323,2)</f>
        <v>0</v>
      </c>
      <c r="K323" s="222" t="s">
        <v>156</v>
      </c>
      <c r="L323" s="71"/>
      <c r="M323" s="227" t="s">
        <v>22</v>
      </c>
      <c r="N323" s="228" t="s">
        <v>46</v>
      </c>
      <c r="O323" s="46"/>
      <c r="P323" s="229">
        <f>O323*H323</f>
        <v>0</v>
      </c>
      <c r="Q323" s="229">
        <v>0.00312</v>
      </c>
      <c r="R323" s="229">
        <f>Q323*H323</f>
        <v>0.07332</v>
      </c>
      <c r="S323" s="229">
        <v>0</v>
      </c>
      <c r="T323" s="230">
        <f>S323*H323</f>
        <v>0</v>
      </c>
      <c r="AR323" s="23" t="s">
        <v>250</v>
      </c>
      <c r="AT323" s="23" t="s">
        <v>152</v>
      </c>
      <c r="AU323" s="23" t="s">
        <v>84</v>
      </c>
      <c r="AY323" s="23" t="s">
        <v>149</v>
      </c>
      <c r="BE323" s="231">
        <f>IF(N323="základní",J323,0)</f>
        <v>0</v>
      </c>
      <c r="BF323" s="231">
        <f>IF(N323="snížená",J323,0)</f>
        <v>0</v>
      </c>
      <c r="BG323" s="231">
        <f>IF(N323="zákl. přenesená",J323,0)</f>
        <v>0</v>
      </c>
      <c r="BH323" s="231">
        <f>IF(N323="sníž. přenesená",J323,0)</f>
        <v>0</v>
      </c>
      <c r="BI323" s="231">
        <f>IF(N323="nulová",J323,0)</f>
        <v>0</v>
      </c>
      <c r="BJ323" s="23" t="s">
        <v>24</v>
      </c>
      <c r="BK323" s="231">
        <f>ROUND(I323*H323,2)</f>
        <v>0</v>
      </c>
      <c r="BL323" s="23" t="s">
        <v>250</v>
      </c>
      <c r="BM323" s="23" t="s">
        <v>613</v>
      </c>
    </row>
    <row r="324" spans="2:47" s="1" customFormat="1" ht="13.5">
      <c r="B324" s="45"/>
      <c r="C324" s="73"/>
      <c r="D324" s="232" t="s">
        <v>159</v>
      </c>
      <c r="E324" s="73"/>
      <c r="F324" s="233" t="s">
        <v>614</v>
      </c>
      <c r="G324" s="73"/>
      <c r="H324" s="73"/>
      <c r="I324" s="190"/>
      <c r="J324" s="73"/>
      <c r="K324" s="73"/>
      <c r="L324" s="71"/>
      <c r="M324" s="234"/>
      <c r="N324" s="46"/>
      <c r="O324" s="46"/>
      <c r="P324" s="46"/>
      <c r="Q324" s="46"/>
      <c r="R324" s="46"/>
      <c r="S324" s="46"/>
      <c r="T324" s="94"/>
      <c r="AT324" s="23" t="s">
        <v>159</v>
      </c>
      <c r="AU324" s="23" t="s">
        <v>84</v>
      </c>
    </row>
    <row r="325" spans="2:51" s="11" customFormat="1" ht="13.5">
      <c r="B325" s="235"/>
      <c r="C325" s="236"/>
      <c r="D325" s="232" t="s">
        <v>161</v>
      </c>
      <c r="E325" s="237" t="s">
        <v>22</v>
      </c>
      <c r="F325" s="238" t="s">
        <v>615</v>
      </c>
      <c r="G325" s="236"/>
      <c r="H325" s="239">
        <v>23.5</v>
      </c>
      <c r="I325" s="240"/>
      <c r="J325" s="236"/>
      <c r="K325" s="236"/>
      <c r="L325" s="241"/>
      <c r="M325" s="242"/>
      <c r="N325" s="243"/>
      <c r="O325" s="243"/>
      <c r="P325" s="243"/>
      <c r="Q325" s="243"/>
      <c r="R325" s="243"/>
      <c r="S325" s="243"/>
      <c r="T325" s="244"/>
      <c r="AT325" s="245" t="s">
        <v>161</v>
      </c>
      <c r="AU325" s="245" t="s">
        <v>84</v>
      </c>
      <c r="AV325" s="11" t="s">
        <v>84</v>
      </c>
      <c r="AW325" s="11" t="s">
        <v>163</v>
      </c>
      <c r="AX325" s="11" t="s">
        <v>75</v>
      </c>
      <c r="AY325" s="245" t="s">
        <v>149</v>
      </c>
    </row>
    <row r="326" spans="2:65" s="1" customFormat="1" ht="22.8" customHeight="1">
      <c r="B326" s="45"/>
      <c r="C326" s="220" t="s">
        <v>616</v>
      </c>
      <c r="D326" s="220" t="s">
        <v>152</v>
      </c>
      <c r="E326" s="221" t="s">
        <v>617</v>
      </c>
      <c r="F326" s="222" t="s">
        <v>618</v>
      </c>
      <c r="G326" s="223" t="s">
        <v>179</v>
      </c>
      <c r="H326" s="224">
        <v>5</v>
      </c>
      <c r="I326" s="225"/>
      <c r="J326" s="226">
        <f>ROUND(I326*H326,2)</f>
        <v>0</v>
      </c>
      <c r="K326" s="222" t="s">
        <v>156</v>
      </c>
      <c r="L326" s="71"/>
      <c r="M326" s="227" t="s">
        <v>22</v>
      </c>
      <c r="N326" s="228" t="s">
        <v>46</v>
      </c>
      <c r="O326" s="46"/>
      <c r="P326" s="229">
        <f>O326*H326</f>
        <v>0</v>
      </c>
      <c r="Q326" s="229">
        <v>0</v>
      </c>
      <c r="R326" s="229">
        <f>Q326*H326</f>
        <v>0</v>
      </c>
      <c r="S326" s="229">
        <v>0</v>
      </c>
      <c r="T326" s="230">
        <f>S326*H326</f>
        <v>0</v>
      </c>
      <c r="AR326" s="23" t="s">
        <v>250</v>
      </c>
      <c r="AT326" s="23" t="s">
        <v>152</v>
      </c>
      <c r="AU326" s="23" t="s">
        <v>84</v>
      </c>
      <c r="AY326" s="23" t="s">
        <v>149</v>
      </c>
      <c r="BE326" s="231">
        <f>IF(N326="základní",J326,0)</f>
        <v>0</v>
      </c>
      <c r="BF326" s="231">
        <f>IF(N326="snížená",J326,0)</f>
        <v>0</v>
      </c>
      <c r="BG326" s="231">
        <f>IF(N326="zákl. přenesená",J326,0)</f>
        <v>0</v>
      </c>
      <c r="BH326" s="231">
        <f>IF(N326="sníž. přenesená",J326,0)</f>
        <v>0</v>
      </c>
      <c r="BI326" s="231">
        <f>IF(N326="nulová",J326,0)</f>
        <v>0</v>
      </c>
      <c r="BJ326" s="23" t="s">
        <v>24</v>
      </c>
      <c r="BK326" s="231">
        <f>ROUND(I326*H326,2)</f>
        <v>0</v>
      </c>
      <c r="BL326" s="23" t="s">
        <v>250</v>
      </c>
      <c r="BM326" s="23" t="s">
        <v>619</v>
      </c>
    </row>
    <row r="327" spans="2:51" s="11" customFormat="1" ht="13.5">
      <c r="B327" s="235"/>
      <c r="C327" s="236"/>
      <c r="D327" s="232" t="s">
        <v>161</v>
      </c>
      <c r="E327" s="237" t="s">
        <v>22</v>
      </c>
      <c r="F327" s="238" t="s">
        <v>620</v>
      </c>
      <c r="G327" s="236"/>
      <c r="H327" s="239">
        <v>5</v>
      </c>
      <c r="I327" s="240"/>
      <c r="J327" s="236"/>
      <c r="K327" s="236"/>
      <c r="L327" s="241"/>
      <c r="M327" s="242"/>
      <c r="N327" s="243"/>
      <c r="O327" s="243"/>
      <c r="P327" s="243"/>
      <c r="Q327" s="243"/>
      <c r="R327" s="243"/>
      <c r="S327" s="243"/>
      <c r="T327" s="244"/>
      <c r="AT327" s="245" t="s">
        <v>161</v>
      </c>
      <c r="AU327" s="245" t="s">
        <v>84</v>
      </c>
      <c r="AV327" s="11" t="s">
        <v>84</v>
      </c>
      <c r="AW327" s="11" t="s">
        <v>163</v>
      </c>
      <c r="AX327" s="11" t="s">
        <v>75</v>
      </c>
      <c r="AY327" s="245" t="s">
        <v>149</v>
      </c>
    </row>
    <row r="328" spans="2:65" s="1" customFormat="1" ht="22.8" customHeight="1">
      <c r="B328" s="45"/>
      <c r="C328" s="267" t="s">
        <v>621</v>
      </c>
      <c r="D328" s="267" t="s">
        <v>500</v>
      </c>
      <c r="E328" s="268" t="s">
        <v>622</v>
      </c>
      <c r="F328" s="269" t="s">
        <v>623</v>
      </c>
      <c r="G328" s="270" t="s">
        <v>179</v>
      </c>
      <c r="H328" s="271">
        <v>5</v>
      </c>
      <c r="I328" s="272"/>
      <c r="J328" s="273">
        <f>ROUND(I328*H328,2)</f>
        <v>0</v>
      </c>
      <c r="K328" s="269" t="s">
        <v>22</v>
      </c>
      <c r="L328" s="274"/>
      <c r="M328" s="275" t="s">
        <v>22</v>
      </c>
      <c r="N328" s="276" t="s">
        <v>46</v>
      </c>
      <c r="O328" s="46"/>
      <c r="P328" s="229">
        <f>O328*H328</f>
        <v>0</v>
      </c>
      <c r="Q328" s="229">
        <v>0.00048</v>
      </c>
      <c r="R328" s="229">
        <f>Q328*H328</f>
        <v>0.0024000000000000002</v>
      </c>
      <c r="S328" s="229">
        <v>0</v>
      </c>
      <c r="T328" s="230">
        <f>S328*H328</f>
        <v>0</v>
      </c>
      <c r="AR328" s="23" t="s">
        <v>356</v>
      </c>
      <c r="AT328" s="23" t="s">
        <v>500</v>
      </c>
      <c r="AU328" s="23" t="s">
        <v>84</v>
      </c>
      <c r="AY328" s="23" t="s">
        <v>149</v>
      </c>
      <c r="BE328" s="231">
        <f>IF(N328="základní",J328,0)</f>
        <v>0</v>
      </c>
      <c r="BF328" s="231">
        <f>IF(N328="snížená",J328,0)</f>
        <v>0</v>
      </c>
      <c r="BG328" s="231">
        <f>IF(N328="zákl. přenesená",J328,0)</f>
        <v>0</v>
      </c>
      <c r="BH328" s="231">
        <f>IF(N328="sníž. přenesená",J328,0)</f>
        <v>0</v>
      </c>
      <c r="BI328" s="231">
        <f>IF(N328="nulová",J328,0)</f>
        <v>0</v>
      </c>
      <c r="BJ328" s="23" t="s">
        <v>24</v>
      </c>
      <c r="BK328" s="231">
        <f>ROUND(I328*H328,2)</f>
        <v>0</v>
      </c>
      <c r="BL328" s="23" t="s">
        <v>250</v>
      </c>
      <c r="BM328" s="23" t="s">
        <v>624</v>
      </c>
    </row>
    <row r="329" spans="2:65" s="1" customFormat="1" ht="22.8" customHeight="1">
      <c r="B329" s="45"/>
      <c r="C329" s="220" t="s">
        <v>625</v>
      </c>
      <c r="D329" s="220" t="s">
        <v>152</v>
      </c>
      <c r="E329" s="221" t="s">
        <v>626</v>
      </c>
      <c r="F329" s="222" t="s">
        <v>627</v>
      </c>
      <c r="G329" s="223" t="s">
        <v>179</v>
      </c>
      <c r="H329" s="224">
        <v>5</v>
      </c>
      <c r="I329" s="225"/>
      <c r="J329" s="226">
        <f>ROUND(I329*H329,2)</f>
        <v>0</v>
      </c>
      <c r="K329" s="222" t="s">
        <v>156</v>
      </c>
      <c r="L329" s="71"/>
      <c r="M329" s="227" t="s">
        <v>22</v>
      </c>
      <c r="N329" s="228" t="s">
        <v>46</v>
      </c>
      <c r="O329" s="46"/>
      <c r="P329" s="229">
        <f>O329*H329</f>
        <v>0</v>
      </c>
      <c r="Q329" s="229">
        <v>0</v>
      </c>
      <c r="R329" s="229">
        <f>Q329*H329</f>
        <v>0</v>
      </c>
      <c r="S329" s="229">
        <v>0</v>
      </c>
      <c r="T329" s="230">
        <f>S329*H329</f>
        <v>0</v>
      </c>
      <c r="AR329" s="23" t="s">
        <v>250</v>
      </c>
      <c r="AT329" s="23" t="s">
        <v>152</v>
      </c>
      <c r="AU329" s="23" t="s">
        <v>84</v>
      </c>
      <c r="AY329" s="23" t="s">
        <v>149</v>
      </c>
      <c r="BE329" s="231">
        <f>IF(N329="základní",J329,0)</f>
        <v>0</v>
      </c>
      <c r="BF329" s="231">
        <f>IF(N329="snížená",J329,0)</f>
        <v>0</v>
      </c>
      <c r="BG329" s="231">
        <f>IF(N329="zákl. přenesená",J329,0)</f>
        <v>0</v>
      </c>
      <c r="BH329" s="231">
        <f>IF(N329="sníž. přenesená",J329,0)</f>
        <v>0</v>
      </c>
      <c r="BI329" s="231">
        <f>IF(N329="nulová",J329,0)</f>
        <v>0</v>
      </c>
      <c r="BJ329" s="23" t="s">
        <v>24</v>
      </c>
      <c r="BK329" s="231">
        <f>ROUND(I329*H329,2)</f>
        <v>0</v>
      </c>
      <c r="BL329" s="23" t="s">
        <v>250</v>
      </c>
      <c r="BM329" s="23" t="s">
        <v>628</v>
      </c>
    </row>
    <row r="330" spans="2:65" s="1" customFormat="1" ht="22.8" customHeight="1">
      <c r="B330" s="45"/>
      <c r="C330" s="267" t="s">
        <v>629</v>
      </c>
      <c r="D330" s="267" t="s">
        <v>500</v>
      </c>
      <c r="E330" s="268" t="s">
        <v>630</v>
      </c>
      <c r="F330" s="269" t="s">
        <v>631</v>
      </c>
      <c r="G330" s="270" t="s">
        <v>179</v>
      </c>
      <c r="H330" s="271">
        <v>5</v>
      </c>
      <c r="I330" s="272"/>
      <c r="J330" s="273">
        <f>ROUND(I330*H330,2)</f>
        <v>0</v>
      </c>
      <c r="K330" s="269" t="s">
        <v>22</v>
      </c>
      <c r="L330" s="274"/>
      <c r="M330" s="275" t="s">
        <v>22</v>
      </c>
      <c r="N330" s="276" t="s">
        <v>46</v>
      </c>
      <c r="O330" s="46"/>
      <c r="P330" s="229">
        <f>O330*H330</f>
        <v>0</v>
      </c>
      <c r="Q330" s="229">
        <v>0.0003</v>
      </c>
      <c r="R330" s="229">
        <f>Q330*H330</f>
        <v>0.0014999999999999998</v>
      </c>
      <c r="S330" s="229">
        <v>0</v>
      </c>
      <c r="T330" s="230">
        <f>S330*H330</f>
        <v>0</v>
      </c>
      <c r="AR330" s="23" t="s">
        <v>356</v>
      </c>
      <c r="AT330" s="23" t="s">
        <v>500</v>
      </c>
      <c r="AU330" s="23" t="s">
        <v>84</v>
      </c>
      <c r="AY330" s="23" t="s">
        <v>149</v>
      </c>
      <c r="BE330" s="231">
        <f>IF(N330="základní",J330,0)</f>
        <v>0</v>
      </c>
      <c r="BF330" s="231">
        <f>IF(N330="snížená",J330,0)</f>
        <v>0</v>
      </c>
      <c r="BG330" s="231">
        <f>IF(N330="zákl. přenesená",J330,0)</f>
        <v>0</v>
      </c>
      <c r="BH330" s="231">
        <f>IF(N330="sníž. přenesená",J330,0)</f>
        <v>0</v>
      </c>
      <c r="BI330" s="231">
        <f>IF(N330="nulová",J330,0)</f>
        <v>0</v>
      </c>
      <c r="BJ330" s="23" t="s">
        <v>24</v>
      </c>
      <c r="BK330" s="231">
        <f>ROUND(I330*H330,2)</f>
        <v>0</v>
      </c>
      <c r="BL330" s="23" t="s">
        <v>250</v>
      </c>
      <c r="BM330" s="23" t="s">
        <v>632</v>
      </c>
    </row>
    <row r="331" spans="2:65" s="1" customFormat="1" ht="22.8" customHeight="1">
      <c r="B331" s="45"/>
      <c r="C331" s="220" t="s">
        <v>633</v>
      </c>
      <c r="D331" s="220" t="s">
        <v>152</v>
      </c>
      <c r="E331" s="221" t="s">
        <v>634</v>
      </c>
      <c r="F331" s="222" t="s">
        <v>635</v>
      </c>
      <c r="G331" s="223" t="s">
        <v>179</v>
      </c>
      <c r="H331" s="224">
        <v>15</v>
      </c>
      <c r="I331" s="225"/>
      <c r="J331" s="226">
        <f>ROUND(I331*H331,2)</f>
        <v>0</v>
      </c>
      <c r="K331" s="222" t="s">
        <v>156</v>
      </c>
      <c r="L331" s="71"/>
      <c r="M331" s="227" t="s">
        <v>22</v>
      </c>
      <c r="N331" s="228" t="s">
        <v>46</v>
      </c>
      <c r="O331" s="46"/>
      <c r="P331" s="229">
        <f>O331*H331</f>
        <v>0</v>
      </c>
      <c r="Q331" s="229">
        <v>0</v>
      </c>
      <c r="R331" s="229">
        <f>Q331*H331</f>
        <v>0</v>
      </c>
      <c r="S331" s="229">
        <v>0</v>
      </c>
      <c r="T331" s="230">
        <f>S331*H331</f>
        <v>0</v>
      </c>
      <c r="AR331" s="23" t="s">
        <v>250</v>
      </c>
      <c r="AT331" s="23" t="s">
        <v>152</v>
      </c>
      <c r="AU331" s="23" t="s">
        <v>84</v>
      </c>
      <c r="AY331" s="23" t="s">
        <v>149</v>
      </c>
      <c r="BE331" s="231">
        <f>IF(N331="základní",J331,0)</f>
        <v>0</v>
      </c>
      <c r="BF331" s="231">
        <f>IF(N331="snížená",J331,0)</f>
        <v>0</v>
      </c>
      <c r="BG331" s="231">
        <f>IF(N331="zákl. přenesená",J331,0)</f>
        <v>0</v>
      </c>
      <c r="BH331" s="231">
        <f>IF(N331="sníž. přenesená",J331,0)</f>
        <v>0</v>
      </c>
      <c r="BI331" s="231">
        <f>IF(N331="nulová",J331,0)</f>
        <v>0</v>
      </c>
      <c r="BJ331" s="23" t="s">
        <v>24</v>
      </c>
      <c r="BK331" s="231">
        <f>ROUND(I331*H331,2)</f>
        <v>0</v>
      </c>
      <c r="BL331" s="23" t="s">
        <v>250</v>
      </c>
      <c r="BM331" s="23" t="s">
        <v>636</v>
      </c>
    </row>
    <row r="332" spans="2:51" s="11" customFormat="1" ht="13.5">
      <c r="B332" s="235"/>
      <c r="C332" s="236"/>
      <c r="D332" s="232" t="s">
        <v>161</v>
      </c>
      <c r="E332" s="237" t="s">
        <v>22</v>
      </c>
      <c r="F332" s="238" t="s">
        <v>637</v>
      </c>
      <c r="G332" s="236"/>
      <c r="H332" s="239">
        <v>15</v>
      </c>
      <c r="I332" s="240"/>
      <c r="J332" s="236"/>
      <c r="K332" s="236"/>
      <c r="L332" s="241"/>
      <c r="M332" s="242"/>
      <c r="N332" s="243"/>
      <c r="O332" s="243"/>
      <c r="P332" s="243"/>
      <c r="Q332" s="243"/>
      <c r="R332" s="243"/>
      <c r="S332" s="243"/>
      <c r="T332" s="244"/>
      <c r="AT332" s="245" t="s">
        <v>161</v>
      </c>
      <c r="AU332" s="245" t="s">
        <v>84</v>
      </c>
      <c r="AV332" s="11" t="s">
        <v>84</v>
      </c>
      <c r="AW332" s="11" t="s">
        <v>163</v>
      </c>
      <c r="AX332" s="11" t="s">
        <v>75</v>
      </c>
      <c r="AY332" s="245" t="s">
        <v>149</v>
      </c>
    </row>
    <row r="333" spans="2:65" s="1" customFormat="1" ht="14.4" customHeight="1">
      <c r="B333" s="45"/>
      <c r="C333" s="267" t="s">
        <v>638</v>
      </c>
      <c r="D333" s="267" t="s">
        <v>500</v>
      </c>
      <c r="E333" s="268" t="s">
        <v>639</v>
      </c>
      <c r="F333" s="269" t="s">
        <v>640</v>
      </c>
      <c r="G333" s="270" t="s">
        <v>179</v>
      </c>
      <c r="H333" s="271">
        <v>15</v>
      </c>
      <c r="I333" s="272"/>
      <c r="J333" s="273">
        <f>ROUND(I333*H333,2)</f>
        <v>0</v>
      </c>
      <c r="K333" s="269" t="s">
        <v>22</v>
      </c>
      <c r="L333" s="274"/>
      <c r="M333" s="275" t="s">
        <v>22</v>
      </c>
      <c r="N333" s="276" t="s">
        <v>46</v>
      </c>
      <c r="O333" s="46"/>
      <c r="P333" s="229">
        <f>O333*H333</f>
        <v>0</v>
      </c>
      <c r="Q333" s="229">
        <v>0.0003</v>
      </c>
      <c r="R333" s="229">
        <f>Q333*H333</f>
        <v>0.0045</v>
      </c>
      <c r="S333" s="229">
        <v>0</v>
      </c>
      <c r="T333" s="230">
        <f>S333*H333</f>
        <v>0</v>
      </c>
      <c r="AR333" s="23" t="s">
        <v>356</v>
      </c>
      <c r="AT333" s="23" t="s">
        <v>500</v>
      </c>
      <c r="AU333" s="23" t="s">
        <v>84</v>
      </c>
      <c r="AY333" s="23" t="s">
        <v>149</v>
      </c>
      <c r="BE333" s="231">
        <f>IF(N333="základní",J333,0)</f>
        <v>0</v>
      </c>
      <c r="BF333" s="231">
        <f>IF(N333="snížená",J333,0)</f>
        <v>0</v>
      </c>
      <c r="BG333" s="231">
        <f>IF(N333="zákl. přenesená",J333,0)</f>
        <v>0</v>
      </c>
      <c r="BH333" s="231">
        <f>IF(N333="sníž. přenesená",J333,0)</f>
        <v>0</v>
      </c>
      <c r="BI333" s="231">
        <f>IF(N333="nulová",J333,0)</f>
        <v>0</v>
      </c>
      <c r="BJ333" s="23" t="s">
        <v>24</v>
      </c>
      <c r="BK333" s="231">
        <f>ROUND(I333*H333,2)</f>
        <v>0</v>
      </c>
      <c r="BL333" s="23" t="s">
        <v>250</v>
      </c>
      <c r="BM333" s="23" t="s">
        <v>641</v>
      </c>
    </row>
    <row r="334" spans="2:51" s="11" customFormat="1" ht="13.5">
      <c r="B334" s="235"/>
      <c r="C334" s="236"/>
      <c r="D334" s="232" t="s">
        <v>161</v>
      </c>
      <c r="E334" s="237" t="s">
        <v>22</v>
      </c>
      <c r="F334" s="238" t="s">
        <v>637</v>
      </c>
      <c r="G334" s="236"/>
      <c r="H334" s="239">
        <v>15</v>
      </c>
      <c r="I334" s="240"/>
      <c r="J334" s="236"/>
      <c r="K334" s="236"/>
      <c r="L334" s="241"/>
      <c r="M334" s="242"/>
      <c r="N334" s="243"/>
      <c r="O334" s="243"/>
      <c r="P334" s="243"/>
      <c r="Q334" s="243"/>
      <c r="R334" s="243"/>
      <c r="S334" s="243"/>
      <c r="T334" s="244"/>
      <c r="AT334" s="245" t="s">
        <v>161</v>
      </c>
      <c r="AU334" s="245" t="s">
        <v>84</v>
      </c>
      <c r="AV334" s="11" t="s">
        <v>84</v>
      </c>
      <c r="AW334" s="11" t="s">
        <v>163</v>
      </c>
      <c r="AX334" s="11" t="s">
        <v>75</v>
      </c>
      <c r="AY334" s="245" t="s">
        <v>149</v>
      </c>
    </row>
    <row r="335" spans="2:65" s="1" customFormat="1" ht="34.2" customHeight="1">
      <c r="B335" s="45"/>
      <c r="C335" s="220" t="s">
        <v>642</v>
      </c>
      <c r="D335" s="220" t="s">
        <v>152</v>
      </c>
      <c r="E335" s="221" t="s">
        <v>643</v>
      </c>
      <c r="F335" s="222" t="s">
        <v>644</v>
      </c>
      <c r="G335" s="223" t="s">
        <v>155</v>
      </c>
      <c r="H335" s="224">
        <v>0.082</v>
      </c>
      <c r="I335" s="225"/>
      <c r="J335" s="226">
        <f>ROUND(I335*H335,2)</f>
        <v>0</v>
      </c>
      <c r="K335" s="222" t="s">
        <v>156</v>
      </c>
      <c r="L335" s="71"/>
      <c r="M335" s="227" t="s">
        <v>22</v>
      </c>
      <c r="N335" s="228" t="s">
        <v>46</v>
      </c>
      <c r="O335" s="46"/>
      <c r="P335" s="229">
        <f>O335*H335</f>
        <v>0</v>
      </c>
      <c r="Q335" s="229">
        <v>0</v>
      </c>
      <c r="R335" s="229">
        <f>Q335*H335</f>
        <v>0</v>
      </c>
      <c r="S335" s="229">
        <v>0</v>
      </c>
      <c r="T335" s="230">
        <f>S335*H335</f>
        <v>0</v>
      </c>
      <c r="AR335" s="23" t="s">
        <v>250</v>
      </c>
      <c r="AT335" s="23" t="s">
        <v>152</v>
      </c>
      <c r="AU335" s="23" t="s">
        <v>84</v>
      </c>
      <c r="AY335" s="23" t="s">
        <v>149</v>
      </c>
      <c r="BE335" s="231">
        <f>IF(N335="základní",J335,0)</f>
        <v>0</v>
      </c>
      <c r="BF335" s="231">
        <f>IF(N335="snížená",J335,0)</f>
        <v>0</v>
      </c>
      <c r="BG335" s="231">
        <f>IF(N335="zákl. přenesená",J335,0)</f>
        <v>0</v>
      </c>
      <c r="BH335" s="231">
        <f>IF(N335="sníž. přenesená",J335,0)</f>
        <v>0</v>
      </c>
      <c r="BI335" s="231">
        <f>IF(N335="nulová",J335,0)</f>
        <v>0</v>
      </c>
      <c r="BJ335" s="23" t="s">
        <v>24</v>
      </c>
      <c r="BK335" s="231">
        <f>ROUND(I335*H335,2)</f>
        <v>0</v>
      </c>
      <c r="BL335" s="23" t="s">
        <v>250</v>
      </c>
      <c r="BM335" s="23" t="s">
        <v>645</v>
      </c>
    </row>
    <row r="336" spans="2:47" s="1" customFormat="1" ht="13.5">
      <c r="B336" s="45"/>
      <c r="C336" s="73"/>
      <c r="D336" s="232" t="s">
        <v>159</v>
      </c>
      <c r="E336" s="73"/>
      <c r="F336" s="233" t="s">
        <v>450</v>
      </c>
      <c r="G336" s="73"/>
      <c r="H336" s="73"/>
      <c r="I336" s="190"/>
      <c r="J336" s="73"/>
      <c r="K336" s="73"/>
      <c r="L336" s="71"/>
      <c r="M336" s="234"/>
      <c r="N336" s="46"/>
      <c r="O336" s="46"/>
      <c r="P336" s="46"/>
      <c r="Q336" s="46"/>
      <c r="R336" s="46"/>
      <c r="S336" s="46"/>
      <c r="T336" s="94"/>
      <c r="AT336" s="23" t="s">
        <v>159</v>
      </c>
      <c r="AU336" s="23" t="s">
        <v>84</v>
      </c>
    </row>
    <row r="337" spans="2:63" s="10" customFormat="1" ht="29.85" customHeight="1">
      <c r="B337" s="204"/>
      <c r="C337" s="205"/>
      <c r="D337" s="206" t="s">
        <v>74</v>
      </c>
      <c r="E337" s="218" t="s">
        <v>646</v>
      </c>
      <c r="F337" s="218" t="s">
        <v>647</v>
      </c>
      <c r="G337" s="205"/>
      <c r="H337" s="205"/>
      <c r="I337" s="208"/>
      <c r="J337" s="219">
        <f>BK337</f>
        <v>0</v>
      </c>
      <c r="K337" s="205"/>
      <c r="L337" s="210"/>
      <c r="M337" s="211"/>
      <c r="N337" s="212"/>
      <c r="O337" s="212"/>
      <c r="P337" s="213">
        <f>SUM(P338:P349)</f>
        <v>0</v>
      </c>
      <c r="Q337" s="212"/>
      <c r="R337" s="213">
        <f>SUM(R338:R349)</f>
        <v>0.505392104</v>
      </c>
      <c r="S337" s="212"/>
      <c r="T337" s="214">
        <f>SUM(T338:T349)</f>
        <v>0</v>
      </c>
      <c r="AR337" s="215" t="s">
        <v>84</v>
      </c>
      <c r="AT337" s="216" t="s">
        <v>74</v>
      </c>
      <c r="AU337" s="216" t="s">
        <v>24</v>
      </c>
      <c r="AY337" s="215" t="s">
        <v>149</v>
      </c>
      <c r="BK337" s="217">
        <f>SUM(BK338:BK349)</f>
        <v>0</v>
      </c>
    </row>
    <row r="338" spans="2:65" s="1" customFormat="1" ht="34.2" customHeight="1">
      <c r="B338" s="45"/>
      <c r="C338" s="220" t="s">
        <v>648</v>
      </c>
      <c r="D338" s="220" t="s">
        <v>152</v>
      </c>
      <c r="E338" s="221" t="s">
        <v>649</v>
      </c>
      <c r="F338" s="222" t="s">
        <v>650</v>
      </c>
      <c r="G338" s="223" t="s">
        <v>185</v>
      </c>
      <c r="H338" s="224">
        <v>80</v>
      </c>
      <c r="I338" s="225"/>
      <c r="J338" s="226">
        <f>ROUND(I338*H338,2)</f>
        <v>0</v>
      </c>
      <c r="K338" s="222" t="s">
        <v>156</v>
      </c>
      <c r="L338" s="71"/>
      <c r="M338" s="227" t="s">
        <v>22</v>
      </c>
      <c r="N338" s="228" t="s">
        <v>46</v>
      </c>
      <c r="O338" s="46"/>
      <c r="P338" s="229">
        <f>O338*H338</f>
        <v>0</v>
      </c>
      <c r="Q338" s="229">
        <v>0.00026</v>
      </c>
      <c r="R338" s="229">
        <f>Q338*H338</f>
        <v>0.0208</v>
      </c>
      <c r="S338" s="229">
        <v>0</v>
      </c>
      <c r="T338" s="230">
        <f>S338*H338</f>
        <v>0</v>
      </c>
      <c r="AR338" s="23" t="s">
        <v>250</v>
      </c>
      <c r="AT338" s="23" t="s">
        <v>152</v>
      </c>
      <c r="AU338" s="23" t="s">
        <v>84</v>
      </c>
      <c r="AY338" s="23" t="s">
        <v>149</v>
      </c>
      <c r="BE338" s="231">
        <f>IF(N338="základní",J338,0)</f>
        <v>0</v>
      </c>
      <c r="BF338" s="231">
        <f>IF(N338="snížená",J338,0)</f>
        <v>0</v>
      </c>
      <c r="BG338" s="231">
        <f>IF(N338="zákl. přenesená",J338,0)</f>
        <v>0</v>
      </c>
      <c r="BH338" s="231">
        <f>IF(N338="sníž. přenesená",J338,0)</f>
        <v>0</v>
      </c>
      <c r="BI338" s="231">
        <f>IF(N338="nulová",J338,0)</f>
        <v>0</v>
      </c>
      <c r="BJ338" s="23" t="s">
        <v>24</v>
      </c>
      <c r="BK338" s="231">
        <f>ROUND(I338*H338,2)</f>
        <v>0</v>
      </c>
      <c r="BL338" s="23" t="s">
        <v>250</v>
      </c>
      <c r="BM338" s="23" t="s">
        <v>651</v>
      </c>
    </row>
    <row r="339" spans="2:47" s="1" customFormat="1" ht="13.5">
      <c r="B339" s="45"/>
      <c r="C339" s="73"/>
      <c r="D339" s="232" t="s">
        <v>159</v>
      </c>
      <c r="E339" s="73"/>
      <c r="F339" s="233" t="s">
        <v>652</v>
      </c>
      <c r="G339" s="73"/>
      <c r="H339" s="73"/>
      <c r="I339" s="190"/>
      <c r="J339" s="73"/>
      <c r="K339" s="73"/>
      <c r="L339" s="71"/>
      <c r="M339" s="234"/>
      <c r="N339" s="46"/>
      <c r="O339" s="46"/>
      <c r="P339" s="46"/>
      <c r="Q339" s="46"/>
      <c r="R339" s="46"/>
      <c r="S339" s="46"/>
      <c r="T339" s="94"/>
      <c r="AT339" s="23" t="s">
        <v>159</v>
      </c>
      <c r="AU339" s="23" t="s">
        <v>84</v>
      </c>
    </row>
    <row r="340" spans="2:51" s="11" customFormat="1" ht="13.5">
      <c r="B340" s="235"/>
      <c r="C340" s="236"/>
      <c r="D340" s="232" t="s">
        <v>161</v>
      </c>
      <c r="E340" s="237" t="s">
        <v>22</v>
      </c>
      <c r="F340" s="238" t="s">
        <v>653</v>
      </c>
      <c r="G340" s="236"/>
      <c r="H340" s="239">
        <v>42</v>
      </c>
      <c r="I340" s="240"/>
      <c r="J340" s="236"/>
      <c r="K340" s="236"/>
      <c r="L340" s="241"/>
      <c r="M340" s="242"/>
      <c r="N340" s="243"/>
      <c r="O340" s="243"/>
      <c r="P340" s="243"/>
      <c r="Q340" s="243"/>
      <c r="R340" s="243"/>
      <c r="S340" s="243"/>
      <c r="T340" s="244"/>
      <c r="AT340" s="245" t="s">
        <v>161</v>
      </c>
      <c r="AU340" s="245" t="s">
        <v>84</v>
      </c>
      <c r="AV340" s="11" t="s">
        <v>84</v>
      </c>
      <c r="AW340" s="11" t="s">
        <v>163</v>
      </c>
      <c r="AX340" s="11" t="s">
        <v>75</v>
      </c>
      <c r="AY340" s="245" t="s">
        <v>149</v>
      </c>
    </row>
    <row r="341" spans="2:51" s="11" customFormat="1" ht="13.5">
      <c r="B341" s="235"/>
      <c r="C341" s="236"/>
      <c r="D341" s="232" t="s">
        <v>161</v>
      </c>
      <c r="E341" s="237" t="s">
        <v>22</v>
      </c>
      <c r="F341" s="238" t="s">
        <v>654</v>
      </c>
      <c r="G341" s="236"/>
      <c r="H341" s="239">
        <v>38</v>
      </c>
      <c r="I341" s="240"/>
      <c r="J341" s="236"/>
      <c r="K341" s="236"/>
      <c r="L341" s="241"/>
      <c r="M341" s="242"/>
      <c r="N341" s="243"/>
      <c r="O341" s="243"/>
      <c r="P341" s="243"/>
      <c r="Q341" s="243"/>
      <c r="R341" s="243"/>
      <c r="S341" s="243"/>
      <c r="T341" s="244"/>
      <c r="AT341" s="245" t="s">
        <v>161</v>
      </c>
      <c r="AU341" s="245" t="s">
        <v>84</v>
      </c>
      <c r="AV341" s="11" t="s">
        <v>84</v>
      </c>
      <c r="AW341" s="11" t="s">
        <v>163</v>
      </c>
      <c r="AX341" s="11" t="s">
        <v>75</v>
      </c>
      <c r="AY341" s="245" t="s">
        <v>149</v>
      </c>
    </row>
    <row r="342" spans="2:65" s="1" customFormat="1" ht="45.6" customHeight="1">
      <c r="B342" s="45"/>
      <c r="C342" s="220" t="s">
        <v>655</v>
      </c>
      <c r="D342" s="220" t="s">
        <v>152</v>
      </c>
      <c r="E342" s="221" t="s">
        <v>656</v>
      </c>
      <c r="F342" s="222" t="s">
        <v>657</v>
      </c>
      <c r="G342" s="223" t="s">
        <v>185</v>
      </c>
      <c r="H342" s="224">
        <v>21</v>
      </c>
      <c r="I342" s="225"/>
      <c r="J342" s="226">
        <f>ROUND(I342*H342,2)</f>
        <v>0</v>
      </c>
      <c r="K342" s="222" t="s">
        <v>156</v>
      </c>
      <c r="L342" s="71"/>
      <c r="M342" s="227" t="s">
        <v>22</v>
      </c>
      <c r="N342" s="228" t="s">
        <v>46</v>
      </c>
      <c r="O342" s="46"/>
      <c r="P342" s="229">
        <f>O342*H342</f>
        <v>0</v>
      </c>
      <c r="Q342" s="229">
        <v>0.01095</v>
      </c>
      <c r="R342" s="229">
        <f>Q342*H342</f>
        <v>0.22995</v>
      </c>
      <c r="S342" s="229">
        <v>0</v>
      </c>
      <c r="T342" s="230">
        <f>S342*H342</f>
        <v>0</v>
      </c>
      <c r="AR342" s="23" t="s">
        <v>250</v>
      </c>
      <c r="AT342" s="23" t="s">
        <v>152</v>
      </c>
      <c r="AU342" s="23" t="s">
        <v>84</v>
      </c>
      <c r="AY342" s="23" t="s">
        <v>149</v>
      </c>
      <c r="BE342" s="231">
        <f>IF(N342="základní",J342,0)</f>
        <v>0</v>
      </c>
      <c r="BF342" s="231">
        <f>IF(N342="snížená",J342,0)</f>
        <v>0</v>
      </c>
      <c r="BG342" s="231">
        <f>IF(N342="zákl. přenesená",J342,0)</f>
        <v>0</v>
      </c>
      <c r="BH342" s="231">
        <f>IF(N342="sníž. přenesená",J342,0)</f>
        <v>0</v>
      </c>
      <c r="BI342" s="231">
        <f>IF(N342="nulová",J342,0)</f>
        <v>0</v>
      </c>
      <c r="BJ342" s="23" t="s">
        <v>24</v>
      </c>
      <c r="BK342" s="231">
        <f>ROUND(I342*H342,2)</f>
        <v>0</v>
      </c>
      <c r="BL342" s="23" t="s">
        <v>250</v>
      </c>
      <c r="BM342" s="23" t="s">
        <v>658</v>
      </c>
    </row>
    <row r="343" spans="2:47" s="1" customFormat="1" ht="13.5">
      <c r="B343" s="45"/>
      <c r="C343" s="73"/>
      <c r="D343" s="232" t="s">
        <v>159</v>
      </c>
      <c r="E343" s="73"/>
      <c r="F343" s="233" t="s">
        <v>659</v>
      </c>
      <c r="G343" s="73"/>
      <c r="H343" s="73"/>
      <c r="I343" s="190"/>
      <c r="J343" s="73"/>
      <c r="K343" s="73"/>
      <c r="L343" s="71"/>
      <c r="M343" s="234"/>
      <c r="N343" s="46"/>
      <c r="O343" s="46"/>
      <c r="P343" s="46"/>
      <c r="Q343" s="46"/>
      <c r="R343" s="46"/>
      <c r="S343" s="46"/>
      <c r="T343" s="94"/>
      <c r="AT343" s="23" t="s">
        <v>159</v>
      </c>
      <c r="AU343" s="23" t="s">
        <v>84</v>
      </c>
    </row>
    <row r="344" spans="2:51" s="11" customFormat="1" ht="13.5">
      <c r="B344" s="235"/>
      <c r="C344" s="236"/>
      <c r="D344" s="232" t="s">
        <v>161</v>
      </c>
      <c r="E344" s="237" t="s">
        <v>22</v>
      </c>
      <c r="F344" s="238" t="s">
        <v>660</v>
      </c>
      <c r="G344" s="236"/>
      <c r="H344" s="239">
        <v>21</v>
      </c>
      <c r="I344" s="240"/>
      <c r="J344" s="236"/>
      <c r="K344" s="236"/>
      <c r="L344" s="241"/>
      <c r="M344" s="242"/>
      <c r="N344" s="243"/>
      <c r="O344" s="243"/>
      <c r="P344" s="243"/>
      <c r="Q344" s="243"/>
      <c r="R344" s="243"/>
      <c r="S344" s="243"/>
      <c r="T344" s="244"/>
      <c r="AT344" s="245" t="s">
        <v>161</v>
      </c>
      <c r="AU344" s="245" t="s">
        <v>84</v>
      </c>
      <c r="AV344" s="11" t="s">
        <v>84</v>
      </c>
      <c r="AW344" s="11" t="s">
        <v>163</v>
      </c>
      <c r="AX344" s="11" t="s">
        <v>24</v>
      </c>
      <c r="AY344" s="245" t="s">
        <v>149</v>
      </c>
    </row>
    <row r="345" spans="2:65" s="1" customFormat="1" ht="22.8" customHeight="1">
      <c r="B345" s="45"/>
      <c r="C345" s="220" t="s">
        <v>661</v>
      </c>
      <c r="D345" s="220" t="s">
        <v>152</v>
      </c>
      <c r="E345" s="221" t="s">
        <v>662</v>
      </c>
      <c r="F345" s="222" t="s">
        <v>663</v>
      </c>
      <c r="G345" s="223" t="s">
        <v>185</v>
      </c>
      <c r="H345" s="224">
        <v>19</v>
      </c>
      <c r="I345" s="225"/>
      <c r="J345" s="226">
        <f>ROUND(I345*H345,2)</f>
        <v>0</v>
      </c>
      <c r="K345" s="222" t="s">
        <v>22</v>
      </c>
      <c r="L345" s="71"/>
      <c r="M345" s="227" t="s">
        <v>22</v>
      </c>
      <c r="N345" s="228" t="s">
        <v>46</v>
      </c>
      <c r="O345" s="46"/>
      <c r="P345" s="229">
        <f>O345*H345</f>
        <v>0</v>
      </c>
      <c r="Q345" s="229">
        <v>0.013402216</v>
      </c>
      <c r="R345" s="229">
        <f>Q345*H345</f>
        <v>0.254642104</v>
      </c>
      <c r="S345" s="229">
        <v>0</v>
      </c>
      <c r="T345" s="230">
        <f>S345*H345</f>
        <v>0</v>
      </c>
      <c r="AR345" s="23" t="s">
        <v>250</v>
      </c>
      <c r="AT345" s="23" t="s">
        <v>152</v>
      </c>
      <c r="AU345" s="23" t="s">
        <v>84</v>
      </c>
      <c r="AY345" s="23" t="s">
        <v>149</v>
      </c>
      <c r="BE345" s="231">
        <f>IF(N345="základní",J345,0)</f>
        <v>0</v>
      </c>
      <c r="BF345" s="231">
        <f>IF(N345="snížená",J345,0)</f>
        <v>0</v>
      </c>
      <c r="BG345" s="231">
        <f>IF(N345="zákl. přenesená",J345,0)</f>
        <v>0</v>
      </c>
      <c r="BH345" s="231">
        <f>IF(N345="sníž. přenesená",J345,0)</f>
        <v>0</v>
      </c>
      <c r="BI345" s="231">
        <f>IF(N345="nulová",J345,0)</f>
        <v>0</v>
      </c>
      <c r="BJ345" s="23" t="s">
        <v>24</v>
      </c>
      <c r="BK345" s="231">
        <f>ROUND(I345*H345,2)</f>
        <v>0</v>
      </c>
      <c r="BL345" s="23" t="s">
        <v>250</v>
      </c>
      <c r="BM345" s="23" t="s">
        <v>664</v>
      </c>
    </row>
    <row r="346" spans="2:47" s="1" customFormat="1" ht="13.5">
      <c r="B346" s="45"/>
      <c r="C346" s="73"/>
      <c r="D346" s="232" t="s">
        <v>410</v>
      </c>
      <c r="E346" s="73"/>
      <c r="F346" s="233" t="s">
        <v>665</v>
      </c>
      <c r="G346" s="73"/>
      <c r="H346" s="73"/>
      <c r="I346" s="190"/>
      <c r="J346" s="73"/>
      <c r="K346" s="73"/>
      <c r="L346" s="71"/>
      <c r="M346" s="234"/>
      <c r="N346" s="46"/>
      <c r="O346" s="46"/>
      <c r="P346" s="46"/>
      <c r="Q346" s="46"/>
      <c r="R346" s="46"/>
      <c r="S346" s="46"/>
      <c r="T346" s="94"/>
      <c r="AT346" s="23" t="s">
        <v>410</v>
      </c>
      <c r="AU346" s="23" t="s">
        <v>84</v>
      </c>
    </row>
    <row r="347" spans="2:51" s="11" customFormat="1" ht="13.5">
      <c r="B347" s="235"/>
      <c r="C347" s="236"/>
      <c r="D347" s="232" t="s">
        <v>161</v>
      </c>
      <c r="E347" s="237" t="s">
        <v>22</v>
      </c>
      <c r="F347" s="238" t="s">
        <v>666</v>
      </c>
      <c r="G347" s="236"/>
      <c r="H347" s="239">
        <v>19</v>
      </c>
      <c r="I347" s="240"/>
      <c r="J347" s="236"/>
      <c r="K347" s="236"/>
      <c r="L347" s="241"/>
      <c r="M347" s="242"/>
      <c r="N347" s="243"/>
      <c r="O347" s="243"/>
      <c r="P347" s="243"/>
      <c r="Q347" s="243"/>
      <c r="R347" s="243"/>
      <c r="S347" s="243"/>
      <c r="T347" s="244"/>
      <c r="AT347" s="245" t="s">
        <v>161</v>
      </c>
      <c r="AU347" s="245" t="s">
        <v>84</v>
      </c>
      <c r="AV347" s="11" t="s">
        <v>84</v>
      </c>
      <c r="AW347" s="11" t="s">
        <v>163</v>
      </c>
      <c r="AX347" s="11" t="s">
        <v>75</v>
      </c>
      <c r="AY347" s="245" t="s">
        <v>149</v>
      </c>
    </row>
    <row r="348" spans="2:65" s="1" customFormat="1" ht="57" customHeight="1">
      <c r="B348" s="45"/>
      <c r="C348" s="220" t="s">
        <v>667</v>
      </c>
      <c r="D348" s="220" t="s">
        <v>152</v>
      </c>
      <c r="E348" s="221" t="s">
        <v>668</v>
      </c>
      <c r="F348" s="222" t="s">
        <v>669</v>
      </c>
      <c r="G348" s="223" t="s">
        <v>155</v>
      </c>
      <c r="H348" s="224">
        <v>0.505</v>
      </c>
      <c r="I348" s="225"/>
      <c r="J348" s="226">
        <f>ROUND(I348*H348,2)</f>
        <v>0</v>
      </c>
      <c r="K348" s="222" t="s">
        <v>156</v>
      </c>
      <c r="L348" s="71"/>
      <c r="M348" s="227" t="s">
        <v>22</v>
      </c>
      <c r="N348" s="228" t="s">
        <v>46</v>
      </c>
      <c r="O348" s="46"/>
      <c r="P348" s="229">
        <f>O348*H348</f>
        <v>0</v>
      </c>
      <c r="Q348" s="229">
        <v>0</v>
      </c>
      <c r="R348" s="229">
        <f>Q348*H348</f>
        <v>0</v>
      </c>
      <c r="S348" s="229">
        <v>0</v>
      </c>
      <c r="T348" s="230">
        <f>S348*H348</f>
        <v>0</v>
      </c>
      <c r="AR348" s="23" t="s">
        <v>250</v>
      </c>
      <c r="AT348" s="23" t="s">
        <v>152</v>
      </c>
      <c r="AU348" s="23" t="s">
        <v>84</v>
      </c>
      <c r="AY348" s="23" t="s">
        <v>149</v>
      </c>
      <c r="BE348" s="231">
        <f>IF(N348="základní",J348,0)</f>
        <v>0</v>
      </c>
      <c r="BF348" s="231">
        <f>IF(N348="snížená",J348,0)</f>
        <v>0</v>
      </c>
      <c r="BG348" s="231">
        <f>IF(N348="zákl. přenesená",J348,0)</f>
        <v>0</v>
      </c>
      <c r="BH348" s="231">
        <f>IF(N348="sníž. přenesená",J348,0)</f>
        <v>0</v>
      </c>
      <c r="BI348" s="231">
        <f>IF(N348="nulová",J348,0)</f>
        <v>0</v>
      </c>
      <c r="BJ348" s="23" t="s">
        <v>24</v>
      </c>
      <c r="BK348" s="231">
        <f>ROUND(I348*H348,2)</f>
        <v>0</v>
      </c>
      <c r="BL348" s="23" t="s">
        <v>250</v>
      </c>
      <c r="BM348" s="23" t="s">
        <v>670</v>
      </c>
    </row>
    <row r="349" spans="2:47" s="1" customFormat="1" ht="13.5">
      <c r="B349" s="45"/>
      <c r="C349" s="73"/>
      <c r="D349" s="232" t="s">
        <v>159</v>
      </c>
      <c r="E349" s="73"/>
      <c r="F349" s="233" t="s">
        <v>671</v>
      </c>
      <c r="G349" s="73"/>
      <c r="H349" s="73"/>
      <c r="I349" s="190"/>
      <c r="J349" s="73"/>
      <c r="K349" s="73"/>
      <c r="L349" s="71"/>
      <c r="M349" s="234"/>
      <c r="N349" s="46"/>
      <c r="O349" s="46"/>
      <c r="P349" s="46"/>
      <c r="Q349" s="46"/>
      <c r="R349" s="46"/>
      <c r="S349" s="46"/>
      <c r="T349" s="94"/>
      <c r="AT349" s="23" t="s">
        <v>159</v>
      </c>
      <c r="AU349" s="23" t="s">
        <v>84</v>
      </c>
    </row>
    <row r="350" spans="2:63" s="10" customFormat="1" ht="29.85" customHeight="1">
      <c r="B350" s="204"/>
      <c r="C350" s="205"/>
      <c r="D350" s="206" t="s">
        <v>74</v>
      </c>
      <c r="E350" s="218" t="s">
        <v>672</v>
      </c>
      <c r="F350" s="218" t="s">
        <v>673</v>
      </c>
      <c r="G350" s="205"/>
      <c r="H350" s="205"/>
      <c r="I350" s="208"/>
      <c r="J350" s="219">
        <f>BK350</f>
        <v>0</v>
      </c>
      <c r="K350" s="205"/>
      <c r="L350" s="210"/>
      <c r="M350" s="211"/>
      <c r="N350" s="212"/>
      <c r="O350" s="212"/>
      <c r="P350" s="213">
        <f>SUM(P351:P384)</f>
        <v>0</v>
      </c>
      <c r="Q350" s="212"/>
      <c r="R350" s="213">
        <f>SUM(R351:R384)</f>
        <v>0.49826</v>
      </c>
      <c r="S350" s="212"/>
      <c r="T350" s="214">
        <f>SUM(T351:T384)</f>
        <v>0</v>
      </c>
      <c r="AR350" s="215" t="s">
        <v>84</v>
      </c>
      <c r="AT350" s="216" t="s">
        <v>74</v>
      </c>
      <c r="AU350" s="216" t="s">
        <v>24</v>
      </c>
      <c r="AY350" s="215" t="s">
        <v>149</v>
      </c>
      <c r="BK350" s="217">
        <f>SUM(BK351:BK384)</f>
        <v>0</v>
      </c>
    </row>
    <row r="351" spans="2:65" s="1" customFormat="1" ht="14.4" customHeight="1">
      <c r="B351" s="45"/>
      <c r="C351" s="220" t="s">
        <v>674</v>
      </c>
      <c r="D351" s="220" t="s">
        <v>152</v>
      </c>
      <c r="E351" s="221" t="s">
        <v>675</v>
      </c>
      <c r="F351" s="222" t="s">
        <v>676</v>
      </c>
      <c r="G351" s="223" t="s">
        <v>179</v>
      </c>
      <c r="H351" s="224">
        <v>8</v>
      </c>
      <c r="I351" s="225"/>
      <c r="J351" s="226">
        <f>ROUND(I351*H351,2)</f>
        <v>0</v>
      </c>
      <c r="K351" s="222" t="s">
        <v>156</v>
      </c>
      <c r="L351" s="71"/>
      <c r="M351" s="227" t="s">
        <v>22</v>
      </c>
      <c r="N351" s="228" t="s">
        <v>46</v>
      </c>
      <c r="O351" s="46"/>
      <c r="P351" s="229">
        <f>O351*H351</f>
        <v>0</v>
      </c>
      <c r="Q351" s="229">
        <v>0</v>
      </c>
      <c r="R351" s="229">
        <f>Q351*H351</f>
        <v>0</v>
      </c>
      <c r="S351" s="229">
        <v>0</v>
      </c>
      <c r="T351" s="230">
        <f>S351*H351</f>
        <v>0</v>
      </c>
      <c r="AR351" s="23" t="s">
        <v>250</v>
      </c>
      <c r="AT351" s="23" t="s">
        <v>152</v>
      </c>
      <c r="AU351" s="23" t="s">
        <v>84</v>
      </c>
      <c r="AY351" s="23" t="s">
        <v>149</v>
      </c>
      <c r="BE351" s="231">
        <f>IF(N351="základní",J351,0)</f>
        <v>0</v>
      </c>
      <c r="BF351" s="231">
        <f>IF(N351="snížená",J351,0)</f>
        <v>0</v>
      </c>
      <c r="BG351" s="231">
        <f>IF(N351="zákl. přenesená",J351,0)</f>
        <v>0</v>
      </c>
      <c r="BH351" s="231">
        <f>IF(N351="sníž. přenesená",J351,0)</f>
        <v>0</v>
      </c>
      <c r="BI351" s="231">
        <f>IF(N351="nulová",J351,0)</f>
        <v>0</v>
      </c>
      <c r="BJ351" s="23" t="s">
        <v>24</v>
      </c>
      <c r="BK351" s="231">
        <f>ROUND(I351*H351,2)</f>
        <v>0</v>
      </c>
      <c r="BL351" s="23" t="s">
        <v>250</v>
      </c>
      <c r="BM351" s="23" t="s">
        <v>677</v>
      </c>
    </row>
    <row r="352" spans="2:47" s="1" customFormat="1" ht="13.5">
      <c r="B352" s="45"/>
      <c r="C352" s="73"/>
      <c r="D352" s="232" t="s">
        <v>159</v>
      </c>
      <c r="E352" s="73"/>
      <c r="F352" s="233" t="s">
        <v>678</v>
      </c>
      <c r="G352" s="73"/>
      <c r="H352" s="73"/>
      <c r="I352" s="190"/>
      <c r="J352" s="73"/>
      <c r="K352" s="73"/>
      <c r="L352" s="71"/>
      <c r="M352" s="234"/>
      <c r="N352" s="46"/>
      <c r="O352" s="46"/>
      <c r="P352" s="46"/>
      <c r="Q352" s="46"/>
      <c r="R352" s="46"/>
      <c r="S352" s="46"/>
      <c r="T352" s="94"/>
      <c r="AT352" s="23" t="s">
        <v>159</v>
      </c>
      <c r="AU352" s="23" t="s">
        <v>84</v>
      </c>
    </row>
    <row r="353" spans="2:51" s="11" customFormat="1" ht="13.5">
      <c r="B353" s="235"/>
      <c r="C353" s="236"/>
      <c r="D353" s="232" t="s">
        <v>161</v>
      </c>
      <c r="E353" s="237" t="s">
        <v>22</v>
      </c>
      <c r="F353" s="238" t="s">
        <v>679</v>
      </c>
      <c r="G353" s="236"/>
      <c r="H353" s="239">
        <v>8</v>
      </c>
      <c r="I353" s="240"/>
      <c r="J353" s="236"/>
      <c r="K353" s="236"/>
      <c r="L353" s="241"/>
      <c r="M353" s="242"/>
      <c r="N353" s="243"/>
      <c r="O353" s="243"/>
      <c r="P353" s="243"/>
      <c r="Q353" s="243"/>
      <c r="R353" s="243"/>
      <c r="S353" s="243"/>
      <c r="T353" s="244"/>
      <c r="AT353" s="245" t="s">
        <v>161</v>
      </c>
      <c r="AU353" s="245" t="s">
        <v>84</v>
      </c>
      <c r="AV353" s="11" t="s">
        <v>84</v>
      </c>
      <c r="AW353" s="11" t="s">
        <v>163</v>
      </c>
      <c r="AX353" s="11" t="s">
        <v>24</v>
      </c>
      <c r="AY353" s="245" t="s">
        <v>149</v>
      </c>
    </row>
    <row r="354" spans="2:65" s="1" customFormat="1" ht="22.8" customHeight="1">
      <c r="B354" s="45"/>
      <c r="C354" s="267" t="s">
        <v>680</v>
      </c>
      <c r="D354" s="267" t="s">
        <v>500</v>
      </c>
      <c r="E354" s="268" t="s">
        <v>681</v>
      </c>
      <c r="F354" s="269" t="s">
        <v>682</v>
      </c>
      <c r="G354" s="270" t="s">
        <v>179</v>
      </c>
      <c r="H354" s="271">
        <v>8</v>
      </c>
      <c r="I354" s="272"/>
      <c r="J354" s="273">
        <f>ROUND(I354*H354,2)</f>
        <v>0</v>
      </c>
      <c r="K354" s="269" t="s">
        <v>156</v>
      </c>
      <c r="L354" s="274"/>
      <c r="M354" s="275" t="s">
        <v>22</v>
      </c>
      <c r="N354" s="276" t="s">
        <v>46</v>
      </c>
      <c r="O354" s="46"/>
      <c r="P354" s="229">
        <f>O354*H354</f>
        <v>0</v>
      </c>
      <c r="Q354" s="229">
        <v>0.0012</v>
      </c>
      <c r="R354" s="229">
        <f>Q354*H354</f>
        <v>0.0096</v>
      </c>
      <c r="S354" s="229">
        <v>0</v>
      </c>
      <c r="T354" s="230">
        <f>S354*H354</f>
        <v>0</v>
      </c>
      <c r="AR354" s="23" t="s">
        <v>356</v>
      </c>
      <c r="AT354" s="23" t="s">
        <v>500</v>
      </c>
      <c r="AU354" s="23" t="s">
        <v>84</v>
      </c>
      <c r="AY354" s="23" t="s">
        <v>149</v>
      </c>
      <c r="BE354" s="231">
        <f>IF(N354="základní",J354,0)</f>
        <v>0</v>
      </c>
      <c r="BF354" s="231">
        <f>IF(N354="snížená",J354,0)</f>
        <v>0</v>
      </c>
      <c r="BG354" s="231">
        <f>IF(N354="zákl. přenesená",J354,0)</f>
        <v>0</v>
      </c>
      <c r="BH354" s="231">
        <f>IF(N354="sníž. přenesená",J354,0)</f>
        <v>0</v>
      </c>
      <c r="BI354" s="231">
        <f>IF(N354="nulová",J354,0)</f>
        <v>0</v>
      </c>
      <c r="BJ354" s="23" t="s">
        <v>24</v>
      </c>
      <c r="BK354" s="231">
        <f>ROUND(I354*H354,2)</f>
        <v>0</v>
      </c>
      <c r="BL354" s="23" t="s">
        <v>250</v>
      </c>
      <c r="BM354" s="23" t="s">
        <v>683</v>
      </c>
    </row>
    <row r="355" spans="2:65" s="1" customFormat="1" ht="22.8" customHeight="1">
      <c r="B355" s="45"/>
      <c r="C355" s="220" t="s">
        <v>684</v>
      </c>
      <c r="D355" s="220" t="s">
        <v>152</v>
      </c>
      <c r="E355" s="221" t="s">
        <v>685</v>
      </c>
      <c r="F355" s="222" t="s">
        <v>686</v>
      </c>
      <c r="G355" s="223" t="s">
        <v>179</v>
      </c>
      <c r="H355" s="224">
        <v>2</v>
      </c>
      <c r="I355" s="225"/>
      <c r="J355" s="226">
        <f>ROUND(I355*H355,2)</f>
        <v>0</v>
      </c>
      <c r="K355" s="222" t="s">
        <v>156</v>
      </c>
      <c r="L355" s="71"/>
      <c r="M355" s="227" t="s">
        <v>22</v>
      </c>
      <c r="N355" s="228" t="s">
        <v>46</v>
      </c>
      <c r="O355" s="46"/>
      <c r="P355" s="229">
        <f>O355*H355</f>
        <v>0</v>
      </c>
      <c r="Q355" s="229">
        <v>0.00047</v>
      </c>
      <c r="R355" s="229">
        <f>Q355*H355</f>
        <v>0.00094</v>
      </c>
      <c r="S355" s="229">
        <v>0</v>
      </c>
      <c r="T355" s="230">
        <f>S355*H355</f>
        <v>0</v>
      </c>
      <c r="AR355" s="23" t="s">
        <v>250</v>
      </c>
      <c r="AT355" s="23" t="s">
        <v>152</v>
      </c>
      <c r="AU355" s="23" t="s">
        <v>84</v>
      </c>
      <c r="AY355" s="23" t="s">
        <v>149</v>
      </c>
      <c r="BE355" s="231">
        <f>IF(N355="základní",J355,0)</f>
        <v>0</v>
      </c>
      <c r="BF355" s="231">
        <f>IF(N355="snížená",J355,0)</f>
        <v>0</v>
      </c>
      <c r="BG355" s="231">
        <f>IF(N355="zákl. přenesená",J355,0)</f>
        <v>0</v>
      </c>
      <c r="BH355" s="231">
        <f>IF(N355="sníž. přenesená",J355,0)</f>
        <v>0</v>
      </c>
      <c r="BI355" s="231">
        <f>IF(N355="nulová",J355,0)</f>
        <v>0</v>
      </c>
      <c r="BJ355" s="23" t="s">
        <v>24</v>
      </c>
      <c r="BK355" s="231">
        <f>ROUND(I355*H355,2)</f>
        <v>0</v>
      </c>
      <c r="BL355" s="23" t="s">
        <v>250</v>
      </c>
      <c r="BM355" s="23" t="s">
        <v>687</v>
      </c>
    </row>
    <row r="356" spans="2:47" s="1" customFormat="1" ht="13.5">
      <c r="B356" s="45"/>
      <c r="C356" s="73"/>
      <c r="D356" s="232" t="s">
        <v>159</v>
      </c>
      <c r="E356" s="73"/>
      <c r="F356" s="233" t="s">
        <v>688</v>
      </c>
      <c r="G356" s="73"/>
      <c r="H356" s="73"/>
      <c r="I356" s="190"/>
      <c r="J356" s="73"/>
      <c r="K356" s="73"/>
      <c r="L356" s="71"/>
      <c r="M356" s="234"/>
      <c r="N356" s="46"/>
      <c r="O356" s="46"/>
      <c r="P356" s="46"/>
      <c r="Q356" s="46"/>
      <c r="R356" s="46"/>
      <c r="S356" s="46"/>
      <c r="T356" s="94"/>
      <c r="AT356" s="23" t="s">
        <v>159</v>
      </c>
      <c r="AU356" s="23" t="s">
        <v>84</v>
      </c>
    </row>
    <row r="357" spans="2:51" s="11" customFormat="1" ht="13.5">
      <c r="B357" s="235"/>
      <c r="C357" s="236"/>
      <c r="D357" s="232" t="s">
        <v>161</v>
      </c>
      <c r="E357" s="237" t="s">
        <v>22</v>
      </c>
      <c r="F357" s="238" t="s">
        <v>689</v>
      </c>
      <c r="G357" s="236"/>
      <c r="H357" s="239">
        <v>2</v>
      </c>
      <c r="I357" s="240"/>
      <c r="J357" s="236"/>
      <c r="K357" s="236"/>
      <c r="L357" s="241"/>
      <c r="M357" s="242"/>
      <c r="N357" s="243"/>
      <c r="O357" s="243"/>
      <c r="P357" s="243"/>
      <c r="Q357" s="243"/>
      <c r="R357" s="243"/>
      <c r="S357" s="243"/>
      <c r="T357" s="244"/>
      <c r="AT357" s="245" t="s">
        <v>161</v>
      </c>
      <c r="AU357" s="245" t="s">
        <v>84</v>
      </c>
      <c r="AV357" s="11" t="s">
        <v>84</v>
      </c>
      <c r="AW357" s="11" t="s">
        <v>163</v>
      </c>
      <c r="AX357" s="11" t="s">
        <v>24</v>
      </c>
      <c r="AY357" s="245" t="s">
        <v>149</v>
      </c>
    </row>
    <row r="358" spans="2:65" s="1" customFormat="1" ht="22.8" customHeight="1">
      <c r="B358" s="45"/>
      <c r="C358" s="267" t="s">
        <v>690</v>
      </c>
      <c r="D358" s="267" t="s">
        <v>500</v>
      </c>
      <c r="E358" s="268" t="s">
        <v>691</v>
      </c>
      <c r="F358" s="269" t="s">
        <v>692</v>
      </c>
      <c r="G358" s="270" t="s">
        <v>179</v>
      </c>
      <c r="H358" s="271">
        <v>2</v>
      </c>
      <c r="I358" s="272"/>
      <c r="J358" s="273">
        <f>ROUND(I358*H358,2)</f>
        <v>0</v>
      </c>
      <c r="K358" s="269" t="s">
        <v>156</v>
      </c>
      <c r="L358" s="274"/>
      <c r="M358" s="275" t="s">
        <v>22</v>
      </c>
      <c r="N358" s="276" t="s">
        <v>46</v>
      </c>
      <c r="O358" s="46"/>
      <c r="P358" s="229">
        <f>O358*H358</f>
        <v>0</v>
      </c>
      <c r="Q358" s="229">
        <v>0.016</v>
      </c>
      <c r="R358" s="229">
        <f>Q358*H358</f>
        <v>0.032</v>
      </c>
      <c r="S358" s="229">
        <v>0</v>
      </c>
      <c r="T358" s="230">
        <f>S358*H358</f>
        <v>0</v>
      </c>
      <c r="AR358" s="23" t="s">
        <v>356</v>
      </c>
      <c r="AT358" s="23" t="s">
        <v>500</v>
      </c>
      <c r="AU358" s="23" t="s">
        <v>84</v>
      </c>
      <c r="AY358" s="23" t="s">
        <v>149</v>
      </c>
      <c r="BE358" s="231">
        <f>IF(N358="základní",J358,0)</f>
        <v>0</v>
      </c>
      <c r="BF358" s="231">
        <f>IF(N358="snížená",J358,0)</f>
        <v>0</v>
      </c>
      <c r="BG358" s="231">
        <f>IF(N358="zákl. přenesená",J358,0)</f>
        <v>0</v>
      </c>
      <c r="BH358" s="231">
        <f>IF(N358="sníž. přenesená",J358,0)</f>
        <v>0</v>
      </c>
      <c r="BI358" s="231">
        <f>IF(N358="nulová",J358,0)</f>
        <v>0</v>
      </c>
      <c r="BJ358" s="23" t="s">
        <v>24</v>
      </c>
      <c r="BK358" s="231">
        <f>ROUND(I358*H358,2)</f>
        <v>0</v>
      </c>
      <c r="BL358" s="23" t="s">
        <v>250</v>
      </c>
      <c r="BM358" s="23" t="s">
        <v>693</v>
      </c>
    </row>
    <row r="359" spans="2:51" s="11" customFormat="1" ht="13.5">
      <c r="B359" s="235"/>
      <c r="C359" s="236"/>
      <c r="D359" s="232" t="s">
        <v>161</v>
      </c>
      <c r="E359" s="237" t="s">
        <v>22</v>
      </c>
      <c r="F359" s="238" t="s">
        <v>689</v>
      </c>
      <c r="G359" s="236"/>
      <c r="H359" s="239">
        <v>2</v>
      </c>
      <c r="I359" s="240"/>
      <c r="J359" s="236"/>
      <c r="K359" s="236"/>
      <c r="L359" s="241"/>
      <c r="M359" s="242"/>
      <c r="N359" s="243"/>
      <c r="O359" s="243"/>
      <c r="P359" s="243"/>
      <c r="Q359" s="243"/>
      <c r="R359" s="243"/>
      <c r="S359" s="243"/>
      <c r="T359" s="244"/>
      <c r="AT359" s="245" t="s">
        <v>161</v>
      </c>
      <c r="AU359" s="245" t="s">
        <v>84</v>
      </c>
      <c r="AV359" s="11" t="s">
        <v>84</v>
      </c>
      <c r="AW359" s="11" t="s">
        <v>163</v>
      </c>
      <c r="AX359" s="11" t="s">
        <v>75</v>
      </c>
      <c r="AY359" s="245" t="s">
        <v>149</v>
      </c>
    </row>
    <row r="360" spans="2:65" s="1" customFormat="1" ht="14.4" customHeight="1">
      <c r="B360" s="45"/>
      <c r="C360" s="267" t="s">
        <v>292</v>
      </c>
      <c r="D360" s="267" t="s">
        <v>500</v>
      </c>
      <c r="E360" s="268" t="s">
        <v>694</v>
      </c>
      <c r="F360" s="269" t="s">
        <v>695</v>
      </c>
      <c r="G360" s="270" t="s">
        <v>179</v>
      </c>
      <c r="H360" s="271">
        <v>2</v>
      </c>
      <c r="I360" s="272"/>
      <c r="J360" s="273">
        <f>ROUND(I360*H360,2)</f>
        <v>0</v>
      </c>
      <c r="K360" s="269" t="s">
        <v>22</v>
      </c>
      <c r="L360" s="274"/>
      <c r="M360" s="275" t="s">
        <v>22</v>
      </c>
      <c r="N360" s="276" t="s">
        <v>46</v>
      </c>
      <c r="O360" s="46"/>
      <c r="P360" s="229">
        <f>O360*H360</f>
        <v>0</v>
      </c>
      <c r="Q360" s="229">
        <v>0.016</v>
      </c>
      <c r="R360" s="229">
        <f>Q360*H360</f>
        <v>0.032</v>
      </c>
      <c r="S360" s="229">
        <v>0</v>
      </c>
      <c r="T360" s="230">
        <f>S360*H360</f>
        <v>0</v>
      </c>
      <c r="AR360" s="23" t="s">
        <v>356</v>
      </c>
      <c r="AT360" s="23" t="s">
        <v>500</v>
      </c>
      <c r="AU360" s="23" t="s">
        <v>84</v>
      </c>
      <c r="AY360" s="23" t="s">
        <v>149</v>
      </c>
      <c r="BE360" s="231">
        <f>IF(N360="základní",J360,0)</f>
        <v>0</v>
      </c>
      <c r="BF360" s="231">
        <f>IF(N360="snížená",J360,0)</f>
        <v>0</v>
      </c>
      <c r="BG360" s="231">
        <f>IF(N360="zákl. přenesená",J360,0)</f>
        <v>0</v>
      </c>
      <c r="BH360" s="231">
        <f>IF(N360="sníž. přenesená",J360,0)</f>
        <v>0</v>
      </c>
      <c r="BI360" s="231">
        <f>IF(N360="nulová",J360,0)</f>
        <v>0</v>
      </c>
      <c r="BJ360" s="23" t="s">
        <v>24</v>
      </c>
      <c r="BK360" s="231">
        <f>ROUND(I360*H360,2)</f>
        <v>0</v>
      </c>
      <c r="BL360" s="23" t="s">
        <v>250</v>
      </c>
      <c r="BM360" s="23" t="s">
        <v>696</v>
      </c>
    </row>
    <row r="361" spans="2:47" s="1" customFormat="1" ht="13.5">
      <c r="B361" s="45"/>
      <c r="C361" s="73"/>
      <c r="D361" s="232" t="s">
        <v>410</v>
      </c>
      <c r="E361" s="73"/>
      <c r="F361" s="233" t="s">
        <v>665</v>
      </c>
      <c r="G361" s="73"/>
      <c r="H361" s="73"/>
      <c r="I361" s="190"/>
      <c r="J361" s="73"/>
      <c r="K361" s="73"/>
      <c r="L361" s="71"/>
      <c r="M361" s="234"/>
      <c r="N361" s="46"/>
      <c r="O361" s="46"/>
      <c r="P361" s="46"/>
      <c r="Q361" s="46"/>
      <c r="R361" s="46"/>
      <c r="S361" s="46"/>
      <c r="T361" s="94"/>
      <c r="AT361" s="23" t="s">
        <v>410</v>
      </c>
      <c r="AU361" s="23" t="s">
        <v>84</v>
      </c>
    </row>
    <row r="362" spans="2:65" s="1" customFormat="1" ht="34.2" customHeight="1">
      <c r="B362" s="45"/>
      <c r="C362" s="220" t="s">
        <v>301</v>
      </c>
      <c r="D362" s="220" t="s">
        <v>152</v>
      </c>
      <c r="E362" s="221" t="s">
        <v>697</v>
      </c>
      <c r="F362" s="222" t="s">
        <v>698</v>
      </c>
      <c r="G362" s="223" t="s">
        <v>179</v>
      </c>
      <c r="H362" s="224">
        <v>2</v>
      </c>
      <c r="I362" s="225"/>
      <c r="J362" s="226">
        <f>ROUND(I362*H362,2)</f>
        <v>0</v>
      </c>
      <c r="K362" s="222" t="s">
        <v>156</v>
      </c>
      <c r="L362" s="71"/>
      <c r="M362" s="227" t="s">
        <v>22</v>
      </c>
      <c r="N362" s="228" t="s">
        <v>46</v>
      </c>
      <c r="O362" s="46"/>
      <c r="P362" s="229">
        <f>O362*H362</f>
        <v>0</v>
      </c>
      <c r="Q362" s="229">
        <v>0.02542</v>
      </c>
      <c r="R362" s="229">
        <f>Q362*H362</f>
        <v>0.05084</v>
      </c>
      <c r="S362" s="229">
        <v>0</v>
      </c>
      <c r="T362" s="230">
        <f>S362*H362</f>
        <v>0</v>
      </c>
      <c r="AR362" s="23" t="s">
        <v>157</v>
      </c>
      <c r="AT362" s="23" t="s">
        <v>152</v>
      </c>
      <c r="AU362" s="23" t="s">
        <v>84</v>
      </c>
      <c r="AY362" s="23" t="s">
        <v>149</v>
      </c>
      <c r="BE362" s="231">
        <f>IF(N362="základní",J362,0)</f>
        <v>0</v>
      </c>
      <c r="BF362" s="231">
        <f>IF(N362="snížená",J362,0)</f>
        <v>0</v>
      </c>
      <c r="BG362" s="231">
        <f>IF(N362="zákl. přenesená",J362,0)</f>
        <v>0</v>
      </c>
      <c r="BH362" s="231">
        <f>IF(N362="sníž. přenesená",J362,0)</f>
        <v>0</v>
      </c>
      <c r="BI362" s="231">
        <f>IF(N362="nulová",J362,0)</f>
        <v>0</v>
      </c>
      <c r="BJ362" s="23" t="s">
        <v>24</v>
      </c>
      <c r="BK362" s="231">
        <f>ROUND(I362*H362,2)</f>
        <v>0</v>
      </c>
      <c r="BL362" s="23" t="s">
        <v>157</v>
      </c>
      <c r="BM362" s="23" t="s">
        <v>699</v>
      </c>
    </row>
    <row r="363" spans="2:47" s="1" customFormat="1" ht="13.5">
      <c r="B363" s="45"/>
      <c r="C363" s="73"/>
      <c r="D363" s="232" t="s">
        <v>159</v>
      </c>
      <c r="E363" s="73"/>
      <c r="F363" s="233" t="s">
        <v>700</v>
      </c>
      <c r="G363" s="73"/>
      <c r="H363" s="73"/>
      <c r="I363" s="190"/>
      <c r="J363" s="73"/>
      <c r="K363" s="73"/>
      <c r="L363" s="71"/>
      <c r="M363" s="234"/>
      <c r="N363" s="46"/>
      <c r="O363" s="46"/>
      <c r="P363" s="46"/>
      <c r="Q363" s="46"/>
      <c r="R363" s="46"/>
      <c r="S363" s="46"/>
      <c r="T363" s="94"/>
      <c r="AT363" s="23" t="s">
        <v>159</v>
      </c>
      <c r="AU363" s="23" t="s">
        <v>84</v>
      </c>
    </row>
    <row r="364" spans="2:51" s="11" customFormat="1" ht="13.5">
      <c r="B364" s="235"/>
      <c r="C364" s="236"/>
      <c r="D364" s="232" t="s">
        <v>161</v>
      </c>
      <c r="E364" s="237" t="s">
        <v>22</v>
      </c>
      <c r="F364" s="238" t="s">
        <v>689</v>
      </c>
      <c r="G364" s="236"/>
      <c r="H364" s="239">
        <v>2</v>
      </c>
      <c r="I364" s="240"/>
      <c r="J364" s="236"/>
      <c r="K364" s="236"/>
      <c r="L364" s="241"/>
      <c r="M364" s="242"/>
      <c r="N364" s="243"/>
      <c r="O364" s="243"/>
      <c r="P364" s="243"/>
      <c r="Q364" s="243"/>
      <c r="R364" s="243"/>
      <c r="S364" s="243"/>
      <c r="T364" s="244"/>
      <c r="AT364" s="245" t="s">
        <v>161</v>
      </c>
      <c r="AU364" s="245" t="s">
        <v>84</v>
      </c>
      <c r="AV364" s="11" t="s">
        <v>84</v>
      </c>
      <c r="AW364" s="11" t="s">
        <v>163</v>
      </c>
      <c r="AX364" s="11" t="s">
        <v>75</v>
      </c>
      <c r="AY364" s="245" t="s">
        <v>149</v>
      </c>
    </row>
    <row r="365" spans="2:65" s="1" customFormat="1" ht="22.8" customHeight="1">
      <c r="B365" s="45"/>
      <c r="C365" s="267" t="s">
        <v>311</v>
      </c>
      <c r="D365" s="267" t="s">
        <v>500</v>
      </c>
      <c r="E365" s="268" t="s">
        <v>701</v>
      </c>
      <c r="F365" s="269" t="s">
        <v>702</v>
      </c>
      <c r="G365" s="270" t="s">
        <v>179</v>
      </c>
      <c r="H365" s="271">
        <v>2</v>
      </c>
      <c r="I365" s="272"/>
      <c r="J365" s="273">
        <f>ROUND(I365*H365,2)</f>
        <v>0</v>
      </c>
      <c r="K365" s="269" t="s">
        <v>156</v>
      </c>
      <c r="L365" s="274"/>
      <c r="M365" s="275" t="s">
        <v>22</v>
      </c>
      <c r="N365" s="276" t="s">
        <v>46</v>
      </c>
      <c r="O365" s="46"/>
      <c r="P365" s="229">
        <f>O365*H365</f>
        <v>0</v>
      </c>
      <c r="Q365" s="229">
        <v>0.0016</v>
      </c>
      <c r="R365" s="229">
        <f>Q365*H365</f>
        <v>0.0032</v>
      </c>
      <c r="S365" s="229">
        <v>0</v>
      </c>
      <c r="T365" s="230">
        <f>S365*H365</f>
        <v>0</v>
      </c>
      <c r="AR365" s="23" t="s">
        <v>200</v>
      </c>
      <c r="AT365" s="23" t="s">
        <v>500</v>
      </c>
      <c r="AU365" s="23" t="s">
        <v>84</v>
      </c>
      <c r="AY365" s="23" t="s">
        <v>149</v>
      </c>
      <c r="BE365" s="231">
        <f>IF(N365="základní",J365,0)</f>
        <v>0</v>
      </c>
      <c r="BF365" s="231">
        <f>IF(N365="snížená",J365,0)</f>
        <v>0</v>
      </c>
      <c r="BG365" s="231">
        <f>IF(N365="zákl. přenesená",J365,0)</f>
        <v>0</v>
      </c>
      <c r="BH365" s="231">
        <f>IF(N365="sníž. přenesená",J365,0)</f>
        <v>0</v>
      </c>
      <c r="BI365" s="231">
        <f>IF(N365="nulová",J365,0)</f>
        <v>0</v>
      </c>
      <c r="BJ365" s="23" t="s">
        <v>24</v>
      </c>
      <c r="BK365" s="231">
        <f>ROUND(I365*H365,2)</f>
        <v>0</v>
      </c>
      <c r="BL365" s="23" t="s">
        <v>157</v>
      </c>
      <c r="BM365" s="23" t="s">
        <v>703</v>
      </c>
    </row>
    <row r="366" spans="2:65" s="1" customFormat="1" ht="34.2" customHeight="1">
      <c r="B366" s="45"/>
      <c r="C366" s="220" t="s">
        <v>704</v>
      </c>
      <c r="D366" s="220" t="s">
        <v>152</v>
      </c>
      <c r="E366" s="221" t="s">
        <v>705</v>
      </c>
      <c r="F366" s="222" t="s">
        <v>706</v>
      </c>
      <c r="G366" s="223" t="s">
        <v>179</v>
      </c>
      <c r="H366" s="224">
        <v>2</v>
      </c>
      <c r="I366" s="225"/>
      <c r="J366" s="226">
        <f>ROUND(I366*H366,2)</f>
        <v>0</v>
      </c>
      <c r="K366" s="222" t="s">
        <v>156</v>
      </c>
      <c r="L366" s="71"/>
      <c r="M366" s="227" t="s">
        <v>22</v>
      </c>
      <c r="N366" s="228" t="s">
        <v>46</v>
      </c>
      <c r="O366" s="46"/>
      <c r="P366" s="229">
        <f>O366*H366</f>
        <v>0</v>
      </c>
      <c r="Q366" s="229">
        <v>0</v>
      </c>
      <c r="R366" s="229">
        <f>Q366*H366</f>
        <v>0</v>
      </c>
      <c r="S366" s="229">
        <v>0</v>
      </c>
      <c r="T366" s="230">
        <f>S366*H366</f>
        <v>0</v>
      </c>
      <c r="AR366" s="23" t="s">
        <v>250</v>
      </c>
      <c r="AT366" s="23" t="s">
        <v>152</v>
      </c>
      <c r="AU366" s="23" t="s">
        <v>84</v>
      </c>
      <c r="AY366" s="23" t="s">
        <v>149</v>
      </c>
      <c r="BE366" s="231">
        <f>IF(N366="základní",J366,0)</f>
        <v>0</v>
      </c>
      <c r="BF366" s="231">
        <f>IF(N366="snížená",J366,0)</f>
        <v>0</v>
      </c>
      <c r="BG366" s="231">
        <f>IF(N366="zákl. přenesená",J366,0)</f>
        <v>0</v>
      </c>
      <c r="BH366" s="231">
        <f>IF(N366="sníž. přenesená",J366,0)</f>
        <v>0</v>
      </c>
      <c r="BI366" s="231">
        <f>IF(N366="nulová",J366,0)</f>
        <v>0</v>
      </c>
      <c r="BJ366" s="23" t="s">
        <v>24</v>
      </c>
      <c r="BK366" s="231">
        <f>ROUND(I366*H366,2)</f>
        <v>0</v>
      </c>
      <c r="BL366" s="23" t="s">
        <v>250</v>
      </c>
      <c r="BM366" s="23" t="s">
        <v>707</v>
      </c>
    </row>
    <row r="367" spans="2:47" s="1" customFormat="1" ht="13.5">
      <c r="B367" s="45"/>
      <c r="C367" s="73"/>
      <c r="D367" s="232" t="s">
        <v>159</v>
      </c>
      <c r="E367" s="73"/>
      <c r="F367" s="233" t="s">
        <v>708</v>
      </c>
      <c r="G367" s="73"/>
      <c r="H367" s="73"/>
      <c r="I367" s="190"/>
      <c r="J367" s="73"/>
      <c r="K367" s="73"/>
      <c r="L367" s="71"/>
      <c r="M367" s="234"/>
      <c r="N367" s="46"/>
      <c r="O367" s="46"/>
      <c r="P367" s="46"/>
      <c r="Q367" s="46"/>
      <c r="R367" s="46"/>
      <c r="S367" s="46"/>
      <c r="T367" s="94"/>
      <c r="AT367" s="23" t="s">
        <v>159</v>
      </c>
      <c r="AU367" s="23" t="s">
        <v>84</v>
      </c>
    </row>
    <row r="368" spans="2:51" s="11" customFormat="1" ht="13.5">
      <c r="B368" s="235"/>
      <c r="C368" s="236"/>
      <c r="D368" s="232" t="s">
        <v>161</v>
      </c>
      <c r="E368" s="237" t="s">
        <v>22</v>
      </c>
      <c r="F368" s="238" t="s">
        <v>689</v>
      </c>
      <c r="G368" s="236"/>
      <c r="H368" s="239">
        <v>2</v>
      </c>
      <c r="I368" s="240"/>
      <c r="J368" s="236"/>
      <c r="K368" s="236"/>
      <c r="L368" s="241"/>
      <c r="M368" s="242"/>
      <c r="N368" s="243"/>
      <c r="O368" s="243"/>
      <c r="P368" s="243"/>
      <c r="Q368" s="243"/>
      <c r="R368" s="243"/>
      <c r="S368" s="243"/>
      <c r="T368" s="244"/>
      <c r="AT368" s="245" t="s">
        <v>161</v>
      </c>
      <c r="AU368" s="245" t="s">
        <v>84</v>
      </c>
      <c r="AV368" s="11" t="s">
        <v>84</v>
      </c>
      <c r="AW368" s="11" t="s">
        <v>163</v>
      </c>
      <c r="AX368" s="11" t="s">
        <v>75</v>
      </c>
      <c r="AY368" s="245" t="s">
        <v>149</v>
      </c>
    </row>
    <row r="369" spans="2:65" s="1" customFormat="1" ht="14.4" customHeight="1">
      <c r="B369" s="45"/>
      <c r="C369" s="267" t="s">
        <v>709</v>
      </c>
      <c r="D369" s="267" t="s">
        <v>500</v>
      </c>
      <c r="E369" s="268" t="s">
        <v>710</v>
      </c>
      <c r="F369" s="269" t="s">
        <v>711</v>
      </c>
      <c r="G369" s="270" t="s">
        <v>179</v>
      </c>
      <c r="H369" s="271">
        <v>2</v>
      </c>
      <c r="I369" s="272"/>
      <c r="J369" s="273">
        <f>ROUND(I369*H369,2)</f>
        <v>0</v>
      </c>
      <c r="K369" s="269" t="s">
        <v>22</v>
      </c>
      <c r="L369" s="274"/>
      <c r="M369" s="275" t="s">
        <v>22</v>
      </c>
      <c r="N369" s="276" t="s">
        <v>46</v>
      </c>
      <c r="O369" s="46"/>
      <c r="P369" s="229">
        <f>O369*H369</f>
        <v>0</v>
      </c>
      <c r="Q369" s="229">
        <v>0.028</v>
      </c>
      <c r="R369" s="229">
        <f>Q369*H369</f>
        <v>0.056</v>
      </c>
      <c r="S369" s="229">
        <v>0</v>
      </c>
      <c r="T369" s="230">
        <f>S369*H369</f>
        <v>0</v>
      </c>
      <c r="AR369" s="23" t="s">
        <v>356</v>
      </c>
      <c r="AT369" s="23" t="s">
        <v>500</v>
      </c>
      <c r="AU369" s="23" t="s">
        <v>84</v>
      </c>
      <c r="AY369" s="23" t="s">
        <v>149</v>
      </c>
      <c r="BE369" s="231">
        <f>IF(N369="základní",J369,0)</f>
        <v>0</v>
      </c>
      <c r="BF369" s="231">
        <f>IF(N369="snížená",J369,0)</f>
        <v>0</v>
      </c>
      <c r="BG369" s="231">
        <f>IF(N369="zákl. přenesená",J369,0)</f>
        <v>0</v>
      </c>
      <c r="BH369" s="231">
        <f>IF(N369="sníž. přenesená",J369,0)</f>
        <v>0</v>
      </c>
      <c r="BI369" s="231">
        <f>IF(N369="nulová",J369,0)</f>
        <v>0</v>
      </c>
      <c r="BJ369" s="23" t="s">
        <v>24</v>
      </c>
      <c r="BK369" s="231">
        <f>ROUND(I369*H369,2)</f>
        <v>0</v>
      </c>
      <c r="BL369" s="23" t="s">
        <v>250</v>
      </c>
      <c r="BM369" s="23" t="s">
        <v>712</v>
      </c>
    </row>
    <row r="370" spans="2:47" s="1" customFormat="1" ht="13.5">
      <c r="B370" s="45"/>
      <c r="C370" s="73"/>
      <c r="D370" s="232" t="s">
        <v>410</v>
      </c>
      <c r="E370" s="73"/>
      <c r="F370" s="233" t="s">
        <v>713</v>
      </c>
      <c r="G370" s="73"/>
      <c r="H370" s="73"/>
      <c r="I370" s="190"/>
      <c r="J370" s="73"/>
      <c r="K370" s="73"/>
      <c r="L370" s="71"/>
      <c r="M370" s="234"/>
      <c r="N370" s="46"/>
      <c r="O370" s="46"/>
      <c r="P370" s="46"/>
      <c r="Q370" s="46"/>
      <c r="R370" s="46"/>
      <c r="S370" s="46"/>
      <c r="T370" s="94"/>
      <c r="AT370" s="23" t="s">
        <v>410</v>
      </c>
      <c r="AU370" s="23" t="s">
        <v>84</v>
      </c>
    </row>
    <row r="371" spans="2:65" s="1" customFormat="1" ht="34.2" customHeight="1">
      <c r="B371" s="45"/>
      <c r="C371" s="220" t="s">
        <v>714</v>
      </c>
      <c r="D371" s="220" t="s">
        <v>152</v>
      </c>
      <c r="E371" s="221" t="s">
        <v>715</v>
      </c>
      <c r="F371" s="222" t="s">
        <v>716</v>
      </c>
      <c r="G371" s="223" t="s">
        <v>179</v>
      </c>
      <c r="H371" s="224">
        <v>6</v>
      </c>
      <c r="I371" s="225"/>
      <c r="J371" s="226">
        <f>ROUND(I371*H371,2)</f>
        <v>0</v>
      </c>
      <c r="K371" s="222" t="s">
        <v>156</v>
      </c>
      <c r="L371" s="71"/>
      <c r="M371" s="227" t="s">
        <v>22</v>
      </c>
      <c r="N371" s="228" t="s">
        <v>46</v>
      </c>
      <c r="O371" s="46"/>
      <c r="P371" s="229">
        <f>O371*H371</f>
        <v>0</v>
      </c>
      <c r="Q371" s="229">
        <v>0.01698</v>
      </c>
      <c r="R371" s="229">
        <f>Q371*H371</f>
        <v>0.10188</v>
      </c>
      <c r="S371" s="229">
        <v>0</v>
      </c>
      <c r="T371" s="230">
        <f>S371*H371</f>
        <v>0</v>
      </c>
      <c r="AR371" s="23" t="s">
        <v>250</v>
      </c>
      <c r="AT371" s="23" t="s">
        <v>152</v>
      </c>
      <c r="AU371" s="23" t="s">
        <v>84</v>
      </c>
      <c r="AY371" s="23" t="s">
        <v>149</v>
      </c>
      <c r="BE371" s="231">
        <f>IF(N371="základní",J371,0)</f>
        <v>0</v>
      </c>
      <c r="BF371" s="231">
        <f>IF(N371="snížená",J371,0)</f>
        <v>0</v>
      </c>
      <c r="BG371" s="231">
        <f>IF(N371="zákl. přenesená",J371,0)</f>
        <v>0</v>
      </c>
      <c r="BH371" s="231">
        <f>IF(N371="sníž. přenesená",J371,0)</f>
        <v>0</v>
      </c>
      <c r="BI371" s="231">
        <f>IF(N371="nulová",J371,0)</f>
        <v>0</v>
      </c>
      <c r="BJ371" s="23" t="s">
        <v>24</v>
      </c>
      <c r="BK371" s="231">
        <f>ROUND(I371*H371,2)</f>
        <v>0</v>
      </c>
      <c r="BL371" s="23" t="s">
        <v>250</v>
      </c>
      <c r="BM371" s="23" t="s">
        <v>717</v>
      </c>
    </row>
    <row r="372" spans="2:47" s="1" customFormat="1" ht="13.5">
      <c r="B372" s="45"/>
      <c r="C372" s="73"/>
      <c r="D372" s="232" t="s">
        <v>159</v>
      </c>
      <c r="E372" s="73"/>
      <c r="F372" s="233" t="s">
        <v>700</v>
      </c>
      <c r="G372" s="73"/>
      <c r="H372" s="73"/>
      <c r="I372" s="190"/>
      <c r="J372" s="73"/>
      <c r="K372" s="73"/>
      <c r="L372" s="71"/>
      <c r="M372" s="234"/>
      <c r="N372" s="46"/>
      <c r="O372" s="46"/>
      <c r="P372" s="46"/>
      <c r="Q372" s="46"/>
      <c r="R372" s="46"/>
      <c r="S372" s="46"/>
      <c r="T372" s="94"/>
      <c r="AT372" s="23" t="s">
        <v>159</v>
      </c>
      <c r="AU372" s="23" t="s">
        <v>84</v>
      </c>
    </row>
    <row r="373" spans="2:51" s="11" customFormat="1" ht="13.5">
      <c r="B373" s="235"/>
      <c r="C373" s="236"/>
      <c r="D373" s="232" t="s">
        <v>161</v>
      </c>
      <c r="E373" s="237" t="s">
        <v>22</v>
      </c>
      <c r="F373" s="238" t="s">
        <v>718</v>
      </c>
      <c r="G373" s="236"/>
      <c r="H373" s="239">
        <v>6</v>
      </c>
      <c r="I373" s="240"/>
      <c r="J373" s="236"/>
      <c r="K373" s="236"/>
      <c r="L373" s="241"/>
      <c r="M373" s="242"/>
      <c r="N373" s="243"/>
      <c r="O373" s="243"/>
      <c r="P373" s="243"/>
      <c r="Q373" s="243"/>
      <c r="R373" s="243"/>
      <c r="S373" s="243"/>
      <c r="T373" s="244"/>
      <c r="AT373" s="245" t="s">
        <v>161</v>
      </c>
      <c r="AU373" s="245" t="s">
        <v>84</v>
      </c>
      <c r="AV373" s="11" t="s">
        <v>84</v>
      </c>
      <c r="AW373" s="11" t="s">
        <v>163</v>
      </c>
      <c r="AX373" s="11" t="s">
        <v>75</v>
      </c>
      <c r="AY373" s="245" t="s">
        <v>149</v>
      </c>
    </row>
    <row r="374" spans="2:65" s="1" customFormat="1" ht="14.4" customHeight="1">
      <c r="B374" s="45"/>
      <c r="C374" s="267" t="s">
        <v>30</v>
      </c>
      <c r="D374" s="267" t="s">
        <v>500</v>
      </c>
      <c r="E374" s="268" t="s">
        <v>719</v>
      </c>
      <c r="F374" s="269" t="s">
        <v>720</v>
      </c>
      <c r="G374" s="270" t="s">
        <v>179</v>
      </c>
      <c r="H374" s="271">
        <v>3</v>
      </c>
      <c r="I374" s="272"/>
      <c r="J374" s="273">
        <f>ROUND(I374*H374,2)</f>
        <v>0</v>
      </c>
      <c r="K374" s="269" t="s">
        <v>156</v>
      </c>
      <c r="L374" s="274"/>
      <c r="M374" s="275" t="s">
        <v>22</v>
      </c>
      <c r="N374" s="276" t="s">
        <v>46</v>
      </c>
      <c r="O374" s="46"/>
      <c r="P374" s="229">
        <f>O374*H374</f>
        <v>0</v>
      </c>
      <c r="Q374" s="229">
        <v>0.011</v>
      </c>
      <c r="R374" s="229">
        <f>Q374*H374</f>
        <v>0.033</v>
      </c>
      <c r="S374" s="229">
        <v>0</v>
      </c>
      <c r="T374" s="230">
        <f>S374*H374</f>
        <v>0</v>
      </c>
      <c r="AR374" s="23" t="s">
        <v>356</v>
      </c>
      <c r="AT374" s="23" t="s">
        <v>500</v>
      </c>
      <c r="AU374" s="23" t="s">
        <v>84</v>
      </c>
      <c r="AY374" s="23" t="s">
        <v>149</v>
      </c>
      <c r="BE374" s="231">
        <f>IF(N374="základní",J374,0)</f>
        <v>0</v>
      </c>
      <c r="BF374" s="231">
        <f>IF(N374="snížená",J374,0)</f>
        <v>0</v>
      </c>
      <c r="BG374" s="231">
        <f>IF(N374="zákl. přenesená",J374,0)</f>
        <v>0</v>
      </c>
      <c r="BH374" s="231">
        <f>IF(N374="sníž. přenesená",J374,0)</f>
        <v>0</v>
      </c>
      <c r="BI374" s="231">
        <f>IF(N374="nulová",J374,0)</f>
        <v>0</v>
      </c>
      <c r="BJ374" s="23" t="s">
        <v>24</v>
      </c>
      <c r="BK374" s="231">
        <f>ROUND(I374*H374,2)</f>
        <v>0</v>
      </c>
      <c r="BL374" s="23" t="s">
        <v>250</v>
      </c>
      <c r="BM374" s="23" t="s">
        <v>721</v>
      </c>
    </row>
    <row r="375" spans="2:51" s="11" customFormat="1" ht="13.5">
      <c r="B375" s="235"/>
      <c r="C375" s="236"/>
      <c r="D375" s="232" t="s">
        <v>161</v>
      </c>
      <c r="E375" s="237" t="s">
        <v>22</v>
      </c>
      <c r="F375" s="238" t="s">
        <v>722</v>
      </c>
      <c r="G375" s="236"/>
      <c r="H375" s="239">
        <v>3</v>
      </c>
      <c r="I375" s="240"/>
      <c r="J375" s="236"/>
      <c r="K375" s="236"/>
      <c r="L375" s="241"/>
      <c r="M375" s="242"/>
      <c r="N375" s="243"/>
      <c r="O375" s="243"/>
      <c r="P375" s="243"/>
      <c r="Q375" s="243"/>
      <c r="R375" s="243"/>
      <c r="S375" s="243"/>
      <c r="T375" s="244"/>
      <c r="AT375" s="245" t="s">
        <v>161</v>
      </c>
      <c r="AU375" s="245" t="s">
        <v>84</v>
      </c>
      <c r="AV375" s="11" t="s">
        <v>84</v>
      </c>
      <c r="AW375" s="11" t="s">
        <v>163</v>
      </c>
      <c r="AX375" s="11" t="s">
        <v>75</v>
      </c>
      <c r="AY375" s="245" t="s">
        <v>149</v>
      </c>
    </row>
    <row r="376" spans="2:65" s="1" customFormat="1" ht="14.4" customHeight="1">
      <c r="B376" s="45"/>
      <c r="C376" s="267" t="s">
        <v>723</v>
      </c>
      <c r="D376" s="267" t="s">
        <v>500</v>
      </c>
      <c r="E376" s="268" t="s">
        <v>724</v>
      </c>
      <c r="F376" s="269" t="s">
        <v>725</v>
      </c>
      <c r="G376" s="270" t="s">
        <v>179</v>
      </c>
      <c r="H376" s="271">
        <v>3</v>
      </c>
      <c r="I376" s="272"/>
      <c r="J376" s="273">
        <f>ROUND(I376*H376,2)</f>
        <v>0</v>
      </c>
      <c r="K376" s="269" t="s">
        <v>156</v>
      </c>
      <c r="L376" s="274"/>
      <c r="M376" s="275" t="s">
        <v>22</v>
      </c>
      <c r="N376" s="276" t="s">
        <v>46</v>
      </c>
      <c r="O376" s="46"/>
      <c r="P376" s="229">
        <f>O376*H376</f>
        <v>0</v>
      </c>
      <c r="Q376" s="229">
        <v>0.0136</v>
      </c>
      <c r="R376" s="229">
        <f>Q376*H376</f>
        <v>0.040799999999999996</v>
      </c>
      <c r="S376" s="229">
        <v>0</v>
      </c>
      <c r="T376" s="230">
        <f>S376*H376</f>
        <v>0</v>
      </c>
      <c r="AR376" s="23" t="s">
        <v>356</v>
      </c>
      <c r="AT376" s="23" t="s">
        <v>500</v>
      </c>
      <c r="AU376" s="23" t="s">
        <v>84</v>
      </c>
      <c r="AY376" s="23" t="s">
        <v>149</v>
      </c>
      <c r="BE376" s="231">
        <f>IF(N376="základní",J376,0)</f>
        <v>0</v>
      </c>
      <c r="BF376" s="231">
        <f>IF(N376="snížená",J376,0)</f>
        <v>0</v>
      </c>
      <c r="BG376" s="231">
        <f>IF(N376="zákl. přenesená",J376,0)</f>
        <v>0</v>
      </c>
      <c r="BH376" s="231">
        <f>IF(N376="sníž. přenesená",J376,0)</f>
        <v>0</v>
      </c>
      <c r="BI376" s="231">
        <f>IF(N376="nulová",J376,0)</f>
        <v>0</v>
      </c>
      <c r="BJ376" s="23" t="s">
        <v>24</v>
      </c>
      <c r="BK376" s="231">
        <f>ROUND(I376*H376,2)</f>
        <v>0</v>
      </c>
      <c r="BL376" s="23" t="s">
        <v>250</v>
      </c>
      <c r="BM376" s="23" t="s">
        <v>726</v>
      </c>
    </row>
    <row r="377" spans="2:51" s="11" customFormat="1" ht="13.5">
      <c r="B377" s="235"/>
      <c r="C377" s="236"/>
      <c r="D377" s="232" t="s">
        <v>161</v>
      </c>
      <c r="E377" s="237" t="s">
        <v>22</v>
      </c>
      <c r="F377" s="238" t="s">
        <v>727</v>
      </c>
      <c r="G377" s="236"/>
      <c r="H377" s="239">
        <v>3</v>
      </c>
      <c r="I377" s="240"/>
      <c r="J377" s="236"/>
      <c r="K377" s="236"/>
      <c r="L377" s="241"/>
      <c r="M377" s="242"/>
      <c r="N377" s="243"/>
      <c r="O377" s="243"/>
      <c r="P377" s="243"/>
      <c r="Q377" s="243"/>
      <c r="R377" s="243"/>
      <c r="S377" s="243"/>
      <c r="T377" s="244"/>
      <c r="AT377" s="245" t="s">
        <v>161</v>
      </c>
      <c r="AU377" s="245" t="s">
        <v>84</v>
      </c>
      <c r="AV377" s="11" t="s">
        <v>84</v>
      </c>
      <c r="AW377" s="11" t="s">
        <v>163</v>
      </c>
      <c r="AX377" s="11" t="s">
        <v>75</v>
      </c>
      <c r="AY377" s="245" t="s">
        <v>149</v>
      </c>
    </row>
    <row r="378" spans="2:65" s="1" customFormat="1" ht="34.2" customHeight="1">
      <c r="B378" s="45"/>
      <c r="C378" s="220" t="s">
        <v>728</v>
      </c>
      <c r="D378" s="220" t="s">
        <v>152</v>
      </c>
      <c r="E378" s="221" t="s">
        <v>729</v>
      </c>
      <c r="F378" s="222" t="s">
        <v>730</v>
      </c>
      <c r="G378" s="223" t="s">
        <v>179</v>
      </c>
      <c r="H378" s="224">
        <v>6</v>
      </c>
      <c r="I378" s="225"/>
      <c r="J378" s="226">
        <f>ROUND(I378*H378,2)</f>
        <v>0</v>
      </c>
      <c r="K378" s="222" t="s">
        <v>156</v>
      </c>
      <c r="L378" s="71"/>
      <c r="M378" s="227" t="s">
        <v>22</v>
      </c>
      <c r="N378" s="228" t="s">
        <v>46</v>
      </c>
      <c r="O378" s="46"/>
      <c r="P378" s="229">
        <f>O378*H378</f>
        <v>0</v>
      </c>
      <c r="Q378" s="229">
        <v>0</v>
      </c>
      <c r="R378" s="229">
        <f>Q378*H378</f>
        <v>0</v>
      </c>
      <c r="S378" s="229">
        <v>0</v>
      </c>
      <c r="T378" s="230">
        <f>S378*H378</f>
        <v>0</v>
      </c>
      <c r="AR378" s="23" t="s">
        <v>250</v>
      </c>
      <c r="AT378" s="23" t="s">
        <v>152</v>
      </c>
      <c r="AU378" s="23" t="s">
        <v>84</v>
      </c>
      <c r="AY378" s="23" t="s">
        <v>149</v>
      </c>
      <c r="BE378" s="231">
        <f>IF(N378="základní",J378,0)</f>
        <v>0</v>
      </c>
      <c r="BF378" s="231">
        <f>IF(N378="snížená",J378,0)</f>
        <v>0</v>
      </c>
      <c r="BG378" s="231">
        <f>IF(N378="zákl. přenesená",J378,0)</f>
        <v>0</v>
      </c>
      <c r="BH378" s="231">
        <f>IF(N378="sníž. přenesená",J378,0)</f>
        <v>0</v>
      </c>
      <c r="BI378" s="231">
        <f>IF(N378="nulová",J378,0)</f>
        <v>0</v>
      </c>
      <c r="BJ378" s="23" t="s">
        <v>24</v>
      </c>
      <c r="BK378" s="231">
        <f>ROUND(I378*H378,2)</f>
        <v>0</v>
      </c>
      <c r="BL378" s="23" t="s">
        <v>250</v>
      </c>
      <c r="BM378" s="23" t="s">
        <v>731</v>
      </c>
    </row>
    <row r="379" spans="2:47" s="1" customFormat="1" ht="13.5">
      <c r="B379" s="45"/>
      <c r="C379" s="73"/>
      <c r="D379" s="232" t="s">
        <v>159</v>
      </c>
      <c r="E379" s="73"/>
      <c r="F379" s="233" t="s">
        <v>708</v>
      </c>
      <c r="G379" s="73"/>
      <c r="H379" s="73"/>
      <c r="I379" s="190"/>
      <c r="J379" s="73"/>
      <c r="K379" s="73"/>
      <c r="L379" s="71"/>
      <c r="M379" s="234"/>
      <c r="N379" s="46"/>
      <c r="O379" s="46"/>
      <c r="P379" s="46"/>
      <c r="Q379" s="46"/>
      <c r="R379" s="46"/>
      <c r="S379" s="46"/>
      <c r="T379" s="94"/>
      <c r="AT379" s="23" t="s">
        <v>159</v>
      </c>
      <c r="AU379" s="23" t="s">
        <v>84</v>
      </c>
    </row>
    <row r="380" spans="2:51" s="11" customFormat="1" ht="13.5">
      <c r="B380" s="235"/>
      <c r="C380" s="236"/>
      <c r="D380" s="232" t="s">
        <v>161</v>
      </c>
      <c r="E380" s="237" t="s">
        <v>22</v>
      </c>
      <c r="F380" s="238" t="s">
        <v>732</v>
      </c>
      <c r="G380" s="236"/>
      <c r="H380" s="239">
        <v>6</v>
      </c>
      <c r="I380" s="240"/>
      <c r="J380" s="236"/>
      <c r="K380" s="236"/>
      <c r="L380" s="241"/>
      <c r="M380" s="242"/>
      <c r="N380" s="243"/>
      <c r="O380" s="243"/>
      <c r="P380" s="243"/>
      <c r="Q380" s="243"/>
      <c r="R380" s="243"/>
      <c r="S380" s="243"/>
      <c r="T380" s="244"/>
      <c r="AT380" s="245" t="s">
        <v>161</v>
      </c>
      <c r="AU380" s="245" t="s">
        <v>84</v>
      </c>
      <c r="AV380" s="11" t="s">
        <v>84</v>
      </c>
      <c r="AW380" s="11" t="s">
        <v>163</v>
      </c>
      <c r="AX380" s="11" t="s">
        <v>75</v>
      </c>
      <c r="AY380" s="245" t="s">
        <v>149</v>
      </c>
    </row>
    <row r="381" spans="2:65" s="1" customFormat="1" ht="22.8" customHeight="1">
      <c r="B381" s="45"/>
      <c r="C381" s="267" t="s">
        <v>733</v>
      </c>
      <c r="D381" s="267" t="s">
        <v>500</v>
      </c>
      <c r="E381" s="268" t="s">
        <v>734</v>
      </c>
      <c r="F381" s="269" t="s">
        <v>735</v>
      </c>
      <c r="G381" s="270" t="s">
        <v>179</v>
      </c>
      <c r="H381" s="271">
        <v>6</v>
      </c>
      <c r="I381" s="272"/>
      <c r="J381" s="273">
        <f>ROUND(I381*H381,2)</f>
        <v>0</v>
      </c>
      <c r="K381" s="269" t="s">
        <v>22</v>
      </c>
      <c r="L381" s="274"/>
      <c r="M381" s="275" t="s">
        <v>22</v>
      </c>
      <c r="N381" s="276" t="s">
        <v>46</v>
      </c>
      <c r="O381" s="46"/>
      <c r="P381" s="229">
        <f>O381*H381</f>
        <v>0</v>
      </c>
      <c r="Q381" s="229">
        <v>0.023</v>
      </c>
      <c r="R381" s="229">
        <f>Q381*H381</f>
        <v>0.138</v>
      </c>
      <c r="S381" s="229">
        <v>0</v>
      </c>
      <c r="T381" s="230">
        <f>S381*H381</f>
        <v>0</v>
      </c>
      <c r="AR381" s="23" t="s">
        <v>356</v>
      </c>
      <c r="AT381" s="23" t="s">
        <v>500</v>
      </c>
      <c r="AU381" s="23" t="s">
        <v>84</v>
      </c>
      <c r="AY381" s="23" t="s">
        <v>149</v>
      </c>
      <c r="BE381" s="231">
        <f>IF(N381="základní",J381,0)</f>
        <v>0</v>
      </c>
      <c r="BF381" s="231">
        <f>IF(N381="snížená",J381,0)</f>
        <v>0</v>
      </c>
      <c r="BG381" s="231">
        <f>IF(N381="zákl. přenesená",J381,0)</f>
        <v>0</v>
      </c>
      <c r="BH381" s="231">
        <f>IF(N381="sníž. přenesená",J381,0)</f>
        <v>0</v>
      </c>
      <c r="BI381" s="231">
        <f>IF(N381="nulová",J381,0)</f>
        <v>0</v>
      </c>
      <c r="BJ381" s="23" t="s">
        <v>24</v>
      </c>
      <c r="BK381" s="231">
        <f>ROUND(I381*H381,2)</f>
        <v>0</v>
      </c>
      <c r="BL381" s="23" t="s">
        <v>250</v>
      </c>
      <c r="BM381" s="23" t="s">
        <v>736</v>
      </c>
    </row>
    <row r="382" spans="2:47" s="1" customFormat="1" ht="13.5">
      <c r="B382" s="45"/>
      <c r="C382" s="73"/>
      <c r="D382" s="232" t="s">
        <v>410</v>
      </c>
      <c r="E382" s="73"/>
      <c r="F382" s="233" t="s">
        <v>713</v>
      </c>
      <c r="G382" s="73"/>
      <c r="H382" s="73"/>
      <c r="I382" s="190"/>
      <c r="J382" s="73"/>
      <c r="K382" s="73"/>
      <c r="L382" s="71"/>
      <c r="M382" s="234"/>
      <c r="N382" s="46"/>
      <c r="O382" s="46"/>
      <c r="P382" s="46"/>
      <c r="Q382" s="46"/>
      <c r="R382" s="46"/>
      <c r="S382" s="46"/>
      <c r="T382" s="94"/>
      <c r="AT382" s="23" t="s">
        <v>410</v>
      </c>
      <c r="AU382" s="23" t="s">
        <v>84</v>
      </c>
    </row>
    <row r="383" spans="2:65" s="1" customFormat="1" ht="34.2" customHeight="1">
      <c r="B383" s="45"/>
      <c r="C383" s="220" t="s">
        <v>737</v>
      </c>
      <c r="D383" s="220" t="s">
        <v>152</v>
      </c>
      <c r="E383" s="221" t="s">
        <v>738</v>
      </c>
      <c r="F383" s="222" t="s">
        <v>739</v>
      </c>
      <c r="G383" s="223" t="s">
        <v>155</v>
      </c>
      <c r="H383" s="224">
        <v>0.444</v>
      </c>
      <c r="I383" s="225"/>
      <c r="J383" s="226">
        <f>ROUND(I383*H383,2)</f>
        <v>0</v>
      </c>
      <c r="K383" s="222" t="s">
        <v>156</v>
      </c>
      <c r="L383" s="71"/>
      <c r="M383" s="227" t="s">
        <v>22</v>
      </c>
      <c r="N383" s="228" t="s">
        <v>46</v>
      </c>
      <c r="O383" s="46"/>
      <c r="P383" s="229">
        <f>O383*H383</f>
        <v>0</v>
      </c>
      <c r="Q383" s="229">
        <v>0</v>
      </c>
      <c r="R383" s="229">
        <f>Q383*H383</f>
        <v>0</v>
      </c>
      <c r="S383" s="229">
        <v>0</v>
      </c>
      <c r="T383" s="230">
        <f>S383*H383</f>
        <v>0</v>
      </c>
      <c r="AR383" s="23" t="s">
        <v>250</v>
      </c>
      <c r="AT383" s="23" t="s">
        <v>152</v>
      </c>
      <c r="AU383" s="23" t="s">
        <v>84</v>
      </c>
      <c r="AY383" s="23" t="s">
        <v>149</v>
      </c>
      <c r="BE383" s="231">
        <f>IF(N383="základní",J383,0)</f>
        <v>0</v>
      </c>
      <c r="BF383" s="231">
        <f>IF(N383="snížená",J383,0)</f>
        <v>0</v>
      </c>
      <c r="BG383" s="231">
        <f>IF(N383="zákl. přenesená",J383,0)</f>
        <v>0</v>
      </c>
      <c r="BH383" s="231">
        <f>IF(N383="sníž. přenesená",J383,0)</f>
        <v>0</v>
      </c>
      <c r="BI383" s="231">
        <f>IF(N383="nulová",J383,0)</f>
        <v>0</v>
      </c>
      <c r="BJ383" s="23" t="s">
        <v>24</v>
      </c>
      <c r="BK383" s="231">
        <f>ROUND(I383*H383,2)</f>
        <v>0</v>
      </c>
      <c r="BL383" s="23" t="s">
        <v>250</v>
      </c>
      <c r="BM383" s="23" t="s">
        <v>740</v>
      </c>
    </row>
    <row r="384" spans="2:47" s="1" customFormat="1" ht="13.5">
      <c r="B384" s="45"/>
      <c r="C384" s="73"/>
      <c r="D384" s="232" t="s">
        <v>159</v>
      </c>
      <c r="E384" s="73"/>
      <c r="F384" s="233" t="s">
        <v>569</v>
      </c>
      <c r="G384" s="73"/>
      <c r="H384" s="73"/>
      <c r="I384" s="190"/>
      <c r="J384" s="73"/>
      <c r="K384" s="73"/>
      <c r="L384" s="71"/>
      <c r="M384" s="234"/>
      <c r="N384" s="46"/>
      <c r="O384" s="46"/>
      <c r="P384" s="46"/>
      <c r="Q384" s="46"/>
      <c r="R384" s="46"/>
      <c r="S384" s="46"/>
      <c r="T384" s="94"/>
      <c r="AT384" s="23" t="s">
        <v>159</v>
      </c>
      <c r="AU384" s="23" t="s">
        <v>84</v>
      </c>
    </row>
    <row r="385" spans="2:63" s="10" customFormat="1" ht="29.85" customHeight="1">
      <c r="B385" s="204"/>
      <c r="C385" s="205"/>
      <c r="D385" s="206" t="s">
        <v>74</v>
      </c>
      <c r="E385" s="218" t="s">
        <v>741</v>
      </c>
      <c r="F385" s="218" t="s">
        <v>742</v>
      </c>
      <c r="G385" s="205"/>
      <c r="H385" s="205"/>
      <c r="I385" s="208"/>
      <c r="J385" s="219">
        <f>BK385</f>
        <v>0</v>
      </c>
      <c r="K385" s="205"/>
      <c r="L385" s="210"/>
      <c r="M385" s="211"/>
      <c r="N385" s="212"/>
      <c r="O385" s="212"/>
      <c r="P385" s="213">
        <f>SUM(P386:P391)</f>
        <v>0</v>
      </c>
      <c r="Q385" s="212"/>
      <c r="R385" s="213">
        <f>SUM(R386:R391)</f>
        <v>0.0088</v>
      </c>
      <c r="S385" s="212"/>
      <c r="T385" s="214">
        <f>SUM(T386:T391)</f>
        <v>0</v>
      </c>
      <c r="AR385" s="215" t="s">
        <v>84</v>
      </c>
      <c r="AT385" s="216" t="s">
        <v>74</v>
      </c>
      <c r="AU385" s="216" t="s">
        <v>24</v>
      </c>
      <c r="AY385" s="215" t="s">
        <v>149</v>
      </c>
      <c r="BK385" s="217">
        <f>SUM(BK386:BK391)</f>
        <v>0</v>
      </c>
    </row>
    <row r="386" spans="2:65" s="1" customFormat="1" ht="14.4" customHeight="1">
      <c r="B386" s="45"/>
      <c r="C386" s="220" t="s">
        <v>743</v>
      </c>
      <c r="D386" s="220" t="s">
        <v>152</v>
      </c>
      <c r="E386" s="221" t="s">
        <v>744</v>
      </c>
      <c r="F386" s="222" t="s">
        <v>745</v>
      </c>
      <c r="G386" s="223" t="s">
        <v>179</v>
      </c>
      <c r="H386" s="224">
        <v>4</v>
      </c>
      <c r="I386" s="225"/>
      <c r="J386" s="226">
        <f>ROUND(I386*H386,2)</f>
        <v>0</v>
      </c>
      <c r="K386" s="222" t="s">
        <v>156</v>
      </c>
      <c r="L386" s="71"/>
      <c r="M386" s="227" t="s">
        <v>22</v>
      </c>
      <c r="N386" s="228" t="s">
        <v>46</v>
      </c>
      <c r="O386" s="46"/>
      <c r="P386" s="229">
        <f>O386*H386</f>
        <v>0</v>
      </c>
      <c r="Q386" s="229">
        <v>0</v>
      </c>
      <c r="R386" s="229">
        <f>Q386*H386</f>
        <v>0</v>
      </c>
      <c r="S386" s="229">
        <v>0</v>
      </c>
      <c r="T386" s="230">
        <f>S386*H386</f>
        <v>0</v>
      </c>
      <c r="AR386" s="23" t="s">
        <v>250</v>
      </c>
      <c r="AT386" s="23" t="s">
        <v>152</v>
      </c>
      <c r="AU386" s="23" t="s">
        <v>84</v>
      </c>
      <c r="AY386" s="23" t="s">
        <v>149</v>
      </c>
      <c r="BE386" s="231">
        <f>IF(N386="základní",J386,0)</f>
        <v>0</v>
      </c>
      <c r="BF386" s="231">
        <f>IF(N386="snížená",J386,0)</f>
        <v>0</v>
      </c>
      <c r="BG386" s="231">
        <f>IF(N386="zákl. přenesená",J386,0)</f>
        <v>0</v>
      </c>
      <c r="BH386" s="231">
        <f>IF(N386="sníž. přenesená",J386,0)</f>
        <v>0</v>
      </c>
      <c r="BI386" s="231">
        <f>IF(N386="nulová",J386,0)</f>
        <v>0</v>
      </c>
      <c r="BJ386" s="23" t="s">
        <v>24</v>
      </c>
      <c r="BK386" s="231">
        <f>ROUND(I386*H386,2)</f>
        <v>0</v>
      </c>
      <c r="BL386" s="23" t="s">
        <v>250</v>
      </c>
      <c r="BM386" s="23" t="s">
        <v>746</v>
      </c>
    </row>
    <row r="387" spans="2:47" s="1" customFormat="1" ht="13.5">
      <c r="B387" s="45"/>
      <c r="C387" s="73"/>
      <c r="D387" s="232" t="s">
        <v>159</v>
      </c>
      <c r="E387" s="73"/>
      <c r="F387" s="233" t="s">
        <v>747</v>
      </c>
      <c r="G387" s="73"/>
      <c r="H387" s="73"/>
      <c r="I387" s="190"/>
      <c r="J387" s="73"/>
      <c r="K387" s="73"/>
      <c r="L387" s="71"/>
      <c r="M387" s="234"/>
      <c r="N387" s="46"/>
      <c r="O387" s="46"/>
      <c r="P387" s="46"/>
      <c r="Q387" s="46"/>
      <c r="R387" s="46"/>
      <c r="S387" s="46"/>
      <c r="T387" s="94"/>
      <c r="AT387" s="23" t="s">
        <v>159</v>
      </c>
      <c r="AU387" s="23" t="s">
        <v>84</v>
      </c>
    </row>
    <row r="388" spans="2:51" s="11" customFormat="1" ht="13.5">
      <c r="B388" s="235"/>
      <c r="C388" s="236"/>
      <c r="D388" s="232" t="s">
        <v>161</v>
      </c>
      <c r="E388" s="237" t="s">
        <v>22</v>
      </c>
      <c r="F388" s="238" t="s">
        <v>748</v>
      </c>
      <c r="G388" s="236"/>
      <c r="H388" s="239">
        <v>4</v>
      </c>
      <c r="I388" s="240"/>
      <c r="J388" s="236"/>
      <c r="K388" s="236"/>
      <c r="L388" s="241"/>
      <c r="M388" s="242"/>
      <c r="N388" s="243"/>
      <c r="O388" s="243"/>
      <c r="P388" s="243"/>
      <c r="Q388" s="243"/>
      <c r="R388" s="243"/>
      <c r="S388" s="243"/>
      <c r="T388" s="244"/>
      <c r="AT388" s="245" t="s">
        <v>161</v>
      </c>
      <c r="AU388" s="245" t="s">
        <v>84</v>
      </c>
      <c r="AV388" s="11" t="s">
        <v>84</v>
      </c>
      <c r="AW388" s="11" t="s">
        <v>163</v>
      </c>
      <c r="AX388" s="11" t="s">
        <v>24</v>
      </c>
      <c r="AY388" s="245" t="s">
        <v>149</v>
      </c>
    </row>
    <row r="389" spans="2:65" s="1" customFormat="1" ht="14.4" customHeight="1">
      <c r="B389" s="45"/>
      <c r="C389" s="267" t="s">
        <v>749</v>
      </c>
      <c r="D389" s="267" t="s">
        <v>500</v>
      </c>
      <c r="E389" s="268" t="s">
        <v>750</v>
      </c>
      <c r="F389" s="269" t="s">
        <v>751</v>
      </c>
      <c r="G389" s="270" t="s">
        <v>179</v>
      </c>
      <c r="H389" s="271">
        <v>4</v>
      </c>
      <c r="I389" s="272"/>
      <c r="J389" s="273">
        <f>ROUND(I389*H389,2)</f>
        <v>0</v>
      </c>
      <c r="K389" s="269" t="s">
        <v>22</v>
      </c>
      <c r="L389" s="274"/>
      <c r="M389" s="275" t="s">
        <v>22</v>
      </c>
      <c r="N389" s="276" t="s">
        <v>46</v>
      </c>
      <c r="O389" s="46"/>
      <c r="P389" s="229">
        <f>O389*H389</f>
        <v>0</v>
      </c>
      <c r="Q389" s="229">
        <v>0.0022</v>
      </c>
      <c r="R389" s="229">
        <f>Q389*H389</f>
        <v>0.0088</v>
      </c>
      <c r="S389" s="229">
        <v>0</v>
      </c>
      <c r="T389" s="230">
        <f>S389*H389</f>
        <v>0</v>
      </c>
      <c r="AR389" s="23" t="s">
        <v>356</v>
      </c>
      <c r="AT389" s="23" t="s">
        <v>500</v>
      </c>
      <c r="AU389" s="23" t="s">
        <v>84</v>
      </c>
      <c r="AY389" s="23" t="s">
        <v>149</v>
      </c>
      <c r="BE389" s="231">
        <f>IF(N389="základní",J389,0)</f>
        <v>0</v>
      </c>
      <c r="BF389" s="231">
        <f>IF(N389="snížená",J389,0)</f>
        <v>0</v>
      </c>
      <c r="BG389" s="231">
        <f>IF(N389="zákl. přenesená",J389,0)</f>
        <v>0</v>
      </c>
      <c r="BH389" s="231">
        <f>IF(N389="sníž. přenesená",J389,0)</f>
        <v>0</v>
      </c>
      <c r="BI389" s="231">
        <f>IF(N389="nulová",J389,0)</f>
        <v>0</v>
      </c>
      <c r="BJ389" s="23" t="s">
        <v>24</v>
      </c>
      <c r="BK389" s="231">
        <f>ROUND(I389*H389,2)</f>
        <v>0</v>
      </c>
      <c r="BL389" s="23" t="s">
        <v>250</v>
      </c>
      <c r="BM389" s="23" t="s">
        <v>752</v>
      </c>
    </row>
    <row r="390" spans="2:65" s="1" customFormat="1" ht="34.2" customHeight="1">
      <c r="B390" s="45"/>
      <c r="C390" s="220" t="s">
        <v>753</v>
      </c>
      <c r="D390" s="220" t="s">
        <v>152</v>
      </c>
      <c r="E390" s="221" t="s">
        <v>754</v>
      </c>
      <c r="F390" s="222" t="s">
        <v>755</v>
      </c>
      <c r="G390" s="223" t="s">
        <v>155</v>
      </c>
      <c r="H390" s="224">
        <v>0.009</v>
      </c>
      <c r="I390" s="225"/>
      <c r="J390" s="226">
        <f>ROUND(I390*H390,2)</f>
        <v>0</v>
      </c>
      <c r="K390" s="222" t="s">
        <v>156</v>
      </c>
      <c r="L390" s="71"/>
      <c r="M390" s="227" t="s">
        <v>22</v>
      </c>
      <c r="N390" s="228" t="s">
        <v>46</v>
      </c>
      <c r="O390" s="46"/>
      <c r="P390" s="229">
        <f>O390*H390</f>
        <v>0</v>
      </c>
      <c r="Q390" s="229">
        <v>0</v>
      </c>
      <c r="R390" s="229">
        <f>Q390*H390</f>
        <v>0</v>
      </c>
      <c r="S390" s="229">
        <v>0</v>
      </c>
      <c r="T390" s="230">
        <f>S390*H390</f>
        <v>0</v>
      </c>
      <c r="AR390" s="23" t="s">
        <v>250</v>
      </c>
      <c r="AT390" s="23" t="s">
        <v>152</v>
      </c>
      <c r="AU390" s="23" t="s">
        <v>84</v>
      </c>
      <c r="AY390" s="23" t="s">
        <v>149</v>
      </c>
      <c r="BE390" s="231">
        <f>IF(N390="základní",J390,0)</f>
        <v>0</v>
      </c>
      <c r="BF390" s="231">
        <f>IF(N390="snížená",J390,0)</f>
        <v>0</v>
      </c>
      <c r="BG390" s="231">
        <f>IF(N390="zákl. přenesená",J390,0)</f>
        <v>0</v>
      </c>
      <c r="BH390" s="231">
        <f>IF(N390="sníž. přenesená",J390,0)</f>
        <v>0</v>
      </c>
      <c r="BI390" s="231">
        <f>IF(N390="nulová",J390,0)</f>
        <v>0</v>
      </c>
      <c r="BJ390" s="23" t="s">
        <v>24</v>
      </c>
      <c r="BK390" s="231">
        <f>ROUND(I390*H390,2)</f>
        <v>0</v>
      </c>
      <c r="BL390" s="23" t="s">
        <v>250</v>
      </c>
      <c r="BM390" s="23" t="s">
        <v>756</v>
      </c>
    </row>
    <row r="391" spans="2:47" s="1" customFormat="1" ht="13.5">
      <c r="B391" s="45"/>
      <c r="C391" s="73"/>
      <c r="D391" s="232" t="s">
        <v>159</v>
      </c>
      <c r="E391" s="73"/>
      <c r="F391" s="233" t="s">
        <v>757</v>
      </c>
      <c r="G391" s="73"/>
      <c r="H391" s="73"/>
      <c r="I391" s="190"/>
      <c r="J391" s="73"/>
      <c r="K391" s="73"/>
      <c r="L391" s="71"/>
      <c r="M391" s="234"/>
      <c r="N391" s="46"/>
      <c r="O391" s="46"/>
      <c r="P391" s="46"/>
      <c r="Q391" s="46"/>
      <c r="R391" s="46"/>
      <c r="S391" s="46"/>
      <c r="T391" s="94"/>
      <c r="AT391" s="23" t="s">
        <v>159</v>
      </c>
      <c r="AU391" s="23" t="s">
        <v>84</v>
      </c>
    </row>
    <row r="392" spans="2:63" s="10" customFormat="1" ht="29.85" customHeight="1">
      <c r="B392" s="204"/>
      <c r="C392" s="205"/>
      <c r="D392" s="206" t="s">
        <v>74</v>
      </c>
      <c r="E392" s="218" t="s">
        <v>758</v>
      </c>
      <c r="F392" s="218" t="s">
        <v>759</v>
      </c>
      <c r="G392" s="205"/>
      <c r="H392" s="205"/>
      <c r="I392" s="208"/>
      <c r="J392" s="219">
        <f>BK392</f>
        <v>0</v>
      </c>
      <c r="K392" s="205"/>
      <c r="L392" s="210"/>
      <c r="M392" s="211"/>
      <c r="N392" s="212"/>
      <c r="O392" s="212"/>
      <c r="P392" s="213">
        <f>SUM(P393:P419)</f>
        <v>0</v>
      </c>
      <c r="Q392" s="212"/>
      <c r="R392" s="213">
        <f>SUM(R393:R419)</f>
        <v>1.0979079</v>
      </c>
      <c r="S392" s="212"/>
      <c r="T392" s="214">
        <f>SUM(T393:T419)</f>
        <v>0</v>
      </c>
      <c r="AR392" s="215" t="s">
        <v>84</v>
      </c>
      <c r="AT392" s="216" t="s">
        <v>74</v>
      </c>
      <c r="AU392" s="216" t="s">
        <v>24</v>
      </c>
      <c r="AY392" s="215" t="s">
        <v>149</v>
      </c>
      <c r="BK392" s="217">
        <f>SUM(BK393:BK419)</f>
        <v>0</v>
      </c>
    </row>
    <row r="393" spans="2:65" s="1" customFormat="1" ht="34.2" customHeight="1">
      <c r="B393" s="45"/>
      <c r="C393" s="220" t="s">
        <v>760</v>
      </c>
      <c r="D393" s="220" t="s">
        <v>152</v>
      </c>
      <c r="E393" s="221" t="s">
        <v>761</v>
      </c>
      <c r="F393" s="222" t="s">
        <v>762</v>
      </c>
      <c r="G393" s="223" t="s">
        <v>167</v>
      </c>
      <c r="H393" s="224">
        <v>33.46</v>
      </c>
      <c r="I393" s="225"/>
      <c r="J393" s="226">
        <f>ROUND(I393*H393,2)</f>
        <v>0</v>
      </c>
      <c r="K393" s="222" t="s">
        <v>156</v>
      </c>
      <c r="L393" s="71"/>
      <c r="M393" s="227" t="s">
        <v>22</v>
      </c>
      <c r="N393" s="228" t="s">
        <v>46</v>
      </c>
      <c r="O393" s="46"/>
      <c r="P393" s="229">
        <f>O393*H393</f>
        <v>0</v>
      </c>
      <c r="Q393" s="229">
        <v>0.00392</v>
      </c>
      <c r="R393" s="229">
        <f>Q393*H393</f>
        <v>0.1311632</v>
      </c>
      <c r="S393" s="229">
        <v>0</v>
      </c>
      <c r="T393" s="230">
        <f>S393*H393</f>
        <v>0</v>
      </c>
      <c r="AR393" s="23" t="s">
        <v>250</v>
      </c>
      <c r="AT393" s="23" t="s">
        <v>152</v>
      </c>
      <c r="AU393" s="23" t="s">
        <v>84</v>
      </c>
      <c r="AY393" s="23" t="s">
        <v>149</v>
      </c>
      <c r="BE393" s="231">
        <f>IF(N393="základní",J393,0)</f>
        <v>0</v>
      </c>
      <c r="BF393" s="231">
        <f>IF(N393="snížená",J393,0)</f>
        <v>0</v>
      </c>
      <c r="BG393" s="231">
        <f>IF(N393="zákl. přenesená",J393,0)</f>
        <v>0</v>
      </c>
      <c r="BH393" s="231">
        <f>IF(N393="sníž. přenesená",J393,0)</f>
        <v>0</v>
      </c>
      <c r="BI393" s="231">
        <f>IF(N393="nulová",J393,0)</f>
        <v>0</v>
      </c>
      <c r="BJ393" s="23" t="s">
        <v>24</v>
      </c>
      <c r="BK393" s="231">
        <f>ROUND(I393*H393,2)</f>
        <v>0</v>
      </c>
      <c r="BL393" s="23" t="s">
        <v>250</v>
      </c>
      <c r="BM393" s="23" t="s">
        <v>763</v>
      </c>
    </row>
    <row r="394" spans="2:51" s="11" customFormat="1" ht="13.5">
      <c r="B394" s="235"/>
      <c r="C394" s="236"/>
      <c r="D394" s="232" t="s">
        <v>161</v>
      </c>
      <c r="E394" s="237" t="s">
        <v>22</v>
      </c>
      <c r="F394" s="238" t="s">
        <v>764</v>
      </c>
      <c r="G394" s="236"/>
      <c r="H394" s="239">
        <v>33.46</v>
      </c>
      <c r="I394" s="240"/>
      <c r="J394" s="236"/>
      <c r="K394" s="236"/>
      <c r="L394" s="241"/>
      <c r="M394" s="242"/>
      <c r="N394" s="243"/>
      <c r="O394" s="243"/>
      <c r="P394" s="243"/>
      <c r="Q394" s="243"/>
      <c r="R394" s="243"/>
      <c r="S394" s="243"/>
      <c r="T394" s="244"/>
      <c r="AT394" s="245" t="s">
        <v>161</v>
      </c>
      <c r="AU394" s="245" t="s">
        <v>84</v>
      </c>
      <c r="AV394" s="11" t="s">
        <v>84</v>
      </c>
      <c r="AW394" s="11" t="s">
        <v>163</v>
      </c>
      <c r="AX394" s="11" t="s">
        <v>75</v>
      </c>
      <c r="AY394" s="245" t="s">
        <v>149</v>
      </c>
    </row>
    <row r="395" spans="2:65" s="1" customFormat="1" ht="22.8" customHeight="1">
      <c r="B395" s="45"/>
      <c r="C395" s="220" t="s">
        <v>765</v>
      </c>
      <c r="D395" s="220" t="s">
        <v>152</v>
      </c>
      <c r="E395" s="221" t="s">
        <v>766</v>
      </c>
      <c r="F395" s="222" t="s">
        <v>767</v>
      </c>
      <c r="G395" s="223" t="s">
        <v>185</v>
      </c>
      <c r="H395" s="224">
        <v>9.375</v>
      </c>
      <c r="I395" s="225"/>
      <c r="J395" s="226">
        <f>ROUND(I395*H395,2)</f>
        <v>0</v>
      </c>
      <c r="K395" s="222" t="s">
        <v>156</v>
      </c>
      <c r="L395" s="71"/>
      <c r="M395" s="227" t="s">
        <v>22</v>
      </c>
      <c r="N395" s="228" t="s">
        <v>46</v>
      </c>
      <c r="O395" s="46"/>
      <c r="P395" s="229">
        <f>O395*H395</f>
        <v>0</v>
      </c>
      <c r="Q395" s="229">
        <v>0.00062</v>
      </c>
      <c r="R395" s="229">
        <f>Q395*H395</f>
        <v>0.0058125</v>
      </c>
      <c r="S395" s="229">
        <v>0</v>
      </c>
      <c r="T395" s="230">
        <f>S395*H395</f>
        <v>0</v>
      </c>
      <c r="AR395" s="23" t="s">
        <v>250</v>
      </c>
      <c r="AT395" s="23" t="s">
        <v>152</v>
      </c>
      <c r="AU395" s="23" t="s">
        <v>84</v>
      </c>
      <c r="AY395" s="23" t="s">
        <v>149</v>
      </c>
      <c r="BE395" s="231">
        <f>IF(N395="základní",J395,0)</f>
        <v>0</v>
      </c>
      <c r="BF395" s="231">
        <f>IF(N395="snížená",J395,0)</f>
        <v>0</v>
      </c>
      <c r="BG395" s="231">
        <f>IF(N395="zákl. přenesená",J395,0)</f>
        <v>0</v>
      </c>
      <c r="BH395" s="231">
        <f>IF(N395="sníž. přenesená",J395,0)</f>
        <v>0</v>
      </c>
      <c r="BI395" s="231">
        <f>IF(N395="nulová",J395,0)</f>
        <v>0</v>
      </c>
      <c r="BJ395" s="23" t="s">
        <v>24</v>
      </c>
      <c r="BK395" s="231">
        <f>ROUND(I395*H395,2)</f>
        <v>0</v>
      </c>
      <c r="BL395" s="23" t="s">
        <v>250</v>
      </c>
      <c r="BM395" s="23" t="s">
        <v>768</v>
      </c>
    </row>
    <row r="396" spans="2:51" s="11" customFormat="1" ht="13.5">
      <c r="B396" s="235"/>
      <c r="C396" s="236"/>
      <c r="D396" s="232" t="s">
        <v>161</v>
      </c>
      <c r="E396" s="237" t="s">
        <v>22</v>
      </c>
      <c r="F396" s="238" t="s">
        <v>769</v>
      </c>
      <c r="G396" s="236"/>
      <c r="H396" s="239">
        <v>9.375</v>
      </c>
      <c r="I396" s="240"/>
      <c r="J396" s="236"/>
      <c r="K396" s="236"/>
      <c r="L396" s="241"/>
      <c r="M396" s="242"/>
      <c r="N396" s="243"/>
      <c r="O396" s="243"/>
      <c r="P396" s="243"/>
      <c r="Q396" s="243"/>
      <c r="R396" s="243"/>
      <c r="S396" s="243"/>
      <c r="T396" s="244"/>
      <c r="AT396" s="245" t="s">
        <v>161</v>
      </c>
      <c r="AU396" s="245" t="s">
        <v>84</v>
      </c>
      <c r="AV396" s="11" t="s">
        <v>84</v>
      </c>
      <c r="AW396" s="11" t="s">
        <v>163</v>
      </c>
      <c r="AX396" s="11" t="s">
        <v>75</v>
      </c>
      <c r="AY396" s="245" t="s">
        <v>149</v>
      </c>
    </row>
    <row r="397" spans="2:65" s="1" customFormat="1" ht="14.4" customHeight="1">
      <c r="B397" s="45"/>
      <c r="C397" s="267" t="s">
        <v>770</v>
      </c>
      <c r="D397" s="267" t="s">
        <v>500</v>
      </c>
      <c r="E397" s="268" t="s">
        <v>771</v>
      </c>
      <c r="F397" s="269" t="s">
        <v>772</v>
      </c>
      <c r="G397" s="270" t="s">
        <v>167</v>
      </c>
      <c r="H397" s="271">
        <v>37.837</v>
      </c>
      <c r="I397" s="272"/>
      <c r="J397" s="273">
        <f>ROUND(I397*H397,2)</f>
        <v>0</v>
      </c>
      <c r="K397" s="269" t="s">
        <v>156</v>
      </c>
      <c r="L397" s="274"/>
      <c r="M397" s="275" t="s">
        <v>22</v>
      </c>
      <c r="N397" s="276" t="s">
        <v>46</v>
      </c>
      <c r="O397" s="46"/>
      <c r="P397" s="229">
        <f>O397*H397</f>
        <v>0</v>
      </c>
      <c r="Q397" s="229">
        <v>0.018</v>
      </c>
      <c r="R397" s="229">
        <f>Q397*H397</f>
        <v>0.6810660000000001</v>
      </c>
      <c r="S397" s="229">
        <v>0</v>
      </c>
      <c r="T397" s="230">
        <f>S397*H397</f>
        <v>0</v>
      </c>
      <c r="AR397" s="23" t="s">
        <v>356</v>
      </c>
      <c r="AT397" s="23" t="s">
        <v>500</v>
      </c>
      <c r="AU397" s="23" t="s">
        <v>84</v>
      </c>
      <c r="AY397" s="23" t="s">
        <v>149</v>
      </c>
      <c r="BE397" s="231">
        <f>IF(N397="základní",J397,0)</f>
        <v>0</v>
      </c>
      <c r="BF397" s="231">
        <f>IF(N397="snížená",J397,0)</f>
        <v>0</v>
      </c>
      <c r="BG397" s="231">
        <f>IF(N397="zákl. přenesená",J397,0)</f>
        <v>0</v>
      </c>
      <c r="BH397" s="231">
        <f>IF(N397="sníž. přenesená",J397,0)</f>
        <v>0</v>
      </c>
      <c r="BI397" s="231">
        <f>IF(N397="nulová",J397,0)</f>
        <v>0</v>
      </c>
      <c r="BJ397" s="23" t="s">
        <v>24</v>
      </c>
      <c r="BK397" s="231">
        <f>ROUND(I397*H397,2)</f>
        <v>0</v>
      </c>
      <c r="BL397" s="23" t="s">
        <v>250</v>
      </c>
      <c r="BM397" s="23" t="s">
        <v>773</v>
      </c>
    </row>
    <row r="398" spans="2:51" s="11" customFormat="1" ht="13.5">
      <c r="B398" s="235"/>
      <c r="C398" s="236"/>
      <c r="D398" s="232" t="s">
        <v>161</v>
      </c>
      <c r="E398" s="237" t="s">
        <v>22</v>
      </c>
      <c r="F398" s="238" t="s">
        <v>764</v>
      </c>
      <c r="G398" s="236"/>
      <c r="H398" s="239">
        <v>33.46</v>
      </c>
      <c r="I398" s="240"/>
      <c r="J398" s="236"/>
      <c r="K398" s="236"/>
      <c r="L398" s="241"/>
      <c r="M398" s="242"/>
      <c r="N398" s="243"/>
      <c r="O398" s="243"/>
      <c r="P398" s="243"/>
      <c r="Q398" s="243"/>
      <c r="R398" s="243"/>
      <c r="S398" s="243"/>
      <c r="T398" s="244"/>
      <c r="AT398" s="245" t="s">
        <v>161</v>
      </c>
      <c r="AU398" s="245" t="s">
        <v>84</v>
      </c>
      <c r="AV398" s="11" t="s">
        <v>84</v>
      </c>
      <c r="AW398" s="11" t="s">
        <v>163</v>
      </c>
      <c r="AX398" s="11" t="s">
        <v>75</v>
      </c>
      <c r="AY398" s="245" t="s">
        <v>149</v>
      </c>
    </row>
    <row r="399" spans="2:51" s="11" customFormat="1" ht="13.5">
      <c r="B399" s="235"/>
      <c r="C399" s="236"/>
      <c r="D399" s="232" t="s">
        <v>161</v>
      </c>
      <c r="E399" s="237" t="s">
        <v>22</v>
      </c>
      <c r="F399" s="238" t="s">
        <v>774</v>
      </c>
      <c r="G399" s="236"/>
      <c r="H399" s="239">
        <v>0.9375</v>
      </c>
      <c r="I399" s="240"/>
      <c r="J399" s="236"/>
      <c r="K399" s="236"/>
      <c r="L399" s="241"/>
      <c r="M399" s="242"/>
      <c r="N399" s="243"/>
      <c r="O399" s="243"/>
      <c r="P399" s="243"/>
      <c r="Q399" s="243"/>
      <c r="R399" s="243"/>
      <c r="S399" s="243"/>
      <c r="T399" s="244"/>
      <c r="AT399" s="245" t="s">
        <v>161</v>
      </c>
      <c r="AU399" s="245" t="s">
        <v>84</v>
      </c>
      <c r="AV399" s="11" t="s">
        <v>84</v>
      </c>
      <c r="AW399" s="11" t="s">
        <v>163</v>
      </c>
      <c r="AX399" s="11" t="s">
        <v>75</v>
      </c>
      <c r="AY399" s="245" t="s">
        <v>149</v>
      </c>
    </row>
    <row r="400" spans="2:51" s="11" customFormat="1" ht="13.5">
      <c r="B400" s="235"/>
      <c r="C400" s="236"/>
      <c r="D400" s="232" t="s">
        <v>161</v>
      </c>
      <c r="E400" s="236"/>
      <c r="F400" s="238" t="s">
        <v>775</v>
      </c>
      <c r="G400" s="236"/>
      <c r="H400" s="239">
        <v>37.837</v>
      </c>
      <c r="I400" s="240"/>
      <c r="J400" s="236"/>
      <c r="K400" s="236"/>
      <c r="L400" s="241"/>
      <c r="M400" s="242"/>
      <c r="N400" s="243"/>
      <c r="O400" s="243"/>
      <c r="P400" s="243"/>
      <c r="Q400" s="243"/>
      <c r="R400" s="243"/>
      <c r="S400" s="243"/>
      <c r="T400" s="244"/>
      <c r="AT400" s="245" t="s">
        <v>161</v>
      </c>
      <c r="AU400" s="245" t="s">
        <v>84</v>
      </c>
      <c r="AV400" s="11" t="s">
        <v>84</v>
      </c>
      <c r="AW400" s="11" t="s">
        <v>6</v>
      </c>
      <c r="AX400" s="11" t="s">
        <v>24</v>
      </c>
      <c r="AY400" s="245" t="s">
        <v>149</v>
      </c>
    </row>
    <row r="401" spans="2:65" s="1" customFormat="1" ht="22.8" customHeight="1">
      <c r="B401" s="45"/>
      <c r="C401" s="220" t="s">
        <v>776</v>
      </c>
      <c r="D401" s="220" t="s">
        <v>152</v>
      </c>
      <c r="E401" s="221" t="s">
        <v>777</v>
      </c>
      <c r="F401" s="222" t="s">
        <v>778</v>
      </c>
      <c r="G401" s="223" t="s">
        <v>167</v>
      </c>
      <c r="H401" s="224">
        <v>34.398</v>
      </c>
      <c r="I401" s="225"/>
      <c r="J401" s="226">
        <f>ROUND(I401*H401,2)</f>
        <v>0</v>
      </c>
      <c r="K401" s="222" t="s">
        <v>156</v>
      </c>
      <c r="L401" s="71"/>
      <c r="M401" s="227" t="s">
        <v>22</v>
      </c>
      <c r="N401" s="228" t="s">
        <v>46</v>
      </c>
      <c r="O401" s="46"/>
      <c r="P401" s="229">
        <f>O401*H401</f>
        <v>0</v>
      </c>
      <c r="Q401" s="229">
        <v>0</v>
      </c>
      <c r="R401" s="229">
        <f>Q401*H401</f>
        <v>0</v>
      </c>
      <c r="S401" s="229">
        <v>0</v>
      </c>
      <c r="T401" s="230">
        <f>S401*H401</f>
        <v>0</v>
      </c>
      <c r="AR401" s="23" t="s">
        <v>250</v>
      </c>
      <c r="AT401" s="23" t="s">
        <v>152</v>
      </c>
      <c r="AU401" s="23" t="s">
        <v>84</v>
      </c>
      <c r="AY401" s="23" t="s">
        <v>149</v>
      </c>
      <c r="BE401" s="231">
        <f>IF(N401="základní",J401,0)</f>
        <v>0</v>
      </c>
      <c r="BF401" s="231">
        <f>IF(N401="snížená",J401,0)</f>
        <v>0</v>
      </c>
      <c r="BG401" s="231">
        <f>IF(N401="zákl. přenesená",J401,0)</f>
        <v>0</v>
      </c>
      <c r="BH401" s="231">
        <f>IF(N401="sníž. přenesená",J401,0)</f>
        <v>0</v>
      </c>
      <c r="BI401" s="231">
        <f>IF(N401="nulová",J401,0)</f>
        <v>0</v>
      </c>
      <c r="BJ401" s="23" t="s">
        <v>24</v>
      </c>
      <c r="BK401" s="231">
        <f>ROUND(I401*H401,2)</f>
        <v>0</v>
      </c>
      <c r="BL401" s="23" t="s">
        <v>250</v>
      </c>
      <c r="BM401" s="23" t="s">
        <v>779</v>
      </c>
    </row>
    <row r="402" spans="2:51" s="11" customFormat="1" ht="13.5">
      <c r="B402" s="235"/>
      <c r="C402" s="236"/>
      <c r="D402" s="232" t="s">
        <v>161</v>
      </c>
      <c r="E402" s="237" t="s">
        <v>22</v>
      </c>
      <c r="F402" s="238" t="s">
        <v>764</v>
      </c>
      <c r="G402" s="236"/>
      <c r="H402" s="239">
        <v>33.46</v>
      </c>
      <c r="I402" s="240"/>
      <c r="J402" s="236"/>
      <c r="K402" s="236"/>
      <c r="L402" s="241"/>
      <c r="M402" s="242"/>
      <c r="N402" s="243"/>
      <c r="O402" s="243"/>
      <c r="P402" s="243"/>
      <c r="Q402" s="243"/>
      <c r="R402" s="243"/>
      <c r="S402" s="243"/>
      <c r="T402" s="244"/>
      <c r="AT402" s="245" t="s">
        <v>161</v>
      </c>
      <c r="AU402" s="245" t="s">
        <v>84</v>
      </c>
      <c r="AV402" s="11" t="s">
        <v>84</v>
      </c>
      <c r="AW402" s="11" t="s">
        <v>163</v>
      </c>
      <c r="AX402" s="11" t="s">
        <v>75</v>
      </c>
      <c r="AY402" s="245" t="s">
        <v>149</v>
      </c>
    </row>
    <row r="403" spans="2:51" s="11" customFormat="1" ht="13.5">
      <c r="B403" s="235"/>
      <c r="C403" s="236"/>
      <c r="D403" s="232" t="s">
        <v>161</v>
      </c>
      <c r="E403" s="237" t="s">
        <v>22</v>
      </c>
      <c r="F403" s="238" t="s">
        <v>774</v>
      </c>
      <c r="G403" s="236"/>
      <c r="H403" s="239">
        <v>0.9375</v>
      </c>
      <c r="I403" s="240"/>
      <c r="J403" s="236"/>
      <c r="K403" s="236"/>
      <c r="L403" s="241"/>
      <c r="M403" s="242"/>
      <c r="N403" s="243"/>
      <c r="O403" s="243"/>
      <c r="P403" s="243"/>
      <c r="Q403" s="243"/>
      <c r="R403" s="243"/>
      <c r="S403" s="243"/>
      <c r="T403" s="244"/>
      <c r="AT403" s="245" t="s">
        <v>161</v>
      </c>
      <c r="AU403" s="245" t="s">
        <v>84</v>
      </c>
      <c r="AV403" s="11" t="s">
        <v>84</v>
      </c>
      <c r="AW403" s="11" t="s">
        <v>163</v>
      </c>
      <c r="AX403" s="11" t="s">
        <v>75</v>
      </c>
      <c r="AY403" s="245" t="s">
        <v>149</v>
      </c>
    </row>
    <row r="404" spans="2:65" s="1" customFormat="1" ht="22.8" customHeight="1">
      <c r="B404" s="45"/>
      <c r="C404" s="220" t="s">
        <v>780</v>
      </c>
      <c r="D404" s="220" t="s">
        <v>152</v>
      </c>
      <c r="E404" s="221" t="s">
        <v>781</v>
      </c>
      <c r="F404" s="222" t="s">
        <v>782</v>
      </c>
      <c r="G404" s="223" t="s">
        <v>167</v>
      </c>
      <c r="H404" s="224">
        <v>34.398</v>
      </c>
      <c r="I404" s="225"/>
      <c r="J404" s="226">
        <f>ROUND(I404*H404,2)</f>
        <v>0</v>
      </c>
      <c r="K404" s="222" t="s">
        <v>156</v>
      </c>
      <c r="L404" s="71"/>
      <c r="M404" s="227" t="s">
        <v>22</v>
      </c>
      <c r="N404" s="228" t="s">
        <v>46</v>
      </c>
      <c r="O404" s="46"/>
      <c r="P404" s="229">
        <f>O404*H404</f>
        <v>0</v>
      </c>
      <c r="Q404" s="229">
        <v>0</v>
      </c>
      <c r="R404" s="229">
        <f>Q404*H404</f>
        <v>0</v>
      </c>
      <c r="S404" s="229">
        <v>0</v>
      </c>
      <c r="T404" s="230">
        <f>S404*H404</f>
        <v>0</v>
      </c>
      <c r="AR404" s="23" t="s">
        <v>250</v>
      </c>
      <c r="AT404" s="23" t="s">
        <v>152</v>
      </c>
      <c r="AU404" s="23" t="s">
        <v>84</v>
      </c>
      <c r="AY404" s="23" t="s">
        <v>149</v>
      </c>
      <c r="BE404" s="231">
        <f>IF(N404="základní",J404,0)</f>
        <v>0</v>
      </c>
      <c r="BF404" s="231">
        <f>IF(N404="snížená",J404,0)</f>
        <v>0</v>
      </c>
      <c r="BG404" s="231">
        <f>IF(N404="zákl. přenesená",J404,0)</f>
        <v>0</v>
      </c>
      <c r="BH404" s="231">
        <f>IF(N404="sníž. přenesená",J404,0)</f>
        <v>0</v>
      </c>
      <c r="BI404" s="231">
        <f>IF(N404="nulová",J404,0)</f>
        <v>0</v>
      </c>
      <c r="BJ404" s="23" t="s">
        <v>24</v>
      </c>
      <c r="BK404" s="231">
        <f>ROUND(I404*H404,2)</f>
        <v>0</v>
      </c>
      <c r="BL404" s="23" t="s">
        <v>250</v>
      </c>
      <c r="BM404" s="23" t="s">
        <v>783</v>
      </c>
    </row>
    <row r="405" spans="2:65" s="1" customFormat="1" ht="14.4" customHeight="1">
      <c r="B405" s="45"/>
      <c r="C405" s="220" t="s">
        <v>784</v>
      </c>
      <c r="D405" s="220" t="s">
        <v>152</v>
      </c>
      <c r="E405" s="221" t="s">
        <v>785</v>
      </c>
      <c r="F405" s="222" t="s">
        <v>786</v>
      </c>
      <c r="G405" s="223" t="s">
        <v>167</v>
      </c>
      <c r="H405" s="224">
        <v>34.398</v>
      </c>
      <c r="I405" s="225"/>
      <c r="J405" s="226">
        <f>ROUND(I405*H405,2)</f>
        <v>0</v>
      </c>
      <c r="K405" s="222" t="s">
        <v>156</v>
      </c>
      <c r="L405" s="71"/>
      <c r="M405" s="227" t="s">
        <v>22</v>
      </c>
      <c r="N405" s="228" t="s">
        <v>46</v>
      </c>
      <c r="O405" s="46"/>
      <c r="P405" s="229">
        <f>O405*H405</f>
        <v>0</v>
      </c>
      <c r="Q405" s="229">
        <v>0.0003</v>
      </c>
      <c r="R405" s="229">
        <f>Q405*H405</f>
        <v>0.0103194</v>
      </c>
      <c r="S405" s="229">
        <v>0</v>
      </c>
      <c r="T405" s="230">
        <f>S405*H405</f>
        <v>0</v>
      </c>
      <c r="AR405" s="23" t="s">
        <v>250</v>
      </c>
      <c r="AT405" s="23" t="s">
        <v>152</v>
      </c>
      <c r="AU405" s="23" t="s">
        <v>84</v>
      </c>
      <c r="AY405" s="23" t="s">
        <v>149</v>
      </c>
      <c r="BE405" s="231">
        <f>IF(N405="základní",J405,0)</f>
        <v>0</v>
      </c>
      <c r="BF405" s="231">
        <f>IF(N405="snížená",J405,0)</f>
        <v>0</v>
      </c>
      <c r="BG405" s="231">
        <f>IF(N405="zákl. přenesená",J405,0)</f>
        <v>0</v>
      </c>
      <c r="BH405" s="231">
        <f>IF(N405="sníž. přenesená",J405,0)</f>
        <v>0</v>
      </c>
      <c r="BI405" s="231">
        <f>IF(N405="nulová",J405,0)</f>
        <v>0</v>
      </c>
      <c r="BJ405" s="23" t="s">
        <v>24</v>
      </c>
      <c r="BK405" s="231">
        <f>ROUND(I405*H405,2)</f>
        <v>0</v>
      </c>
      <c r="BL405" s="23" t="s">
        <v>250</v>
      </c>
      <c r="BM405" s="23" t="s">
        <v>787</v>
      </c>
    </row>
    <row r="406" spans="2:47" s="1" customFormat="1" ht="13.5">
      <c r="B406" s="45"/>
      <c r="C406" s="73"/>
      <c r="D406" s="232" t="s">
        <v>159</v>
      </c>
      <c r="E406" s="73"/>
      <c r="F406" s="233" t="s">
        <v>788</v>
      </c>
      <c r="G406" s="73"/>
      <c r="H406" s="73"/>
      <c r="I406" s="190"/>
      <c r="J406" s="73"/>
      <c r="K406" s="73"/>
      <c r="L406" s="71"/>
      <c r="M406" s="234"/>
      <c r="N406" s="46"/>
      <c r="O406" s="46"/>
      <c r="P406" s="46"/>
      <c r="Q406" s="46"/>
      <c r="R406" s="46"/>
      <c r="S406" s="46"/>
      <c r="T406" s="94"/>
      <c r="AT406" s="23" t="s">
        <v>159</v>
      </c>
      <c r="AU406" s="23" t="s">
        <v>84</v>
      </c>
    </row>
    <row r="407" spans="2:65" s="1" customFormat="1" ht="14.4" customHeight="1">
      <c r="B407" s="45"/>
      <c r="C407" s="220" t="s">
        <v>789</v>
      </c>
      <c r="D407" s="220" t="s">
        <v>152</v>
      </c>
      <c r="E407" s="221" t="s">
        <v>790</v>
      </c>
      <c r="F407" s="222" t="s">
        <v>791</v>
      </c>
      <c r="G407" s="223" t="s">
        <v>185</v>
      </c>
      <c r="H407" s="224">
        <v>67</v>
      </c>
      <c r="I407" s="225"/>
      <c r="J407" s="226">
        <f>ROUND(I407*H407,2)</f>
        <v>0</v>
      </c>
      <c r="K407" s="222" t="s">
        <v>156</v>
      </c>
      <c r="L407" s="71"/>
      <c r="M407" s="227" t="s">
        <v>22</v>
      </c>
      <c r="N407" s="228" t="s">
        <v>46</v>
      </c>
      <c r="O407" s="46"/>
      <c r="P407" s="229">
        <f>O407*H407</f>
        <v>0</v>
      </c>
      <c r="Q407" s="229">
        <v>3E-05</v>
      </c>
      <c r="R407" s="229">
        <f>Q407*H407</f>
        <v>0.00201</v>
      </c>
      <c r="S407" s="229">
        <v>0</v>
      </c>
      <c r="T407" s="230">
        <f>S407*H407</f>
        <v>0</v>
      </c>
      <c r="AR407" s="23" t="s">
        <v>250</v>
      </c>
      <c r="AT407" s="23" t="s">
        <v>152</v>
      </c>
      <c r="AU407" s="23" t="s">
        <v>84</v>
      </c>
      <c r="AY407" s="23" t="s">
        <v>149</v>
      </c>
      <c r="BE407" s="231">
        <f>IF(N407="základní",J407,0)</f>
        <v>0</v>
      </c>
      <c r="BF407" s="231">
        <f>IF(N407="snížená",J407,0)</f>
        <v>0</v>
      </c>
      <c r="BG407" s="231">
        <f>IF(N407="zákl. přenesená",J407,0)</f>
        <v>0</v>
      </c>
      <c r="BH407" s="231">
        <f>IF(N407="sníž. přenesená",J407,0)</f>
        <v>0</v>
      </c>
      <c r="BI407" s="231">
        <f>IF(N407="nulová",J407,0)</f>
        <v>0</v>
      </c>
      <c r="BJ407" s="23" t="s">
        <v>24</v>
      </c>
      <c r="BK407" s="231">
        <f>ROUND(I407*H407,2)</f>
        <v>0</v>
      </c>
      <c r="BL407" s="23" t="s">
        <v>250</v>
      </c>
      <c r="BM407" s="23" t="s">
        <v>792</v>
      </c>
    </row>
    <row r="408" spans="2:47" s="1" customFormat="1" ht="13.5">
      <c r="B408" s="45"/>
      <c r="C408" s="73"/>
      <c r="D408" s="232" t="s">
        <v>159</v>
      </c>
      <c r="E408" s="73"/>
      <c r="F408" s="233" t="s">
        <v>788</v>
      </c>
      <c r="G408" s="73"/>
      <c r="H408" s="73"/>
      <c r="I408" s="190"/>
      <c r="J408" s="73"/>
      <c r="K408" s="73"/>
      <c r="L408" s="71"/>
      <c r="M408" s="234"/>
      <c r="N408" s="46"/>
      <c r="O408" s="46"/>
      <c r="P408" s="46"/>
      <c r="Q408" s="46"/>
      <c r="R408" s="46"/>
      <c r="S408" s="46"/>
      <c r="T408" s="94"/>
      <c r="AT408" s="23" t="s">
        <v>159</v>
      </c>
      <c r="AU408" s="23" t="s">
        <v>84</v>
      </c>
    </row>
    <row r="409" spans="2:51" s="11" customFormat="1" ht="13.5">
      <c r="B409" s="235"/>
      <c r="C409" s="236"/>
      <c r="D409" s="232" t="s">
        <v>161</v>
      </c>
      <c r="E409" s="237" t="s">
        <v>22</v>
      </c>
      <c r="F409" s="238" t="s">
        <v>793</v>
      </c>
      <c r="G409" s="236"/>
      <c r="H409" s="239">
        <v>23.5</v>
      </c>
      <c r="I409" s="240"/>
      <c r="J409" s="236"/>
      <c r="K409" s="236"/>
      <c r="L409" s="241"/>
      <c r="M409" s="242"/>
      <c r="N409" s="243"/>
      <c r="O409" s="243"/>
      <c r="P409" s="243"/>
      <c r="Q409" s="243"/>
      <c r="R409" s="243"/>
      <c r="S409" s="243"/>
      <c r="T409" s="244"/>
      <c r="AT409" s="245" t="s">
        <v>161</v>
      </c>
      <c r="AU409" s="245" t="s">
        <v>84</v>
      </c>
      <c r="AV409" s="11" t="s">
        <v>84</v>
      </c>
      <c r="AW409" s="11" t="s">
        <v>163</v>
      </c>
      <c r="AX409" s="11" t="s">
        <v>75</v>
      </c>
      <c r="AY409" s="245" t="s">
        <v>149</v>
      </c>
    </row>
    <row r="410" spans="2:51" s="11" customFormat="1" ht="13.5">
      <c r="B410" s="235"/>
      <c r="C410" s="236"/>
      <c r="D410" s="232" t="s">
        <v>161</v>
      </c>
      <c r="E410" s="237" t="s">
        <v>22</v>
      </c>
      <c r="F410" s="238" t="s">
        <v>794</v>
      </c>
      <c r="G410" s="236"/>
      <c r="H410" s="239">
        <v>43.5</v>
      </c>
      <c r="I410" s="240"/>
      <c r="J410" s="236"/>
      <c r="K410" s="236"/>
      <c r="L410" s="241"/>
      <c r="M410" s="242"/>
      <c r="N410" s="243"/>
      <c r="O410" s="243"/>
      <c r="P410" s="243"/>
      <c r="Q410" s="243"/>
      <c r="R410" s="243"/>
      <c r="S410" s="243"/>
      <c r="T410" s="244"/>
      <c r="AT410" s="245" t="s">
        <v>161</v>
      </c>
      <c r="AU410" s="245" t="s">
        <v>84</v>
      </c>
      <c r="AV410" s="11" t="s">
        <v>84</v>
      </c>
      <c r="AW410" s="11" t="s">
        <v>163</v>
      </c>
      <c r="AX410" s="11" t="s">
        <v>75</v>
      </c>
      <c r="AY410" s="245" t="s">
        <v>149</v>
      </c>
    </row>
    <row r="411" spans="2:65" s="1" customFormat="1" ht="22.8" customHeight="1">
      <c r="B411" s="45"/>
      <c r="C411" s="220" t="s">
        <v>795</v>
      </c>
      <c r="D411" s="220" t="s">
        <v>152</v>
      </c>
      <c r="E411" s="221" t="s">
        <v>796</v>
      </c>
      <c r="F411" s="222" t="s">
        <v>797</v>
      </c>
      <c r="G411" s="223" t="s">
        <v>167</v>
      </c>
      <c r="H411" s="224">
        <v>34.398</v>
      </c>
      <c r="I411" s="225"/>
      <c r="J411" s="226">
        <f>ROUND(I411*H411,2)</f>
        <v>0</v>
      </c>
      <c r="K411" s="222" t="s">
        <v>156</v>
      </c>
      <c r="L411" s="71"/>
      <c r="M411" s="227" t="s">
        <v>22</v>
      </c>
      <c r="N411" s="228" t="s">
        <v>46</v>
      </c>
      <c r="O411" s="46"/>
      <c r="P411" s="229">
        <f>O411*H411</f>
        <v>0</v>
      </c>
      <c r="Q411" s="229">
        <v>0.0077</v>
      </c>
      <c r="R411" s="229">
        <f>Q411*H411</f>
        <v>0.26486460000000006</v>
      </c>
      <c r="S411" s="229">
        <v>0</v>
      </c>
      <c r="T411" s="230">
        <f>S411*H411</f>
        <v>0</v>
      </c>
      <c r="AR411" s="23" t="s">
        <v>250</v>
      </c>
      <c r="AT411" s="23" t="s">
        <v>152</v>
      </c>
      <c r="AU411" s="23" t="s">
        <v>84</v>
      </c>
      <c r="AY411" s="23" t="s">
        <v>149</v>
      </c>
      <c r="BE411" s="231">
        <f>IF(N411="základní",J411,0)</f>
        <v>0</v>
      </c>
      <c r="BF411" s="231">
        <f>IF(N411="snížená",J411,0)</f>
        <v>0</v>
      </c>
      <c r="BG411" s="231">
        <f>IF(N411="zákl. přenesená",J411,0)</f>
        <v>0</v>
      </c>
      <c r="BH411" s="231">
        <f>IF(N411="sníž. přenesená",J411,0)</f>
        <v>0</v>
      </c>
      <c r="BI411" s="231">
        <f>IF(N411="nulová",J411,0)</f>
        <v>0</v>
      </c>
      <c r="BJ411" s="23" t="s">
        <v>24</v>
      </c>
      <c r="BK411" s="231">
        <f>ROUND(I411*H411,2)</f>
        <v>0</v>
      </c>
      <c r="BL411" s="23" t="s">
        <v>250</v>
      </c>
      <c r="BM411" s="23" t="s">
        <v>798</v>
      </c>
    </row>
    <row r="412" spans="2:47" s="1" customFormat="1" ht="13.5">
      <c r="B412" s="45"/>
      <c r="C412" s="73"/>
      <c r="D412" s="232" t="s">
        <v>159</v>
      </c>
      <c r="E412" s="73"/>
      <c r="F412" s="233" t="s">
        <v>799</v>
      </c>
      <c r="G412" s="73"/>
      <c r="H412" s="73"/>
      <c r="I412" s="190"/>
      <c r="J412" s="73"/>
      <c r="K412" s="73"/>
      <c r="L412" s="71"/>
      <c r="M412" s="234"/>
      <c r="N412" s="46"/>
      <c r="O412" s="46"/>
      <c r="P412" s="46"/>
      <c r="Q412" s="46"/>
      <c r="R412" s="46"/>
      <c r="S412" s="46"/>
      <c r="T412" s="94"/>
      <c r="AT412" s="23" t="s">
        <v>159</v>
      </c>
      <c r="AU412" s="23" t="s">
        <v>84</v>
      </c>
    </row>
    <row r="413" spans="2:65" s="1" customFormat="1" ht="22.8" customHeight="1">
      <c r="B413" s="45"/>
      <c r="C413" s="220" t="s">
        <v>800</v>
      </c>
      <c r="D413" s="220" t="s">
        <v>152</v>
      </c>
      <c r="E413" s="221" t="s">
        <v>801</v>
      </c>
      <c r="F413" s="222" t="s">
        <v>802</v>
      </c>
      <c r="G413" s="223" t="s">
        <v>185</v>
      </c>
      <c r="H413" s="224">
        <v>6.2</v>
      </c>
      <c r="I413" s="225"/>
      <c r="J413" s="226">
        <f>ROUND(I413*H413,2)</f>
        <v>0</v>
      </c>
      <c r="K413" s="222" t="s">
        <v>156</v>
      </c>
      <c r="L413" s="71"/>
      <c r="M413" s="227" t="s">
        <v>22</v>
      </c>
      <c r="N413" s="228" t="s">
        <v>46</v>
      </c>
      <c r="O413" s="46"/>
      <c r="P413" s="229">
        <f>O413*H413</f>
        <v>0</v>
      </c>
      <c r="Q413" s="229">
        <v>0.0002</v>
      </c>
      <c r="R413" s="229">
        <f>Q413*H413</f>
        <v>0.00124</v>
      </c>
      <c r="S413" s="229">
        <v>0</v>
      </c>
      <c r="T413" s="230">
        <f>S413*H413</f>
        <v>0</v>
      </c>
      <c r="AR413" s="23" t="s">
        <v>250</v>
      </c>
      <c r="AT413" s="23" t="s">
        <v>152</v>
      </c>
      <c r="AU413" s="23" t="s">
        <v>84</v>
      </c>
      <c r="AY413" s="23" t="s">
        <v>149</v>
      </c>
      <c r="BE413" s="231">
        <f>IF(N413="základní",J413,0)</f>
        <v>0</v>
      </c>
      <c r="BF413" s="231">
        <f>IF(N413="snížená",J413,0)</f>
        <v>0</v>
      </c>
      <c r="BG413" s="231">
        <f>IF(N413="zákl. přenesená",J413,0)</f>
        <v>0</v>
      </c>
      <c r="BH413" s="231">
        <f>IF(N413="sníž. přenesená",J413,0)</f>
        <v>0</v>
      </c>
      <c r="BI413" s="231">
        <f>IF(N413="nulová",J413,0)</f>
        <v>0</v>
      </c>
      <c r="BJ413" s="23" t="s">
        <v>24</v>
      </c>
      <c r="BK413" s="231">
        <f>ROUND(I413*H413,2)</f>
        <v>0</v>
      </c>
      <c r="BL413" s="23" t="s">
        <v>250</v>
      </c>
      <c r="BM413" s="23" t="s">
        <v>803</v>
      </c>
    </row>
    <row r="414" spans="2:47" s="1" customFormat="1" ht="13.5">
      <c r="B414" s="45"/>
      <c r="C414" s="73"/>
      <c r="D414" s="232" t="s">
        <v>159</v>
      </c>
      <c r="E414" s="73"/>
      <c r="F414" s="233" t="s">
        <v>788</v>
      </c>
      <c r="G414" s="73"/>
      <c r="H414" s="73"/>
      <c r="I414" s="190"/>
      <c r="J414" s="73"/>
      <c r="K414" s="73"/>
      <c r="L414" s="71"/>
      <c r="M414" s="234"/>
      <c r="N414" s="46"/>
      <c r="O414" s="46"/>
      <c r="P414" s="46"/>
      <c r="Q414" s="46"/>
      <c r="R414" s="46"/>
      <c r="S414" s="46"/>
      <c r="T414" s="94"/>
      <c r="AT414" s="23" t="s">
        <v>159</v>
      </c>
      <c r="AU414" s="23" t="s">
        <v>84</v>
      </c>
    </row>
    <row r="415" spans="2:51" s="11" customFormat="1" ht="13.5">
      <c r="B415" s="235"/>
      <c r="C415" s="236"/>
      <c r="D415" s="232" t="s">
        <v>161</v>
      </c>
      <c r="E415" s="237" t="s">
        <v>22</v>
      </c>
      <c r="F415" s="238" t="s">
        <v>804</v>
      </c>
      <c r="G415" s="236"/>
      <c r="H415" s="239">
        <v>6.2</v>
      </c>
      <c r="I415" s="240"/>
      <c r="J415" s="236"/>
      <c r="K415" s="236"/>
      <c r="L415" s="241"/>
      <c r="M415" s="242"/>
      <c r="N415" s="243"/>
      <c r="O415" s="243"/>
      <c r="P415" s="243"/>
      <c r="Q415" s="243"/>
      <c r="R415" s="243"/>
      <c r="S415" s="243"/>
      <c r="T415" s="244"/>
      <c r="AT415" s="245" t="s">
        <v>161</v>
      </c>
      <c r="AU415" s="245" t="s">
        <v>84</v>
      </c>
      <c r="AV415" s="11" t="s">
        <v>84</v>
      </c>
      <c r="AW415" s="11" t="s">
        <v>163</v>
      </c>
      <c r="AX415" s="11" t="s">
        <v>24</v>
      </c>
      <c r="AY415" s="245" t="s">
        <v>149</v>
      </c>
    </row>
    <row r="416" spans="2:65" s="1" customFormat="1" ht="14.4" customHeight="1">
      <c r="B416" s="45"/>
      <c r="C416" s="267" t="s">
        <v>805</v>
      </c>
      <c r="D416" s="267" t="s">
        <v>500</v>
      </c>
      <c r="E416" s="268" t="s">
        <v>806</v>
      </c>
      <c r="F416" s="269" t="s">
        <v>807</v>
      </c>
      <c r="G416" s="270" t="s">
        <v>185</v>
      </c>
      <c r="H416" s="271">
        <v>6.82</v>
      </c>
      <c r="I416" s="272"/>
      <c r="J416" s="273">
        <f>ROUND(I416*H416,2)</f>
        <v>0</v>
      </c>
      <c r="K416" s="269" t="s">
        <v>156</v>
      </c>
      <c r="L416" s="274"/>
      <c r="M416" s="275" t="s">
        <v>22</v>
      </c>
      <c r="N416" s="276" t="s">
        <v>46</v>
      </c>
      <c r="O416" s="46"/>
      <c r="P416" s="229">
        <f>O416*H416</f>
        <v>0</v>
      </c>
      <c r="Q416" s="229">
        <v>0.00021</v>
      </c>
      <c r="R416" s="229">
        <f>Q416*H416</f>
        <v>0.0014322000000000002</v>
      </c>
      <c r="S416" s="229">
        <v>0</v>
      </c>
      <c r="T416" s="230">
        <f>S416*H416</f>
        <v>0</v>
      </c>
      <c r="AR416" s="23" t="s">
        <v>356</v>
      </c>
      <c r="AT416" s="23" t="s">
        <v>500</v>
      </c>
      <c r="AU416" s="23" t="s">
        <v>84</v>
      </c>
      <c r="AY416" s="23" t="s">
        <v>149</v>
      </c>
      <c r="BE416" s="231">
        <f>IF(N416="základní",J416,0)</f>
        <v>0</v>
      </c>
      <c r="BF416" s="231">
        <f>IF(N416="snížená",J416,0)</f>
        <v>0</v>
      </c>
      <c r="BG416" s="231">
        <f>IF(N416="zákl. přenesená",J416,0)</f>
        <v>0</v>
      </c>
      <c r="BH416" s="231">
        <f>IF(N416="sníž. přenesená",J416,0)</f>
        <v>0</v>
      </c>
      <c r="BI416" s="231">
        <f>IF(N416="nulová",J416,0)</f>
        <v>0</v>
      </c>
      <c r="BJ416" s="23" t="s">
        <v>24</v>
      </c>
      <c r="BK416" s="231">
        <f>ROUND(I416*H416,2)</f>
        <v>0</v>
      </c>
      <c r="BL416" s="23" t="s">
        <v>250</v>
      </c>
      <c r="BM416" s="23" t="s">
        <v>808</v>
      </c>
    </row>
    <row r="417" spans="2:51" s="11" customFormat="1" ht="13.5">
      <c r="B417" s="235"/>
      <c r="C417" s="236"/>
      <c r="D417" s="232" t="s">
        <v>161</v>
      </c>
      <c r="E417" s="236"/>
      <c r="F417" s="238" t="s">
        <v>809</v>
      </c>
      <c r="G417" s="236"/>
      <c r="H417" s="239">
        <v>6.82</v>
      </c>
      <c r="I417" s="240"/>
      <c r="J417" s="236"/>
      <c r="K417" s="236"/>
      <c r="L417" s="241"/>
      <c r="M417" s="242"/>
      <c r="N417" s="243"/>
      <c r="O417" s="243"/>
      <c r="P417" s="243"/>
      <c r="Q417" s="243"/>
      <c r="R417" s="243"/>
      <c r="S417" s="243"/>
      <c r="T417" s="244"/>
      <c r="AT417" s="245" t="s">
        <v>161</v>
      </c>
      <c r="AU417" s="245" t="s">
        <v>84</v>
      </c>
      <c r="AV417" s="11" t="s">
        <v>84</v>
      </c>
      <c r="AW417" s="11" t="s">
        <v>6</v>
      </c>
      <c r="AX417" s="11" t="s">
        <v>24</v>
      </c>
      <c r="AY417" s="245" t="s">
        <v>149</v>
      </c>
    </row>
    <row r="418" spans="2:65" s="1" customFormat="1" ht="34.2" customHeight="1">
      <c r="B418" s="45"/>
      <c r="C418" s="220" t="s">
        <v>810</v>
      </c>
      <c r="D418" s="220" t="s">
        <v>152</v>
      </c>
      <c r="E418" s="221" t="s">
        <v>811</v>
      </c>
      <c r="F418" s="222" t="s">
        <v>812</v>
      </c>
      <c r="G418" s="223" t="s">
        <v>155</v>
      </c>
      <c r="H418" s="224">
        <v>1.098</v>
      </c>
      <c r="I418" s="225"/>
      <c r="J418" s="226">
        <f>ROUND(I418*H418,2)</f>
        <v>0</v>
      </c>
      <c r="K418" s="222" t="s">
        <v>156</v>
      </c>
      <c r="L418" s="71"/>
      <c r="M418" s="227" t="s">
        <v>22</v>
      </c>
      <c r="N418" s="228" t="s">
        <v>46</v>
      </c>
      <c r="O418" s="46"/>
      <c r="P418" s="229">
        <f>O418*H418</f>
        <v>0</v>
      </c>
      <c r="Q418" s="229">
        <v>0</v>
      </c>
      <c r="R418" s="229">
        <f>Q418*H418</f>
        <v>0</v>
      </c>
      <c r="S418" s="229">
        <v>0</v>
      </c>
      <c r="T418" s="230">
        <f>S418*H418</f>
        <v>0</v>
      </c>
      <c r="AR418" s="23" t="s">
        <v>250</v>
      </c>
      <c r="AT418" s="23" t="s">
        <v>152</v>
      </c>
      <c r="AU418" s="23" t="s">
        <v>84</v>
      </c>
      <c r="AY418" s="23" t="s">
        <v>149</v>
      </c>
      <c r="BE418" s="231">
        <f>IF(N418="základní",J418,0)</f>
        <v>0</v>
      </c>
      <c r="BF418" s="231">
        <f>IF(N418="snížená",J418,0)</f>
        <v>0</v>
      </c>
      <c r="BG418" s="231">
        <f>IF(N418="zákl. přenesená",J418,0)</f>
        <v>0</v>
      </c>
      <c r="BH418" s="231">
        <f>IF(N418="sníž. přenesená",J418,0)</f>
        <v>0</v>
      </c>
      <c r="BI418" s="231">
        <f>IF(N418="nulová",J418,0)</f>
        <v>0</v>
      </c>
      <c r="BJ418" s="23" t="s">
        <v>24</v>
      </c>
      <c r="BK418" s="231">
        <f>ROUND(I418*H418,2)</f>
        <v>0</v>
      </c>
      <c r="BL418" s="23" t="s">
        <v>250</v>
      </c>
      <c r="BM418" s="23" t="s">
        <v>813</v>
      </c>
    </row>
    <row r="419" spans="2:47" s="1" customFormat="1" ht="13.5">
      <c r="B419" s="45"/>
      <c r="C419" s="73"/>
      <c r="D419" s="232" t="s">
        <v>159</v>
      </c>
      <c r="E419" s="73"/>
      <c r="F419" s="233" t="s">
        <v>450</v>
      </c>
      <c r="G419" s="73"/>
      <c r="H419" s="73"/>
      <c r="I419" s="190"/>
      <c r="J419" s="73"/>
      <c r="K419" s="73"/>
      <c r="L419" s="71"/>
      <c r="M419" s="234"/>
      <c r="N419" s="46"/>
      <c r="O419" s="46"/>
      <c r="P419" s="46"/>
      <c r="Q419" s="46"/>
      <c r="R419" s="46"/>
      <c r="S419" s="46"/>
      <c r="T419" s="94"/>
      <c r="AT419" s="23" t="s">
        <v>159</v>
      </c>
      <c r="AU419" s="23" t="s">
        <v>84</v>
      </c>
    </row>
    <row r="420" spans="2:63" s="10" customFormat="1" ht="29.85" customHeight="1">
      <c r="B420" s="204"/>
      <c r="C420" s="205"/>
      <c r="D420" s="206" t="s">
        <v>74</v>
      </c>
      <c r="E420" s="218" t="s">
        <v>814</v>
      </c>
      <c r="F420" s="218" t="s">
        <v>815</v>
      </c>
      <c r="G420" s="205"/>
      <c r="H420" s="205"/>
      <c r="I420" s="208"/>
      <c r="J420" s="219">
        <f>BK420</f>
        <v>0</v>
      </c>
      <c r="K420" s="205"/>
      <c r="L420" s="210"/>
      <c r="M420" s="211"/>
      <c r="N420" s="212"/>
      <c r="O420" s="212"/>
      <c r="P420" s="213">
        <f>SUM(P421:P450)</f>
        <v>0</v>
      </c>
      <c r="Q420" s="212"/>
      <c r="R420" s="213">
        <f>SUM(R421:R450)</f>
        <v>2.0587969</v>
      </c>
      <c r="S420" s="212"/>
      <c r="T420" s="214">
        <f>SUM(T421:T450)</f>
        <v>0</v>
      </c>
      <c r="AR420" s="215" t="s">
        <v>84</v>
      </c>
      <c r="AT420" s="216" t="s">
        <v>74</v>
      </c>
      <c r="AU420" s="216" t="s">
        <v>24</v>
      </c>
      <c r="AY420" s="215" t="s">
        <v>149</v>
      </c>
      <c r="BK420" s="217">
        <f>SUM(BK421:BK450)</f>
        <v>0</v>
      </c>
    </row>
    <row r="421" spans="2:65" s="1" customFormat="1" ht="22.8" customHeight="1">
      <c r="B421" s="45"/>
      <c r="C421" s="220" t="s">
        <v>816</v>
      </c>
      <c r="D421" s="220" t="s">
        <v>152</v>
      </c>
      <c r="E421" s="221" t="s">
        <v>817</v>
      </c>
      <c r="F421" s="222" t="s">
        <v>818</v>
      </c>
      <c r="G421" s="223" t="s">
        <v>167</v>
      </c>
      <c r="H421" s="224">
        <v>116.885</v>
      </c>
      <c r="I421" s="225"/>
      <c r="J421" s="226">
        <f>ROUND(I421*H421,2)</f>
        <v>0</v>
      </c>
      <c r="K421" s="222" t="s">
        <v>156</v>
      </c>
      <c r="L421" s="71"/>
      <c r="M421" s="227" t="s">
        <v>22</v>
      </c>
      <c r="N421" s="228" t="s">
        <v>46</v>
      </c>
      <c r="O421" s="46"/>
      <c r="P421" s="229">
        <f>O421*H421</f>
        <v>0</v>
      </c>
      <c r="Q421" s="229">
        <v>0.0031</v>
      </c>
      <c r="R421" s="229">
        <f>Q421*H421</f>
        <v>0.3623435</v>
      </c>
      <c r="S421" s="229">
        <v>0</v>
      </c>
      <c r="T421" s="230">
        <f>S421*H421</f>
        <v>0</v>
      </c>
      <c r="AR421" s="23" t="s">
        <v>250</v>
      </c>
      <c r="AT421" s="23" t="s">
        <v>152</v>
      </c>
      <c r="AU421" s="23" t="s">
        <v>84</v>
      </c>
      <c r="AY421" s="23" t="s">
        <v>149</v>
      </c>
      <c r="BE421" s="231">
        <f>IF(N421="základní",J421,0)</f>
        <v>0</v>
      </c>
      <c r="BF421" s="231">
        <f>IF(N421="snížená",J421,0)</f>
        <v>0</v>
      </c>
      <c r="BG421" s="231">
        <f>IF(N421="zákl. přenesená",J421,0)</f>
        <v>0</v>
      </c>
      <c r="BH421" s="231">
        <f>IF(N421="sníž. přenesená",J421,0)</f>
        <v>0</v>
      </c>
      <c r="BI421" s="231">
        <f>IF(N421="nulová",J421,0)</f>
        <v>0</v>
      </c>
      <c r="BJ421" s="23" t="s">
        <v>24</v>
      </c>
      <c r="BK421" s="231">
        <f>ROUND(I421*H421,2)</f>
        <v>0</v>
      </c>
      <c r="BL421" s="23" t="s">
        <v>250</v>
      </c>
      <c r="BM421" s="23" t="s">
        <v>819</v>
      </c>
    </row>
    <row r="422" spans="2:51" s="11" customFormat="1" ht="13.5">
      <c r="B422" s="235"/>
      <c r="C422" s="236"/>
      <c r="D422" s="232" t="s">
        <v>161</v>
      </c>
      <c r="E422" s="237" t="s">
        <v>22</v>
      </c>
      <c r="F422" s="238" t="s">
        <v>248</v>
      </c>
      <c r="G422" s="236"/>
      <c r="H422" s="239">
        <v>44.33</v>
      </c>
      <c r="I422" s="240"/>
      <c r="J422" s="236"/>
      <c r="K422" s="236"/>
      <c r="L422" s="241"/>
      <c r="M422" s="242"/>
      <c r="N422" s="243"/>
      <c r="O422" s="243"/>
      <c r="P422" s="243"/>
      <c r="Q422" s="243"/>
      <c r="R422" s="243"/>
      <c r="S422" s="243"/>
      <c r="T422" s="244"/>
      <c r="AT422" s="245" t="s">
        <v>161</v>
      </c>
      <c r="AU422" s="245" t="s">
        <v>84</v>
      </c>
      <c r="AV422" s="11" t="s">
        <v>84</v>
      </c>
      <c r="AW422" s="11" t="s">
        <v>163</v>
      </c>
      <c r="AX422" s="11" t="s">
        <v>75</v>
      </c>
      <c r="AY422" s="245" t="s">
        <v>149</v>
      </c>
    </row>
    <row r="423" spans="2:51" s="11" customFormat="1" ht="13.5">
      <c r="B423" s="235"/>
      <c r="C423" s="236"/>
      <c r="D423" s="232" t="s">
        <v>161</v>
      </c>
      <c r="E423" s="237" t="s">
        <v>22</v>
      </c>
      <c r="F423" s="238" t="s">
        <v>820</v>
      </c>
      <c r="G423" s="236"/>
      <c r="H423" s="239">
        <v>72.555</v>
      </c>
      <c r="I423" s="240"/>
      <c r="J423" s="236"/>
      <c r="K423" s="236"/>
      <c r="L423" s="241"/>
      <c r="M423" s="242"/>
      <c r="N423" s="243"/>
      <c r="O423" s="243"/>
      <c r="P423" s="243"/>
      <c r="Q423" s="243"/>
      <c r="R423" s="243"/>
      <c r="S423" s="243"/>
      <c r="T423" s="244"/>
      <c r="AT423" s="245" t="s">
        <v>161</v>
      </c>
      <c r="AU423" s="245" t="s">
        <v>84</v>
      </c>
      <c r="AV423" s="11" t="s">
        <v>84</v>
      </c>
      <c r="AW423" s="11" t="s">
        <v>163</v>
      </c>
      <c r="AX423" s="11" t="s">
        <v>75</v>
      </c>
      <c r="AY423" s="245" t="s">
        <v>149</v>
      </c>
    </row>
    <row r="424" spans="2:65" s="1" customFormat="1" ht="22.8" customHeight="1">
      <c r="B424" s="45"/>
      <c r="C424" s="220" t="s">
        <v>821</v>
      </c>
      <c r="D424" s="220" t="s">
        <v>152</v>
      </c>
      <c r="E424" s="221" t="s">
        <v>822</v>
      </c>
      <c r="F424" s="222" t="s">
        <v>823</v>
      </c>
      <c r="G424" s="223" t="s">
        <v>185</v>
      </c>
      <c r="H424" s="224">
        <v>5.5</v>
      </c>
      <c r="I424" s="225"/>
      <c r="J424" s="226">
        <f>ROUND(I424*H424,2)</f>
        <v>0</v>
      </c>
      <c r="K424" s="222" t="s">
        <v>156</v>
      </c>
      <c r="L424" s="71"/>
      <c r="M424" s="227" t="s">
        <v>22</v>
      </c>
      <c r="N424" s="228" t="s">
        <v>46</v>
      </c>
      <c r="O424" s="46"/>
      <c r="P424" s="229">
        <f>O424*H424</f>
        <v>0</v>
      </c>
      <c r="Q424" s="229">
        <v>0.00104</v>
      </c>
      <c r="R424" s="229">
        <f>Q424*H424</f>
        <v>0.005719999999999999</v>
      </c>
      <c r="S424" s="229">
        <v>0</v>
      </c>
      <c r="T424" s="230">
        <f>S424*H424</f>
        <v>0</v>
      </c>
      <c r="AR424" s="23" t="s">
        <v>250</v>
      </c>
      <c r="AT424" s="23" t="s">
        <v>152</v>
      </c>
      <c r="AU424" s="23" t="s">
        <v>84</v>
      </c>
      <c r="AY424" s="23" t="s">
        <v>149</v>
      </c>
      <c r="BE424" s="231">
        <f>IF(N424="základní",J424,0)</f>
        <v>0</v>
      </c>
      <c r="BF424" s="231">
        <f>IF(N424="snížená",J424,0)</f>
        <v>0</v>
      </c>
      <c r="BG424" s="231">
        <f>IF(N424="zákl. přenesená",J424,0)</f>
        <v>0</v>
      </c>
      <c r="BH424" s="231">
        <f>IF(N424="sníž. přenesená",J424,0)</f>
        <v>0</v>
      </c>
      <c r="BI424" s="231">
        <f>IF(N424="nulová",J424,0)</f>
        <v>0</v>
      </c>
      <c r="BJ424" s="23" t="s">
        <v>24</v>
      </c>
      <c r="BK424" s="231">
        <f>ROUND(I424*H424,2)</f>
        <v>0</v>
      </c>
      <c r="BL424" s="23" t="s">
        <v>250</v>
      </c>
      <c r="BM424" s="23" t="s">
        <v>824</v>
      </c>
    </row>
    <row r="425" spans="2:51" s="11" customFormat="1" ht="13.5">
      <c r="B425" s="235"/>
      <c r="C425" s="236"/>
      <c r="D425" s="232" t="s">
        <v>161</v>
      </c>
      <c r="E425" s="237" t="s">
        <v>22</v>
      </c>
      <c r="F425" s="238" t="s">
        <v>825</v>
      </c>
      <c r="G425" s="236"/>
      <c r="H425" s="239">
        <v>5.5</v>
      </c>
      <c r="I425" s="240"/>
      <c r="J425" s="236"/>
      <c r="K425" s="236"/>
      <c r="L425" s="241"/>
      <c r="M425" s="242"/>
      <c r="N425" s="243"/>
      <c r="O425" s="243"/>
      <c r="P425" s="243"/>
      <c r="Q425" s="243"/>
      <c r="R425" s="243"/>
      <c r="S425" s="243"/>
      <c r="T425" s="244"/>
      <c r="AT425" s="245" t="s">
        <v>161</v>
      </c>
      <c r="AU425" s="245" t="s">
        <v>84</v>
      </c>
      <c r="AV425" s="11" t="s">
        <v>84</v>
      </c>
      <c r="AW425" s="11" t="s">
        <v>163</v>
      </c>
      <c r="AX425" s="11" t="s">
        <v>75</v>
      </c>
      <c r="AY425" s="245" t="s">
        <v>149</v>
      </c>
    </row>
    <row r="426" spans="2:65" s="1" customFormat="1" ht="22.8" customHeight="1">
      <c r="B426" s="45"/>
      <c r="C426" s="267" t="s">
        <v>826</v>
      </c>
      <c r="D426" s="267" t="s">
        <v>500</v>
      </c>
      <c r="E426" s="268" t="s">
        <v>827</v>
      </c>
      <c r="F426" s="269" t="s">
        <v>828</v>
      </c>
      <c r="G426" s="270" t="s">
        <v>167</v>
      </c>
      <c r="H426" s="271">
        <v>129.179</v>
      </c>
      <c r="I426" s="272"/>
      <c r="J426" s="273">
        <f>ROUND(I426*H426,2)</f>
        <v>0</v>
      </c>
      <c r="K426" s="269" t="s">
        <v>156</v>
      </c>
      <c r="L426" s="274"/>
      <c r="M426" s="275" t="s">
        <v>22</v>
      </c>
      <c r="N426" s="276" t="s">
        <v>46</v>
      </c>
      <c r="O426" s="46"/>
      <c r="P426" s="229">
        <f>O426*H426</f>
        <v>0</v>
      </c>
      <c r="Q426" s="229">
        <v>0.0126</v>
      </c>
      <c r="R426" s="229">
        <f>Q426*H426</f>
        <v>1.6276554</v>
      </c>
      <c r="S426" s="229">
        <v>0</v>
      </c>
      <c r="T426" s="230">
        <f>S426*H426</f>
        <v>0</v>
      </c>
      <c r="AR426" s="23" t="s">
        <v>356</v>
      </c>
      <c r="AT426" s="23" t="s">
        <v>500</v>
      </c>
      <c r="AU426" s="23" t="s">
        <v>84</v>
      </c>
      <c r="AY426" s="23" t="s">
        <v>149</v>
      </c>
      <c r="BE426" s="231">
        <f>IF(N426="základní",J426,0)</f>
        <v>0</v>
      </c>
      <c r="BF426" s="231">
        <f>IF(N426="snížená",J426,0)</f>
        <v>0</v>
      </c>
      <c r="BG426" s="231">
        <f>IF(N426="zákl. přenesená",J426,0)</f>
        <v>0</v>
      </c>
      <c r="BH426" s="231">
        <f>IF(N426="sníž. přenesená",J426,0)</f>
        <v>0</v>
      </c>
      <c r="BI426" s="231">
        <f>IF(N426="nulová",J426,0)</f>
        <v>0</v>
      </c>
      <c r="BJ426" s="23" t="s">
        <v>24</v>
      </c>
      <c r="BK426" s="231">
        <f>ROUND(I426*H426,2)</f>
        <v>0</v>
      </c>
      <c r="BL426" s="23" t="s">
        <v>250</v>
      </c>
      <c r="BM426" s="23" t="s">
        <v>829</v>
      </c>
    </row>
    <row r="427" spans="2:51" s="11" customFormat="1" ht="13.5">
      <c r="B427" s="235"/>
      <c r="C427" s="236"/>
      <c r="D427" s="232" t="s">
        <v>161</v>
      </c>
      <c r="E427" s="237" t="s">
        <v>22</v>
      </c>
      <c r="F427" s="238" t="s">
        <v>830</v>
      </c>
      <c r="G427" s="236"/>
      <c r="H427" s="239">
        <v>117.435</v>
      </c>
      <c r="I427" s="240"/>
      <c r="J427" s="236"/>
      <c r="K427" s="236"/>
      <c r="L427" s="241"/>
      <c r="M427" s="242"/>
      <c r="N427" s="243"/>
      <c r="O427" s="243"/>
      <c r="P427" s="243"/>
      <c r="Q427" s="243"/>
      <c r="R427" s="243"/>
      <c r="S427" s="243"/>
      <c r="T427" s="244"/>
      <c r="AT427" s="245" t="s">
        <v>161</v>
      </c>
      <c r="AU427" s="245" t="s">
        <v>84</v>
      </c>
      <c r="AV427" s="11" t="s">
        <v>84</v>
      </c>
      <c r="AW427" s="11" t="s">
        <v>163</v>
      </c>
      <c r="AX427" s="11" t="s">
        <v>75</v>
      </c>
      <c r="AY427" s="245" t="s">
        <v>149</v>
      </c>
    </row>
    <row r="428" spans="2:51" s="11" customFormat="1" ht="13.5">
      <c r="B428" s="235"/>
      <c r="C428" s="236"/>
      <c r="D428" s="232" t="s">
        <v>161</v>
      </c>
      <c r="E428" s="236"/>
      <c r="F428" s="238" t="s">
        <v>831</v>
      </c>
      <c r="G428" s="236"/>
      <c r="H428" s="239">
        <v>129.179</v>
      </c>
      <c r="I428" s="240"/>
      <c r="J428" s="236"/>
      <c r="K428" s="236"/>
      <c r="L428" s="241"/>
      <c r="M428" s="242"/>
      <c r="N428" s="243"/>
      <c r="O428" s="243"/>
      <c r="P428" s="243"/>
      <c r="Q428" s="243"/>
      <c r="R428" s="243"/>
      <c r="S428" s="243"/>
      <c r="T428" s="244"/>
      <c r="AT428" s="245" t="s">
        <v>161</v>
      </c>
      <c r="AU428" s="245" t="s">
        <v>84</v>
      </c>
      <c r="AV428" s="11" t="s">
        <v>84</v>
      </c>
      <c r="AW428" s="11" t="s">
        <v>6</v>
      </c>
      <c r="AX428" s="11" t="s">
        <v>24</v>
      </c>
      <c r="AY428" s="245" t="s">
        <v>149</v>
      </c>
    </row>
    <row r="429" spans="2:65" s="1" customFormat="1" ht="14.4" customHeight="1">
      <c r="B429" s="45"/>
      <c r="C429" s="220" t="s">
        <v>832</v>
      </c>
      <c r="D429" s="220" t="s">
        <v>152</v>
      </c>
      <c r="E429" s="221" t="s">
        <v>833</v>
      </c>
      <c r="F429" s="222" t="s">
        <v>834</v>
      </c>
      <c r="G429" s="223" t="s">
        <v>185</v>
      </c>
      <c r="H429" s="224">
        <v>67</v>
      </c>
      <c r="I429" s="225"/>
      <c r="J429" s="226">
        <f>ROUND(I429*H429,2)</f>
        <v>0</v>
      </c>
      <c r="K429" s="222" t="s">
        <v>156</v>
      </c>
      <c r="L429" s="71"/>
      <c r="M429" s="227" t="s">
        <v>22</v>
      </c>
      <c r="N429" s="228" t="s">
        <v>46</v>
      </c>
      <c r="O429" s="46"/>
      <c r="P429" s="229">
        <f>O429*H429</f>
        <v>0</v>
      </c>
      <c r="Q429" s="229">
        <v>3E-05</v>
      </c>
      <c r="R429" s="229">
        <f>Q429*H429</f>
        <v>0.00201</v>
      </c>
      <c r="S429" s="229">
        <v>0</v>
      </c>
      <c r="T429" s="230">
        <f>S429*H429</f>
        <v>0</v>
      </c>
      <c r="AR429" s="23" t="s">
        <v>250</v>
      </c>
      <c r="AT429" s="23" t="s">
        <v>152</v>
      </c>
      <c r="AU429" s="23" t="s">
        <v>84</v>
      </c>
      <c r="AY429" s="23" t="s">
        <v>149</v>
      </c>
      <c r="BE429" s="231">
        <f>IF(N429="základní",J429,0)</f>
        <v>0</v>
      </c>
      <c r="BF429" s="231">
        <f>IF(N429="snížená",J429,0)</f>
        <v>0</v>
      </c>
      <c r="BG429" s="231">
        <f>IF(N429="zákl. přenesená",J429,0)</f>
        <v>0</v>
      </c>
      <c r="BH429" s="231">
        <f>IF(N429="sníž. přenesená",J429,0)</f>
        <v>0</v>
      </c>
      <c r="BI429" s="231">
        <f>IF(N429="nulová",J429,0)</f>
        <v>0</v>
      </c>
      <c r="BJ429" s="23" t="s">
        <v>24</v>
      </c>
      <c r="BK429" s="231">
        <f>ROUND(I429*H429,2)</f>
        <v>0</v>
      </c>
      <c r="BL429" s="23" t="s">
        <v>250</v>
      </c>
      <c r="BM429" s="23" t="s">
        <v>835</v>
      </c>
    </row>
    <row r="430" spans="2:47" s="1" customFormat="1" ht="13.5">
      <c r="B430" s="45"/>
      <c r="C430" s="73"/>
      <c r="D430" s="232" t="s">
        <v>159</v>
      </c>
      <c r="E430" s="73"/>
      <c r="F430" s="233" t="s">
        <v>836</v>
      </c>
      <c r="G430" s="73"/>
      <c r="H430" s="73"/>
      <c r="I430" s="190"/>
      <c r="J430" s="73"/>
      <c r="K430" s="73"/>
      <c r="L430" s="71"/>
      <c r="M430" s="234"/>
      <c r="N430" s="46"/>
      <c r="O430" s="46"/>
      <c r="P430" s="46"/>
      <c r="Q430" s="46"/>
      <c r="R430" s="46"/>
      <c r="S430" s="46"/>
      <c r="T430" s="94"/>
      <c r="AT430" s="23" t="s">
        <v>159</v>
      </c>
      <c r="AU430" s="23" t="s">
        <v>84</v>
      </c>
    </row>
    <row r="431" spans="2:51" s="11" customFormat="1" ht="13.5">
      <c r="B431" s="235"/>
      <c r="C431" s="236"/>
      <c r="D431" s="232" t="s">
        <v>161</v>
      </c>
      <c r="E431" s="237" t="s">
        <v>22</v>
      </c>
      <c r="F431" s="238" t="s">
        <v>793</v>
      </c>
      <c r="G431" s="236"/>
      <c r="H431" s="239">
        <v>23.5</v>
      </c>
      <c r="I431" s="240"/>
      <c r="J431" s="236"/>
      <c r="K431" s="236"/>
      <c r="L431" s="241"/>
      <c r="M431" s="242"/>
      <c r="N431" s="243"/>
      <c r="O431" s="243"/>
      <c r="P431" s="243"/>
      <c r="Q431" s="243"/>
      <c r="R431" s="243"/>
      <c r="S431" s="243"/>
      <c r="T431" s="244"/>
      <c r="AT431" s="245" t="s">
        <v>161</v>
      </c>
      <c r="AU431" s="245" t="s">
        <v>84</v>
      </c>
      <c r="AV431" s="11" t="s">
        <v>84</v>
      </c>
      <c r="AW431" s="11" t="s">
        <v>163</v>
      </c>
      <c r="AX431" s="11" t="s">
        <v>75</v>
      </c>
      <c r="AY431" s="245" t="s">
        <v>149</v>
      </c>
    </row>
    <row r="432" spans="2:51" s="11" customFormat="1" ht="13.5">
      <c r="B432" s="235"/>
      <c r="C432" s="236"/>
      <c r="D432" s="232" t="s">
        <v>161</v>
      </c>
      <c r="E432" s="237" t="s">
        <v>22</v>
      </c>
      <c r="F432" s="238" t="s">
        <v>794</v>
      </c>
      <c r="G432" s="236"/>
      <c r="H432" s="239">
        <v>43.5</v>
      </c>
      <c r="I432" s="240"/>
      <c r="J432" s="236"/>
      <c r="K432" s="236"/>
      <c r="L432" s="241"/>
      <c r="M432" s="242"/>
      <c r="N432" s="243"/>
      <c r="O432" s="243"/>
      <c r="P432" s="243"/>
      <c r="Q432" s="243"/>
      <c r="R432" s="243"/>
      <c r="S432" s="243"/>
      <c r="T432" s="244"/>
      <c r="AT432" s="245" t="s">
        <v>161</v>
      </c>
      <c r="AU432" s="245" t="s">
        <v>84</v>
      </c>
      <c r="AV432" s="11" t="s">
        <v>84</v>
      </c>
      <c r="AW432" s="11" t="s">
        <v>163</v>
      </c>
      <c r="AX432" s="11" t="s">
        <v>75</v>
      </c>
      <c r="AY432" s="245" t="s">
        <v>149</v>
      </c>
    </row>
    <row r="433" spans="2:65" s="1" customFormat="1" ht="14.4" customHeight="1">
      <c r="B433" s="45"/>
      <c r="C433" s="220" t="s">
        <v>837</v>
      </c>
      <c r="D433" s="220" t="s">
        <v>152</v>
      </c>
      <c r="E433" s="221" t="s">
        <v>838</v>
      </c>
      <c r="F433" s="222" t="s">
        <v>839</v>
      </c>
      <c r="G433" s="223" t="s">
        <v>167</v>
      </c>
      <c r="H433" s="224">
        <v>122.385</v>
      </c>
      <c r="I433" s="225"/>
      <c r="J433" s="226">
        <f>ROUND(I433*H433,2)</f>
        <v>0</v>
      </c>
      <c r="K433" s="222" t="s">
        <v>156</v>
      </c>
      <c r="L433" s="71"/>
      <c r="M433" s="227" t="s">
        <v>22</v>
      </c>
      <c r="N433" s="228" t="s">
        <v>46</v>
      </c>
      <c r="O433" s="46"/>
      <c r="P433" s="229">
        <f>O433*H433</f>
        <v>0</v>
      </c>
      <c r="Q433" s="229">
        <v>0.0003</v>
      </c>
      <c r="R433" s="229">
        <f>Q433*H433</f>
        <v>0.0367155</v>
      </c>
      <c r="S433" s="229">
        <v>0</v>
      </c>
      <c r="T433" s="230">
        <f>S433*H433</f>
        <v>0</v>
      </c>
      <c r="AR433" s="23" t="s">
        <v>250</v>
      </c>
      <c r="AT433" s="23" t="s">
        <v>152</v>
      </c>
      <c r="AU433" s="23" t="s">
        <v>84</v>
      </c>
      <c r="AY433" s="23" t="s">
        <v>149</v>
      </c>
      <c r="BE433" s="231">
        <f>IF(N433="základní",J433,0)</f>
        <v>0</v>
      </c>
      <c r="BF433" s="231">
        <f>IF(N433="snížená",J433,0)</f>
        <v>0</v>
      </c>
      <c r="BG433" s="231">
        <f>IF(N433="zákl. přenesená",J433,0)</f>
        <v>0</v>
      </c>
      <c r="BH433" s="231">
        <f>IF(N433="sníž. přenesená",J433,0)</f>
        <v>0</v>
      </c>
      <c r="BI433" s="231">
        <f>IF(N433="nulová",J433,0)</f>
        <v>0</v>
      </c>
      <c r="BJ433" s="23" t="s">
        <v>24</v>
      </c>
      <c r="BK433" s="231">
        <f>ROUND(I433*H433,2)</f>
        <v>0</v>
      </c>
      <c r="BL433" s="23" t="s">
        <v>250</v>
      </c>
      <c r="BM433" s="23" t="s">
        <v>840</v>
      </c>
    </row>
    <row r="434" spans="2:47" s="1" customFormat="1" ht="13.5">
      <c r="B434" s="45"/>
      <c r="C434" s="73"/>
      <c r="D434" s="232" t="s">
        <v>159</v>
      </c>
      <c r="E434" s="73"/>
      <c r="F434" s="233" t="s">
        <v>836</v>
      </c>
      <c r="G434" s="73"/>
      <c r="H434" s="73"/>
      <c r="I434" s="190"/>
      <c r="J434" s="73"/>
      <c r="K434" s="73"/>
      <c r="L434" s="71"/>
      <c r="M434" s="234"/>
      <c r="N434" s="46"/>
      <c r="O434" s="46"/>
      <c r="P434" s="46"/>
      <c r="Q434" s="46"/>
      <c r="R434" s="46"/>
      <c r="S434" s="46"/>
      <c r="T434" s="94"/>
      <c r="AT434" s="23" t="s">
        <v>159</v>
      </c>
      <c r="AU434" s="23" t="s">
        <v>84</v>
      </c>
    </row>
    <row r="435" spans="2:51" s="11" customFormat="1" ht="13.5">
      <c r="B435" s="235"/>
      <c r="C435" s="236"/>
      <c r="D435" s="232" t="s">
        <v>161</v>
      </c>
      <c r="E435" s="237" t="s">
        <v>22</v>
      </c>
      <c r="F435" s="238" t="s">
        <v>841</v>
      </c>
      <c r="G435" s="236"/>
      <c r="H435" s="239">
        <v>122.385</v>
      </c>
      <c r="I435" s="240"/>
      <c r="J435" s="236"/>
      <c r="K435" s="236"/>
      <c r="L435" s="241"/>
      <c r="M435" s="242"/>
      <c r="N435" s="243"/>
      <c r="O435" s="243"/>
      <c r="P435" s="243"/>
      <c r="Q435" s="243"/>
      <c r="R435" s="243"/>
      <c r="S435" s="243"/>
      <c r="T435" s="244"/>
      <c r="AT435" s="245" t="s">
        <v>161</v>
      </c>
      <c r="AU435" s="245" t="s">
        <v>84</v>
      </c>
      <c r="AV435" s="11" t="s">
        <v>84</v>
      </c>
      <c r="AW435" s="11" t="s">
        <v>163</v>
      </c>
      <c r="AX435" s="11" t="s">
        <v>24</v>
      </c>
      <c r="AY435" s="245" t="s">
        <v>149</v>
      </c>
    </row>
    <row r="436" spans="2:65" s="1" customFormat="1" ht="22.8" customHeight="1">
      <c r="B436" s="45"/>
      <c r="C436" s="220" t="s">
        <v>842</v>
      </c>
      <c r="D436" s="220" t="s">
        <v>152</v>
      </c>
      <c r="E436" s="221" t="s">
        <v>843</v>
      </c>
      <c r="F436" s="222" t="s">
        <v>844</v>
      </c>
      <c r="G436" s="223" t="s">
        <v>167</v>
      </c>
      <c r="H436" s="224">
        <v>122.385</v>
      </c>
      <c r="I436" s="225"/>
      <c r="J436" s="226">
        <f>ROUND(I436*H436,2)</f>
        <v>0</v>
      </c>
      <c r="K436" s="222" t="s">
        <v>156</v>
      </c>
      <c r="L436" s="71"/>
      <c r="M436" s="227" t="s">
        <v>22</v>
      </c>
      <c r="N436" s="228" t="s">
        <v>46</v>
      </c>
      <c r="O436" s="46"/>
      <c r="P436" s="229">
        <f>O436*H436</f>
        <v>0</v>
      </c>
      <c r="Q436" s="229">
        <v>0</v>
      </c>
      <c r="R436" s="229">
        <f>Q436*H436</f>
        <v>0</v>
      </c>
      <c r="S436" s="229">
        <v>0</v>
      </c>
      <c r="T436" s="230">
        <f>S436*H436</f>
        <v>0</v>
      </c>
      <c r="AR436" s="23" t="s">
        <v>250</v>
      </c>
      <c r="AT436" s="23" t="s">
        <v>152</v>
      </c>
      <c r="AU436" s="23" t="s">
        <v>84</v>
      </c>
      <c r="AY436" s="23" t="s">
        <v>149</v>
      </c>
      <c r="BE436" s="231">
        <f>IF(N436="základní",J436,0)</f>
        <v>0</v>
      </c>
      <c r="BF436" s="231">
        <f>IF(N436="snížená",J436,0)</f>
        <v>0</v>
      </c>
      <c r="BG436" s="231">
        <f>IF(N436="zákl. přenesená",J436,0)</f>
        <v>0</v>
      </c>
      <c r="BH436" s="231">
        <f>IF(N436="sníž. přenesená",J436,0)</f>
        <v>0</v>
      </c>
      <c r="BI436" s="231">
        <f>IF(N436="nulová",J436,0)</f>
        <v>0</v>
      </c>
      <c r="BJ436" s="23" t="s">
        <v>24</v>
      </c>
      <c r="BK436" s="231">
        <f>ROUND(I436*H436,2)</f>
        <v>0</v>
      </c>
      <c r="BL436" s="23" t="s">
        <v>250</v>
      </c>
      <c r="BM436" s="23" t="s">
        <v>845</v>
      </c>
    </row>
    <row r="437" spans="2:65" s="1" customFormat="1" ht="22.8" customHeight="1">
      <c r="B437" s="45"/>
      <c r="C437" s="220" t="s">
        <v>846</v>
      </c>
      <c r="D437" s="220" t="s">
        <v>152</v>
      </c>
      <c r="E437" s="221" t="s">
        <v>847</v>
      </c>
      <c r="F437" s="222" t="s">
        <v>848</v>
      </c>
      <c r="G437" s="223" t="s">
        <v>167</v>
      </c>
      <c r="H437" s="224">
        <v>122.385</v>
      </c>
      <c r="I437" s="225"/>
      <c r="J437" s="226">
        <f>ROUND(I437*H437,2)</f>
        <v>0</v>
      </c>
      <c r="K437" s="222" t="s">
        <v>156</v>
      </c>
      <c r="L437" s="71"/>
      <c r="M437" s="227" t="s">
        <v>22</v>
      </c>
      <c r="N437" s="228" t="s">
        <v>46</v>
      </c>
      <c r="O437" s="46"/>
      <c r="P437" s="229">
        <f>O437*H437</f>
        <v>0</v>
      </c>
      <c r="Q437" s="229">
        <v>0</v>
      </c>
      <c r="R437" s="229">
        <f>Q437*H437</f>
        <v>0</v>
      </c>
      <c r="S437" s="229">
        <v>0</v>
      </c>
      <c r="T437" s="230">
        <f>S437*H437</f>
        <v>0</v>
      </c>
      <c r="AR437" s="23" t="s">
        <v>250</v>
      </c>
      <c r="AT437" s="23" t="s">
        <v>152</v>
      </c>
      <c r="AU437" s="23" t="s">
        <v>84</v>
      </c>
      <c r="AY437" s="23" t="s">
        <v>149</v>
      </c>
      <c r="BE437" s="231">
        <f>IF(N437="základní",J437,0)</f>
        <v>0</v>
      </c>
      <c r="BF437" s="231">
        <f>IF(N437="snížená",J437,0)</f>
        <v>0</v>
      </c>
      <c r="BG437" s="231">
        <f>IF(N437="zákl. přenesená",J437,0)</f>
        <v>0</v>
      </c>
      <c r="BH437" s="231">
        <f>IF(N437="sníž. přenesená",J437,0)</f>
        <v>0</v>
      </c>
      <c r="BI437" s="231">
        <f>IF(N437="nulová",J437,0)</f>
        <v>0</v>
      </c>
      <c r="BJ437" s="23" t="s">
        <v>24</v>
      </c>
      <c r="BK437" s="231">
        <f>ROUND(I437*H437,2)</f>
        <v>0</v>
      </c>
      <c r="BL437" s="23" t="s">
        <v>250</v>
      </c>
      <c r="BM437" s="23" t="s">
        <v>849</v>
      </c>
    </row>
    <row r="438" spans="2:65" s="1" customFormat="1" ht="22.8" customHeight="1">
      <c r="B438" s="45"/>
      <c r="C438" s="220" t="s">
        <v>850</v>
      </c>
      <c r="D438" s="220" t="s">
        <v>152</v>
      </c>
      <c r="E438" s="221" t="s">
        <v>851</v>
      </c>
      <c r="F438" s="222" t="s">
        <v>852</v>
      </c>
      <c r="G438" s="223" t="s">
        <v>185</v>
      </c>
      <c r="H438" s="224">
        <v>5.5</v>
      </c>
      <c r="I438" s="225"/>
      <c r="J438" s="226">
        <f>ROUND(I438*H438,2)</f>
        <v>0</v>
      </c>
      <c r="K438" s="222" t="s">
        <v>156</v>
      </c>
      <c r="L438" s="71"/>
      <c r="M438" s="227" t="s">
        <v>22</v>
      </c>
      <c r="N438" s="228" t="s">
        <v>46</v>
      </c>
      <c r="O438" s="46"/>
      <c r="P438" s="229">
        <f>O438*H438</f>
        <v>0</v>
      </c>
      <c r="Q438" s="229">
        <v>0.00031</v>
      </c>
      <c r="R438" s="229">
        <f>Q438*H438</f>
        <v>0.001705</v>
      </c>
      <c r="S438" s="229">
        <v>0</v>
      </c>
      <c r="T438" s="230">
        <f>S438*H438</f>
        <v>0</v>
      </c>
      <c r="AR438" s="23" t="s">
        <v>250</v>
      </c>
      <c r="AT438" s="23" t="s">
        <v>152</v>
      </c>
      <c r="AU438" s="23" t="s">
        <v>84</v>
      </c>
      <c r="AY438" s="23" t="s">
        <v>149</v>
      </c>
      <c r="BE438" s="231">
        <f>IF(N438="základní",J438,0)</f>
        <v>0</v>
      </c>
      <c r="BF438" s="231">
        <f>IF(N438="snížená",J438,0)</f>
        <v>0</v>
      </c>
      <c r="BG438" s="231">
        <f>IF(N438="zákl. přenesená",J438,0)</f>
        <v>0</v>
      </c>
      <c r="BH438" s="231">
        <f>IF(N438="sníž. přenesená",J438,0)</f>
        <v>0</v>
      </c>
      <c r="BI438" s="231">
        <f>IF(N438="nulová",J438,0)</f>
        <v>0</v>
      </c>
      <c r="BJ438" s="23" t="s">
        <v>24</v>
      </c>
      <c r="BK438" s="231">
        <f>ROUND(I438*H438,2)</f>
        <v>0</v>
      </c>
      <c r="BL438" s="23" t="s">
        <v>250</v>
      </c>
      <c r="BM438" s="23" t="s">
        <v>853</v>
      </c>
    </row>
    <row r="439" spans="2:47" s="1" customFormat="1" ht="13.5">
      <c r="B439" s="45"/>
      <c r="C439" s="73"/>
      <c r="D439" s="232" t="s">
        <v>159</v>
      </c>
      <c r="E439" s="73"/>
      <c r="F439" s="233" t="s">
        <v>836</v>
      </c>
      <c r="G439" s="73"/>
      <c r="H439" s="73"/>
      <c r="I439" s="190"/>
      <c r="J439" s="73"/>
      <c r="K439" s="73"/>
      <c r="L439" s="71"/>
      <c r="M439" s="234"/>
      <c r="N439" s="46"/>
      <c r="O439" s="46"/>
      <c r="P439" s="46"/>
      <c r="Q439" s="46"/>
      <c r="R439" s="46"/>
      <c r="S439" s="46"/>
      <c r="T439" s="94"/>
      <c r="AT439" s="23" t="s">
        <v>159</v>
      </c>
      <c r="AU439" s="23" t="s">
        <v>84</v>
      </c>
    </row>
    <row r="440" spans="2:51" s="11" customFormat="1" ht="13.5">
      <c r="B440" s="235"/>
      <c r="C440" s="236"/>
      <c r="D440" s="232" t="s">
        <v>161</v>
      </c>
      <c r="E440" s="237" t="s">
        <v>22</v>
      </c>
      <c r="F440" s="238" t="s">
        <v>825</v>
      </c>
      <c r="G440" s="236"/>
      <c r="H440" s="239">
        <v>5.5</v>
      </c>
      <c r="I440" s="240"/>
      <c r="J440" s="236"/>
      <c r="K440" s="236"/>
      <c r="L440" s="241"/>
      <c r="M440" s="242"/>
      <c r="N440" s="243"/>
      <c r="O440" s="243"/>
      <c r="P440" s="243"/>
      <c r="Q440" s="243"/>
      <c r="R440" s="243"/>
      <c r="S440" s="243"/>
      <c r="T440" s="244"/>
      <c r="AT440" s="245" t="s">
        <v>161</v>
      </c>
      <c r="AU440" s="245" t="s">
        <v>84</v>
      </c>
      <c r="AV440" s="11" t="s">
        <v>84</v>
      </c>
      <c r="AW440" s="11" t="s">
        <v>163</v>
      </c>
      <c r="AX440" s="11" t="s">
        <v>24</v>
      </c>
      <c r="AY440" s="245" t="s">
        <v>149</v>
      </c>
    </row>
    <row r="441" spans="2:65" s="1" customFormat="1" ht="22.8" customHeight="1">
      <c r="B441" s="45"/>
      <c r="C441" s="220" t="s">
        <v>854</v>
      </c>
      <c r="D441" s="220" t="s">
        <v>152</v>
      </c>
      <c r="E441" s="221" t="s">
        <v>855</v>
      </c>
      <c r="F441" s="222" t="s">
        <v>856</v>
      </c>
      <c r="G441" s="223" t="s">
        <v>185</v>
      </c>
      <c r="H441" s="224">
        <v>9</v>
      </c>
      <c r="I441" s="225"/>
      <c r="J441" s="226">
        <f>ROUND(I441*H441,2)</f>
        <v>0</v>
      </c>
      <c r="K441" s="222" t="s">
        <v>156</v>
      </c>
      <c r="L441" s="71"/>
      <c r="M441" s="227" t="s">
        <v>22</v>
      </c>
      <c r="N441" s="228" t="s">
        <v>46</v>
      </c>
      <c r="O441" s="46"/>
      <c r="P441" s="229">
        <f>O441*H441</f>
        <v>0</v>
      </c>
      <c r="Q441" s="229">
        <v>0.00031</v>
      </c>
      <c r="R441" s="229">
        <f>Q441*H441</f>
        <v>0.00279</v>
      </c>
      <c r="S441" s="229">
        <v>0</v>
      </c>
      <c r="T441" s="230">
        <f>S441*H441</f>
        <v>0</v>
      </c>
      <c r="AR441" s="23" t="s">
        <v>250</v>
      </c>
      <c r="AT441" s="23" t="s">
        <v>152</v>
      </c>
      <c r="AU441" s="23" t="s">
        <v>84</v>
      </c>
      <c r="AY441" s="23" t="s">
        <v>149</v>
      </c>
      <c r="BE441" s="231">
        <f>IF(N441="základní",J441,0)</f>
        <v>0</v>
      </c>
      <c r="BF441" s="231">
        <f>IF(N441="snížená",J441,0)</f>
        <v>0</v>
      </c>
      <c r="BG441" s="231">
        <f>IF(N441="zákl. přenesená",J441,0)</f>
        <v>0</v>
      </c>
      <c r="BH441" s="231">
        <f>IF(N441="sníž. přenesená",J441,0)</f>
        <v>0</v>
      </c>
      <c r="BI441" s="231">
        <f>IF(N441="nulová",J441,0)</f>
        <v>0</v>
      </c>
      <c r="BJ441" s="23" t="s">
        <v>24</v>
      </c>
      <c r="BK441" s="231">
        <f>ROUND(I441*H441,2)</f>
        <v>0</v>
      </c>
      <c r="BL441" s="23" t="s">
        <v>250</v>
      </c>
      <c r="BM441" s="23" t="s">
        <v>857</v>
      </c>
    </row>
    <row r="442" spans="2:47" s="1" customFormat="1" ht="13.5">
      <c r="B442" s="45"/>
      <c r="C442" s="73"/>
      <c r="D442" s="232" t="s">
        <v>159</v>
      </c>
      <c r="E442" s="73"/>
      <c r="F442" s="233" t="s">
        <v>836</v>
      </c>
      <c r="G442" s="73"/>
      <c r="H442" s="73"/>
      <c r="I442" s="190"/>
      <c r="J442" s="73"/>
      <c r="K442" s="73"/>
      <c r="L442" s="71"/>
      <c r="M442" s="234"/>
      <c r="N442" s="46"/>
      <c r="O442" s="46"/>
      <c r="P442" s="46"/>
      <c r="Q442" s="46"/>
      <c r="R442" s="46"/>
      <c r="S442" s="46"/>
      <c r="T442" s="94"/>
      <c r="AT442" s="23" t="s">
        <v>159</v>
      </c>
      <c r="AU442" s="23" t="s">
        <v>84</v>
      </c>
    </row>
    <row r="443" spans="2:51" s="11" customFormat="1" ht="13.5">
      <c r="B443" s="235"/>
      <c r="C443" s="236"/>
      <c r="D443" s="232" t="s">
        <v>161</v>
      </c>
      <c r="E443" s="237" t="s">
        <v>22</v>
      </c>
      <c r="F443" s="238" t="s">
        <v>858</v>
      </c>
      <c r="G443" s="236"/>
      <c r="H443" s="239">
        <v>9</v>
      </c>
      <c r="I443" s="240"/>
      <c r="J443" s="236"/>
      <c r="K443" s="236"/>
      <c r="L443" s="241"/>
      <c r="M443" s="242"/>
      <c r="N443" s="243"/>
      <c r="O443" s="243"/>
      <c r="P443" s="243"/>
      <c r="Q443" s="243"/>
      <c r="R443" s="243"/>
      <c r="S443" s="243"/>
      <c r="T443" s="244"/>
      <c r="AT443" s="245" t="s">
        <v>161</v>
      </c>
      <c r="AU443" s="245" t="s">
        <v>84</v>
      </c>
      <c r="AV443" s="11" t="s">
        <v>84</v>
      </c>
      <c r="AW443" s="11" t="s">
        <v>163</v>
      </c>
      <c r="AX443" s="11" t="s">
        <v>75</v>
      </c>
      <c r="AY443" s="245" t="s">
        <v>149</v>
      </c>
    </row>
    <row r="444" spans="2:65" s="1" customFormat="1" ht="22.8" customHeight="1">
      <c r="B444" s="45"/>
      <c r="C444" s="220" t="s">
        <v>859</v>
      </c>
      <c r="D444" s="220" t="s">
        <v>152</v>
      </c>
      <c r="E444" s="221" t="s">
        <v>860</v>
      </c>
      <c r="F444" s="222" t="s">
        <v>861</v>
      </c>
      <c r="G444" s="223" t="s">
        <v>185</v>
      </c>
      <c r="H444" s="224">
        <v>76.375</v>
      </c>
      <c r="I444" s="225"/>
      <c r="J444" s="226">
        <f>ROUND(I444*H444,2)</f>
        <v>0</v>
      </c>
      <c r="K444" s="222" t="s">
        <v>156</v>
      </c>
      <c r="L444" s="71"/>
      <c r="M444" s="227" t="s">
        <v>22</v>
      </c>
      <c r="N444" s="228" t="s">
        <v>46</v>
      </c>
      <c r="O444" s="46"/>
      <c r="P444" s="229">
        <f>O444*H444</f>
        <v>0</v>
      </c>
      <c r="Q444" s="229">
        <v>0.00026</v>
      </c>
      <c r="R444" s="229">
        <f>Q444*H444</f>
        <v>0.019857499999999997</v>
      </c>
      <c r="S444" s="229">
        <v>0</v>
      </c>
      <c r="T444" s="230">
        <f>S444*H444</f>
        <v>0</v>
      </c>
      <c r="AR444" s="23" t="s">
        <v>250</v>
      </c>
      <c r="AT444" s="23" t="s">
        <v>152</v>
      </c>
      <c r="AU444" s="23" t="s">
        <v>84</v>
      </c>
      <c r="AY444" s="23" t="s">
        <v>149</v>
      </c>
      <c r="BE444" s="231">
        <f>IF(N444="základní",J444,0)</f>
        <v>0</v>
      </c>
      <c r="BF444" s="231">
        <f>IF(N444="snížená",J444,0)</f>
        <v>0</v>
      </c>
      <c r="BG444" s="231">
        <f>IF(N444="zákl. přenesená",J444,0)</f>
        <v>0</v>
      </c>
      <c r="BH444" s="231">
        <f>IF(N444="sníž. přenesená",J444,0)</f>
        <v>0</v>
      </c>
      <c r="BI444" s="231">
        <f>IF(N444="nulová",J444,0)</f>
        <v>0</v>
      </c>
      <c r="BJ444" s="23" t="s">
        <v>24</v>
      </c>
      <c r="BK444" s="231">
        <f>ROUND(I444*H444,2)</f>
        <v>0</v>
      </c>
      <c r="BL444" s="23" t="s">
        <v>250</v>
      </c>
      <c r="BM444" s="23" t="s">
        <v>862</v>
      </c>
    </row>
    <row r="445" spans="2:47" s="1" customFormat="1" ht="13.5">
      <c r="B445" s="45"/>
      <c r="C445" s="73"/>
      <c r="D445" s="232" t="s">
        <v>159</v>
      </c>
      <c r="E445" s="73"/>
      <c r="F445" s="233" t="s">
        <v>836</v>
      </c>
      <c r="G445" s="73"/>
      <c r="H445" s="73"/>
      <c r="I445" s="190"/>
      <c r="J445" s="73"/>
      <c r="K445" s="73"/>
      <c r="L445" s="71"/>
      <c r="M445" s="234"/>
      <c r="N445" s="46"/>
      <c r="O445" s="46"/>
      <c r="P445" s="46"/>
      <c r="Q445" s="46"/>
      <c r="R445" s="46"/>
      <c r="S445" s="46"/>
      <c r="T445" s="94"/>
      <c r="AT445" s="23" t="s">
        <v>159</v>
      </c>
      <c r="AU445" s="23" t="s">
        <v>84</v>
      </c>
    </row>
    <row r="446" spans="2:51" s="11" customFormat="1" ht="13.5">
      <c r="B446" s="235"/>
      <c r="C446" s="236"/>
      <c r="D446" s="232" t="s">
        <v>161</v>
      </c>
      <c r="E446" s="237" t="s">
        <v>22</v>
      </c>
      <c r="F446" s="238" t="s">
        <v>769</v>
      </c>
      <c r="G446" s="236"/>
      <c r="H446" s="239">
        <v>9.375</v>
      </c>
      <c r="I446" s="240"/>
      <c r="J446" s="236"/>
      <c r="K446" s="236"/>
      <c r="L446" s="241"/>
      <c r="M446" s="242"/>
      <c r="N446" s="243"/>
      <c r="O446" s="243"/>
      <c r="P446" s="243"/>
      <c r="Q446" s="243"/>
      <c r="R446" s="243"/>
      <c r="S446" s="243"/>
      <c r="T446" s="244"/>
      <c r="AT446" s="245" t="s">
        <v>161</v>
      </c>
      <c r="AU446" s="245" t="s">
        <v>84</v>
      </c>
      <c r="AV446" s="11" t="s">
        <v>84</v>
      </c>
      <c r="AW446" s="11" t="s">
        <v>163</v>
      </c>
      <c r="AX446" s="11" t="s">
        <v>75</v>
      </c>
      <c r="AY446" s="245" t="s">
        <v>149</v>
      </c>
    </row>
    <row r="447" spans="2:51" s="11" customFormat="1" ht="13.5">
      <c r="B447" s="235"/>
      <c r="C447" s="236"/>
      <c r="D447" s="232" t="s">
        <v>161</v>
      </c>
      <c r="E447" s="237" t="s">
        <v>22</v>
      </c>
      <c r="F447" s="238" t="s">
        <v>863</v>
      </c>
      <c r="G447" s="236"/>
      <c r="H447" s="239">
        <v>23.5</v>
      </c>
      <c r="I447" s="240"/>
      <c r="J447" s="236"/>
      <c r="K447" s="236"/>
      <c r="L447" s="241"/>
      <c r="M447" s="242"/>
      <c r="N447" s="243"/>
      <c r="O447" s="243"/>
      <c r="P447" s="243"/>
      <c r="Q447" s="243"/>
      <c r="R447" s="243"/>
      <c r="S447" s="243"/>
      <c r="T447" s="244"/>
      <c r="AT447" s="245" t="s">
        <v>161</v>
      </c>
      <c r="AU447" s="245" t="s">
        <v>84</v>
      </c>
      <c r="AV447" s="11" t="s">
        <v>84</v>
      </c>
      <c r="AW447" s="11" t="s">
        <v>163</v>
      </c>
      <c r="AX447" s="11" t="s">
        <v>75</v>
      </c>
      <c r="AY447" s="245" t="s">
        <v>149</v>
      </c>
    </row>
    <row r="448" spans="2:51" s="11" customFormat="1" ht="13.5">
      <c r="B448" s="235"/>
      <c r="C448" s="236"/>
      <c r="D448" s="232" t="s">
        <v>161</v>
      </c>
      <c r="E448" s="237" t="s">
        <v>22</v>
      </c>
      <c r="F448" s="238" t="s">
        <v>794</v>
      </c>
      <c r="G448" s="236"/>
      <c r="H448" s="239">
        <v>43.5</v>
      </c>
      <c r="I448" s="240"/>
      <c r="J448" s="236"/>
      <c r="K448" s="236"/>
      <c r="L448" s="241"/>
      <c r="M448" s="242"/>
      <c r="N448" s="243"/>
      <c r="O448" s="243"/>
      <c r="P448" s="243"/>
      <c r="Q448" s="243"/>
      <c r="R448" s="243"/>
      <c r="S448" s="243"/>
      <c r="T448" s="244"/>
      <c r="AT448" s="245" t="s">
        <v>161</v>
      </c>
      <c r="AU448" s="245" t="s">
        <v>84</v>
      </c>
      <c r="AV448" s="11" t="s">
        <v>84</v>
      </c>
      <c r="AW448" s="11" t="s">
        <v>163</v>
      </c>
      <c r="AX448" s="11" t="s">
        <v>75</v>
      </c>
      <c r="AY448" s="245" t="s">
        <v>149</v>
      </c>
    </row>
    <row r="449" spans="2:65" s="1" customFormat="1" ht="34.2" customHeight="1">
      <c r="B449" s="45"/>
      <c r="C449" s="220" t="s">
        <v>864</v>
      </c>
      <c r="D449" s="220" t="s">
        <v>152</v>
      </c>
      <c r="E449" s="221" t="s">
        <v>865</v>
      </c>
      <c r="F449" s="222" t="s">
        <v>866</v>
      </c>
      <c r="G449" s="223" t="s">
        <v>155</v>
      </c>
      <c r="H449" s="224">
        <v>2.059</v>
      </c>
      <c r="I449" s="225"/>
      <c r="J449" s="226">
        <f>ROUND(I449*H449,2)</f>
        <v>0</v>
      </c>
      <c r="K449" s="222" t="s">
        <v>156</v>
      </c>
      <c r="L449" s="71"/>
      <c r="M449" s="227" t="s">
        <v>22</v>
      </c>
      <c r="N449" s="228" t="s">
        <v>46</v>
      </c>
      <c r="O449" s="46"/>
      <c r="P449" s="229">
        <f>O449*H449</f>
        <v>0</v>
      </c>
      <c r="Q449" s="229">
        <v>0</v>
      </c>
      <c r="R449" s="229">
        <f>Q449*H449</f>
        <v>0</v>
      </c>
      <c r="S449" s="229">
        <v>0</v>
      </c>
      <c r="T449" s="230">
        <f>S449*H449</f>
        <v>0</v>
      </c>
      <c r="AR449" s="23" t="s">
        <v>250</v>
      </c>
      <c r="AT449" s="23" t="s">
        <v>152</v>
      </c>
      <c r="AU449" s="23" t="s">
        <v>84</v>
      </c>
      <c r="AY449" s="23" t="s">
        <v>149</v>
      </c>
      <c r="BE449" s="231">
        <f>IF(N449="základní",J449,0)</f>
        <v>0</v>
      </c>
      <c r="BF449" s="231">
        <f>IF(N449="snížená",J449,0)</f>
        <v>0</v>
      </c>
      <c r="BG449" s="231">
        <f>IF(N449="zákl. přenesená",J449,0)</f>
        <v>0</v>
      </c>
      <c r="BH449" s="231">
        <f>IF(N449="sníž. přenesená",J449,0)</f>
        <v>0</v>
      </c>
      <c r="BI449" s="231">
        <f>IF(N449="nulová",J449,0)</f>
        <v>0</v>
      </c>
      <c r="BJ449" s="23" t="s">
        <v>24</v>
      </c>
      <c r="BK449" s="231">
        <f>ROUND(I449*H449,2)</f>
        <v>0</v>
      </c>
      <c r="BL449" s="23" t="s">
        <v>250</v>
      </c>
      <c r="BM449" s="23" t="s">
        <v>867</v>
      </c>
    </row>
    <row r="450" spans="2:47" s="1" customFormat="1" ht="13.5">
      <c r="B450" s="45"/>
      <c r="C450" s="73"/>
      <c r="D450" s="232" t="s">
        <v>159</v>
      </c>
      <c r="E450" s="73"/>
      <c r="F450" s="233" t="s">
        <v>450</v>
      </c>
      <c r="G450" s="73"/>
      <c r="H450" s="73"/>
      <c r="I450" s="190"/>
      <c r="J450" s="73"/>
      <c r="K450" s="73"/>
      <c r="L450" s="71"/>
      <c r="M450" s="234"/>
      <c r="N450" s="46"/>
      <c r="O450" s="46"/>
      <c r="P450" s="46"/>
      <c r="Q450" s="46"/>
      <c r="R450" s="46"/>
      <c r="S450" s="46"/>
      <c r="T450" s="94"/>
      <c r="AT450" s="23" t="s">
        <v>159</v>
      </c>
      <c r="AU450" s="23" t="s">
        <v>84</v>
      </c>
    </row>
    <row r="451" spans="2:63" s="10" customFormat="1" ht="29.85" customHeight="1">
      <c r="B451" s="204"/>
      <c r="C451" s="205"/>
      <c r="D451" s="206" t="s">
        <v>74</v>
      </c>
      <c r="E451" s="218" t="s">
        <v>868</v>
      </c>
      <c r="F451" s="218" t="s">
        <v>869</v>
      </c>
      <c r="G451" s="205"/>
      <c r="H451" s="205"/>
      <c r="I451" s="208"/>
      <c r="J451" s="219">
        <f>BK451</f>
        <v>0</v>
      </c>
      <c r="K451" s="205"/>
      <c r="L451" s="210"/>
      <c r="M451" s="211"/>
      <c r="N451" s="212"/>
      <c r="O451" s="212"/>
      <c r="P451" s="213">
        <f>SUM(P452:P472)</f>
        <v>0</v>
      </c>
      <c r="Q451" s="212"/>
      <c r="R451" s="213">
        <f>SUM(R452:R472)</f>
        <v>0.02260272</v>
      </c>
      <c r="S451" s="212"/>
      <c r="T451" s="214">
        <f>SUM(T452:T472)</f>
        <v>0</v>
      </c>
      <c r="AR451" s="215" t="s">
        <v>84</v>
      </c>
      <c r="AT451" s="216" t="s">
        <v>74</v>
      </c>
      <c r="AU451" s="216" t="s">
        <v>24</v>
      </c>
      <c r="AY451" s="215" t="s">
        <v>149</v>
      </c>
      <c r="BK451" s="217">
        <f>SUM(BK452:BK472)</f>
        <v>0</v>
      </c>
    </row>
    <row r="452" spans="2:65" s="1" customFormat="1" ht="22.8" customHeight="1">
      <c r="B452" s="45"/>
      <c r="C452" s="220" t="s">
        <v>870</v>
      </c>
      <c r="D452" s="220" t="s">
        <v>152</v>
      </c>
      <c r="E452" s="221" t="s">
        <v>871</v>
      </c>
      <c r="F452" s="222" t="s">
        <v>872</v>
      </c>
      <c r="G452" s="223" t="s">
        <v>167</v>
      </c>
      <c r="H452" s="224">
        <v>12.456</v>
      </c>
      <c r="I452" s="225"/>
      <c r="J452" s="226">
        <f>ROUND(I452*H452,2)</f>
        <v>0</v>
      </c>
      <c r="K452" s="222" t="s">
        <v>156</v>
      </c>
      <c r="L452" s="71"/>
      <c r="M452" s="227" t="s">
        <v>22</v>
      </c>
      <c r="N452" s="228" t="s">
        <v>46</v>
      </c>
      <c r="O452" s="46"/>
      <c r="P452" s="229">
        <f>O452*H452</f>
        <v>0</v>
      </c>
      <c r="Q452" s="229">
        <v>7E-05</v>
      </c>
      <c r="R452" s="229">
        <f>Q452*H452</f>
        <v>0.0008719199999999999</v>
      </c>
      <c r="S452" s="229">
        <v>0</v>
      </c>
      <c r="T452" s="230">
        <f>S452*H452</f>
        <v>0</v>
      </c>
      <c r="AR452" s="23" t="s">
        <v>250</v>
      </c>
      <c r="AT452" s="23" t="s">
        <v>152</v>
      </c>
      <c r="AU452" s="23" t="s">
        <v>84</v>
      </c>
      <c r="AY452" s="23" t="s">
        <v>149</v>
      </c>
      <c r="BE452" s="231">
        <f>IF(N452="základní",J452,0)</f>
        <v>0</v>
      </c>
      <c r="BF452" s="231">
        <f>IF(N452="snížená",J452,0)</f>
        <v>0</v>
      </c>
      <c r="BG452" s="231">
        <f>IF(N452="zákl. přenesená",J452,0)</f>
        <v>0</v>
      </c>
      <c r="BH452" s="231">
        <f>IF(N452="sníž. přenesená",J452,0)</f>
        <v>0</v>
      </c>
      <c r="BI452" s="231">
        <f>IF(N452="nulová",J452,0)</f>
        <v>0</v>
      </c>
      <c r="BJ452" s="23" t="s">
        <v>24</v>
      </c>
      <c r="BK452" s="231">
        <f>ROUND(I452*H452,2)</f>
        <v>0</v>
      </c>
      <c r="BL452" s="23" t="s">
        <v>250</v>
      </c>
      <c r="BM452" s="23" t="s">
        <v>873</v>
      </c>
    </row>
    <row r="453" spans="2:51" s="11" customFormat="1" ht="13.5">
      <c r="B453" s="235"/>
      <c r="C453" s="236"/>
      <c r="D453" s="232" t="s">
        <v>161</v>
      </c>
      <c r="E453" s="237" t="s">
        <v>22</v>
      </c>
      <c r="F453" s="238" t="s">
        <v>874</v>
      </c>
      <c r="G453" s="236"/>
      <c r="H453" s="239">
        <v>1.818</v>
      </c>
      <c r="I453" s="240"/>
      <c r="J453" s="236"/>
      <c r="K453" s="236"/>
      <c r="L453" s="241"/>
      <c r="M453" s="242"/>
      <c r="N453" s="243"/>
      <c r="O453" s="243"/>
      <c r="P453" s="243"/>
      <c r="Q453" s="243"/>
      <c r="R453" s="243"/>
      <c r="S453" s="243"/>
      <c r="T453" s="244"/>
      <c r="AT453" s="245" t="s">
        <v>161</v>
      </c>
      <c r="AU453" s="245" t="s">
        <v>84</v>
      </c>
      <c r="AV453" s="11" t="s">
        <v>84</v>
      </c>
      <c r="AW453" s="11" t="s">
        <v>163</v>
      </c>
      <c r="AX453" s="11" t="s">
        <v>75</v>
      </c>
      <c r="AY453" s="245" t="s">
        <v>149</v>
      </c>
    </row>
    <row r="454" spans="2:51" s="11" customFormat="1" ht="13.5">
      <c r="B454" s="235"/>
      <c r="C454" s="236"/>
      <c r="D454" s="232" t="s">
        <v>161</v>
      </c>
      <c r="E454" s="237" t="s">
        <v>22</v>
      </c>
      <c r="F454" s="238" t="s">
        <v>875</v>
      </c>
      <c r="G454" s="236"/>
      <c r="H454" s="239">
        <v>1.818</v>
      </c>
      <c r="I454" s="240"/>
      <c r="J454" s="236"/>
      <c r="K454" s="236"/>
      <c r="L454" s="241"/>
      <c r="M454" s="242"/>
      <c r="N454" s="243"/>
      <c r="O454" s="243"/>
      <c r="P454" s="243"/>
      <c r="Q454" s="243"/>
      <c r="R454" s="243"/>
      <c r="S454" s="243"/>
      <c r="T454" s="244"/>
      <c r="AT454" s="245" t="s">
        <v>161</v>
      </c>
      <c r="AU454" s="245" t="s">
        <v>84</v>
      </c>
      <c r="AV454" s="11" t="s">
        <v>84</v>
      </c>
      <c r="AW454" s="11" t="s">
        <v>163</v>
      </c>
      <c r="AX454" s="11" t="s">
        <v>75</v>
      </c>
      <c r="AY454" s="245" t="s">
        <v>149</v>
      </c>
    </row>
    <row r="455" spans="2:51" s="11" customFormat="1" ht="13.5">
      <c r="B455" s="235"/>
      <c r="C455" s="236"/>
      <c r="D455" s="232" t="s">
        <v>161</v>
      </c>
      <c r="E455" s="237" t="s">
        <v>22</v>
      </c>
      <c r="F455" s="238" t="s">
        <v>876</v>
      </c>
      <c r="G455" s="236"/>
      <c r="H455" s="239">
        <v>8.82</v>
      </c>
      <c r="I455" s="240"/>
      <c r="J455" s="236"/>
      <c r="K455" s="236"/>
      <c r="L455" s="241"/>
      <c r="M455" s="242"/>
      <c r="N455" s="243"/>
      <c r="O455" s="243"/>
      <c r="P455" s="243"/>
      <c r="Q455" s="243"/>
      <c r="R455" s="243"/>
      <c r="S455" s="243"/>
      <c r="T455" s="244"/>
      <c r="AT455" s="245" t="s">
        <v>161</v>
      </c>
      <c r="AU455" s="245" t="s">
        <v>84</v>
      </c>
      <c r="AV455" s="11" t="s">
        <v>84</v>
      </c>
      <c r="AW455" s="11" t="s">
        <v>163</v>
      </c>
      <c r="AX455" s="11" t="s">
        <v>75</v>
      </c>
      <c r="AY455" s="245" t="s">
        <v>149</v>
      </c>
    </row>
    <row r="456" spans="2:65" s="1" customFormat="1" ht="22.8" customHeight="1">
      <c r="B456" s="45"/>
      <c r="C456" s="220" t="s">
        <v>877</v>
      </c>
      <c r="D456" s="220" t="s">
        <v>152</v>
      </c>
      <c r="E456" s="221" t="s">
        <v>878</v>
      </c>
      <c r="F456" s="222" t="s">
        <v>879</v>
      </c>
      <c r="G456" s="223" t="s">
        <v>167</v>
      </c>
      <c r="H456" s="224">
        <v>12.456</v>
      </c>
      <c r="I456" s="225"/>
      <c r="J456" s="226">
        <f>ROUND(I456*H456,2)</f>
        <v>0</v>
      </c>
      <c r="K456" s="222" t="s">
        <v>156</v>
      </c>
      <c r="L456" s="71"/>
      <c r="M456" s="227" t="s">
        <v>22</v>
      </c>
      <c r="N456" s="228" t="s">
        <v>46</v>
      </c>
      <c r="O456" s="46"/>
      <c r="P456" s="229">
        <f>O456*H456</f>
        <v>0</v>
      </c>
      <c r="Q456" s="229">
        <v>8E-05</v>
      </c>
      <c r="R456" s="229">
        <f>Q456*H456</f>
        <v>0.0009964800000000001</v>
      </c>
      <c r="S456" s="229">
        <v>0</v>
      </c>
      <c r="T456" s="230">
        <f>S456*H456</f>
        <v>0</v>
      </c>
      <c r="AR456" s="23" t="s">
        <v>250</v>
      </c>
      <c r="AT456" s="23" t="s">
        <v>152</v>
      </c>
      <c r="AU456" s="23" t="s">
        <v>84</v>
      </c>
      <c r="AY456" s="23" t="s">
        <v>149</v>
      </c>
      <c r="BE456" s="231">
        <f>IF(N456="základní",J456,0)</f>
        <v>0</v>
      </c>
      <c r="BF456" s="231">
        <f>IF(N456="snížená",J456,0)</f>
        <v>0</v>
      </c>
      <c r="BG456" s="231">
        <f>IF(N456="zákl. přenesená",J456,0)</f>
        <v>0</v>
      </c>
      <c r="BH456" s="231">
        <f>IF(N456="sníž. přenesená",J456,0)</f>
        <v>0</v>
      </c>
      <c r="BI456" s="231">
        <f>IF(N456="nulová",J456,0)</f>
        <v>0</v>
      </c>
      <c r="BJ456" s="23" t="s">
        <v>24</v>
      </c>
      <c r="BK456" s="231">
        <f>ROUND(I456*H456,2)</f>
        <v>0</v>
      </c>
      <c r="BL456" s="23" t="s">
        <v>250</v>
      </c>
      <c r="BM456" s="23" t="s">
        <v>880</v>
      </c>
    </row>
    <row r="457" spans="2:51" s="11" customFormat="1" ht="13.5">
      <c r="B457" s="235"/>
      <c r="C457" s="236"/>
      <c r="D457" s="232" t="s">
        <v>161</v>
      </c>
      <c r="E457" s="237" t="s">
        <v>22</v>
      </c>
      <c r="F457" s="238" t="s">
        <v>874</v>
      </c>
      <c r="G457" s="236"/>
      <c r="H457" s="239">
        <v>1.818</v>
      </c>
      <c r="I457" s="240"/>
      <c r="J457" s="236"/>
      <c r="K457" s="236"/>
      <c r="L457" s="241"/>
      <c r="M457" s="242"/>
      <c r="N457" s="243"/>
      <c r="O457" s="243"/>
      <c r="P457" s="243"/>
      <c r="Q457" s="243"/>
      <c r="R457" s="243"/>
      <c r="S457" s="243"/>
      <c r="T457" s="244"/>
      <c r="AT457" s="245" t="s">
        <v>161</v>
      </c>
      <c r="AU457" s="245" t="s">
        <v>84</v>
      </c>
      <c r="AV457" s="11" t="s">
        <v>84</v>
      </c>
      <c r="AW457" s="11" t="s">
        <v>163</v>
      </c>
      <c r="AX457" s="11" t="s">
        <v>75</v>
      </c>
      <c r="AY457" s="245" t="s">
        <v>149</v>
      </c>
    </row>
    <row r="458" spans="2:51" s="11" customFormat="1" ht="13.5">
      <c r="B458" s="235"/>
      <c r="C458" s="236"/>
      <c r="D458" s="232" t="s">
        <v>161</v>
      </c>
      <c r="E458" s="237" t="s">
        <v>22</v>
      </c>
      <c r="F458" s="238" t="s">
        <v>875</v>
      </c>
      <c r="G458" s="236"/>
      <c r="H458" s="239">
        <v>1.818</v>
      </c>
      <c r="I458" s="240"/>
      <c r="J458" s="236"/>
      <c r="K458" s="236"/>
      <c r="L458" s="241"/>
      <c r="M458" s="242"/>
      <c r="N458" s="243"/>
      <c r="O458" s="243"/>
      <c r="P458" s="243"/>
      <c r="Q458" s="243"/>
      <c r="R458" s="243"/>
      <c r="S458" s="243"/>
      <c r="T458" s="244"/>
      <c r="AT458" s="245" t="s">
        <v>161</v>
      </c>
      <c r="AU458" s="245" t="s">
        <v>84</v>
      </c>
      <c r="AV458" s="11" t="s">
        <v>84</v>
      </c>
      <c r="AW458" s="11" t="s">
        <v>163</v>
      </c>
      <c r="AX458" s="11" t="s">
        <v>75</v>
      </c>
      <c r="AY458" s="245" t="s">
        <v>149</v>
      </c>
    </row>
    <row r="459" spans="2:51" s="11" customFormat="1" ht="13.5">
      <c r="B459" s="235"/>
      <c r="C459" s="236"/>
      <c r="D459" s="232" t="s">
        <v>161</v>
      </c>
      <c r="E459" s="237" t="s">
        <v>22</v>
      </c>
      <c r="F459" s="238" t="s">
        <v>876</v>
      </c>
      <c r="G459" s="236"/>
      <c r="H459" s="239">
        <v>8.82</v>
      </c>
      <c r="I459" s="240"/>
      <c r="J459" s="236"/>
      <c r="K459" s="236"/>
      <c r="L459" s="241"/>
      <c r="M459" s="242"/>
      <c r="N459" s="243"/>
      <c r="O459" s="243"/>
      <c r="P459" s="243"/>
      <c r="Q459" s="243"/>
      <c r="R459" s="243"/>
      <c r="S459" s="243"/>
      <c r="T459" s="244"/>
      <c r="AT459" s="245" t="s">
        <v>161</v>
      </c>
      <c r="AU459" s="245" t="s">
        <v>84</v>
      </c>
      <c r="AV459" s="11" t="s">
        <v>84</v>
      </c>
      <c r="AW459" s="11" t="s">
        <v>163</v>
      </c>
      <c r="AX459" s="11" t="s">
        <v>75</v>
      </c>
      <c r="AY459" s="245" t="s">
        <v>149</v>
      </c>
    </row>
    <row r="460" spans="2:65" s="1" customFormat="1" ht="22.8" customHeight="1">
      <c r="B460" s="45"/>
      <c r="C460" s="220" t="s">
        <v>881</v>
      </c>
      <c r="D460" s="220" t="s">
        <v>152</v>
      </c>
      <c r="E460" s="221" t="s">
        <v>882</v>
      </c>
      <c r="F460" s="222" t="s">
        <v>883</v>
      </c>
      <c r="G460" s="223" t="s">
        <v>167</v>
      </c>
      <c r="H460" s="224">
        <v>12.456</v>
      </c>
      <c r="I460" s="225"/>
      <c r="J460" s="226">
        <f>ROUND(I460*H460,2)</f>
        <v>0</v>
      </c>
      <c r="K460" s="222" t="s">
        <v>156</v>
      </c>
      <c r="L460" s="71"/>
      <c r="M460" s="227" t="s">
        <v>22</v>
      </c>
      <c r="N460" s="228" t="s">
        <v>46</v>
      </c>
      <c r="O460" s="46"/>
      <c r="P460" s="229">
        <f>O460*H460</f>
        <v>0</v>
      </c>
      <c r="Q460" s="229">
        <v>0.00017</v>
      </c>
      <c r="R460" s="229">
        <f>Q460*H460</f>
        <v>0.00211752</v>
      </c>
      <c r="S460" s="229">
        <v>0</v>
      </c>
      <c r="T460" s="230">
        <f>S460*H460</f>
        <v>0</v>
      </c>
      <c r="AR460" s="23" t="s">
        <v>250</v>
      </c>
      <c r="AT460" s="23" t="s">
        <v>152</v>
      </c>
      <c r="AU460" s="23" t="s">
        <v>84</v>
      </c>
      <c r="AY460" s="23" t="s">
        <v>149</v>
      </c>
      <c r="BE460" s="231">
        <f>IF(N460="základní",J460,0)</f>
        <v>0</v>
      </c>
      <c r="BF460" s="231">
        <f>IF(N460="snížená",J460,0)</f>
        <v>0</v>
      </c>
      <c r="BG460" s="231">
        <f>IF(N460="zákl. přenesená",J460,0)</f>
        <v>0</v>
      </c>
      <c r="BH460" s="231">
        <f>IF(N460="sníž. přenesená",J460,0)</f>
        <v>0</v>
      </c>
      <c r="BI460" s="231">
        <f>IF(N460="nulová",J460,0)</f>
        <v>0</v>
      </c>
      <c r="BJ460" s="23" t="s">
        <v>24</v>
      </c>
      <c r="BK460" s="231">
        <f>ROUND(I460*H460,2)</f>
        <v>0</v>
      </c>
      <c r="BL460" s="23" t="s">
        <v>250</v>
      </c>
      <c r="BM460" s="23" t="s">
        <v>884</v>
      </c>
    </row>
    <row r="461" spans="2:51" s="11" customFormat="1" ht="13.5">
      <c r="B461" s="235"/>
      <c r="C461" s="236"/>
      <c r="D461" s="232" t="s">
        <v>161</v>
      </c>
      <c r="E461" s="237" t="s">
        <v>22</v>
      </c>
      <c r="F461" s="238" t="s">
        <v>874</v>
      </c>
      <c r="G461" s="236"/>
      <c r="H461" s="239">
        <v>1.818</v>
      </c>
      <c r="I461" s="240"/>
      <c r="J461" s="236"/>
      <c r="K461" s="236"/>
      <c r="L461" s="241"/>
      <c r="M461" s="242"/>
      <c r="N461" s="243"/>
      <c r="O461" s="243"/>
      <c r="P461" s="243"/>
      <c r="Q461" s="243"/>
      <c r="R461" s="243"/>
      <c r="S461" s="243"/>
      <c r="T461" s="244"/>
      <c r="AT461" s="245" t="s">
        <v>161</v>
      </c>
      <c r="AU461" s="245" t="s">
        <v>84</v>
      </c>
      <c r="AV461" s="11" t="s">
        <v>84</v>
      </c>
      <c r="AW461" s="11" t="s">
        <v>163</v>
      </c>
      <c r="AX461" s="11" t="s">
        <v>75</v>
      </c>
      <c r="AY461" s="245" t="s">
        <v>149</v>
      </c>
    </row>
    <row r="462" spans="2:51" s="11" customFormat="1" ht="13.5">
      <c r="B462" s="235"/>
      <c r="C462" s="236"/>
      <c r="D462" s="232" t="s">
        <v>161</v>
      </c>
      <c r="E462" s="237" t="s">
        <v>22</v>
      </c>
      <c r="F462" s="238" t="s">
        <v>875</v>
      </c>
      <c r="G462" s="236"/>
      <c r="H462" s="239">
        <v>1.818</v>
      </c>
      <c r="I462" s="240"/>
      <c r="J462" s="236"/>
      <c r="K462" s="236"/>
      <c r="L462" s="241"/>
      <c r="M462" s="242"/>
      <c r="N462" s="243"/>
      <c r="O462" s="243"/>
      <c r="P462" s="243"/>
      <c r="Q462" s="243"/>
      <c r="R462" s="243"/>
      <c r="S462" s="243"/>
      <c r="T462" s="244"/>
      <c r="AT462" s="245" t="s">
        <v>161</v>
      </c>
      <c r="AU462" s="245" t="s">
        <v>84</v>
      </c>
      <c r="AV462" s="11" t="s">
        <v>84</v>
      </c>
      <c r="AW462" s="11" t="s">
        <v>163</v>
      </c>
      <c r="AX462" s="11" t="s">
        <v>75</v>
      </c>
      <c r="AY462" s="245" t="s">
        <v>149</v>
      </c>
    </row>
    <row r="463" spans="2:51" s="11" customFormat="1" ht="13.5">
      <c r="B463" s="235"/>
      <c r="C463" s="236"/>
      <c r="D463" s="232" t="s">
        <v>161</v>
      </c>
      <c r="E463" s="237" t="s">
        <v>22</v>
      </c>
      <c r="F463" s="238" t="s">
        <v>876</v>
      </c>
      <c r="G463" s="236"/>
      <c r="H463" s="239">
        <v>8.82</v>
      </c>
      <c r="I463" s="240"/>
      <c r="J463" s="236"/>
      <c r="K463" s="236"/>
      <c r="L463" s="241"/>
      <c r="M463" s="242"/>
      <c r="N463" s="243"/>
      <c r="O463" s="243"/>
      <c r="P463" s="243"/>
      <c r="Q463" s="243"/>
      <c r="R463" s="243"/>
      <c r="S463" s="243"/>
      <c r="T463" s="244"/>
      <c r="AT463" s="245" t="s">
        <v>161</v>
      </c>
      <c r="AU463" s="245" t="s">
        <v>84</v>
      </c>
      <c r="AV463" s="11" t="s">
        <v>84</v>
      </c>
      <c r="AW463" s="11" t="s">
        <v>163</v>
      </c>
      <c r="AX463" s="11" t="s">
        <v>75</v>
      </c>
      <c r="AY463" s="245" t="s">
        <v>149</v>
      </c>
    </row>
    <row r="464" spans="2:65" s="1" customFormat="1" ht="22.8" customHeight="1">
      <c r="B464" s="45"/>
      <c r="C464" s="220" t="s">
        <v>885</v>
      </c>
      <c r="D464" s="220" t="s">
        <v>152</v>
      </c>
      <c r="E464" s="221" t="s">
        <v>886</v>
      </c>
      <c r="F464" s="222" t="s">
        <v>887</v>
      </c>
      <c r="G464" s="223" t="s">
        <v>167</v>
      </c>
      <c r="H464" s="224">
        <v>17.64</v>
      </c>
      <c r="I464" s="225"/>
      <c r="J464" s="226">
        <f>ROUND(I464*H464,2)</f>
        <v>0</v>
      </c>
      <c r="K464" s="222" t="s">
        <v>156</v>
      </c>
      <c r="L464" s="71"/>
      <c r="M464" s="227" t="s">
        <v>22</v>
      </c>
      <c r="N464" s="228" t="s">
        <v>46</v>
      </c>
      <c r="O464" s="46"/>
      <c r="P464" s="229">
        <f>O464*H464</f>
        <v>0</v>
      </c>
      <c r="Q464" s="229">
        <v>0.00012</v>
      </c>
      <c r="R464" s="229">
        <f>Q464*H464</f>
        <v>0.0021168000000000003</v>
      </c>
      <c r="S464" s="229">
        <v>0</v>
      </c>
      <c r="T464" s="230">
        <f>S464*H464</f>
        <v>0</v>
      </c>
      <c r="AR464" s="23" t="s">
        <v>250</v>
      </c>
      <c r="AT464" s="23" t="s">
        <v>152</v>
      </c>
      <c r="AU464" s="23" t="s">
        <v>84</v>
      </c>
      <c r="AY464" s="23" t="s">
        <v>149</v>
      </c>
      <c r="BE464" s="231">
        <f>IF(N464="základní",J464,0)</f>
        <v>0</v>
      </c>
      <c r="BF464" s="231">
        <f>IF(N464="snížená",J464,0)</f>
        <v>0</v>
      </c>
      <c r="BG464" s="231">
        <f>IF(N464="zákl. přenesená",J464,0)</f>
        <v>0</v>
      </c>
      <c r="BH464" s="231">
        <f>IF(N464="sníž. přenesená",J464,0)</f>
        <v>0</v>
      </c>
      <c r="BI464" s="231">
        <f>IF(N464="nulová",J464,0)</f>
        <v>0</v>
      </c>
      <c r="BJ464" s="23" t="s">
        <v>24</v>
      </c>
      <c r="BK464" s="231">
        <f>ROUND(I464*H464,2)</f>
        <v>0</v>
      </c>
      <c r="BL464" s="23" t="s">
        <v>250</v>
      </c>
      <c r="BM464" s="23" t="s">
        <v>888</v>
      </c>
    </row>
    <row r="465" spans="2:47" s="1" customFormat="1" ht="13.5">
      <c r="B465" s="45"/>
      <c r="C465" s="73"/>
      <c r="D465" s="232" t="s">
        <v>410</v>
      </c>
      <c r="E465" s="73"/>
      <c r="F465" s="233" t="s">
        <v>889</v>
      </c>
      <c r="G465" s="73"/>
      <c r="H465" s="73"/>
      <c r="I465" s="190"/>
      <c r="J465" s="73"/>
      <c r="K465" s="73"/>
      <c r="L465" s="71"/>
      <c r="M465" s="234"/>
      <c r="N465" s="46"/>
      <c r="O465" s="46"/>
      <c r="P465" s="46"/>
      <c r="Q465" s="46"/>
      <c r="R465" s="46"/>
      <c r="S465" s="46"/>
      <c r="T465" s="94"/>
      <c r="AT465" s="23" t="s">
        <v>410</v>
      </c>
      <c r="AU465" s="23" t="s">
        <v>84</v>
      </c>
    </row>
    <row r="466" spans="2:51" s="11" customFormat="1" ht="13.5">
      <c r="B466" s="235"/>
      <c r="C466" s="236"/>
      <c r="D466" s="232" t="s">
        <v>161</v>
      </c>
      <c r="E466" s="237" t="s">
        <v>22</v>
      </c>
      <c r="F466" s="238" t="s">
        <v>876</v>
      </c>
      <c r="G466" s="236"/>
      <c r="H466" s="239">
        <v>8.82</v>
      </c>
      <c r="I466" s="240"/>
      <c r="J466" s="236"/>
      <c r="K466" s="236"/>
      <c r="L466" s="241"/>
      <c r="M466" s="242"/>
      <c r="N466" s="243"/>
      <c r="O466" s="243"/>
      <c r="P466" s="243"/>
      <c r="Q466" s="243"/>
      <c r="R466" s="243"/>
      <c r="S466" s="243"/>
      <c r="T466" s="244"/>
      <c r="AT466" s="245" t="s">
        <v>161</v>
      </c>
      <c r="AU466" s="245" t="s">
        <v>84</v>
      </c>
      <c r="AV466" s="11" t="s">
        <v>84</v>
      </c>
      <c r="AW466" s="11" t="s">
        <v>163</v>
      </c>
      <c r="AX466" s="11" t="s">
        <v>75</v>
      </c>
      <c r="AY466" s="245" t="s">
        <v>149</v>
      </c>
    </row>
    <row r="467" spans="2:51" s="11" customFormat="1" ht="13.5">
      <c r="B467" s="235"/>
      <c r="C467" s="236"/>
      <c r="D467" s="232" t="s">
        <v>161</v>
      </c>
      <c r="E467" s="236"/>
      <c r="F467" s="238" t="s">
        <v>890</v>
      </c>
      <c r="G467" s="236"/>
      <c r="H467" s="239">
        <v>17.64</v>
      </c>
      <c r="I467" s="240"/>
      <c r="J467" s="236"/>
      <c r="K467" s="236"/>
      <c r="L467" s="241"/>
      <c r="M467" s="242"/>
      <c r="N467" s="243"/>
      <c r="O467" s="243"/>
      <c r="P467" s="243"/>
      <c r="Q467" s="243"/>
      <c r="R467" s="243"/>
      <c r="S467" s="243"/>
      <c r="T467" s="244"/>
      <c r="AT467" s="245" t="s">
        <v>161</v>
      </c>
      <c r="AU467" s="245" t="s">
        <v>84</v>
      </c>
      <c r="AV467" s="11" t="s">
        <v>84</v>
      </c>
      <c r="AW467" s="11" t="s">
        <v>6</v>
      </c>
      <c r="AX467" s="11" t="s">
        <v>24</v>
      </c>
      <c r="AY467" s="245" t="s">
        <v>149</v>
      </c>
    </row>
    <row r="468" spans="2:65" s="1" customFormat="1" ht="22.8" customHeight="1">
      <c r="B468" s="45"/>
      <c r="C468" s="220" t="s">
        <v>891</v>
      </c>
      <c r="D468" s="220" t="s">
        <v>152</v>
      </c>
      <c r="E468" s="221" t="s">
        <v>892</v>
      </c>
      <c r="F468" s="222" t="s">
        <v>893</v>
      </c>
      <c r="G468" s="223" t="s">
        <v>167</v>
      </c>
      <c r="H468" s="224">
        <v>22</v>
      </c>
      <c r="I468" s="225"/>
      <c r="J468" s="226">
        <f>ROUND(I468*H468,2)</f>
        <v>0</v>
      </c>
      <c r="K468" s="222" t="s">
        <v>156</v>
      </c>
      <c r="L468" s="71"/>
      <c r="M468" s="227" t="s">
        <v>22</v>
      </c>
      <c r="N468" s="228" t="s">
        <v>46</v>
      </c>
      <c r="O468" s="46"/>
      <c r="P468" s="229">
        <f>O468*H468</f>
        <v>0</v>
      </c>
      <c r="Q468" s="229">
        <v>0.00023</v>
      </c>
      <c r="R468" s="229">
        <f>Q468*H468</f>
        <v>0.00506</v>
      </c>
      <c r="S468" s="229">
        <v>0</v>
      </c>
      <c r="T468" s="230">
        <f>S468*H468</f>
        <v>0</v>
      </c>
      <c r="AR468" s="23" t="s">
        <v>250</v>
      </c>
      <c r="AT468" s="23" t="s">
        <v>152</v>
      </c>
      <c r="AU468" s="23" t="s">
        <v>84</v>
      </c>
      <c r="AY468" s="23" t="s">
        <v>149</v>
      </c>
      <c r="BE468" s="231">
        <f>IF(N468="základní",J468,0)</f>
        <v>0</v>
      </c>
      <c r="BF468" s="231">
        <f>IF(N468="snížená",J468,0)</f>
        <v>0</v>
      </c>
      <c r="BG468" s="231">
        <f>IF(N468="zákl. přenesená",J468,0)</f>
        <v>0</v>
      </c>
      <c r="BH468" s="231">
        <f>IF(N468="sníž. přenesená",J468,0)</f>
        <v>0</v>
      </c>
      <c r="BI468" s="231">
        <f>IF(N468="nulová",J468,0)</f>
        <v>0</v>
      </c>
      <c r="BJ468" s="23" t="s">
        <v>24</v>
      </c>
      <c r="BK468" s="231">
        <f>ROUND(I468*H468,2)</f>
        <v>0</v>
      </c>
      <c r="BL468" s="23" t="s">
        <v>250</v>
      </c>
      <c r="BM468" s="23" t="s">
        <v>894</v>
      </c>
    </row>
    <row r="469" spans="2:51" s="11" customFormat="1" ht="13.5">
      <c r="B469" s="235"/>
      <c r="C469" s="236"/>
      <c r="D469" s="232" t="s">
        <v>161</v>
      </c>
      <c r="E469" s="237" t="s">
        <v>22</v>
      </c>
      <c r="F469" s="238" t="s">
        <v>895</v>
      </c>
      <c r="G469" s="236"/>
      <c r="H469" s="239">
        <v>22</v>
      </c>
      <c r="I469" s="240"/>
      <c r="J469" s="236"/>
      <c r="K469" s="236"/>
      <c r="L469" s="241"/>
      <c r="M469" s="242"/>
      <c r="N469" s="243"/>
      <c r="O469" s="243"/>
      <c r="P469" s="243"/>
      <c r="Q469" s="243"/>
      <c r="R469" s="243"/>
      <c r="S469" s="243"/>
      <c r="T469" s="244"/>
      <c r="AT469" s="245" t="s">
        <v>161</v>
      </c>
      <c r="AU469" s="245" t="s">
        <v>84</v>
      </c>
      <c r="AV469" s="11" t="s">
        <v>84</v>
      </c>
      <c r="AW469" s="11" t="s">
        <v>163</v>
      </c>
      <c r="AX469" s="11" t="s">
        <v>75</v>
      </c>
      <c r="AY469" s="245" t="s">
        <v>149</v>
      </c>
    </row>
    <row r="470" spans="2:65" s="1" customFormat="1" ht="22.8" customHeight="1">
      <c r="B470" s="45"/>
      <c r="C470" s="220" t="s">
        <v>896</v>
      </c>
      <c r="D470" s="220" t="s">
        <v>152</v>
      </c>
      <c r="E470" s="221" t="s">
        <v>897</v>
      </c>
      <c r="F470" s="222" t="s">
        <v>898</v>
      </c>
      <c r="G470" s="223" t="s">
        <v>167</v>
      </c>
      <c r="H470" s="224">
        <v>22</v>
      </c>
      <c r="I470" s="225"/>
      <c r="J470" s="226">
        <f>ROUND(I470*H470,2)</f>
        <v>0</v>
      </c>
      <c r="K470" s="222" t="s">
        <v>156</v>
      </c>
      <c r="L470" s="71"/>
      <c r="M470" s="227" t="s">
        <v>22</v>
      </c>
      <c r="N470" s="228" t="s">
        <v>46</v>
      </c>
      <c r="O470" s="46"/>
      <c r="P470" s="229">
        <f>O470*H470</f>
        <v>0</v>
      </c>
      <c r="Q470" s="229">
        <v>9E-05</v>
      </c>
      <c r="R470" s="229">
        <f>Q470*H470</f>
        <v>0.00198</v>
      </c>
      <c r="S470" s="229">
        <v>0</v>
      </c>
      <c r="T470" s="230">
        <f>S470*H470</f>
        <v>0</v>
      </c>
      <c r="AR470" s="23" t="s">
        <v>250</v>
      </c>
      <c r="AT470" s="23" t="s">
        <v>152</v>
      </c>
      <c r="AU470" s="23" t="s">
        <v>84</v>
      </c>
      <c r="AY470" s="23" t="s">
        <v>149</v>
      </c>
      <c r="BE470" s="231">
        <f>IF(N470="základní",J470,0)</f>
        <v>0</v>
      </c>
      <c r="BF470" s="231">
        <f>IF(N470="snížená",J470,0)</f>
        <v>0</v>
      </c>
      <c r="BG470" s="231">
        <f>IF(N470="zákl. přenesená",J470,0)</f>
        <v>0</v>
      </c>
      <c r="BH470" s="231">
        <f>IF(N470="sníž. přenesená",J470,0)</f>
        <v>0</v>
      </c>
      <c r="BI470" s="231">
        <f>IF(N470="nulová",J470,0)</f>
        <v>0</v>
      </c>
      <c r="BJ470" s="23" t="s">
        <v>24</v>
      </c>
      <c r="BK470" s="231">
        <f>ROUND(I470*H470,2)</f>
        <v>0</v>
      </c>
      <c r="BL470" s="23" t="s">
        <v>250</v>
      </c>
      <c r="BM470" s="23" t="s">
        <v>899</v>
      </c>
    </row>
    <row r="471" spans="2:65" s="1" customFormat="1" ht="22.8" customHeight="1">
      <c r="B471" s="45"/>
      <c r="C471" s="220" t="s">
        <v>900</v>
      </c>
      <c r="D471" s="220" t="s">
        <v>152</v>
      </c>
      <c r="E471" s="221" t="s">
        <v>901</v>
      </c>
      <c r="F471" s="222" t="s">
        <v>902</v>
      </c>
      <c r="G471" s="223" t="s">
        <v>167</v>
      </c>
      <c r="H471" s="224">
        <v>22</v>
      </c>
      <c r="I471" s="225"/>
      <c r="J471" s="226">
        <f>ROUND(I471*H471,2)</f>
        <v>0</v>
      </c>
      <c r="K471" s="222" t="s">
        <v>156</v>
      </c>
      <c r="L471" s="71"/>
      <c r="M471" s="227" t="s">
        <v>22</v>
      </c>
      <c r="N471" s="228" t="s">
        <v>46</v>
      </c>
      <c r="O471" s="46"/>
      <c r="P471" s="229">
        <f>O471*H471</f>
        <v>0</v>
      </c>
      <c r="Q471" s="229">
        <v>4E-05</v>
      </c>
      <c r="R471" s="229">
        <f>Q471*H471</f>
        <v>0.00088</v>
      </c>
      <c r="S471" s="229">
        <v>0</v>
      </c>
      <c r="T471" s="230">
        <f>S471*H471</f>
        <v>0</v>
      </c>
      <c r="AR471" s="23" t="s">
        <v>250</v>
      </c>
      <c r="AT471" s="23" t="s">
        <v>152</v>
      </c>
      <c r="AU471" s="23" t="s">
        <v>84</v>
      </c>
      <c r="AY471" s="23" t="s">
        <v>149</v>
      </c>
      <c r="BE471" s="231">
        <f>IF(N471="základní",J471,0)</f>
        <v>0</v>
      </c>
      <c r="BF471" s="231">
        <f>IF(N471="snížená",J471,0)</f>
        <v>0</v>
      </c>
      <c r="BG471" s="231">
        <f>IF(N471="zákl. přenesená",J471,0)</f>
        <v>0</v>
      </c>
      <c r="BH471" s="231">
        <f>IF(N471="sníž. přenesená",J471,0)</f>
        <v>0</v>
      </c>
      <c r="BI471" s="231">
        <f>IF(N471="nulová",J471,0)</f>
        <v>0</v>
      </c>
      <c r="BJ471" s="23" t="s">
        <v>24</v>
      </c>
      <c r="BK471" s="231">
        <f>ROUND(I471*H471,2)</f>
        <v>0</v>
      </c>
      <c r="BL471" s="23" t="s">
        <v>250</v>
      </c>
      <c r="BM471" s="23" t="s">
        <v>903</v>
      </c>
    </row>
    <row r="472" spans="2:65" s="1" customFormat="1" ht="22.8" customHeight="1">
      <c r="B472" s="45"/>
      <c r="C472" s="220" t="s">
        <v>904</v>
      </c>
      <c r="D472" s="220" t="s">
        <v>152</v>
      </c>
      <c r="E472" s="221" t="s">
        <v>905</v>
      </c>
      <c r="F472" s="222" t="s">
        <v>906</v>
      </c>
      <c r="G472" s="223" t="s">
        <v>167</v>
      </c>
      <c r="H472" s="224">
        <v>22</v>
      </c>
      <c r="I472" s="225"/>
      <c r="J472" s="226">
        <f>ROUND(I472*H472,2)</f>
        <v>0</v>
      </c>
      <c r="K472" s="222" t="s">
        <v>156</v>
      </c>
      <c r="L472" s="71"/>
      <c r="M472" s="227" t="s">
        <v>22</v>
      </c>
      <c r="N472" s="228" t="s">
        <v>46</v>
      </c>
      <c r="O472" s="46"/>
      <c r="P472" s="229">
        <f>O472*H472</f>
        <v>0</v>
      </c>
      <c r="Q472" s="229">
        <v>0.00039</v>
      </c>
      <c r="R472" s="229">
        <f>Q472*H472</f>
        <v>0.008579999999999999</v>
      </c>
      <c r="S472" s="229">
        <v>0</v>
      </c>
      <c r="T472" s="230">
        <f>S472*H472</f>
        <v>0</v>
      </c>
      <c r="AR472" s="23" t="s">
        <v>250</v>
      </c>
      <c r="AT472" s="23" t="s">
        <v>152</v>
      </c>
      <c r="AU472" s="23" t="s">
        <v>84</v>
      </c>
      <c r="AY472" s="23" t="s">
        <v>149</v>
      </c>
      <c r="BE472" s="231">
        <f>IF(N472="základní",J472,0)</f>
        <v>0</v>
      </c>
      <c r="BF472" s="231">
        <f>IF(N472="snížená",J472,0)</f>
        <v>0</v>
      </c>
      <c r="BG472" s="231">
        <f>IF(N472="zákl. přenesená",J472,0)</f>
        <v>0</v>
      </c>
      <c r="BH472" s="231">
        <f>IF(N472="sníž. přenesená",J472,0)</f>
        <v>0</v>
      </c>
      <c r="BI472" s="231">
        <f>IF(N472="nulová",J472,0)</f>
        <v>0</v>
      </c>
      <c r="BJ472" s="23" t="s">
        <v>24</v>
      </c>
      <c r="BK472" s="231">
        <f>ROUND(I472*H472,2)</f>
        <v>0</v>
      </c>
      <c r="BL472" s="23" t="s">
        <v>250</v>
      </c>
      <c r="BM472" s="23" t="s">
        <v>907</v>
      </c>
    </row>
    <row r="473" spans="2:63" s="10" customFormat="1" ht="29.85" customHeight="1">
      <c r="B473" s="204"/>
      <c r="C473" s="205"/>
      <c r="D473" s="206" t="s">
        <v>74</v>
      </c>
      <c r="E473" s="218" t="s">
        <v>908</v>
      </c>
      <c r="F473" s="218" t="s">
        <v>909</v>
      </c>
      <c r="G473" s="205"/>
      <c r="H473" s="205"/>
      <c r="I473" s="208"/>
      <c r="J473" s="219">
        <f>BK473</f>
        <v>0</v>
      </c>
      <c r="K473" s="205"/>
      <c r="L473" s="210"/>
      <c r="M473" s="211"/>
      <c r="N473" s="212"/>
      <c r="O473" s="212"/>
      <c r="P473" s="213">
        <f>SUM(P474:P493)</f>
        <v>0</v>
      </c>
      <c r="Q473" s="212"/>
      <c r="R473" s="213">
        <f>SUM(R474:R493)</f>
        <v>0.15667924</v>
      </c>
      <c r="S473" s="212"/>
      <c r="T473" s="214">
        <f>SUM(T474:T493)</f>
        <v>0.02738974</v>
      </c>
      <c r="AR473" s="215" t="s">
        <v>84</v>
      </c>
      <c r="AT473" s="216" t="s">
        <v>74</v>
      </c>
      <c r="AU473" s="216" t="s">
        <v>24</v>
      </c>
      <c r="AY473" s="215" t="s">
        <v>149</v>
      </c>
      <c r="BK473" s="217">
        <f>SUM(BK474:BK493)</f>
        <v>0</v>
      </c>
    </row>
    <row r="474" spans="2:65" s="1" customFormat="1" ht="14.4" customHeight="1">
      <c r="B474" s="45"/>
      <c r="C474" s="220" t="s">
        <v>910</v>
      </c>
      <c r="D474" s="220" t="s">
        <v>152</v>
      </c>
      <c r="E474" s="221" t="s">
        <v>911</v>
      </c>
      <c r="F474" s="222" t="s">
        <v>912</v>
      </c>
      <c r="G474" s="223" t="s">
        <v>167</v>
      </c>
      <c r="H474" s="224">
        <v>88.354</v>
      </c>
      <c r="I474" s="225"/>
      <c r="J474" s="226">
        <f>ROUND(I474*H474,2)</f>
        <v>0</v>
      </c>
      <c r="K474" s="222" t="s">
        <v>156</v>
      </c>
      <c r="L474" s="71"/>
      <c r="M474" s="227" t="s">
        <v>22</v>
      </c>
      <c r="N474" s="228" t="s">
        <v>46</v>
      </c>
      <c r="O474" s="46"/>
      <c r="P474" s="229">
        <f>O474*H474</f>
        <v>0</v>
      </c>
      <c r="Q474" s="229">
        <v>0.001</v>
      </c>
      <c r="R474" s="229">
        <f>Q474*H474</f>
        <v>0.088354</v>
      </c>
      <c r="S474" s="229">
        <v>0.00031</v>
      </c>
      <c r="T474" s="230">
        <f>S474*H474</f>
        <v>0.02738974</v>
      </c>
      <c r="AR474" s="23" t="s">
        <v>250</v>
      </c>
      <c r="AT474" s="23" t="s">
        <v>152</v>
      </c>
      <c r="AU474" s="23" t="s">
        <v>84</v>
      </c>
      <c r="AY474" s="23" t="s">
        <v>149</v>
      </c>
      <c r="BE474" s="231">
        <f>IF(N474="základní",J474,0)</f>
        <v>0</v>
      </c>
      <c r="BF474" s="231">
        <f>IF(N474="snížená",J474,0)</f>
        <v>0</v>
      </c>
      <c r="BG474" s="231">
        <f>IF(N474="zákl. přenesená",J474,0)</f>
        <v>0</v>
      </c>
      <c r="BH474" s="231">
        <f>IF(N474="sníž. přenesená",J474,0)</f>
        <v>0</v>
      </c>
      <c r="BI474" s="231">
        <f>IF(N474="nulová",J474,0)</f>
        <v>0</v>
      </c>
      <c r="BJ474" s="23" t="s">
        <v>24</v>
      </c>
      <c r="BK474" s="231">
        <f>ROUND(I474*H474,2)</f>
        <v>0</v>
      </c>
      <c r="BL474" s="23" t="s">
        <v>250</v>
      </c>
      <c r="BM474" s="23" t="s">
        <v>913</v>
      </c>
    </row>
    <row r="475" spans="2:47" s="1" customFormat="1" ht="13.5">
      <c r="B475" s="45"/>
      <c r="C475" s="73"/>
      <c r="D475" s="232" t="s">
        <v>159</v>
      </c>
      <c r="E475" s="73"/>
      <c r="F475" s="233" t="s">
        <v>914</v>
      </c>
      <c r="G475" s="73"/>
      <c r="H475" s="73"/>
      <c r="I475" s="190"/>
      <c r="J475" s="73"/>
      <c r="K475" s="73"/>
      <c r="L475" s="71"/>
      <c r="M475" s="234"/>
      <c r="N475" s="46"/>
      <c r="O475" s="46"/>
      <c r="P475" s="46"/>
      <c r="Q475" s="46"/>
      <c r="R475" s="46"/>
      <c r="S475" s="46"/>
      <c r="T475" s="94"/>
      <c r="AT475" s="23" t="s">
        <v>159</v>
      </c>
      <c r="AU475" s="23" t="s">
        <v>84</v>
      </c>
    </row>
    <row r="476" spans="2:51" s="11" customFormat="1" ht="13.5">
      <c r="B476" s="235"/>
      <c r="C476" s="236"/>
      <c r="D476" s="232" t="s">
        <v>161</v>
      </c>
      <c r="E476" s="237" t="s">
        <v>22</v>
      </c>
      <c r="F476" s="238" t="s">
        <v>915</v>
      </c>
      <c r="G476" s="236"/>
      <c r="H476" s="239">
        <v>52.93</v>
      </c>
      <c r="I476" s="240"/>
      <c r="J476" s="236"/>
      <c r="K476" s="236"/>
      <c r="L476" s="241"/>
      <c r="M476" s="242"/>
      <c r="N476" s="243"/>
      <c r="O476" s="243"/>
      <c r="P476" s="243"/>
      <c r="Q476" s="243"/>
      <c r="R476" s="243"/>
      <c r="S476" s="243"/>
      <c r="T476" s="244"/>
      <c r="AT476" s="245" t="s">
        <v>161</v>
      </c>
      <c r="AU476" s="245" t="s">
        <v>84</v>
      </c>
      <c r="AV476" s="11" t="s">
        <v>84</v>
      </c>
      <c r="AW476" s="11" t="s">
        <v>163</v>
      </c>
      <c r="AX476" s="11" t="s">
        <v>75</v>
      </c>
      <c r="AY476" s="245" t="s">
        <v>149</v>
      </c>
    </row>
    <row r="477" spans="2:51" s="11" customFormat="1" ht="13.5">
      <c r="B477" s="235"/>
      <c r="C477" s="236"/>
      <c r="D477" s="232" t="s">
        <v>161</v>
      </c>
      <c r="E477" s="237" t="s">
        <v>22</v>
      </c>
      <c r="F477" s="238" t="s">
        <v>916</v>
      </c>
      <c r="G477" s="236"/>
      <c r="H477" s="239">
        <v>9.9875</v>
      </c>
      <c r="I477" s="240"/>
      <c r="J477" s="236"/>
      <c r="K477" s="236"/>
      <c r="L477" s="241"/>
      <c r="M477" s="242"/>
      <c r="N477" s="243"/>
      <c r="O477" s="243"/>
      <c r="P477" s="243"/>
      <c r="Q477" s="243"/>
      <c r="R477" s="243"/>
      <c r="S477" s="243"/>
      <c r="T477" s="244"/>
      <c r="AT477" s="245" t="s">
        <v>161</v>
      </c>
      <c r="AU477" s="245" t="s">
        <v>84</v>
      </c>
      <c r="AV477" s="11" t="s">
        <v>84</v>
      </c>
      <c r="AW477" s="11" t="s">
        <v>163</v>
      </c>
      <c r="AX477" s="11" t="s">
        <v>75</v>
      </c>
      <c r="AY477" s="245" t="s">
        <v>149</v>
      </c>
    </row>
    <row r="478" spans="2:51" s="11" customFormat="1" ht="13.5">
      <c r="B478" s="235"/>
      <c r="C478" s="236"/>
      <c r="D478" s="232" t="s">
        <v>161</v>
      </c>
      <c r="E478" s="237" t="s">
        <v>22</v>
      </c>
      <c r="F478" s="238" t="s">
        <v>917</v>
      </c>
      <c r="G478" s="236"/>
      <c r="H478" s="239">
        <v>25.43625</v>
      </c>
      <c r="I478" s="240"/>
      <c r="J478" s="236"/>
      <c r="K478" s="236"/>
      <c r="L478" s="241"/>
      <c r="M478" s="242"/>
      <c r="N478" s="243"/>
      <c r="O478" s="243"/>
      <c r="P478" s="243"/>
      <c r="Q478" s="243"/>
      <c r="R478" s="243"/>
      <c r="S478" s="243"/>
      <c r="T478" s="244"/>
      <c r="AT478" s="245" t="s">
        <v>161</v>
      </c>
      <c r="AU478" s="245" t="s">
        <v>84</v>
      </c>
      <c r="AV478" s="11" t="s">
        <v>84</v>
      </c>
      <c r="AW478" s="11" t="s">
        <v>163</v>
      </c>
      <c r="AX478" s="11" t="s">
        <v>75</v>
      </c>
      <c r="AY478" s="245" t="s">
        <v>149</v>
      </c>
    </row>
    <row r="479" spans="2:65" s="1" customFormat="1" ht="22.8" customHeight="1">
      <c r="B479" s="45"/>
      <c r="C479" s="220" t="s">
        <v>918</v>
      </c>
      <c r="D479" s="220" t="s">
        <v>152</v>
      </c>
      <c r="E479" s="221" t="s">
        <v>919</v>
      </c>
      <c r="F479" s="222" t="s">
        <v>920</v>
      </c>
      <c r="G479" s="223" t="s">
        <v>167</v>
      </c>
      <c r="H479" s="224">
        <v>146.844</v>
      </c>
      <c r="I479" s="225"/>
      <c r="J479" s="226">
        <f>ROUND(I479*H479,2)</f>
        <v>0</v>
      </c>
      <c r="K479" s="222" t="s">
        <v>156</v>
      </c>
      <c r="L479" s="71"/>
      <c r="M479" s="227" t="s">
        <v>22</v>
      </c>
      <c r="N479" s="228" t="s">
        <v>46</v>
      </c>
      <c r="O479" s="46"/>
      <c r="P479" s="229">
        <f>O479*H479</f>
        <v>0</v>
      </c>
      <c r="Q479" s="229">
        <v>0.0002</v>
      </c>
      <c r="R479" s="229">
        <f>Q479*H479</f>
        <v>0.0293688</v>
      </c>
      <c r="S479" s="229">
        <v>0</v>
      </c>
      <c r="T479" s="230">
        <f>S479*H479</f>
        <v>0</v>
      </c>
      <c r="AR479" s="23" t="s">
        <v>250</v>
      </c>
      <c r="AT479" s="23" t="s">
        <v>152</v>
      </c>
      <c r="AU479" s="23" t="s">
        <v>84</v>
      </c>
      <c r="AY479" s="23" t="s">
        <v>149</v>
      </c>
      <c r="BE479" s="231">
        <f>IF(N479="základní",J479,0)</f>
        <v>0</v>
      </c>
      <c r="BF479" s="231">
        <f>IF(N479="snížená",J479,0)</f>
        <v>0</v>
      </c>
      <c r="BG479" s="231">
        <f>IF(N479="zákl. přenesená",J479,0)</f>
        <v>0</v>
      </c>
      <c r="BH479" s="231">
        <f>IF(N479="sníž. přenesená",J479,0)</f>
        <v>0</v>
      </c>
      <c r="BI479" s="231">
        <f>IF(N479="nulová",J479,0)</f>
        <v>0</v>
      </c>
      <c r="BJ479" s="23" t="s">
        <v>24</v>
      </c>
      <c r="BK479" s="231">
        <f>ROUND(I479*H479,2)</f>
        <v>0</v>
      </c>
      <c r="BL479" s="23" t="s">
        <v>250</v>
      </c>
      <c r="BM479" s="23" t="s">
        <v>921</v>
      </c>
    </row>
    <row r="480" spans="2:51" s="11" customFormat="1" ht="13.5">
      <c r="B480" s="235"/>
      <c r="C480" s="236"/>
      <c r="D480" s="232" t="s">
        <v>161</v>
      </c>
      <c r="E480" s="237" t="s">
        <v>22</v>
      </c>
      <c r="F480" s="238" t="s">
        <v>922</v>
      </c>
      <c r="G480" s="236"/>
      <c r="H480" s="239">
        <v>12.6</v>
      </c>
      <c r="I480" s="240"/>
      <c r="J480" s="236"/>
      <c r="K480" s="236"/>
      <c r="L480" s="241"/>
      <c r="M480" s="242"/>
      <c r="N480" s="243"/>
      <c r="O480" s="243"/>
      <c r="P480" s="243"/>
      <c r="Q480" s="243"/>
      <c r="R480" s="243"/>
      <c r="S480" s="243"/>
      <c r="T480" s="244"/>
      <c r="AT480" s="245" t="s">
        <v>161</v>
      </c>
      <c r="AU480" s="245" t="s">
        <v>84</v>
      </c>
      <c r="AV480" s="11" t="s">
        <v>84</v>
      </c>
      <c r="AW480" s="11" t="s">
        <v>163</v>
      </c>
      <c r="AX480" s="11" t="s">
        <v>75</v>
      </c>
      <c r="AY480" s="245" t="s">
        <v>149</v>
      </c>
    </row>
    <row r="481" spans="2:51" s="11" customFormat="1" ht="13.5">
      <c r="B481" s="235"/>
      <c r="C481" s="236"/>
      <c r="D481" s="232" t="s">
        <v>161</v>
      </c>
      <c r="E481" s="237" t="s">
        <v>22</v>
      </c>
      <c r="F481" s="238" t="s">
        <v>923</v>
      </c>
      <c r="G481" s="236"/>
      <c r="H481" s="239">
        <v>13.3</v>
      </c>
      <c r="I481" s="240"/>
      <c r="J481" s="236"/>
      <c r="K481" s="236"/>
      <c r="L481" s="241"/>
      <c r="M481" s="242"/>
      <c r="N481" s="243"/>
      <c r="O481" s="243"/>
      <c r="P481" s="243"/>
      <c r="Q481" s="243"/>
      <c r="R481" s="243"/>
      <c r="S481" s="243"/>
      <c r="T481" s="244"/>
      <c r="AT481" s="245" t="s">
        <v>161</v>
      </c>
      <c r="AU481" s="245" t="s">
        <v>84</v>
      </c>
      <c r="AV481" s="11" t="s">
        <v>84</v>
      </c>
      <c r="AW481" s="11" t="s">
        <v>163</v>
      </c>
      <c r="AX481" s="11" t="s">
        <v>75</v>
      </c>
      <c r="AY481" s="245" t="s">
        <v>149</v>
      </c>
    </row>
    <row r="482" spans="2:51" s="11" customFormat="1" ht="13.5">
      <c r="B482" s="235"/>
      <c r="C482" s="236"/>
      <c r="D482" s="232" t="s">
        <v>161</v>
      </c>
      <c r="E482" s="237" t="s">
        <v>22</v>
      </c>
      <c r="F482" s="238" t="s">
        <v>915</v>
      </c>
      <c r="G482" s="236"/>
      <c r="H482" s="239">
        <v>52.93</v>
      </c>
      <c r="I482" s="240"/>
      <c r="J482" s="236"/>
      <c r="K482" s="236"/>
      <c r="L482" s="241"/>
      <c r="M482" s="242"/>
      <c r="N482" s="243"/>
      <c r="O482" s="243"/>
      <c r="P482" s="243"/>
      <c r="Q482" s="243"/>
      <c r="R482" s="243"/>
      <c r="S482" s="243"/>
      <c r="T482" s="244"/>
      <c r="AT482" s="245" t="s">
        <v>161</v>
      </c>
      <c r="AU482" s="245" t="s">
        <v>84</v>
      </c>
      <c r="AV482" s="11" t="s">
        <v>84</v>
      </c>
      <c r="AW482" s="11" t="s">
        <v>163</v>
      </c>
      <c r="AX482" s="11" t="s">
        <v>75</v>
      </c>
      <c r="AY482" s="245" t="s">
        <v>149</v>
      </c>
    </row>
    <row r="483" spans="2:51" s="11" customFormat="1" ht="13.5">
      <c r="B483" s="235"/>
      <c r="C483" s="236"/>
      <c r="D483" s="232" t="s">
        <v>161</v>
      </c>
      <c r="E483" s="237" t="s">
        <v>22</v>
      </c>
      <c r="F483" s="238" t="s">
        <v>924</v>
      </c>
      <c r="G483" s="236"/>
      <c r="H483" s="239">
        <v>12.925</v>
      </c>
      <c r="I483" s="240"/>
      <c r="J483" s="236"/>
      <c r="K483" s="236"/>
      <c r="L483" s="241"/>
      <c r="M483" s="242"/>
      <c r="N483" s="243"/>
      <c r="O483" s="243"/>
      <c r="P483" s="243"/>
      <c r="Q483" s="243"/>
      <c r="R483" s="243"/>
      <c r="S483" s="243"/>
      <c r="T483" s="244"/>
      <c r="AT483" s="245" t="s">
        <v>161</v>
      </c>
      <c r="AU483" s="245" t="s">
        <v>84</v>
      </c>
      <c r="AV483" s="11" t="s">
        <v>84</v>
      </c>
      <c r="AW483" s="11" t="s">
        <v>163</v>
      </c>
      <c r="AX483" s="11" t="s">
        <v>75</v>
      </c>
      <c r="AY483" s="245" t="s">
        <v>149</v>
      </c>
    </row>
    <row r="484" spans="2:51" s="11" customFormat="1" ht="13.5">
      <c r="B484" s="235"/>
      <c r="C484" s="236"/>
      <c r="D484" s="232" t="s">
        <v>161</v>
      </c>
      <c r="E484" s="237" t="s">
        <v>22</v>
      </c>
      <c r="F484" s="238" t="s">
        <v>925</v>
      </c>
      <c r="G484" s="236"/>
      <c r="H484" s="239">
        <v>28.92</v>
      </c>
      <c r="I484" s="240"/>
      <c r="J484" s="236"/>
      <c r="K484" s="236"/>
      <c r="L484" s="241"/>
      <c r="M484" s="242"/>
      <c r="N484" s="243"/>
      <c r="O484" s="243"/>
      <c r="P484" s="243"/>
      <c r="Q484" s="243"/>
      <c r="R484" s="243"/>
      <c r="S484" s="243"/>
      <c r="T484" s="244"/>
      <c r="AT484" s="245" t="s">
        <v>161</v>
      </c>
      <c r="AU484" s="245" t="s">
        <v>84</v>
      </c>
      <c r="AV484" s="11" t="s">
        <v>84</v>
      </c>
      <c r="AW484" s="11" t="s">
        <v>163</v>
      </c>
      <c r="AX484" s="11" t="s">
        <v>75</v>
      </c>
      <c r="AY484" s="245" t="s">
        <v>149</v>
      </c>
    </row>
    <row r="485" spans="2:51" s="11" customFormat="1" ht="13.5">
      <c r="B485" s="235"/>
      <c r="C485" s="236"/>
      <c r="D485" s="232" t="s">
        <v>161</v>
      </c>
      <c r="E485" s="237" t="s">
        <v>22</v>
      </c>
      <c r="F485" s="238" t="s">
        <v>926</v>
      </c>
      <c r="G485" s="236"/>
      <c r="H485" s="239">
        <v>26.16875</v>
      </c>
      <c r="I485" s="240"/>
      <c r="J485" s="236"/>
      <c r="K485" s="236"/>
      <c r="L485" s="241"/>
      <c r="M485" s="242"/>
      <c r="N485" s="243"/>
      <c r="O485" s="243"/>
      <c r="P485" s="243"/>
      <c r="Q485" s="243"/>
      <c r="R485" s="243"/>
      <c r="S485" s="243"/>
      <c r="T485" s="244"/>
      <c r="AT485" s="245" t="s">
        <v>161</v>
      </c>
      <c r="AU485" s="245" t="s">
        <v>84</v>
      </c>
      <c r="AV485" s="11" t="s">
        <v>84</v>
      </c>
      <c r="AW485" s="11" t="s">
        <v>163</v>
      </c>
      <c r="AX485" s="11" t="s">
        <v>75</v>
      </c>
      <c r="AY485" s="245" t="s">
        <v>149</v>
      </c>
    </row>
    <row r="486" spans="2:65" s="1" customFormat="1" ht="34.2" customHeight="1">
      <c r="B486" s="45"/>
      <c r="C486" s="220" t="s">
        <v>927</v>
      </c>
      <c r="D486" s="220" t="s">
        <v>152</v>
      </c>
      <c r="E486" s="221" t="s">
        <v>928</v>
      </c>
      <c r="F486" s="222" t="s">
        <v>929</v>
      </c>
      <c r="G486" s="223" t="s">
        <v>167</v>
      </c>
      <c r="H486" s="224">
        <v>120.944</v>
      </c>
      <c r="I486" s="225"/>
      <c r="J486" s="226">
        <f>ROUND(I486*H486,2)</f>
        <v>0</v>
      </c>
      <c r="K486" s="222" t="s">
        <v>156</v>
      </c>
      <c r="L486" s="71"/>
      <c r="M486" s="227" t="s">
        <v>22</v>
      </c>
      <c r="N486" s="228" t="s">
        <v>46</v>
      </c>
      <c r="O486" s="46"/>
      <c r="P486" s="229">
        <f>O486*H486</f>
        <v>0</v>
      </c>
      <c r="Q486" s="229">
        <v>0.00026</v>
      </c>
      <c r="R486" s="229">
        <f>Q486*H486</f>
        <v>0.03144544</v>
      </c>
      <c r="S486" s="229">
        <v>0</v>
      </c>
      <c r="T486" s="230">
        <f>S486*H486</f>
        <v>0</v>
      </c>
      <c r="AR486" s="23" t="s">
        <v>250</v>
      </c>
      <c r="AT486" s="23" t="s">
        <v>152</v>
      </c>
      <c r="AU486" s="23" t="s">
        <v>84</v>
      </c>
      <c r="AY486" s="23" t="s">
        <v>149</v>
      </c>
      <c r="BE486" s="231">
        <f>IF(N486="základní",J486,0)</f>
        <v>0</v>
      </c>
      <c r="BF486" s="231">
        <f>IF(N486="snížená",J486,0)</f>
        <v>0</v>
      </c>
      <c r="BG486" s="231">
        <f>IF(N486="zákl. přenesená",J486,0)</f>
        <v>0</v>
      </c>
      <c r="BH486" s="231">
        <f>IF(N486="sníž. přenesená",J486,0)</f>
        <v>0</v>
      </c>
      <c r="BI486" s="231">
        <f>IF(N486="nulová",J486,0)</f>
        <v>0</v>
      </c>
      <c r="BJ486" s="23" t="s">
        <v>24</v>
      </c>
      <c r="BK486" s="231">
        <f>ROUND(I486*H486,2)</f>
        <v>0</v>
      </c>
      <c r="BL486" s="23" t="s">
        <v>250</v>
      </c>
      <c r="BM486" s="23" t="s">
        <v>930</v>
      </c>
    </row>
    <row r="487" spans="2:51" s="11" customFormat="1" ht="13.5">
      <c r="B487" s="235"/>
      <c r="C487" s="236"/>
      <c r="D487" s="232" t="s">
        <v>161</v>
      </c>
      <c r="E487" s="237" t="s">
        <v>22</v>
      </c>
      <c r="F487" s="238" t="s">
        <v>915</v>
      </c>
      <c r="G487" s="236"/>
      <c r="H487" s="239">
        <v>52.93</v>
      </c>
      <c r="I487" s="240"/>
      <c r="J487" s="236"/>
      <c r="K487" s="236"/>
      <c r="L487" s="241"/>
      <c r="M487" s="242"/>
      <c r="N487" s="243"/>
      <c r="O487" s="243"/>
      <c r="P487" s="243"/>
      <c r="Q487" s="243"/>
      <c r="R487" s="243"/>
      <c r="S487" s="243"/>
      <c r="T487" s="244"/>
      <c r="AT487" s="245" t="s">
        <v>161</v>
      </c>
      <c r="AU487" s="245" t="s">
        <v>84</v>
      </c>
      <c r="AV487" s="11" t="s">
        <v>84</v>
      </c>
      <c r="AW487" s="11" t="s">
        <v>163</v>
      </c>
      <c r="AX487" s="11" t="s">
        <v>75</v>
      </c>
      <c r="AY487" s="245" t="s">
        <v>149</v>
      </c>
    </row>
    <row r="488" spans="2:51" s="11" customFormat="1" ht="13.5">
      <c r="B488" s="235"/>
      <c r="C488" s="236"/>
      <c r="D488" s="232" t="s">
        <v>161</v>
      </c>
      <c r="E488" s="237" t="s">
        <v>22</v>
      </c>
      <c r="F488" s="238" t="s">
        <v>924</v>
      </c>
      <c r="G488" s="236"/>
      <c r="H488" s="239">
        <v>12.925</v>
      </c>
      <c r="I488" s="240"/>
      <c r="J488" s="236"/>
      <c r="K488" s="236"/>
      <c r="L488" s="241"/>
      <c r="M488" s="242"/>
      <c r="N488" s="243"/>
      <c r="O488" s="243"/>
      <c r="P488" s="243"/>
      <c r="Q488" s="243"/>
      <c r="R488" s="243"/>
      <c r="S488" s="243"/>
      <c r="T488" s="244"/>
      <c r="AT488" s="245" t="s">
        <v>161</v>
      </c>
      <c r="AU488" s="245" t="s">
        <v>84</v>
      </c>
      <c r="AV488" s="11" t="s">
        <v>84</v>
      </c>
      <c r="AW488" s="11" t="s">
        <v>163</v>
      </c>
      <c r="AX488" s="11" t="s">
        <v>75</v>
      </c>
      <c r="AY488" s="245" t="s">
        <v>149</v>
      </c>
    </row>
    <row r="489" spans="2:51" s="11" customFormat="1" ht="13.5">
      <c r="B489" s="235"/>
      <c r="C489" s="236"/>
      <c r="D489" s="232" t="s">
        <v>161</v>
      </c>
      <c r="E489" s="237" t="s">
        <v>22</v>
      </c>
      <c r="F489" s="238" t="s">
        <v>925</v>
      </c>
      <c r="G489" s="236"/>
      <c r="H489" s="239">
        <v>28.92</v>
      </c>
      <c r="I489" s="240"/>
      <c r="J489" s="236"/>
      <c r="K489" s="236"/>
      <c r="L489" s="241"/>
      <c r="M489" s="242"/>
      <c r="N489" s="243"/>
      <c r="O489" s="243"/>
      <c r="P489" s="243"/>
      <c r="Q489" s="243"/>
      <c r="R489" s="243"/>
      <c r="S489" s="243"/>
      <c r="T489" s="244"/>
      <c r="AT489" s="245" t="s">
        <v>161</v>
      </c>
      <c r="AU489" s="245" t="s">
        <v>84</v>
      </c>
      <c r="AV489" s="11" t="s">
        <v>84</v>
      </c>
      <c r="AW489" s="11" t="s">
        <v>163</v>
      </c>
      <c r="AX489" s="11" t="s">
        <v>75</v>
      </c>
      <c r="AY489" s="245" t="s">
        <v>149</v>
      </c>
    </row>
    <row r="490" spans="2:51" s="11" customFormat="1" ht="13.5">
      <c r="B490" s="235"/>
      <c r="C490" s="236"/>
      <c r="D490" s="232" t="s">
        <v>161</v>
      </c>
      <c r="E490" s="237" t="s">
        <v>22</v>
      </c>
      <c r="F490" s="238" t="s">
        <v>926</v>
      </c>
      <c r="G490" s="236"/>
      <c r="H490" s="239">
        <v>26.16875</v>
      </c>
      <c r="I490" s="240"/>
      <c r="J490" s="236"/>
      <c r="K490" s="236"/>
      <c r="L490" s="241"/>
      <c r="M490" s="242"/>
      <c r="N490" s="243"/>
      <c r="O490" s="243"/>
      <c r="P490" s="243"/>
      <c r="Q490" s="243"/>
      <c r="R490" s="243"/>
      <c r="S490" s="243"/>
      <c r="T490" s="244"/>
      <c r="AT490" s="245" t="s">
        <v>161</v>
      </c>
      <c r="AU490" s="245" t="s">
        <v>84</v>
      </c>
      <c r="AV490" s="11" t="s">
        <v>84</v>
      </c>
      <c r="AW490" s="11" t="s">
        <v>163</v>
      </c>
      <c r="AX490" s="11" t="s">
        <v>75</v>
      </c>
      <c r="AY490" s="245" t="s">
        <v>149</v>
      </c>
    </row>
    <row r="491" spans="2:65" s="1" customFormat="1" ht="34.2" customHeight="1">
      <c r="B491" s="45"/>
      <c r="C491" s="220" t="s">
        <v>931</v>
      </c>
      <c r="D491" s="220" t="s">
        <v>152</v>
      </c>
      <c r="E491" s="221" t="s">
        <v>932</v>
      </c>
      <c r="F491" s="222" t="s">
        <v>933</v>
      </c>
      <c r="G491" s="223" t="s">
        <v>167</v>
      </c>
      <c r="H491" s="224">
        <v>25.9</v>
      </c>
      <c r="I491" s="225"/>
      <c r="J491" s="226">
        <f>ROUND(I491*H491,2)</f>
        <v>0</v>
      </c>
      <c r="K491" s="222" t="s">
        <v>156</v>
      </c>
      <c r="L491" s="71"/>
      <c r="M491" s="227" t="s">
        <v>22</v>
      </c>
      <c r="N491" s="228" t="s">
        <v>46</v>
      </c>
      <c r="O491" s="46"/>
      <c r="P491" s="229">
        <f>O491*H491</f>
        <v>0</v>
      </c>
      <c r="Q491" s="229">
        <v>0.00029</v>
      </c>
      <c r="R491" s="229">
        <f>Q491*H491</f>
        <v>0.0075109999999999994</v>
      </c>
      <c r="S491" s="229">
        <v>0</v>
      </c>
      <c r="T491" s="230">
        <f>S491*H491</f>
        <v>0</v>
      </c>
      <c r="AR491" s="23" t="s">
        <v>250</v>
      </c>
      <c r="AT491" s="23" t="s">
        <v>152</v>
      </c>
      <c r="AU491" s="23" t="s">
        <v>84</v>
      </c>
      <c r="AY491" s="23" t="s">
        <v>149</v>
      </c>
      <c r="BE491" s="231">
        <f>IF(N491="základní",J491,0)</f>
        <v>0</v>
      </c>
      <c r="BF491" s="231">
        <f>IF(N491="snížená",J491,0)</f>
        <v>0</v>
      </c>
      <c r="BG491" s="231">
        <f>IF(N491="zákl. přenesená",J491,0)</f>
        <v>0</v>
      </c>
      <c r="BH491" s="231">
        <f>IF(N491="sníž. přenesená",J491,0)</f>
        <v>0</v>
      </c>
      <c r="BI491" s="231">
        <f>IF(N491="nulová",J491,0)</f>
        <v>0</v>
      </c>
      <c r="BJ491" s="23" t="s">
        <v>24</v>
      </c>
      <c r="BK491" s="231">
        <f>ROUND(I491*H491,2)</f>
        <v>0</v>
      </c>
      <c r="BL491" s="23" t="s">
        <v>250</v>
      </c>
      <c r="BM491" s="23" t="s">
        <v>934</v>
      </c>
    </row>
    <row r="492" spans="2:51" s="11" customFormat="1" ht="13.5">
      <c r="B492" s="235"/>
      <c r="C492" s="236"/>
      <c r="D492" s="232" t="s">
        <v>161</v>
      </c>
      <c r="E492" s="237" t="s">
        <v>22</v>
      </c>
      <c r="F492" s="238" t="s">
        <v>922</v>
      </c>
      <c r="G492" s="236"/>
      <c r="H492" s="239">
        <v>12.6</v>
      </c>
      <c r="I492" s="240"/>
      <c r="J492" s="236"/>
      <c r="K492" s="236"/>
      <c r="L492" s="241"/>
      <c r="M492" s="242"/>
      <c r="N492" s="243"/>
      <c r="O492" s="243"/>
      <c r="P492" s="243"/>
      <c r="Q492" s="243"/>
      <c r="R492" s="243"/>
      <c r="S492" s="243"/>
      <c r="T492" s="244"/>
      <c r="AT492" s="245" t="s">
        <v>161</v>
      </c>
      <c r="AU492" s="245" t="s">
        <v>84</v>
      </c>
      <c r="AV492" s="11" t="s">
        <v>84</v>
      </c>
      <c r="AW492" s="11" t="s">
        <v>163</v>
      </c>
      <c r="AX492" s="11" t="s">
        <v>75</v>
      </c>
      <c r="AY492" s="245" t="s">
        <v>149</v>
      </c>
    </row>
    <row r="493" spans="2:51" s="11" customFormat="1" ht="13.5">
      <c r="B493" s="235"/>
      <c r="C493" s="236"/>
      <c r="D493" s="232" t="s">
        <v>161</v>
      </c>
      <c r="E493" s="237" t="s">
        <v>22</v>
      </c>
      <c r="F493" s="238" t="s">
        <v>923</v>
      </c>
      <c r="G493" s="236"/>
      <c r="H493" s="239">
        <v>13.3</v>
      </c>
      <c r="I493" s="240"/>
      <c r="J493" s="236"/>
      <c r="K493" s="236"/>
      <c r="L493" s="241"/>
      <c r="M493" s="277"/>
      <c r="N493" s="278"/>
      <c r="O493" s="278"/>
      <c r="P493" s="278"/>
      <c r="Q493" s="278"/>
      <c r="R493" s="278"/>
      <c r="S493" s="278"/>
      <c r="T493" s="279"/>
      <c r="AT493" s="245" t="s">
        <v>161</v>
      </c>
      <c r="AU493" s="245" t="s">
        <v>84</v>
      </c>
      <c r="AV493" s="11" t="s">
        <v>84</v>
      </c>
      <c r="AW493" s="11" t="s">
        <v>163</v>
      </c>
      <c r="AX493" s="11" t="s">
        <v>75</v>
      </c>
      <c r="AY493" s="245" t="s">
        <v>149</v>
      </c>
    </row>
    <row r="494" spans="2:12" s="1" customFormat="1" ht="6.95" customHeight="1">
      <c r="B494" s="66"/>
      <c r="C494" s="67"/>
      <c r="D494" s="67"/>
      <c r="E494" s="67"/>
      <c r="F494" s="67"/>
      <c r="G494" s="67"/>
      <c r="H494" s="67"/>
      <c r="I494" s="165"/>
      <c r="J494" s="67"/>
      <c r="K494" s="67"/>
      <c r="L494" s="71"/>
    </row>
  </sheetData>
  <sheetProtection password="CC35" sheet="1" objects="1" scenarios="1" formatColumns="0" formatRows="0" autoFilter="0"/>
  <autoFilter ref="C101:K493"/>
  <mergeCells count="10">
    <mergeCell ref="E7:H7"/>
    <mergeCell ref="E9:H9"/>
    <mergeCell ref="E24:H24"/>
    <mergeCell ref="E45:H45"/>
    <mergeCell ref="E47:H47"/>
    <mergeCell ref="J51:J52"/>
    <mergeCell ref="E92:H92"/>
    <mergeCell ref="E94:H94"/>
    <mergeCell ref="G1:H1"/>
    <mergeCell ref="L2:V2"/>
  </mergeCells>
  <hyperlinks>
    <hyperlink ref="F1:G1" location="C2" display="1) Krycí list soupisu"/>
    <hyperlink ref="G1:H1" location="C54"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91"/>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87</v>
      </c>
    </row>
    <row r="3" spans="2:46" ht="6.95" customHeight="1">
      <c r="B3" s="24"/>
      <c r="C3" s="25"/>
      <c r="D3" s="25"/>
      <c r="E3" s="25"/>
      <c r="F3" s="25"/>
      <c r="G3" s="25"/>
      <c r="H3" s="25"/>
      <c r="I3" s="140"/>
      <c r="J3" s="25"/>
      <c r="K3" s="26"/>
      <c r="AT3" s="23" t="s">
        <v>84</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 xml:space="preserve">Domov mládeže a školní jídelna - Lidická  590/38, Karlovy Vary - Pavilon B</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935</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25</v>
      </c>
      <c r="E12" s="46"/>
      <c r="F12" s="34" t="s">
        <v>26</v>
      </c>
      <c r="G12" s="46"/>
      <c r="H12" s="46"/>
      <c r="I12" s="145" t="s">
        <v>27</v>
      </c>
      <c r="J12" s="146" t="str">
        <f>'Rekapitulace stavby'!AN8</f>
        <v>13. 2. 2018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31</v>
      </c>
      <c r="E14" s="46"/>
      <c r="F14" s="46"/>
      <c r="G14" s="46"/>
      <c r="H14" s="46"/>
      <c r="I14" s="145" t="s">
        <v>32</v>
      </c>
      <c r="J14" s="34" t="s">
        <v>22</v>
      </c>
      <c r="K14" s="50"/>
    </row>
    <row r="15" spans="2:11" s="1" customFormat="1" ht="18" customHeight="1">
      <c r="B15" s="45"/>
      <c r="C15" s="46"/>
      <c r="D15" s="46"/>
      <c r="E15" s="34" t="s">
        <v>33</v>
      </c>
      <c r="F15" s="46"/>
      <c r="G15" s="46"/>
      <c r="H15" s="46"/>
      <c r="I15" s="145" t="s">
        <v>34</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35</v>
      </c>
      <c r="E17" s="46"/>
      <c r="F17" s="46"/>
      <c r="G17" s="46"/>
      <c r="H17" s="46"/>
      <c r="I17" s="145"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37</v>
      </c>
      <c r="E20" s="46"/>
      <c r="F20" s="46"/>
      <c r="G20" s="46"/>
      <c r="H20" s="46"/>
      <c r="I20" s="145" t="s">
        <v>32</v>
      </c>
      <c r="J20" s="34" t="s">
        <v>22</v>
      </c>
      <c r="K20" s="50"/>
    </row>
    <row r="21" spans="2:11" s="1" customFormat="1" ht="18" customHeight="1">
      <c r="B21" s="45"/>
      <c r="C21" s="46"/>
      <c r="D21" s="46"/>
      <c r="E21" s="34" t="s">
        <v>38</v>
      </c>
      <c r="F21" s="46"/>
      <c r="G21" s="46"/>
      <c r="H21" s="46"/>
      <c r="I21" s="145" t="s">
        <v>34</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75.6" customHeight="1">
      <c r="B24" s="147"/>
      <c r="C24" s="148"/>
      <c r="D24" s="148"/>
      <c r="E24" s="43" t="s">
        <v>40</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ROUND(SUM(BE82:BE190),2)</f>
        <v>0</v>
      </c>
      <c r="G30" s="46"/>
      <c r="H30" s="46"/>
      <c r="I30" s="157">
        <v>0.21</v>
      </c>
      <c r="J30" s="156">
        <f>ROUND(ROUND((SUM(BE82:BE190)),2)*I30,2)</f>
        <v>0</v>
      </c>
      <c r="K30" s="50"/>
    </row>
    <row r="31" spans="2:11" s="1" customFormat="1" ht="14.4" customHeight="1">
      <c r="B31" s="45"/>
      <c r="C31" s="46"/>
      <c r="D31" s="46"/>
      <c r="E31" s="54" t="s">
        <v>47</v>
      </c>
      <c r="F31" s="156">
        <f>ROUND(SUM(BF82:BF190),2)</f>
        <v>0</v>
      </c>
      <c r="G31" s="46"/>
      <c r="H31" s="46"/>
      <c r="I31" s="157">
        <v>0.15</v>
      </c>
      <c r="J31" s="156">
        <f>ROUND(ROUND((SUM(BF82:BF190)),2)*I31,2)</f>
        <v>0</v>
      </c>
      <c r="K31" s="50"/>
    </row>
    <row r="32" spans="2:11" s="1" customFormat="1" ht="14.4" customHeight="1" hidden="1">
      <c r="B32" s="45"/>
      <c r="C32" s="46"/>
      <c r="D32" s="46"/>
      <c r="E32" s="54" t="s">
        <v>48</v>
      </c>
      <c r="F32" s="156">
        <f>ROUND(SUM(BG82:BG190),2)</f>
        <v>0</v>
      </c>
      <c r="G32" s="46"/>
      <c r="H32" s="46"/>
      <c r="I32" s="157">
        <v>0.21</v>
      </c>
      <c r="J32" s="156">
        <v>0</v>
      </c>
      <c r="K32" s="50"/>
    </row>
    <row r="33" spans="2:11" s="1" customFormat="1" ht="14.4" customHeight="1" hidden="1">
      <c r="B33" s="45"/>
      <c r="C33" s="46"/>
      <c r="D33" s="46"/>
      <c r="E33" s="54" t="s">
        <v>49</v>
      </c>
      <c r="F33" s="156">
        <f>ROUND(SUM(BH82:BH190),2)</f>
        <v>0</v>
      </c>
      <c r="G33" s="46"/>
      <c r="H33" s="46"/>
      <c r="I33" s="157">
        <v>0.15</v>
      </c>
      <c r="J33" s="156">
        <v>0</v>
      </c>
      <c r="K33" s="50"/>
    </row>
    <row r="34" spans="2:11" s="1" customFormat="1" ht="14.4" customHeight="1" hidden="1">
      <c r="B34" s="45"/>
      <c r="C34" s="46"/>
      <c r="D34" s="46"/>
      <c r="E34" s="54" t="s">
        <v>50</v>
      </c>
      <c r="F34" s="156">
        <f>ROUND(SUM(BI82:BI190),2)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 xml:space="preserve">Domov mládeže a školní jídelna - Lidická  590/38, Karlovy Vary - Pavilon B</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6.2" customHeight="1">
      <c r="B47" s="45"/>
      <c r="C47" s="46"/>
      <c r="D47" s="46"/>
      <c r="E47" s="144" t="str">
        <f>E9</f>
        <v>SO 01-zti - Pavilon B - Úprava soc.zařízení v ubytovnách žáků - ZTI</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25</v>
      </c>
      <c r="D49" s="46"/>
      <c r="E49" s="46"/>
      <c r="F49" s="34" t="str">
        <f>F12</f>
        <v>Karlovy Vary</v>
      </c>
      <c r="G49" s="46"/>
      <c r="H49" s="46"/>
      <c r="I49" s="145" t="s">
        <v>27</v>
      </c>
      <c r="J49" s="146" t="str">
        <f>IF(J12="","",J12)</f>
        <v>13. 2. 2018</v>
      </c>
      <c r="K49" s="50"/>
    </row>
    <row r="50" spans="2:11" s="1" customFormat="1" ht="6.95" customHeight="1">
      <c r="B50" s="45"/>
      <c r="C50" s="46"/>
      <c r="D50" s="46"/>
      <c r="E50" s="46"/>
      <c r="F50" s="46"/>
      <c r="G50" s="46"/>
      <c r="H50" s="46"/>
      <c r="I50" s="143"/>
      <c r="J50" s="46"/>
      <c r="K50" s="50"/>
    </row>
    <row r="51" spans="2:11" s="1" customFormat="1" ht="13.5">
      <c r="B51" s="45"/>
      <c r="C51" s="39" t="s">
        <v>31</v>
      </c>
      <c r="D51" s="46"/>
      <c r="E51" s="46"/>
      <c r="F51" s="34" t="str">
        <f>E15</f>
        <v>Domov mládeže, Lidická 38, K.Vary</v>
      </c>
      <c r="G51" s="46"/>
      <c r="H51" s="46"/>
      <c r="I51" s="145" t="s">
        <v>37</v>
      </c>
      <c r="J51" s="43" t="str">
        <f>E21</f>
        <v>Ivan Křesina</v>
      </c>
      <c r="K51" s="50"/>
    </row>
    <row r="52" spans="2:11" s="1" customFormat="1" ht="14.4" customHeight="1">
      <c r="B52" s="45"/>
      <c r="C52" s="39" t="s">
        <v>35</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J82</f>
        <v>0</v>
      </c>
      <c r="K56" s="50"/>
      <c r="AU56" s="23" t="s">
        <v>106</v>
      </c>
    </row>
    <row r="57" spans="2:11" s="7" customFormat="1" ht="24.95" customHeight="1">
      <c r="B57" s="176"/>
      <c r="C57" s="177"/>
      <c r="D57" s="178" t="s">
        <v>118</v>
      </c>
      <c r="E57" s="179"/>
      <c r="F57" s="179"/>
      <c r="G57" s="179"/>
      <c r="H57" s="179"/>
      <c r="I57" s="180"/>
      <c r="J57" s="181">
        <f>J83</f>
        <v>0</v>
      </c>
      <c r="K57" s="182"/>
    </row>
    <row r="58" spans="2:11" s="8" customFormat="1" ht="19.9" customHeight="1">
      <c r="B58" s="183"/>
      <c r="C58" s="184"/>
      <c r="D58" s="185" t="s">
        <v>936</v>
      </c>
      <c r="E58" s="186"/>
      <c r="F58" s="186"/>
      <c r="G58" s="186"/>
      <c r="H58" s="186"/>
      <c r="I58" s="187"/>
      <c r="J58" s="188">
        <f>J84</f>
        <v>0</v>
      </c>
      <c r="K58" s="189"/>
    </row>
    <row r="59" spans="2:11" s="8" customFormat="1" ht="19.9" customHeight="1">
      <c r="B59" s="183"/>
      <c r="C59" s="184"/>
      <c r="D59" s="185" t="s">
        <v>937</v>
      </c>
      <c r="E59" s="186"/>
      <c r="F59" s="186"/>
      <c r="G59" s="186"/>
      <c r="H59" s="186"/>
      <c r="I59" s="187"/>
      <c r="J59" s="188">
        <f>J95</f>
        <v>0</v>
      </c>
      <c r="K59" s="189"/>
    </row>
    <row r="60" spans="2:11" s="8" customFormat="1" ht="19.9" customHeight="1">
      <c r="B60" s="183"/>
      <c r="C60" s="184"/>
      <c r="D60" s="185" t="s">
        <v>120</v>
      </c>
      <c r="E60" s="186"/>
      <c r="F60" s="186"/>
      <c r="G60" s="186"/>
      <c r="H60" s="186"/>
      <c r="I60" s="187"/>
      <c r="J60" s="188">
        <f>J121</f>
        <v>0</v>
      </c>
      <c r="K60" s="189"/>
    </row>
    <row r="61" spans="2:11" s="8" customFormat="1" ht="19.9" customHeight="1">
      <c r="B61" s="183"/>
      <c r="C61" s="184"/>
      <c r="D61" s="185" t="s">
        <v>121</v>
      </c>
      <c r="E61" s="186"/>
      <c r="F61" s="186"/>
      <c r="G61" s="186"/>
      <c r="H61" s="186"/>
      <c r="I61" s="187"/>
      <c r="J61" s="188">
        <f>J153</f>
        <v>0</v>
      </c>
      <c r="K61" s="189"/>
    </row>
    <row r="62" spans="2:11" s="7" customFormat="1" ht="24.95" customHeight="1">
      <c r="B62" s="176"/>
      <c r="C62" s="177"/>
      <c r="D62" s="178" t="s">
        <v>938</v>
      </c>
      <c r="E62" s="179"/>
      <c r="F62" s="179"/>
      <c r="G62" s="179"/>
      <c r="H62" s="179"/>
      <c r="I62" s="180"/>
      <c r="J62" s="181">
        <f>J188</f>
        <v>0</v>
      </c>
      <c r="K62" s="182"/>
    </row>
    <row r="63" spans="2:11" s="1" customFormat="1" ht="21.8" customHeight="1">
      <c r="B63" s="45"/>
      <c r="C63" s="46"/>
      <c r="D63" s="46"/>
      <c r="E63" s="46"/>
      <c r="F63" s="46"/>
      <c r="G63" s="46"/>
      <c r="H63" s="46"/>
      <c r="I63" s="143"/>
      <c r="J63" s="46"/>
      <c r="K63" s="50"/>
    </row>
    <row r="64" spans="2:11" s="1" customFormat="1" ht="6.95" customHeight="1">
      <c r="B64" s="66"/>
      <c r="C64" s="67"/>
      <c r="D64" s="67"/>
      <c r="E64" s="67"/>
      <c r="F64" s="67"/>
      <c r="G64" s="67"/>
      <c r="H64" s="67"/>
      <c r="I64" s="165"/>
      <c r="J64" s="67"/>
      <c r="K64" s="68"/>
    </row>
    <row r="68" spans="2:12" s="1" customFormat="1" ht="6.95" customHeight="1">
      <c r="B68" s="69"/>
      <c r="C68" s="70"/>
      <c r="D68" s="70"/>
      <c r="E68" s="70"/>
      <c r="F68" s="70"/>
      <c r="G68" s="70"/>
      <c r="H68" s="70"/>
      <c r="I68" s="168"/>
      <c r="J68" s="70"/>
      <c r="K68" s="70"/>
      <c r="L68" s="71"/>
    </row>
    <row r="69" spans="2:12" s="1" customFormat="1" ht="36.95" customHeight="1">
      <c r="B69" s="45"/>
      <c r="C69" s="72" t="s">
        <v>133</v>
      </c>
      <c r="D69" s="73"/>
      <c r="E69" s="73"/>
      <c r="F69" s="73"/>
      <c r="G69" s="73"/>
      <c r="H69" s="73"/>
      <c r="I69" s="190"/>
      <c r="J69" s="73"/>
      <c r="K69" s="73"/>
      <c r="L69" s="71"/>
    </row>
    <row r="70" spans="2:12" s="1" customFormat="1" ht="6.95" customHeight="1">
      <c r="B70" s="45"/>
      <c r="C70" s="73"/>
      <c r="D70" s="73"/>
      <c r="E70" s="73"/>
      <c r="F70" s="73"/>
      <c r="G70" s="73"/>
      <c r="H70" s="73"/>
      <c r="I70" s="190"/>
      <c r="J70" s="73"/>
      <c r="K70" s="73"/>
      <c r="L70" s="71"/>
    </row>
    <row r="71" spans="2:12" s="1" customFormat="1" ht="14.4" customHeight="1">
      <c r="B71" s="45"/>
      <c r="C71" s="75" t="s">
        <v>18</v>
      </c>
      <c r="D71" s="73"/>
      <c r="E71" s="73"/>
      <c r="F71" s="73"/>
      <c r="G71" s="73"/>
      <c r="H71" s="73"/>
      <c r="I71" s="190"/>
      <c r="J71" s="73"/>
      <c r="K71" s="73"/>
      <c r="L71" s="71"/>
    </row>
    <row r="72" spans="2:12" s="1" customFormat="1" ht="14.4" customHeight="1">
      <c r="B72" s="45"/>
      <c r="C72" s="73"/>
      <c r="D72" s="73"/>
      <c r="E72" s="191" t="str">
        <f>E7</f>
        <v xml:space="preserve">Domov mládeže a školní jídelna - Lidická  590/38, Karlovy Vary - Pavilon B</v>
      </c>
      <c r="F72" s="75"/>
      <c r="G72" s="75"/>
      <c r="H72" s="75"/>
      <c r="I72" s="190"/>
      <c r="J72" s="73"/>
      <c r="K72" s="73"/>
      <c r="L72" s="71"/>
    </row>
    <row r="73" spans="2:12" s="1" customFormat="1" ht="14.4" customHeight="1">
      <c r="B73" s="45"/>
      <c r="C73" s="75" t="s">
        <v>100</v>
      </c>
      <c r="D73" s="73"/>
      <c r="E73" s="73"/>
      <c r="F73" s="73"/>
      <c r="G73" s="73"/>
      <c r="H73" s="73"/>
      <c r="I73" s="190"/>
      <c r="J73" s="73"/>
      <c r="K73" s="73"/>
      <c r="L73" s="71"/>
    </row>
    <row r="74" spans="2:12" s="1" customFormat="1" ht="16.2" customHeight="1">
      <c r="B74" s="45"/>
      <c r="C74" s="73"/>
      <c r="D74" s="73"/>
      <c r="E74" s="81" t="str">
        <f>E9</f>
        <v>SO 01-zti - Pavilon B - Úprava soc.zařízení v ubytovnách žáků - ZTI</v>
      </c>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8" customHeight="1">
      <c r="B76" s="45"/>
      <c r="C76" s="75" t="s">
        <v>25</v>
      </c>
      <c r="D76" s="73"/>
      <c r="E76" s="73"/>
      <c r="F76" s="192" t="str">
        <f>F12</f>
        <v>Karlovy Vary</v>
      </c>
      <c r="G76" s="73"/>
      <c r="H76" s="73"/>
      <c r="I76" s="193" t="s">
        <v>27</v>
      </c>
      <c r="J76" s="84" t="str">
        <f>IF(J12="","",J12)</f>
        <v>13. 2. 2018</v>
      </c>
      <c r="K76" s="73"/>
      <c r="L76" s="71"/>
    </row>
    <row r="77" spans="2:12" s="1" customFormat="1" ht="6.95" customHeight="1">
      <c r="B77" s="45"/>
      <c r="C77" s="73"/>
      <c r="D77" s="73"/>
      <c r="E77" s="73"/>
      <c r="F77" s="73"/>
      <c r="G77" s="73"/>
      <c r="H77" s="73"/>
      <c r="I77" s="190"/>
      <c r="J77" s="73"/>
      <c r="K77" s="73"/>
      <c r="L77" s="71"/>
    </row>
    <row r="78" spans="2:12" s="1" customFormat="1" ht="13.5">
      <c r="B78" s="45"/>
      <c r="C78" s="75" t="s">
        <v>31</v>
      </c>
      <c r="D78" s="73"/>
      <c r="E78" s="73"/>
      <c r="F78" s="192" t="str">
        <f>E15</f>
        <v>Domov mládeže, Lidická 38, K.Vary</v>
      </c>
      <c r="G78" s="73"/>
      <c r="H78" s="73"/>
      <c r="I78" s="193" t="s">
        <v>37</v>
      </c>
      <c r="J78" s="192" t="str">
        <f>E21</f>
        <v>Ivan Křesina</v>
      </c>
      <c r="K78" s="73"/>
      <c r="L78" s="71"/>
    </row>
    <row r="79" spans="2:12" s="1" customFormat="1" ht="14.4" customHeight="1">
      <c r="B79" s="45"/>
      <c r="C79" s="75" t="s">
        <v>35</v>
      </c>
      <c r="D79" s="73"/>
      <c r="E79" s="73"/>
      <c r="F79" s="192" t="str">
        <f>IF(E18="","",E18)</f>
        <v/>
      </c>
      <c r="G79" s="73"/>
      <c r="H79" s="73"/>
      <c r="I79" s="190"/>
      <c r="J79" s="73"/>
      <c r="K79" s="73"/>
      <c r="L79" s="71"/>
    </row>
    <row r="80" spans="2:12" s="1" customFormat="1" ht="10.3" customHeight="1">
      <c r="B80" s="45"/>
      <c r="C80" s="73"/>
      <c r="D80" s="73"/>
      <c r="E80" s="73"/>
      <c r="F80" s="73"/>
      <c r="G80" s="73"/>
      <c r="H80" s="73"/>
      <c r="I80" s="190"/>
      <c r="J80" s="73"/>
      <c r="K80" s="73"/>
      <c r="L80" s="71"/>
    </row>
    <row r="81" spans="2:20" s="9" customFormat="1" ht="29.25" customHeight="1">
      <c r="B81" s="194"/>
      <c r="C81" s="195" t="s">
        <v>134</v>
      </c>
      <c r="D81" s="196" t="s">
        <v>60</v>
      </c>
      <c r="E81" s="196" t="s">
        <v>56</v>
      </c>
      <c r="F81" s="196" t="s">
        <v>135</v>
      </c>
      <c r="G81" s="196" t="s">
        <v>136</v>
      </c>
      <c r="H81" s="196" t="s">
        <v>137</v>
      </c>
      <c r="I81" s="197" t="s">
        <v>138</v>
      </c>
      <c r="J81" s="196" t="s">
        <v>104</v>
      </c>
      <c r="K81" s="198" t="s">
        <v>139</v>
      </c>
      <c r="L81" s="199"/>
      <c r="M81" s="101" t="s">
        <v>140</v>
      </c>
      <c r="N81" s="102" t="s">
        <v>45</v>
      </c>
      <c r="O81" s="102" t="s">
        <v>141</v>
      </c>
      <c r="P81" s="102" t="s">
        <v>142</v>
      </c>
      <c r="Q81" s="102" t="s">
        <v>143</v>
      </c>
      <c r="R81" s="102" t="s">
        <v>144</v>
      </c>
      <c r="S81" s="102" t="s">
        <v>145</v>
      </c>
      <c r="T81" s="103" t="s">
        <v>146</v>
      </c>
    </row>
    <row r="82" spans="2:63" s="1" customFormat="1" ht="29.25" customHeight="1">
      <c r="B82" s="45"/>
      <c r="C82" s="107" t="s">
        <v>105</v>
      </c>
      <c r="D82" s="73"/>
      <c r="E82" s="73"/>
      <c r="F82" s="73"/>
      <c r="G82" s="73"/>
      <c r="H82" s="73"/>
      <c r="I82" s="190"/>
      <c r="J82" s="200">
        <f>BK82</f>
        <v>0</v>
      </c>
      <c r="K82" s="73"/>
      <c r="L82" s="71"/>
      <c r="M82" s="104"/>
      <c r="N82" s="105"/>
      <c r="O82" s="105"/>
      <c r="P82" s="201">
        <f>P83+P188</f>
        <v>0</v>
      </c>
      <c r="Q82" s="105"/>
      <c r="R82" s="201">
        <f>R83+R188</f>
        <v>0.46534</v>
      </c>
      <c r="S82" s="105"/>
      <c r="T82" s="202">
        <f>T83+T188</f>
        <v>0</v>
      </c>
      <c r="AT82" s="23" t="s">
        <v>74</v>
      </c>
      <c r="AU82" s="23" t="s">
        <v>106</v>
      </c>
      <c r="BK82" s="203">
        <f>BK83+BK188</f>
        <v>0</v>
      </c>
    </row>
    <row r="83" spans="2:63" s="10" customFormat="1" ht="37.4" customHeight="1">
      <c r="B83" s="204"/>
      <c r="C83" s="205"/>
      <c r="D83" s="206" t="s">
        <v>74</v>
      </c>
      <c r="E83" s="207" t="s">
        <v>431</v>
      </c>
      <c r="F83" s="207" t="s">
        <v>432</v>
      </c>
      <c r="G83" s="205"/>
      <c r="H83" s="205"/>
      <c r="I83" s="208"/>
      <c r="J83" s="209">
        <f>BK83</f>
        <v>0</v>
      </c>
      <c r="K83" s="205"/>
      <c r="L83" s="210"/>
      <c r="M83" s="211"/>
      <c r="N83" s="212"/>
      <c r="O83" s="212"/>
      <c r="P83" s="213">
        <f>P84+P95+P121+P153</f>
        <v>0</v>
      </c>
      <c r="Q83" s="212"/>
      <c r="R83" s="213">
        <f>R84+R95+R121+R153</f>
        <v>0.46534</v>
      </c>
      <c r="S83" s="212"/>
      <c r="T83" s="214">
        <f>T84+T95+T121+T153</f>
        <v>0</v>
      </c>
      <c r="AR83" s="215" t="s">
        <v>84</v>
      </c>
      <c r="AT83" s="216" t="s">
        <v>74</v>
      </c>
      <c r="AU83" s="216" t="s">
        <v>75</v>
      </c>
      <c r="AY83" s="215" t="s">
        <v>149</v>
      </c>
      <c r="BK83" s="217">
        <f>BK84+BK95+BK121+BK153</f>
        <v>0</v>
      </c>
    </row>
    <row r="84" spans="2:63" s="10" customFormat="1" ht="19.9" customHeight="1">
      <c r="B84" s="204"/>
      <c r="C84" s="205"/>
      <c r="D84" s="206" t="s">
        <v>74</v>
      </c>
      <c r="E84" s="218" t="s">
        <v>939</v>
      </c>
      <c r="F84" s="218" t="s">
        <v>940</v>
      </c>
      <c r="G84" s="205"/>
      <c r="H84" s="205"/>
      <c r="I84" s="208"/>
      <c r="J84" s="219">
        <f>BK84</f>
        <v>0</v>
      </c>
      <c r="K84" s="205"/>
      <c r="L84" s="210"/>
      <c r="M84" s="211"/>
      <c r="N84" s="212"/>
      <c r="O84" s="212"/>
      <c r="P84" s="213">
        <f>SUM(P85:P94)</f>
        <v>0</v>
      </c>
      <c r="Q84" s="212"/>
      <c r="R84" s="213">
        <f>SUM(R85:R94)</f>
        <v>0.0027700000000000003</v>
      </c>
      <c r="S84" s="212"/>
      <c r="T84" s="214">
        <f>SUM(T85:T94)</f>
        <v>0</v>
      </c>
      <c r="AR84" s="215" t="s">
        <v>84</v>
      </c>
      <c r="AT84" s="216" t="s">
        <v>74</v>
      </c>
      <c r="AU84" s="216" t="s">
        <v>24</v>
      </c>
      <c r="AY84" s="215" t="s">
        <v>149</v>
      </c>
      <c r="BK84" s="217">
        <f>SUM(BK85:BK94)</f>
        <v>0</v>
      </c>
    </row>
    <row r="85" spans="2:65" s="1" customFormat="1" ht="34.2" customHeight="1">
      <c r="B85" s="45"/>
      <c r="C85" s="220" t="s">
        <v>24</v>
      </c>
      <c r="D85" s="220" t="s">
        <v>152</v>
      </c>
      <c r="E85" s="221" t="s">
        <v>941</v>
      </c>
      <c r="F85" s="222" t="s">
        <v>942</v>
      </c>
      <c r="G85" s="223" t="s">
        <v>185</v>
      </c>
      <c r="H85" s="224">
        <v>54</v>
      </c>
      <c r="I85" s="225"/>
      <c r="J85" s="226">
        <f>ROUND(I85*H85,2)</f>
        <v>0</v>
      </c>
      <c r="K85" s="222" t="s">
        <v>156</v>
      </c>
      <c r="L85" s="71"/>
      <c r="M85" s="227" t="s">
        <v>22</v>
      </c>
      <c r="N85" s="228" t="s">
        <v>46</v>
      </c>
      <c r="O85" s="46"/>
      <c r="P85" s="229">
        <f>O85*H85</f>
        <v>0</v>
      </c>
      <c r="Q85" s="229">
        <v>0</v>
      </c>
      <c r="R85" s="229">
        <f>Q85*H85</f>
        <v>0</v>
      </c>
      <c r="S85" s="229">
        <v>0</v>
      </c>
      <c r="T85" s="230">
        <f>S85*H85</f>
        <v>0</v>
      </c>
      <c r="AR85" s="23" t="s">
        <v>250</v>
      </c>
      <c r="AT85" s="23" t="s">
        <v>152</v>
      </c>
      <c r="AU85" s="23" t="s">
        <v>84</v>
      </c>
      <c r="AY85" s="23" t="s">
        <v>149</v>
      </c>
      <c r="BE85" s="231">
        <f>IF(N85="základní",J85,0)</f>
        <v>0</v>
      </c>
      <c r="BF85" s="231">
        <f>IF(N85="snížená",J85,0)</f>
        <v>0</v>
      </c>
      <c r="BG85" s="231">
        <f>IF(N85="zákl. přenesená",J85,0)</f>
        <v>0</v>
      </c>
      <c r="BH85" s="231">
        <f>IF(N85="sníž. přenesená",J85,0)</f>
        <v>0</v>
      </c>
      <c r="BI85" s="231">
        <f>IF(N85="nulová",J85,0)</f>
        <v>0</v>
      </c>
      <c r="BJ85" s="23" t="s">
        <v>24</v>
      </c>
      <c r="BK85" s="231">
        <f>ROUND(I85*H85,2)</f>
        <v>0</v>
      </c>
      <c r="BL85" s="23" t="s">
        <v>250</v>
      </c>
      <c r="BM85" s="23" t="s">
        <v>943</v>
      </c>
    </row>
    <row r="86" spans="2:47" s="1" customFormat="1" ht="13.5">
      <c r="B86" s="45"/>
      <c r="C86" s="73"/>
      <c r="D86" s="232" t="s">
        <v>159</v>
      </c>
      <c r="E86" s="73"/>
      <c r="F86" s="233" t="s">
        <v>944</v>
      </c>
      <c r="G86" s="73"/>
      <c r="H86" s="73"/>
      <c r="I86" s="190"/>
      <c r="J86" s="73"/>
      <c r="K86" s="73"/>
      <c r="L86" s="71"/>
      <c r="M86" s="234"/>
      <c r="N86" s="46"/>
      <c r="O86" s="46"/>
      <c r="P86" s="46"/>
      <c r="Q86" s="46"/>
      <c r="R86" s="46"/>
      <c r="S86" s="46"/>
      <c r="T86" s="94"/>
      <c r="AT86" s="23" t="s">
        <v>159</v>
      </c>
      <c r="AU86" s="23" t="s">
        <v>84</v>
      </c>
    </row>
    <row r="87" spans="2:51" s="11" customFormat="1" ht="13.5">
      <c r="B87" s="235"/>
      <c r="C87" s="236"/>
      <c r="D87" s="232" t="s">
        <v>161</v>
      </c>
      <c r="E87" s="237" t="s">
        <v>22</v>
      </c>
      <c r="F87" s="238" t="s">
        <v>945</v>
      </c>
      <c r="G87" s="236"/>
      <c r="H87" s="239">
        <v>45</v>
      </c>
      <c r="I87" s="240"/>
      <c r="J87" s="236"/>
      <c r="K87" s="236"/>
      <c r="L87" s="241"/>
      <c r="M87" s="242"/>
      <c r="N87" s="243"/>
      <c r="O87" s="243"/>
      <c r="P87" s="243"/>
      <c r="Q87" s="243"/>
      <c r="R87" s="243"/>
      <c r="S87" s="243"/>
      <c r="T87" s="244"/>
      <c r="AT87" s="245" t="s">
        <v>161</v>
      </c>
      <c r="AU87" s="245" t="s">
        <v>84</v>
      </c>
      <c r="AV87" s="11" t="s">
        <v>84</v>
      </c>
      <c r="AW87" s="11" t="s">
        <v>163</v>
      </c>
      <c r="AX87" s="11" t="s">
        <v>75</v>
      </c>
      <c r="AY87" s="245" t="s">
        <v>149</v>
      </c>
    </row>
    <row r="88" spans="2:51" s="11" customFormat="1" ht="13.5">
      <c r="B88" s="235"/>
      <c r="C88" s="236"/>
      <c r="D88" s="232" t="s">
        <v>161</v>
      </c>
      <c r="E88" s="237" t="s">
        <v>22</v>
      </c>
      <c r="F88" s="238" t="s">
        <v>946</v>
      </c>
      <c r="G88" s="236"/>
      <c r="H88" s="239">
        <v>9</v>
      </c>
      <c r="I88" s="240"/>
      <c r="J88" s="236"/>
      <c r="K88" s="236"/>
      <c r="L88" s="241"/>
      <c r="M88" s="242"/>
      <c r="N88" s="243"/>
      <c r="O88" s="243"/>
      <c r="P88" s="243"/>
      <c r="Q88" s="243"/>
      <c r="R88" s="243"/>
      <c r="S88" s="243"/>
      <c r="T88" s="244"/>
      <c r="AT88" s="245" t="s">
        <v>161</v>
      </c>
      <c r="AU88" s="245" t="s">
        <v>84</v>
      </c>
      <c r="AV88" s="11" t="s">
        <v>84</v>
      </c>
      <c r="AW88" s="11" t="s">
        <v>163</v>
      </c>
      <c r="AX88" s="11" t="s">
        <v>75</v>
      </c>
      <c r="AY88" s="245" t="s">
        <v>149</v>
      </c>
    </row>
    <row r="89" spans="2:65" s="1" customFormat="1" ht="14.4" customHeight="1">
      <c r="B89" s="45"/>
      <c r="C89" s="267" t="s">
        <v>84</v>
      </c>
      <c r="D89" s="267" t="s">
        <v>500</v>
      </c>
      <c r="E89" s="268" t="s">
        <v>947</v>
      </c>
      <c r="F89" s="269" t="s">
        <v>948</v>
      </c>
      <c r="G89" s="270" t="s">
        <v>185</v>
      </c>
      <c r="H89" s="271">
        <v>25</v>
      </c>
      <c r="I89" s="272"/>
      <c r="J89" s="273">
        <f>ROUND(I89*H89,2)</f>
        <v>0</v>
      </c>
      <c r="K89" s="269" t="s">
        <v>156</v>
      </c>
      <c r="L89" s="274"/>
      <c r="M89" s="275" t="s">
        <v>22</v>
      </c>
      <c r="N89" s="276" t="s">
        <v>46</v>
      </c>
      <c r="O89" s="46"/>
      <c r="P89" s="229">
        <f>O89*H89</f>
        <v>0</v>
      </c>
      <c r="Q89" s="229">
        <v>2E-05</v>
      </c>
      <c r="R89" s="229">
        <f>Q89*H89</f>
        <v>0.0005</v>
      </c>
      <c r="S89" s="229">
        <v>0</v>
      </c>
      <c r="T89" s="230">
        <f>S89*H89</f>
        <v>0</v>
      </c>
      <c r="AR89" s="23" t="s">
        <v>356</v>
      </c>
      <c r="AT89" s="23" t="s">
        <v>500</v>
      </c>
      <c r="AU89" s="23" t="s">
        <v>84</v>
      </c>
      <c r="AY89" s="23" t="s">
        <v>149</v>
      </c>
      <c r="BE89" s="231">
        <f>IF(N89="základní",J89,0)</f>
        <v>0</v>
      </c>
      <c r="BF89" s="231">
        <f>IF(N89="snížená",J89,0)</f>
        <v>0</v>
      </c>
      <c r="BG89" s="231">
        <f>IF(N89="zákl. přenesená",J89,0)</f>
        <v>0</v>
      </c>
      <c r="BH89" s="231">
        <f>IF(N89="sníž. přenesená",J89,0)</f>
        <v>0</v>
      </c>
      <c r="BI89" s="231">
        <f>IF(N89="nulová",J89,0)</f>
        <v>0</v>
      </c>
      <c r="BJ89" s="23" t="s">
        <v>24</v>
      </c>
      <c r="BK89" s="231">
        <f>ROUND(I89*H89,2)</f>
        <v>0</v>
      </c>
      <c r="BL89" s="23" t="s">
        <v>250</v>
      </c>
      <c r="BM89" s="23" t="s">
        <v>949</v>
      </c>
    </row>
    <row r="90" spans="2:65" s="1" customFormat="1" ht="14.4" customHeight="1">
      <c r="B90" s="45"/>
      <c r="C90" s="267" t="s">
        <v>150</v>
      </c>
      <c r="D90" s="267" t="s">
        <v>500</v>
      </c>
      <c r="E90" s="268" t="s">
        <v>950</v>
      </c>
      <c r="F90" s="269" t="s">
        <v>951</v>
      </c>
      <c r="G90" s="270" t="s">
        <v>185</v>
      </c>
      <c r="H90" s="271">
        <v>20</v>
      </c>
      <c r="I90" s="272"/>
      <c r="J90" s="273">
        <f>ROUND(I90*H90,2)</f>
        <v>0</v>
      </c>
      <c r="K90" s="269" t="s">
        <v>156</v>
      </c>
      <c r="L90" s="274"/>
      <c r="M90" s="275" t="s">
        <v>22</v>
      </c>
      <c r="N90" s="276" t="s">
        <v>46</v>
      </c>
      <c r="O90" s="46"/>
      <c r="P90" s="229">
        <f>O90*H90</f>
        <v>0</v>
      </c>
      <c r="Q90" s="229">
        <v>8E-05</v>
      </c>
      <c r="R90" s="229">
        <f>Q90*H90</f>
        <v>0.0016</v>
      </c>
      <c r="S90" s="229">
        <v>0</v>
      </c>
      <c r="T90" s="230">
        <f>S90*H90</f>
        <v>0</v>
      </c>
      <c r="AR90" s="23" t="s">
        <v>356</v>
      </c>
      <c r="AT90" s="23" t="s">
        <v>500</v>
      </c>
      <c r="AU90" s="23" t="s">
        <v>84</v>
      </c>
      <c r="AY90" s="23" t="s">
        <v>149</v>
      </c>
      <c r="BE90" s="231">
        <f>IF(N90="základní",J90,0)</f>
        <v>0</v>
      </c>
      <c r="BF90" s="231">
        <f>IF(N90="snížená",J90,0)</f>
        <v>0</v>
      </c>
      <c r="BG90" s="231">
        <f>IF(N90="zákl. přenesená",J90,0)</f>
        <v>0</v>
      </c>
      <c r="BH90" s="231">
        <f>IF(N90="sníž. přenesená",J90,0)</f>
        <v>0</v>
      </c>
      <c r="BI90" s="231">
        <f>IF(N90="nulová",J90,0)</f>
        <v>0</v>
      </c>
      <c r="BJ90" s="23" t="s">
        <v>24</v>
      </c>
      <c r="BK90" s="231">
        <f>ROUND(I90*H90,2)</f>
        <v>0</v>
      </c>
      <c r="BL90" s="23" t="s">
        <v>250</v>
      </c>
      <c r="BM90" s="23" t="s">
        <v>952</v>
      </c>
    </row>
    <row r="91" spans="2:65" s="1" customFormat="1" ht="14.4" customHeight="1">
      <c r="B91" s="45"/>
      <c r="C91" s="267" t="s">
        <v>157</v>
      </c>
      <c r="D91" s="267" t="s">
        <v>500</v>
      </c>
      <c r="E91" s="268" t="s">
        <v>953</v>
      </c>
      <c r="F91" s="269" t="s">
        <v>954</v>
      </c>
      <c r="G91" s="270" t="s">
        <v>185</v>
      </c>
      <c r="H91" s="271">
        <v>2</v>
      </c>
      <c r="I91" s="272"/>
      <c r="J91" s="273">
        <f>ROUND(I91*H91,2)</f>
        <v>0</v>
      </c>
      <c r="K91" s="269" t="s">
        <v>156</v>
      </c>
      <c r="L91" s="274"/>
      <c r="M91" s="275" t="s">
        <v>22</v>
      </c>
      <c r="N91" s="276" t="s">
        <v>46</v>
      </c>
      <c r="O91" s="46"/>
      <c r="P91" s="229">
        <f>O91*H91</f>
        <v>0</v>
      </c>
      <c r="Q91" s="229">
        <v>2E-05</v>
      </c>
      <c r="R91" s="229">
        <f>Q91*H91</f>
        <v>4E-05</v>
      </c>
      <c r="S91" s="229">
        <v>0</v>
      </c>
      <c r="T91" s="230">
        <f>S91*H91</f>
        <v>0</v>
      </c>
      <c r="AR91" s="23" t="s">
        <v>356</v>
      </c>
      <c r="AT91" s="23" t="s">
        <v>500</v>
      </c>
      <c r="AU91" s="23" t="s">
        <v>84</v>
      </c>
      <c r="AY91" s="23" t="s">
        <v>149</v>
      </c>
      <c r="BE91" s="231">
        <f>IF(N91="základní",J91,0)</f>
        <v>0</v>
      </c>
      <c r="BF91" s="231">
        <f>IF(N91="snížená",J91,0)</f>
        <v>0</v>
      </c>
      <c r="BG91" s="231">
        <f>IF(N91="zákl. přenesená",J91,0)</f>
        <v>0</v>
      </c>
      <c r="BH91" s="231">
        <f>IF(N91="sníž. přenesená",J91,0)</f>
        <v>0</v>
      </c>
      <c r="BI91" s="231">
        <f>IF(N91="nulová",J91,0)</f>
        <v>0</v>
      </c>
      <c r="BJ91" s="23" t="s">
        <v>24</v>
      </c>
      <c r="BK91" s="231">
        <f>ROUND(I91*H91,2)</f>
        <v>0</v>
      </c>
      <c r="BL91" s="23" t="s">
        <v>250</v>
      </c>
      <c r="BM91" s="23" t="s">
        <v>955</v>
      </c>
    </row>
    <row r="92" spans="2:65" s="1" customFormat="1" ht="14.4" customHeight="1">
      <c r="B92" s="45"/>
      <c r="C92" s="267" t="s">
        <v>182</v>
      </c>
      <c r="D92" s="267" t="s">
        <v>500</v>
      </c>
      <c r="E92" s="268" t="s">
        <v>956</v>
      </c>
      <c r="F92" s="269" t="s">
        <v>957</v>
      </c>
      <c r="G92" s="270" t="s">
        <v>185</v>
      </c>
      <c r="H92" s="271">
        <v>7</v>
      </c>
      <c r="I92" s="272"/>
      <c r="J92" s="273">
        <f>ROUND(I92*H92,2)</f>
        <v>0</v>
      </c>
      <c r="K92" s="269" t="s">
        <v>156</v>
      </c>
      <c r="L92" s="274"/>
      <c r="M92" s="275" t="s">
        <v>22</v>
      </c>
      <c r="N92" s="276" t="s">
        <v>46</v>
      </c>
      <c r="O92" s="46"/>
      <c r="P92" s="229">
        <f>O92*H92</f>
        <v>0</v>
      </c>
      <c r="Q92" s="229">
        <v>9E-05</v>
      </c>
      <c r="R92" s="229">
        <f>Q92*H92</f>
        <v>0.00063</v>
      </c>
      <c r="S92" s="229">
        <v>0</v>
      </c>
      <c r="T92" s="230">
        <f>S92*H92</f>
        <v>0</v>
      </c>
      <c r="AR92" s="23" t="s">
        <v>356</v>
      </c>
      <c r="AT92" s="23" t="s">
        <v>500</v>
      </c>
      <c r="AU92" s="23" t="s">
        <v>84</v>
      </c>
      <c r="AY92" s="23" t="s">
        <v>149</v>
      </c>
      <c r="BE92" s="231">
        <f>IF(N92="základní",J92,0)</f>
        <v>0</v>
      </c>
      <c r="BF92" s="231">
        <f>IF(N92="snížená",J92,0)</f>
        <v>0</v>
      </c>
      <c r="BG92" s="231">
        <f>IF(N92="zákl. přenesená",J92,0)</f>
        <v>0</v>
      </c>
      <c r="BH92" s="231">
        <f>IF(N92="sníž. přenesená",J92,0)</f>
        <v>0</v>
      </c>
      <c r="BI92" s="231">
        <f>IF(N92="nulová",J92,0)</f>
        <v>0</v>
      </c>
      <c r="BJ92" s="23" t="s">
        <v>24</v>
      </c>
      <c r="BK92" s="231">
        <f>ROUND(I92*H92,2)</f>
        <v>0</v>
      </c>
      <c r="BL92" s="23" t="s">
        <v>250</v>
      </c>
      <c r="BM92" s="23" t="s">
        <v>958</v>
      </c>
    </row>
    <row r="93" spans="2:65" s="1" customFormat="1" ht="34.2" customHeight="1">
      <c r="B93" s="45"/>
      <c r="C93" s="220" t="s">
        <v>190</v>
      </c>
      <c r="D93" s="220" t="s">
        <v>152</v>
      </c>
      <c r="E93" s="221" t="s">
        <v>959</v>
      </c>
      <c r="F93" s="222" t="s">
        <v>960</v>
      </c>
      <c r="G93" s="223" t="s">
        <v>155</v>
      </c>
      <c r="H93" s="224">
        <v>0.003</v>
      </c>
      <c r="I93" s="225"/>
      <c r="J93" s="226">
        <f>ROUND(I93*H93,2)</f>
        <v>0</v>
      </c>
      <c r="K93" s="222" t="s">
        <v>156</v>
      </c>
      <c r="L93" s="71"/>
      <c r="M93" s="227" t="s">
        <v>22</v>
      </c>
      <c r="N93" s="228" t="s">
        <v>46</v>
      </c>
      <c r="O93" s="46"/>
      <c r="P93" s="229">
        <f>O93*H93</f>
        <v>0</v>
      </c>
      <c r="Q93" s="229">
        <v>0</v>
      </c>
      <c r="R93" s="229">
        <f>Q93*H93</f>
        <v>0</v>
      </c>
      <c r="S93" s="229">
        <v>0</v>
      </c>
      <c r="T93" s="230">
        <f>S93*H93</f>
        <v>0</v>
      </c>
      <c r="AR93" s="23" t="s">
        <v>250</v>
      </c>
      <c r="AT93" s="23" t="s">
        <v>152</v>
      </c>
      <c r="AU93" s="23" t="s">
        <v>84</v>
      </c>
      <c r="AY93" s="23" t="s">
        <v>149</v>
      </c>
      <c r="BE93" s="231">
        <f>IF(N93="základní",J93,0)</f>
        <v>0</v>
      </c>
      <c r="BF93" s="231">
        <f>IF(N93="snížená",J93,0)</f>
        <v>0</v>
      </c>
      <c r="BG93" s="231">
        <f>IF(N93="zákl. přenesená",J93,0)</f>
        <v>0</v>
      </c>
      <c r="BH93" s="231">
        <f>IF(N93="sníž. přenesená",J93,0)</f>
        <v>0</v>
      </c>
      <c r="BI93" s="231">
        <f>IF(N93="nulová",J93,0)</f>
        <v>0</v>
      </c>
      <c r="BJ93" s="23" t="s">
        <v>24</v>
      </c>
      <c r="BK93" s="231">
        <f>ROUND(I93*H93,2)</f>
        <v>0</v>
      </c>
      <c r="BL93" s="23" t="s">
        <v>250</v>
      </c>
      <c r="BM93" s="23" t="s">
        <v>961</v>
      </c>
    </row>
    <row r="94" spans="2:47" s="1" customFormat="1" ht="13.5">
      <c r="B94" s="45"/>
      <c r="C94" s="73"/>
      <c r="D94" s="232" t="s">
        <v>159</v>
      </c>
      <c r="E94" s="73"/>
      <c r="F94" s="233" t="s">
        <v>962</v>
      </c>
      <c r="G94" s="73"/>
      <c r="H94" s="73"/>
      <c r="I94" s="190"/>
      <c r="J94" s="73"/>
      <c r="K94" s="73"/>
      <c r="L94" s="71"/>
      <c r="M94" s="234"/>
      <c r="N94" s="46"/>
      <c r="O94" s="46"/>
      <c r="P94" s="46"/>
      <c r="Q94" s="46"/>
      <c r="R94" s="46"/>
      <c r="S94" s="46"/>
      <c r="T94" s="94"/>
      <c r="AT94" s="23" t="s">
        <v>159</v>
      </c>
      <c r="AU94" s="23" t="s">
        <v>84</v>
      </c>
    </row>
    <row r="95" spans="2:63" s="10" customFormat="1" ht="29.85" customHeight="1">
      <c r="B95" s="204"/>
      <c r="C95" s="205"/>
      <c r="D95" s="206" t="s">
        <v>74</v>
      </c>
      <c r="E95" s="218" t="s">
        <v>963</v>
      </c>
      <c r="F95" s="218" t="s">
        <v>964</v>
      </c>
      <c r="G95" s="205"/>
      <c r="H95" s="205"/>
      <c r="I95" s="208"/>
      <c r="J95" s="219">
        <f>BK95</f>
        <v>0</v>
      </c>
      <c r="K95" s="205"/>
      <c r="L95" s="210"/>
      <c r="M95" s="211"/>
      <c r="N95" s="212"/>
      <c r="O95" s="212"/>
      <c r="P95" s="213">
        <f>SUM(P96:P120)</f>
        <v>0</v>
      </c>
      <c r="Q95" s="212"/>
      <c r="R95" s="213">
        <f>SUM(R96:R120)</f>
        <v>0.11001000000000001</v>
      </c>
      <c r="S95" s="212"/>
      <c r="T95" s="214">
        <f>SUM(T96:T120)</f>
        <v>0</v>
      </c>
      <c r="AR95" s="215" t="s">
        <v>84</v>
      </c>
      <c r="AT95" s="216" t="s">
        <v>74</v>
      </c>
      <c r="AU95" s="216" t="s">
        <v>24</v>
      </c>
      <c r="AY95" s="215" t="s">
        <v>149</v>
      </c>
      <c r="BK95" s="217">
        <f>SUM(BK96:BK120)</f>
        <v>0</v>
      </c>
    </row>
    <row r="96" spans="2:65" s="1" customFormat="1" ht="22.8" customHeight="1">
      <c r="B96" s="45"/>
      <c r="C96" s="220" t="s">
        <v>195</v>
      </c>
      <c r="D96" s="220" t="s">
        <v>152</v>
      </c>
      <c r="E96" s="221" t="s">
        <v>965</v>
      </c>
      <c r="F96" s="222" t="s">
        <v>966</v>
      </c>
      <c r="G96" s="223" t="s">
        <v>179</v>
      </c>
      <c r="H96" s="224">
        <v>2</v>
      </c>
      <c r="I96" s="225"/>
      <c r="J96" s="226">
        <f>ROUND(I96*H96,2)</f>
        <v>0</v>
      </c>
      <c r="K96" s="222" t="s">
        <v>156</v>
      </c>
      <c r="L96" s="71"/>
      <c r="M96" s="227" t="s">
        <v>22</v>
      </c>
      <c r="N96" s="228" t="s">
        <v>46</v>
      </c>
      <c r="O96" s="46"/>
      <c r="P96" s="229">
        <f>O96*H96</f>
        <v>0</v>
      </c>
      <c r="Q96" s="229">
        <v>0.0222</v>
      </c>
      <c r="R96" s="229">
        <f>Q96*H96</f>
        <v>0.0444</v>
      </c>
      <c r="S96" s="229">
        <v>0</v>
      </c>
      <c r="T96" s="230">
        <f>S96*H96</f>
        <v>0</v>
      </c>
      <c r="AR96" s="23" t="s">
        <v>250</v>
      </c>
      <c r="AT96" s="23" t="s">
        <v>152</v>
      </c>
      <c r="AU96" s="23" t="s">
        <v>84</v>
      </c>
      <c r="AY96" s="23" t="s">
        <v>149</v>
      </c>
      <c r="BE96" s="231">
        <f>IF(N96="základní",J96,0)</f>
        <v>0</v>
      </c>
      <c r="BF96" s="231">
        <f>IF(N96="snížená",J96,0)</f>
        <v>0</v>
      </c>
      <c r="BG96" s="231">
        <f>IF(N96="zákl. přenesená",J96,0)</f>
        <v>0</v>
      </c>
      <c r="BH96" s="231">
        <f>IF(N96="sníž. přenesená",J96,0)</f>
        <v>0</v>
      </c>
      <c r="BI96" s="231">
        <f>IF(N96="nulová",J96,0)</f>
        <v>0</v>
      </c>
      <c r="BJ96" s="23" t="s">
        <v>24</v>
      </c>
      <c r="BK96" s="231">
        <f>ROUND(I96*H96,2)</f>
        <v>0</v>
      </c>
      <c r="BL96" s="23" t="s">
        <v>250</v>
      </c>
      <c r="BM96" s="23" t="s">
        <v>294</v>
      </c>
    </row>
    <row r="97" spans="2:65" s="1" customFormat="1" ht="22.8" customHeight="1">
      <c r="B97" s="45"/>
      <c r="C97" s="220" t="s">
        <v>200</v>
      </c>
      <c r="D97" s="220" t="s">
        <v>152</v>
      </c>
      <c r="E97" s="221" t="s">
        <v>967</v>
      </c>
      <c r="F97" s="222" t="s">
        <v>968</v>
      </c>
      <c r="G97" s="223" t="s">
        <v>179</v>
      </c>
      <c r="H97" s="224">
        <v>4</v>
      </c>
      <c r="I97" s="225"/>
      <c r="J97" s="226">
        <f>ROUND(I97*H97,2)</f>
        <v>0</v>
      </c>
      <c r="K97" s="222" t="s">
        <v>156</v>
      </c>
      <c r="L97" s="71"/>
      <c r="M97" s="227" t="s">
        <v>22</v>
      </c>
      <c r="N97" s="228" t="s">
        <v>46</v>
      </c>
      <c r="O97" s="46"/>
      <c r="P97" s="229">
        <f>O97*H97</f>
        <v>0</v>
      </c>
      <c r="Q97" s="229">
        <v>0.00226</v>
      </c>
      <c r="R97" s="229">
        <f>Q97*H97</f>
        <v>0.00904</v>
      </c>
      <c r="S97" s="229">
        <v>0</v>
      </c>
      <c r="T97" s="230">
        <f>S97*H97</f>
        <v>0</v>
      </c>
      <c r="AR97" s="23" t="s">
        <v>250</v>
      </c>
      <c r="AT97" s="23" t="s">
        <v>152</v>
      </c>
      <c r="AU97" s="23" t="s">
        <v>84</v>
      </c>
      <c r="AY97" s="23" t="s">
        <v>149</v>
      </c>
      <c r="BE97" s="231">
        <f>IF(N97="základní",J97,0)</f>
        <v>0</v>
      </c>
      <c r="BF97" s="231">
        <f>IF(N97="snížená",J97,0)</f>
        <v>0</v>
      </c>
      <c r="BG97" s="231">
        <f>IF(N97="zákl. přenesená",J97,0)</f>
        <v>0</v>
      </c>
      <c r="BH97" s="231">
        <f>IF(N97="sníž. přenesená",J97,0)</f>
        <v>0</v>
      </c>
      <c r="BI97" s="231">
        <f>IF(N97="nulová",J97,0)</f>
        <v>0</v>
      </c>
      <c r="BJ97" s="23" t="s">
        <v>24</v>
      </c>
      <c r="BK97" s="231">
        <f>ROUND(I97*H97,2)</f>
        <v>0</v>
      </c>
      <c r="BL97" s="23" t="s">
        <v>250</v>
      </c>
      <c r="BM97" s="23" t="s">
        <v>313</v>
      </c>
    </row>
    <row r="98" spans="2:65" s="1" customFormat="1" ht="14.4" customHeight="1">
      <c r="B98" s="45"/>
      <c r="C98" s="267" t="s">
        <v>206</v>
      </c>
      <c r="D98" s="267" t="s">
        <v>500</v>
      </c>
      <c r="E98" s="268" t="s">
        <v>969</v>
      </c>
      <c r="F98" s="269" t="s">
        <v>970</v>
      </c>
      <c r="G98" s="270" t="s">
        <v>179</v>
      </c>
      <c r="H98" s="271">
        <v>6</v>
      </c>
      <c r="I98" s="272"/>
      <c r="J98" s="273">
        <f>ROUND(I98*H98,2)</f>
        <v>0</v>
      </c>
      <c r="K98" s="269" t="s">
        <v>156</v>
      </c>
      <c r="L98" s="274"/>
      <c r="M98" s="275" t="s">
        <v>22</v>
      </c>
      <c r="N98" s="276" t="s">
        <v>46</v>
      </c>
      <c r="O98" s="46"/>
      <c r="P98" s="229">
        <f>O98*H98</f>
        <v>0</v>
      </c>
      <c r="Q98" s="229">
        <v>0.00125</v>
      </c>
      <c r="R98" s="229">
        <f>Q98*H98</f>
        <v>0.0075</v>
      </c>
      <c r="S98" s="229">
        <v>0</v>
      </c>
      <c r="T98" s="230">
        <f>S98*H98</f>
        <v>0</v>
      </c>
      <c r="AR98" s="23" t="s">
        <v>356</v>
      </c>
      <c r="AT98" s="23" t="s">
        <v>500</v>
      </c>
      <c r="AU98" s="23" t="s">
        <v>84</v>
      </c>
      <c r="AY98" s="23" t="s">
        <v>149</v>
      </c>
      <c r="BE98" s="231">
        <f>IF(N98="základní",J98,0)</f>
        <v>0</v>
      </c>
      <c r="BF98" s="231">
        <f>IF(N98="snížená",J98,0)</f>
        <v>0</v>
      </c>
      <c r="BG98" s="231">
        <f>IF(N98="zákl. přenesená",J98,0)</f>
        <v>0</v>
      </c>
      <c r="BH98" s="231">
        <f>IF(N98="sníž. přenesená",J98,0)</f>
        <v>0</v>
      </c>
      <c r="BI98" s="231">
        <f>IF(N98="nulová",J98,0)</f>
        <v>0</v>
      </c>
      <c r="BJ98" s="23" t="s">
        <v>24</v>
      </c>
      <c r="BK98" s="231">
        <f>ROUND(I98*H98,2)</f>
        <v>0</v>
      </c>
      <c r="BL98" s="23" t="s">
        <v>250</v>
      </c>
      <c r="BM98" s="23" t="s">
        <v>971</v>
      </c>
    </row>
    <row r="99" spans="2:65" s="1" customFormat="1" ht="14.4" customHeight="1">
      <c r="B99" s="45"/>
      <c r="C99" s="267" t="s">
        <v>29</v>
      </c>
      <c r="D99" s="267" t="s">
        <v>500</v>
      </c>
      <c r="E99" s="268" t="s">
        <v>972</v>
      </c>
      <c r="F99" s="269" t="s">
        <v>973</v>
      </c>
      <c r="G99" s="270" t="s">
        <v>179</v>
      </c>
      <c r="H99" s="271">
        <v>6</v>
      </c>
      <c r="I99" s="272"/>
      <c r="J99" s="273">
        <f>ROUND(I99*H99,2)</f>
        <v>0</v>
      </c>
      <c r="K99" s="269" t="s">
        <v>156</v>
      </c>
      <c r="L99" s="274"/>
      <c r="M99" s="275" t="s">
        <v>22</v>
      </c>
      <c r="N99" s="276" t="s">
        <v>46</v>
      </c>
      <c r="O99" s="46"/>
      <c r="P99" s="229">
        <f>O99*H99</f>
        <v>0</v>
      </c>
      <c r="Q99" s="229">
        <v>5E-05</v>
      </c>
      <c r="R99" s="229">
        <f>Q99*H99</f>
        <v>0.00030000000000000003</v>
      </c>
      <c r="S99" s="229">
        <v>0</v>
      </c>
      <c r="T99" s="230">
        <f>S99*H99</f>
        <v>0</v>
      </c>
      <c r="AR99" s="23" t="s">
        <v>356</v>
      </c>
      <c r="AT99" s="23" t="s">
        <v>500</v>
      </c>
      <c r="AU99" s="23" t="s">
        <v>84</v>
      </c>
      <c r="AY99" s="23" t="s">
        <v>149</v>
      </c>
      <c r="BE99" s="231">
        <f>IF(N99="základní",J99,0)</f>
        <v>0</v>
      </c>
      <c r="BF99" s="231">
        <f>IF(N99="snížená",J99,0)</f>
        <v>0</v>
      </c>
      <c r="BG99" s="231">
        <f>IF(N99="zákl. přenesená",J99,0)</f>
        <v>0</v>
      </c>
      <c r="BH99" s="231">
        <f>IF(N99="sníž. přenesená",J99,0)</f>
        <v>0</v>
      </c>
      <c r="BI99" s="231">
        <f>IF(N99="nulová",J99,0)</f>
        <v>0</v>
      </c>
      <c r="BJ99" s="23" t="s">
        <v>24</v>
      </c>
      <c r="BK99" s="231">
        <f>ROUND(I99*H99,2)</f>
        <v>0</v>
      </c>
      <c r="BL99" s="23" t="s">
        <v>250</v>
      </c>
      <c r="BM99" s="23" t="s">
        <v>974</v>
      </c>
    </row>
    <row r="100" spans="2:47" s="1" customFormat="1" ht="13.5">
      <c r="B100" s="45"/>
      <c r="C100" s="73"/>
      <c r="D100" s="232" t="s">
        <v>410</v>
      </c>
      <c r="E100" s="73"/>
      <c r="F100" s="233" t="s">
        <v>975</v>
      </c>
      <c r="G100" s="73"/>
      <c r="H100" s="73"/>
      <c r="I100" s="190"/>
      <c r="J100" s="73"/>
      <c r="K100" s="73"/>
      <c r="L100" s="71"/>
      <c r="M100" s="234"/>
      <c r="N100" s="46"/>
      <c r="O100" s="46"/>
      <c r="P100" s="46"/>
      <c r="Q100" s="46"/>
      <c r="R100" s="46"/>
      <c r="S100" s="46"/>
      <c r="T100" s="94"/>
      <c r="AT100" s="23" t="s">
        <v>410</v>
      </c>
      <c r="AU100" s="23" t="s">
        <v>84</v>
      </c>
    </row>
    <row r="101" spans="2:65" s="1" customFormat="1" ht="22.8" customHeight="1">
      <c r="B101" s="45"/>
      <c r="C101" s="220" t="s">
        <v>220</v>
      </c>
      <c r="D101" s="220" t="s">
        <v>152</v>
      </c>
      <c r="E101" s="221" t="s">
        <v>976</v>
      </c>
      <c r="F101" s="222" t="s">
        <v>977</v>
      </c>
      <c r="G101" s="223" t="s">
        <v>185</v>
      </c>
      <c r="H101" s="224">
        <v>38</v>
      </c>
      <c r="I101" s="225"/>
      <c r="J101" s="226">
        <f>ROUND(I101*H101,2)</f>
        <v>0</v>
      </c>
      <c r="K101" s="222" t="s">
        <v>156</v>
      </c>
      <c r="L101" s="71"/>
      <c r="M101" s="227" t="s">
        <v>22</v>
      </c>
      <c r="N101" s="228" t="s">
        <v>46</v>
      </c>
      <c r="O101" s="46"/>
      <c r="P101" s="229">
        <f>O101*H101</f>
        <v>0</v>
      </c>
      <c r="Q101" s="229">
        <v>0.00121</v>
      </c>
      <c r="R101" s="229">
        <f>Q101*H101</f>
        <v>0.04598</v>
      </c>
      <c r="S101" s="229">
        <v>0</v>
      </c>
      <c r="T101" s="230">
        <f>S101*H101</f>
        <v>0</v>
      </c>
      <c r="AR101" s="23" t="s">
        <v>250</v>
      </c>
      <c r="AT101" s="23" t="s">
        <v>152</v>
      </c>
      <c r="AU101" s="23" t="s">
        <v>84</v>
      </c>
      <c r="AY101" s="23" t="s">
        <v>149</v>
      </c>
      <c r="BE101" s="231">
        <f>IF(N101="základní",J101,0)</f>
        <v>0</v>
      </c>
      <c r="BF101" s="231">
        <f>IF(N101="snížená",J101,0)</f>
        <v>0</v>
      </c>
      <c r="BG101" s="231">
        <f>IF(N101="zákl. přenesená",J101,0)</f>
        <v>0</v>
      </c>
      <c r="BH101" s="231">
        <f>IF(N101="sníž. přenesená",J101,0)</f>
        <v>0</v>
      </c>
      <c r="BI101" s="231">
        <f>IF(N101="nulová",J101,0)</f>
        <v>0</v>
      </c>
      <c r="BJ101" s="23" t="s">
        <v>24</v>
      </c>
      <c r="BK101" s="231">
        <f>ROUND(I101*H101,2)</f>
        <v>0</v>
      </c>
      <c r="BL101" s="23" t="s">
        <v>250</v>
      </c>
      <c r="BM101" s="23" t="s">
        <v>335</v>
      </c>
    </row>
    <row r="102" spans="2:47" s="1" customFormat="1" ht="13.5">
      <c r="B102" s="45"/>
      <c r="C102" s="73"/>
      <c r="D102" s="232" t="s">
        <v>159</v>
      </c>
      <c r="E102" s="73"/>
      <c r="F102" s="233" t="s">
        <v>978</v>
      </c>
      <c r="G102" s="73"/>
      <c r="H102" s="73"/>
      <c r="I102" s="190"/>
      <c r="J102" s="73"/>
      <c r="K102" s="73"/>
      <c r="L102" s="71"/>
      <c r="M102" s="234"/>
      <c r="N102" s="46"/>
      <c r="O102" s="46"/>
      <c r="P102" s="46"/>
      <c r="Q102" s="46"/>
      <c r="R102" s="46"/>
      <c r="S102" s="46"/>
      <c r="T102" s="94"/>
      <c r="AT102" s="23" t="s">
        <v>159</v>
      </c>
      <c r="AU102" s="23" t="s">
        <v>84</v>
      </c>
    </row>
    <row r="103" spans="2:47" s="1" customFormat="1" ht="13.5">
      <c r="B103" s="45"/>
      <c r="C103" s="73"/>
      <c r="D103" s="232" t="s">
        <v>410</v>
      </c>
      <c r="E103" s="73"/>
      <c r="F103" s="233" t="s">
        <v>979</v>
      </c>
      <c r="G103" s="73"/>
      <c r="H103" s="73"/>
      <c r="I103" s="190"/>
      <c r="J103" s="73"/>
      <c r="K103" s="73"/>
      <c r="L103" s="71"/>
      <c r="M103" s="234"/>
      <c r="N103" s="46"/>
      <c r="O103" s="46"/>
      <c r="P103" s="46"/>
      <c r="Q103" s="46"/>
      <c r="R103" s="46"/>
      <c r="S103" s="46"/>
      <c r="T103" s="94"/>
      <c r="AT103" s="23" t="s">
        <v>410</v>
      </c>
      <c r="AU103" s="23" t="s">
        <v>84</v>
      </c>
    </row>
    <row r="104" spans="2:65" s="1" customFormat="1" ht="14.4" customHeight="1">
      <c r="B104" s="45"/>
      <c r="C104" s="220" t="s">
        <v>227</v>
      </c>
      <c r="D104" s="220" t="s">
        <v>152</v>
      </c>
      <c r="E104" s="221" t="s">
        <v>980</v>
      </c>
      <c r="F104" s="222" t="s">
        <v>981</v>
      </c>
      <c r="G104" s="223" t="s">
        <v>185</v>
      </c>
      <c r="H104" s="224">
        <v>6</v>
      </c>
      <c r="I104" s="225"/>
      <c r="J104" s="226">
        <f>ROUND(I104*H104,2)</f>
        <v>0</v>
      </c>
      <c r="K104" s="222" t="s">
        <v>156</v>
      </c>
      <c r="L104" s="71"/>
      <c r="M104" s="227" t="s">
        <v>22</v>
      </c>
      <c r="N104" s="228" t="s">
        <v>46</v>
      </c>
      <c r="O104" s="46"/>
      <c r="P104" s="229">
        <f>O104*H104</f>
        <v>0</v>
      </c>
      <c r="Q104" s="229">
        <v>0.00029</v>
      </c>
      <c r="R104" s="229">
        <f>Q104*H104</f>
        <v>0.00174</v>
      </c>
      <c r="S104" s="229">
        <v>0</v>
      </c>
      <c r="T104" s="230">
        <f>S104*H104</f>
        <v>0</v>
      </c>
      <c r="AR104" s="23" t="s">
        <v>250</v>
      </c>
      <c r="AT104" s="23" t="s">
        <v>152</v>
      </c>
      <c r="AU104" s="23" t="s">
        <v>84</v>
      </c>
      <c r="AY104" s="23" t="s">
        <v>149</v>
      </c>
      <c r="BE104" s="231">
        <f>IF(N104="základní",J104,0)</f>
        <v>0</v>
      </c>
      <c r="BF104" s="231">
        <f>IF(N104="snížená",J104,0)</f>
        <v>0</v>
      </c>
      <c r="BG104" s="231">
        <f>IF(N104="zákl. přenesená",J104,0)</f>
        <v>0</v>
      </c>
      <c r="BH104" s="231">
        <f>IF(N104="sníž. přenesená",J104,0)</f>
        <v>0</v>
      </c>
      <c r="BI104" s="231">
        <f>IF(N104="nulová",J104,0)</f>
        <v>0</v>
      </c>
      <c r="BJ104" s="23" t="s">
        <v>24</v>
      </c>
      <c r="BK104" s="231">
        <f>ROUND(I104*H104,2)</f>
        <v>0</v>
      </c>
      <c r="BL104" s="23" t="s">
        <v>250</v>
      </c>
      <c r="BM104" s="23" t="s">
        <v>356</v>
      </c>
    </row>
    <row r="105" spans="2:47" s="1" customFormat="1" ht="13.5">
      <c r="B105" s="45"/>
      <c r="C105" s="73"/>
      <c r="D105" s="232" t="s">
        <v>159</v>
      </c>
      <c r="E105" s="73"/>
      <c r="F105" s="233" t="s">
        <v>978</v>
      </c>
      <c r="G105" s="73"/>
      <c r="H105" s="73"/>
      <c r="I105" s="190"/>
      <c r="J105" s="73"/>
      <c r="K105" s="73"/>
      <c r="L105" s="71"/>
      <c r="M105" s="234"/>
      <c r="N105" s="46"/>
      <c r="O105" s="46"/>
      <c r="P105" s="46"/>
      <c r="Q105" s="46"/>
      <c r="R105" s="46"/>
      <c r="S105" s="46"/>
      <c r="T105" s="94"/>
      <c r="AT105" s="23" t="s">
        <v>159</v>
      </c>
      <c r="AU105" s="23" t="s">
        <v>84</v>
      </c>
    </row>
    <row r="106" spans="2:47" s="1" customFormat="1" ht="13.5">
      <c r="B106" s="45"/>
      <c r="C106" s="73"/>
      <c r="D106" s="232" t="s">
        <v>410</v>
      </c>
      <c r="E106" s="73"/>
      <c r="F106" s="233" t="s">
        <v>982</v>
      </c>
      <c r="G106" s="73"/>
      <c r="H106" s="73"/>
      <c r="I106" s="190"/>
      <c r="J106" s="73"/>
      <c r="K106" s="73"/>
      <c r="L106" s="71"/>
      <c r="M106" s="234"/>
      <c r="N106" s="46"/>
      <c r="O106" s="46"/>
      <c r="P106" s="46"/>
      <c r="Q106" s="46"/>
      <c r="R106" s="46"/>
      <c r="S106" s="46"/>
      <c r="T106" s="94"/>
      <c r="AT106" s="23" t="s">
        <v>410</v>
      </c>
      <c r="AU106" s="23" t="s">
        <v>84</v>
      </c>
    </row>
    <row r="107" spans="2:65" s="1" customFormat="1" ht="14.4" customHeight="1">
      <c r="B107" s="45"/>
      <c r="C107" s="220" t="s">
        <v>233</v>
      </c>
      <c r="D107" s="220" t="s">
        <v>152</v>
      </c>
      <c r="E107" s="221" t="s">
        <v>983</v>
      </c>
      <c r="F107" s="222" t="s">
        <v>984</v>
      </c>
      <c r="G107" s="223" t="s">
        <v>185</v>
      </c>
      <c r="H107" s="224">
        <v>3</v>
      </c>
      <c r="I107" s="225"/>
      <c r="J107" s="226">
        <f>ROUND(I107*H107,2)</f>
        <v>0</v>
      </c>
      <c r="K107" s="222" t="s">
        <v>156</v>
      </c>
      <c r="L107" s="71"/>
      <c r="M107" s="227" t="s">
        <v>22</v>
      </c>
      <c r="N107" s="228" t="s">
        <v>46</v>
      </c>
      <c r="O107" s="46"/>
      <c r="P107" s="229">
        <f>O107*H107</f>
        <v>0</v>
      </c>
      <c r="Q107" s="229">
        <v>0.00035</v>
      </c>
      <c r="R107" s="229">
        <f>Q107*H107</f>
        <v>0.00105</v>
      </c>
      <c r="S107" s="229">
        <v>0</v>
      </c>
      <c r="T107" s="230">
        <f>S107*H107</f>
        <v>0</v>
      </c>
      <c r="AR107" s="23" t="s">
        <v>250</v>
      </c>
      <c r="AT107" s="23" t="s">
        <v>152</v>
      </c>
      <c r="AU107" s="23" t="s">
        <v>84</v>
      </c>
      <c r="AY107" s="23" t="s">
        <v>149</v>
      </c>
      <c r="BE107" s="231">
        <f>IF(N107="základní",J107,0)</f>
        <v>0</v>
      </c>
      <c r="BF107" s="231">
        <f>IF(N107="snížená",J107,0)</f>
        <v>0</v>
      </c>
      <c r="BG107" s="231">
        <f>IF(N107="zákl. přenesená",J107,0)</f>
        <v>0</v>
      </c>
      <c r="BH107" s="231">
        <f>IF(N107="sníž. přenesená",J107,0)</f>
        <v>0</v>
      </c>
      <c r="BI107" s="231">
        <f>IF(N107="nulová",J107,0)</f>
        <v>0</v>
      </c>
      <c r="BJ107" s="23" t="s">
        <v>24</v>
      </c>
      <c r="BK107" s="231">
        <f>ROUND(I107*H107,2)</f>
        <v>0</v>
      </c>
      <c r="BL107" s="23" t="s">
        <v>250</v>
      </c>
      <c r="BM107" s="23" t="s">
        <v>367</v>
      </c>
    </row>
    <row r="108" spans="2:47" s="1" customFormat="1" ht="13.5">
      <c r="B108" s="45"/>
      <c r="C108" s="73"/>
      <c r="D108" s="232" t="s">
        <v>159</v>
      </c>
      <c r="E108" s="73"/>
      <c r="F108" s="233" t="s">
        <v>978</v>
      </c>
      <c r="G108" s="73"/>
      <c r="H108" s="73"/>
      <c r="I108" s="190"/>
      <c r="J108" s="73"/>
      <c r="K108" s="73"/>
      <c r="L108" s="71"/>
      <c r="M108" s="234"/>
      <c r="N108" s="46"/>
      <c r="O108" s="46"/>
      <c r="P108" s="46"/>
      <c r="Q108" s="46"/>
      <c r="R108" s="46"/>
      <c r="S108" s="46"/>
      <c r="T108" s="94"/>
      <c r="AT108" s="23" t="s">
        <v>159</v>
      </c>
      <c r="AU108" s="23" t="s">
        <v>84</v>
      </c>
    </row>
    <row r="109" spans="2:47" s="1" customFormat="1" ht="13.5">
      <c r="B109" s="45"/>
      <c r="C109" s="73"/>
      <c r="D109" s="232" t="s">
        <v>410</v>
      </c>
      <c r="E109" s="73"/>
      <c r="F109" s="233" t="s">
        <v>985</v>
      </c>
      <c r="G109" s="73"/>
      <c r="H109" s="73"/>
      <c r="I109" s="190"/>
      <c r="J109" s="73"/>
      <c r="K109" s="73"/>
      <c r="L109" s="71"/>
      <c r="M109" s="234"/>
      <c r="N109" s="46"/>
      <c r="O109" s="46"/>
      <c r="P109" s="46"/>
      <c r="Q109" s="46"/>
      <c r="R109" s="46"/>
      <c r="S109" s="46"/>
      <c r="T109" s="94"/>
      <c r="AT109" s="23" t="s">
        <v>410</v>
      </c>
      <c r="AU109" s="23" t="s">
        <v>84</v>
      </c>
    </row>
    <row r="110" spans="2:65" s="1" customFormat="1" ht="22.8" customHeight="1">
      <c r="B110" s="45"/>
      <c r="C110" s="220" t="s">
        <v>237</v>
      </c>
      <c r="D110" s="220" t="s">
        <v>152</v>
      </c>
      <c r="E110" s="221" t="s">
        <v>986</v>
      </c>
      <c r="F110" s="222" t="s">
        <v>987</v>
      </c>
      <c r="G110" s="223" t="s">
        <v>179</v>
      </c>
      <c r="H110" s="224">
        <v>5</v>
      </c>
      <c r="I110" s="225"/>
      <c r="J110" s="226">
        <f>ROUND(I110*H110,2)</f>
        <v>0</v>
      </c>
      <c r="K110" s="222" t="s">
        <v>156</v>
      </c>
      <c r="L110" s="71"/>
      <c r="M110" s="227" t="s">
        <v>22</v>
      </c>
      <c r="N110" s="228" t="s">
        <v>46</v>
      </c>
      <c r="O110" s="46"/>
      <c r="P110" s="229">
        <f>O110*H110</f>
        <v>0</v>
      </c>
      <c r="Q110" s="229">
        <v>0</v>
      </c>
      <c r="R110" s="229">
        <f>Q110*H110</f>
        <v>0</v>
      </c>
      <c r="S110" s="229">
        <v>0</v>
      </c>
      <c r="T110" s="230">
        <f>S110*H110</f>
        <v>0</v>
      </c>
      <c r="AR110" s="23" t="s">
        <v>250</v>
      </c>
      <c r="AT110" s="23" t="s">
        <v>152</v>
      </c>
      <c r="AU110" s="23" t="s">
        <v>84</v>
      </c>
      <c r="AY110" s="23" t="s">
        <v>149</v>
      </c>
      <c r="BE110" s="231">
        <f>IF(N110="základní",J110,0)</f>
        <v>0</v>
      </c>
      <c r="BF110" s="231">
        <f>IF(N110="snížená",J110,0)</f>
        <v>0</v>
      </c>
      <c r="BG110" s="231">
        <f>IF(N110="zákl. přenesená",J110,0)</f>
        <v>0</v>
      </c>
      <c r="BH110" s="231">
        <f>IF(N110="sníž. přenesená",J110,0)</f>
        <v>0</v>
      </c>
      <c r="BI110" s="231">
        <f>IF(N110="nulová",J110,0)</f>
        <v>0</v>
      </c>
      <c r="BJ110" s="23" t="s">
        <v>24</v>
      </c>
      <c r="BK110" s="231">
        <f>ROUND(I110*H110,2)</f>
        <v>0</v>
      </c>
      <c r="BL110" s="23" t="s">
        <v>250</v>
      </c>
      <c r="BM110" s="23" t="s">
        <v>378</v>
      </c>
    </row>
    <row r="111" spans="2:47" s="1" customFormat="1" ht="13.5">
      <c r="B111" s="45"/>
      <c r="C111" s="73"/>
      <c r="D111" s="232" t="s">
        <v>159</v>
      </c>
      <c r="E111" s="73"/>
      <c r="F111" s="233" t="s">
        <v>988</v>
      </c>
      <c r="G111" s="73"/>
      <c r="H111" s="73"/>
      <c r="I111" s="190"/>
      <c r="J111" s="73"/>
      <c r="K111" s="73"/>
      <c r="L111" s="71"/>
      <c r="M111" s="234"/>
      <c r="N111" s="46"/>
      <c r="O111" s="46"/>
      <c r="P111" s="46"/>
      <c r="Q111" s="46"/>
      <c r="R111" s="46"/>
      <c r="S111" s="46"/>
      <c r="T111" s="94"/>
      <c r="AT111" s="23" t="s">
        <v>159</v>
      </c>
      <c r="AU111" s="23" t="s">
        <v>84</v>
      </c>
    </row>
    <row r="112" spans="2:65" s="1" customFormat="1" ht="22.8" customHeight="1">
      <c r="B112" s="45"/>
      <c r="C112" s="220" t="s">
        <v>10</v>
      </c>
      <c r="D112" s="220" t="s">
        <v>152</v>
      </c>
      <c r="E112" s="221" t="s">
        <v>989</v>
      </c>
      <c r="F112" s="222" t="s">
        <v>990</v>
      </c>
      <c r="G112" s="223" t="s">
        <v>179</v>
      </c>
      <c r="H112" s="224">
        <v>5</v>
      </c>
      <c r="I112" s="225"/>
      <c r="J112" s="226">
        <f>ROUND(I112*H112,2)</f>
        <v>0</v>
      </c>
      <c r="K112" s="222" t="s">
        <v>156</v>
      </c>
      <c r="L112" s="71"/>
      <c r="M112" s="227" t="s">
        <v>22</v>
      </c>
      <c r="N112" s="228" t="s">
        <v>46</v>
      </c>
      <c r="O112" s="46"/>
      <c r="P112" s="229">
        <f>O112*H112</f>
        <v>0</v>
      </c>
      <c r="Q112" s="229">
        <v>0</v>
      </c>
      <c r="R112" s="229">
        <f>Q112*H112</f>
        <v>0</v>
      </c>
      <c r="S112" s="229">
        <v>0</v>
      </c>
      <c r="T112" s="230">
        <f>S112*H112</f>
        <v>0</v>
      </c>
      <c r="AR112" s="23" t="s">
        <v>250</v>
      </c>
      <c r="AT112" s="23" t="s">
        <v>152</v>
      </c>
      <c r="AU112" s="23" t="s">
        <v>84</v>
      </c>
      <c r="AY112" s="23" t="s">
        <v>149</v>
      </c>
      <c r="BE112" s="231">
        <f>IF(N112="základní",J112,0)</f>
        <v>0</v>
      </c>
      <c r="BF112" s="231">
        <f>IF(N112="snížená",J112,0)</f>
        <v>0</v>
      </c>
      <c r="BG112" s="231">
        <f>IF(N112="zákl. přenesená",J112,0)</f>
        <v>0</v>
      </c>
      <c r="BH112" s="231">
        <f>IF(N112="sníž. přenesená",J112,0)</f>
        <v>0</v>
      </c>
      <c r="BI112" s="231">
        <f>IF(N112="nulová",J112,0)</f>
        <v>0</v>
      </c>
      <c r="BJ112" s="23" t="s">
        <v>24</v>
      </c>
      <c r="BK112" s="231">
        <f>ROUND(I112*H112,2)</f>
        <v>0</v>
      </c>
      <c r="BL112" s="23" t="s">
        <v>250</v>
      </c>
      <c r="BM112" s="23" t="s">
        <v>389</v>
      </c>
    </row>
    <row r="113" spans="2:47" s="1" customFormat="1" ht="13.5">
      <c r="B113" s="45"/>
      <c r="C113" s="73"/>
      <c r="D113" s="232" t="s">
        <v>159</v>
      </c>
      <c r="E113" s="73"/>
      <c r="F113" s="233" t="s">
        <v>988</v>
      </c>
      <c r="G113" s="73"/>
      <c r="H113" s="73"/>
      <c r="I113" s="190"/>
      <c r="J113" s="73"/>
      <c r="K113" s="73"/>
      <c r="L113" s="71"/>
      <c r="M113" s="234"/>
      <c r="N113" s="46"/>
      <c r="O113" s="46"/>
      <c r="P113" s="46"/>
      <c r="Q113" s="46"/>
      <c r="R113" s="46"/>
      <c r="S113" s="46"/>
      <c r="T113" s="94"/>
      <c r="AT113" s="23" t="s">
        <v>159</v>
      </c>
      <c r="AU113" s="23" t="s">
        <v>84</v>
      </c>
    </row>
    <row r="114" spans="2:65" s="1" customFormat="1" ht="22.8" customHeight="1">
      <c r="B114" s="45"/>
      <c r="C114" s="220" t="s">
        <v>250</v>
      </c>
      <c r="D114" s="220" t="s">
        <v>152</v>
      </c>
      <c r="E114" s="221" t="s">
        <v>991</v>
      </c>
      <c r="F114" s="222" t="s">
        <v>992</v>
      </c>
      <c r="G114" s="223" t="s">
        <v>179</v>
      </c>
      <c r="H114" s="224">
        <v>5</v>
      </c>
      <c r="I114" s="225"/>
      <c r="J114" s="226">
        <f>ROUND(I114*H114,2)</f>
        <v>0</v>
      </c>
      <c r="K114" s="222" t="s">
        <v>156</v>
      </c>
      <c r="L114" s="71"/>
      <c r="M114" s="227" t="s">
        <v>22</v>
      </c>
      <c r="N114" s="228" t="s">
        <v>46</v>
      </c>
      <c r="O114" s="46"/>
      <c r="P114" s="229">
        <f>O114*H114</f>
        <v>0</v>
      </c>
      <c r="Q114" s="229">
        <v>0</v>
      </c>
      <c r="R114" s="229">
        <f>Q114*H114</f>
        <v>0</v>
      </c>
      <c r="S114" s="229">
        <v>0</v>
      </c>
      <c r="T114" s="230">
        <f>S114*H114</f>
        <v>0</v>
      </c>
      <c r="AR114" s="23" t="s">
        <v>250</v>
      </c>
      <c r="AT114" s="23" t="s">
        <v>152</v>
      </c>
      <c r="AU114" s="23" t="s">
        <v>84</v>
      </c>
      <c r="AY114" s="23" t="s">
        <v>149</v>
      </c>
      <c r="BE114" s="231">
        <f>IF(N114="základní",J114,0)</f>
        <v>0</v>
      </c>
      <c r="BF114" s="231">
        <f>IF(N114="snížená",J114,0)</f>
        <v>0</v>
      </c>
      <c r="BG114" s="231">
        <f>IF(N114="zákl. přenesená",J114,0)</f>
        <v>0</v>
      </c>
      <c r="BH114" s="231">
        <f>IF(N114="sníž. přenesená",J114,0)</f>
        <v>0</v>
      </c>
      <c r="BI114" s="231">
        <f>IF(N114="nulová",J114,0)</f>
        <v>0</v>
      </c>
      <c r="BJ114" s="23" t="s">
        <v>24</v>
      </c>
      <c r="BK114" s="231">
        <f>ROUND(I114*H114,2)</f>
        <v>0</v>
      </c>
      <c r="BL114" s="23" t="s">
        <v>250</v>
      </c>
      <c r="BM114" s="23" t="s">
        <v>401</v>
      </c>
    </row>
    <row r="115" spans="2:47" s="1" customFormat="1" ht="13.5">
      <c r="B115" s="45"/>
      <c r="C115" s="73"/>
      <c r="D115" s="232" t="s">
        <v>159</v>
      </c>
      <c r="E115" s="73"/>
      <c r="F115" s="233" t="s">
        <v>988</v>
      </c>
      <c r="G115" s="73"/>
      <c r="H115" s="73"/>
      <c r="I115" s="190"/>
      <c r="J115" s="73"/>
      <c r="K115" s="73"/>
      <c r="L115" s="71"/>
      <c r="M115" s="234"/>
      <c r="N115" s="46"/>
      <c r="O115" s="46"/>
      <c r="P115" s="46"/>
      <c r="Q115" s="46"/>
      <c r="R115" s="46"/>
      <c r="S115" s="46"/>
      <c r="T115" s="94"/>
      <c r="AT115" s="23" t="s">
        <v>159</v>
      </c>
      <c r="AU115" s="23" t="s">
        <v>84</v>
      </c>
    </row>
    <row r="116" spans="2:65" s="1" customFormat="1" ht="14.4" customHeight="1">
      <c r="B116" s="45"/>
      <c r="C116" s="220" t="s">
        <v>258</v>
      </c>
      <c r="D116" s="220" t="s">
        <v>152</v>
      </c>
      <c r="E116" s="221" t="s">
        <v>993</v>
      </c>
      <c r="F116" s="222" t="s">
        <v>994</v>
      </c>
      <c r="G116" s="223" t="s">
        <v>185</v>
      </c>
      <c r="H116" s="224">
        <v>47</v>
      </c>
      <c r="I116" s="225"/>
      <c r="J116" s="226">
        <f>ROUND(I116*H116,2)</f>
        <v>0</v>
      </c>
      <c r="K116" s="222" t="s">
        <v>156</v>
      </c>
      <c r="L116" s="71"/>
      <c r="M116" s="227" t="s">
        <v>22</v>
      </c>
      <c r="N116" s="228" t="s">
        <v>46</v>
      </c>
      <c r="O116" s="46"/>
      <c r="P116" s="229">
        <f>O116*H116</f>
        <v>0</v>
      </c>
      <c r="Q116" s="229">
        <v>0</v>
      </c>
      <c r="R116" s="229">
        <f>Q116*H116</f>
        <v>0</v>
      </c>
      <c r="S116" s="229">
        <v>0</v>
      </c>
      <c r="T116" s="230">
        <f>S116*H116</f>
        <v>0</v>
      </c>
      <c r="AR116" s="23" t="s">
        <v>250</v>
      </c>
      <c r="AT116" s="23" t="s">
        <v>152</v>
      </c>
      <c r="AU116" s="23" t="s">
        <v>84</v>
      </c>
      <c r="AY116" s="23" t="s">
        <v>149</v>
      </c>
      <c r="BE116" s="231">
        <f>IF(N116="základní",J116,0)</f>
        <v>0</v>
      </c>
      <c r="BF116" s="231">
        <f>IF(N116="snížená",J116,0)</f>
        <v>0</v>
      </c>
      <c r="BG116" s="231">
        <f>IF(N116="zákl. přenesená",J116,0)</f>
        <v>0</v>
      </c>
      <c r="BH116" s="231">
        <f>IF(N116="sníž. přenesená",J116,0)</f>
        <v>0</v>
      </c>
      <c r="BI116" s="231">
        <f>IF(N116="nulová",J116,0)</f>
        <v>0</v>
      </c>
      <c r="BJ116" s="23" t="s">
        <v>24</v>
      </c>
      <c r="BK116" s="231">
        <f>ROUND(I116*H116,2)</f>
        <v>0</v>
      </c>
      <c r="BL116" s="23" t="s">
        <v>250</v>
      </c>
      <c r="BM116" s="23" t="s">
        <v>413</v>
      </c>
    </row>
    <row r="117" spans="2:47" s="1" customFormat="1" ht="13.5">
      <c r="B117" s="45"/>
      <c r="C117" s="73"/>
      <c r="D117" s="232" t="s">
        <v>159</v>
      </c>
      <c r="E117" s="73"/>
      <c r="F117" s="233" t="s">
        <v>995</v>
      </c>
      <c r="G117" s="73"/>
      <c r="H117" s="73"/>
      <c r="I117" s="190"/>
      <c r="J117" s="73"/>
      <c r="K117" s="73"/>
      <c r="L117" s="71"/>
      <c r="M117" s="234"/>
      <c r="N117" s="46"/>
      <c r="O117" s="46"/>
      <c r="P117" s="46"/>
      <c r="Q117" s="46"/>
      <c r="R117" s="46"/>
      <c r="S117" s="46"/>
      <c r="T117" s="94"/>
      <c r="AT117" s="23" t="s">
        <v>159</v>
      </c>
      <c r="AU117" s="23" t="s">
        <v>84</v>
      </c>
    </row>
    <row r="118" spans="2:51" s="11" customFormat="1" ht="13.5">
      <c r="B118" s="235"/>
      <c r="C118" s="236"/>
      <c r="D118" s="232" t="s">
        <v>161</v>
      </c>
      <c r="E118" s="237" t="s">
        <v>22</v>
      </c>
      <c r="F118" s="238" t="s">
        <v>996</v>
      </c>
      <c r="G118" s="236"/>
      <c r="H118" s="239">
        <v>47</v>
      </c>
      <c r="I118" s="240"/>
      <c r="J118" s="236"/>
      <c r="K118" s="236"/>
      <c r="L118" s="241"/>
      <c r="M118" s="242"/>
      <c r="N118" s="243"/>
      <c r="O118" s="243"/>
      <c r="P118" s="243"/>
      <c r="Q118" s="243"/>
      <c r="R118" s="243"/>
      <c r="S118" s="243"/>
      <c r="T118" s="244"/>
      <c r="AT118" s="245" t="s">
        <v>161</v>
      </c>
      <c r="AU118" s="245" t="s">
        <v>84</v>
      </c>
      <c r="AV118" s="11" t="s">
        <v>84</v>
      </c>
      <c r="AW118" s="11" t="s">
        <v>163</v>
      </c>
      <c r="AX118" s="11" t="s">
        <v>24</v>
      </c>
      <c r="AY118" s="245" t="s">
        <v>149</v>
      </c>
    </row>
    <row r="119" spans="2:65" s="1" customFormat="1" ht="34.2" customHeight="1">
      <c r="B119" s="45"/>
      <c r="C119" s="220" t="s">
        <v>265</v>
      </c>
      <c r="D119" s="220" t="s">
        <v>152</v>
      </c>
      <c r="E119" s="221" t="s">
        <v>997</v>
      </c>
      <c r="F119" s="222" t="s">
        <v>998</v>
      </c>
      <c r="G119" s="223" t="s">
        <v>155</v>
      </c>
      <c r="H119" s="224">
        <v>0.11</v>
      </c>
      <c r="I119" s="225"/>
      <c r="J119" s="226">
        <f>ROUND(I119*H119,2)</f>
        <v>0</v>
      </c>
      <c r="K119" s="222" t="s">
        <v>156</v>
      </c>
      <c r="L119" s="71"/>
      <c r="M119" s="227" t="s">
        <v>22</v>
      </c>
      <c r="N119" s="228" t="s">
        <v>46</v>
      </c>
      <c r="O119" s="46"/>
      <c r="P119" s="229">
        <f>O119*H119</f>
        <v>0</v>
      </c>
      <c r="Q119" s="229">
        <v>0</v>
      </c>
      <c r="R119" s="229">
        <f>Q119*H119</f>
        <v>0</v>
      </c>
      <c r="S119" s="229">
        <v>0</v>
      </c>
      <c r="T119" s="230">
        <f>S119*H119</f>
        <v>0</v>
      </c>
      <c r="AR119" s="23" t="s">
        <v>250</v>
      </c>
      <c r="AT119" s="23" t="s">
        <v>152</v>
      </c>
      <c r="AU119" s="23" t="s">
        <v>84</v>
      </c>
      <c r="AY119" s="23" t="s">
        <v>149</v>
      </c>
      <c r="BE119" s="231">
        <f>IF(N119="základní",J119,0)</f>
        <v>0</v>
      </c>
      <c r="BF119" s="231">
        <f>IF(N119="snížená",J119,0)</f>
        <v>0</v>
      </c>
      <c r="BG119" s="231">
        <f>IF(N119="zákl. přenesená",J119,0)</f>
        <v>0</v>
      </c>
      <c r="BH119" s="231">
        <f>IF(N119="sníž. přenesená",J119,0)</f>
        <v>0</v>
      </c>
      <c r="BI119" s="231">
        <f>IF(N119="nulová",J119,0)</f>
        <v>0</v>
      </c>
      <c r="BJ119" s="23" t="s">
        <v>24</v>
      </c>
      <c r="BK119" s="231">
        <f>ROUND(I119*H119,2)</f>
        <v>0</v>
      </c>
      <c r="BL119" s="23" t="s">
        <v>250</v>
      </c>
      <c r="BM119" s="23" t="s">
        <v>999</v>
      </c>
    </row>
    <row r="120" spans="2:47" s="1" customFormat="1" ht="13.5">
      <c r="B120" s="45"/>
      <c r="C120" s="73"/>
      <c r="D120" s="232" t="s">
        <v>159</v>
      </c>
      <c r="E120" s="73"/>
      <c r="F120" s="233" t="s">
        <v>450</v>
      </c>
      <c r="G120" s="73"/>
      <c r="H120" s="73"/>
      <c r="I120" s="190"/>
      <c r="J120" s="73"/>
      <c r="K120" s="73"/>
      <c r="L120" s="71"/>
      <c r="M120" s="234"/>
      <c r="N120" s="46"/>
      <c r="O120" s="46"/>
      <c r="P120" s="46"/>
      <c r="Q120" s="46"/>
      <c r="R120" s="46"/>
      <c r="S120" s="46"/>
      <c r="T120" s="94"/>
      <c r="AT120" s="23" t="s">
        <v>159</v>
      </c>
      <c r="AU120" s="23" t="s">
        <v>84</v>
      </c>
    </row>
    <row r="121" spans="2:63" s="10" customFormat="1" ht="29.85" customHeight="1">
      <c r="B121" s="204"/>
      <c r="C121" s="205"/>
      <c r="D121" s="206" t="s">
        <v>74</v>
      </c>
      <c r="E121" s="218" t="s">
        <v>451</v>
      </c>
      <c r="F121" s="218" t="s">
        <v>452</v>
      </c>
      <c r="G121" s="205"/>
      <c r="H121" s="205"/>
      <c r="I121" s="208"/>
      <c r="J121" s="219">
        <f>BK121</f>
        <v>0</v>
      </c>
      <c r="K121" s="205"/>
      <c r="L121" s="210"/>
      <c r="M121" s="211"/>
      <c r="N121" s="212"/>
      <c r="O121" s="212"/>
      <c r="P121" s="213">
        <f>SUM(P122:P152)</f>
        <v>0</v>
      </c>
      <c r="Q121" s="212"/>
      <c r="R121" s="213">
        <f>SUM(R122:R152)</f>
        <v>0.06672</v>
      </c>
      <c r="S121" s="212"/>
      <c r="T121" s="214">
        <f>SUM(T122:T152)</f>
        <v>0</v>
      </c>
      <c r="AR121" s="215" t="s">
        <v>84</v>
      </c>
      <c r="AT121" s="216" t="s">
        <v>74</v>
      </c>
      <c r="AU121" s="216" t="s">
        <v>24</v>
      </c>
      <c r="AY121" s="215" t="s">
        <v>149</v>
      </c>
      <c r="BK121" s="217">
        <f>SUM(BK122:BK152)</f>
        <v>0</v>
      </c>
    </row>
    <row r="122" spans="2:65" s="1" customFormat="1" ht="22.8" customHeight="1">
      <c r="B122" s="45"/>
      <c r="C122" s="220" t="s">
        <v>273</v>
      </c>
      <c r="D122" s="220" t="s">
        <v>152</v>
      </c>
      <c r="E122" s="221" t="s">
        <v>1000</v>
      </c>
      <c r="F122" s="222" t="s">
        <v>1001</v>
      </c>
      <c r="G122" s="223" t="s">
        <v>468</v>
      </c>
      <c r="H122" s="224">
        <v>2</v>
      </c>
      <c r="I122" s="225"/>
      <c r="J122" s="226">
        <f>ROUND(I122*H122,2)</f>
        <v>0</v>
      </c>
      <c r="K122" s="222" t="s">
        <v>156</v>
      </c>
      <c r="L122" s="71"/>
      <c r="M122" s="227" t="s">
        <v>22</v>
      </c>
      <c r="N122" s="228" t="s">
        <v>46</v>
      </c>
      <c r="O122" s="46"/>
      <c r="P122" s="229">
        <f>O122*H122</f>
        <v>0</v>
      </c>
      <c r="Q122" s="229">
        <v>0.00648</v>
      </c>
      <c r="R122" s="229">
        <f>Q122*H122</f>
        <v>0.01296</v>
      </c>
      <c r="S122" s="229">
        <v>0</v>
      </c>
      <c r="T122" s="230">
        <f>S122*H122</f>
        <v>0</v>
      </c>
      <c r="AR122" s="23" t="s">
        <v>250</v>
      </c>
      <c r="AT122" s="23" t="s">
        <v>152</v>
      </c>
      <c r="AU122" s="23" t="s">
        <v>84</v>
      </c>
      <c r="AY122" s="23" t="s">
        <v>149</v>
      </c>
      <c r="BE122" s="231">
        <f>IF(N122="základní",J122,0)</f>
        <v>0</v>
      </c>
      <c r="BF122" s="231">
        <f>IF(N122="snížená",J122,0)</f>
        <v>0</v>
      </c>
      <c r="BG122" s="231">
        <f>IF(N122="zákl. přenesená",J122,0)</f>
        <v>0</v>
      </c>
      <c r="BH122" s="231">
        <f>IF(N122="sníž. přenesená",J122,0)</f>
        <v>0</v>
      </c>
      <c r="BI122" s="231">
        <f>IF(N122="nulová",J122,0)</f>
        <v>0</v>
      </c>
      <c r="BJ122" s="23" t="s">
        <v>24</v>
      </c>
      <c r="BK122" s="231">
        <f>ROUND(I122*H122,2)</f>
        <v>0</v>
      </c>
      <c r="BL122" s="23" t="s">
        <v>250</v>
      </c>
      <c r="BM122" s="23" t="s">
        <v>440</v>
      </c>
    </row>
    <row r="123" spans="2:47" s="1" customFormat="1" ht="13.5">
      <c r="B123" s="45"/>
      <c r="C123" s="73"/>
      <c r="D123" s="232" t="s">
        <v>159</v>
      </c>
      <c r="E123" s="73"/>
      <c r="F123" s="233" t="s">
        <v>1002</v>
      </c>
      <c r="G123" s="73"/>
      <c r="H123" s="73"/>
      <c r="I123" s="190"/>
      <c r="J123" s="73"/>
      <c r="K123" s="73"/>
      <c r="L123" s="71"/>
      <c r="M123" s="234"/>
      <c r="N123" s="46"/>
      <c r="O123" s="46"/>
      <c r="P123" s="46"/>
      <c r="Q123" s="46"/>
      <c r="R123" s="46"/>
      <c r="S123" s="46"/>
      <c r="T123" s="94"/>
      <c r="AT123" s="23" t="s">
        <v>159</v>
      </c>
      <c r="AU123" s="23" t="s">
        <v>84</v>
      </c>
    </row>
    <row r="124" spans="2:65" s="1" customFormat="1" ht="22.8" customHeight="1">
      <c r="B124" s="45"/>
      <c r="C124" s="220" t="s">
        <v>280</v>
      </c>
      <c r="D124" s="220" t="s">
        <v>152</v>
      </c>
      <c r="E124" s="221" t="s">
        <v>1003</v>
      </c>
      <c r="F124" s="222" t="s">
        <v>1004</v>
      </c>
      <c r="G124" s="223" t="s">
        <v>179</v>
      </c>
      <c r="H124" s="224">
        <v>4</v>
      </c>
      <c r="I124" s="225"/>
      <c r="J124" s="226">
        <f>ROUND(I124*H124,2)</f>
        <v>0</v>
      </c>
      <c r="K124" s="222" t="s">
        <v>156</v>
      </c>
      <c r="L124" s="71"/>
      <c r="M124" s="227" t="s">
        <v>22</v>
      </c>
      <c r="N124" s="228" t="s">
        <v>46</v>
      </c>
      <c r="O124" s="46"/>
      <c r="P124" s="229">
        <f>O124*H124</f>
        <v>0</v>
      </c>
      <c r="Q124" s="229">
        <v>0.00155</v>
      </c>
      <c r="R124" s="229">
        <f>Q124*H124</f>
        <v>0.0062</v>
      </c>
      <c r="S124" s="229">
        <v>0</v>
      </c>
      <c r="T124" s="230">
        <f>S124*H124</f>
        <v>0</v>
      </c>
      <c r="AR124" s="23" t="s">
        <v>250</v>
      </c>
      <c r="AT124" s="23" t="s">
        <v>152</v>
      </c>
      <c r="AU124" s="23" t="s">
        <v>84</v>
      </c>
      <c r="AY124" s="23" t="s">
        <v>149</v>
      </c>
      <c r="BE124" s="231">
        <f>IF(N124="základní",J124,0)</f>
        <v>0</v>
      </c>
      <c r="BF124" s="231">
        <f>IF(N124="snížená",J124,0)</f>
        <v>0</v>
      </c>
      <c r="BG124" s="231">
        <f>IF(N124="zákl. přenesená",J124,0)</f>
        <v>0</v>
      </c>
      <c r="BH124" s="231">
        <f>IF(N124="sníž. přenesená",J124,0)</f>
        <v>0</v>
      </c>
      <c r="BI124" s="231">
        <f>IF(N124="nulová",J124,0)</f>
        <v>0</v>
      </c>
      <c r="BJ124" s="23" t="s">
        <v>24</v>
      </c>
      <c r="BK124" s="231">
        <f>ROUND(I124*H124,2)</f>
        <v>0</v>
      </c>
      <c r="BL124" s="23" t="s">
        <v>250</v>
      </c>
      <c r="BM124" s="23" t="s">
        <v>453</v>
      </c>
    </row>
    <row r="125" spans="2:47" s="1" customFormat="1" ht="13.5">
      <c r="B125" s="45"/>
      <c r="C125" s="73"/>
      <c r="D125" s="232" t="s">
        <v>159</v>
      </c>
      <c r="E125" s="73"/>
      <c r="F125" s="233" t="s">
        <v>1002</v>
      </c>
      <c r="G125" s="73"/>
      <c r="H125" s="73"/>
      <c r="I125" s="190"/>
      <c r="J125" s="73"/>
      <c r="K125" s="73"/>
      <c r="L125" s="71"/>
      <c r="M125" s="234"/>
      <c r="N125" s="46"/>
      <c r="O125" s="46"/>
      <c r="P125" s="46"/>
      <c r="Q125" s="46"/>
      <c r="R125" s="46"/>
      <c r="S125" s="46"/>
      <c r="T125" s="94"/>
      <c r="AT125" s="23" t="s">
        <v>159</v>
      </c>
      <c r="AU125" s="23" t="s">
        <v>84</v>
      </c>
    </row>
    <row r="126" spans="2:65" s="1" customFormat="1" ht="14.4" customHeight="1">
      <c r="B126" s="45"/>
      <c r="C126" s="267" t="s">
        <v>9</v>
      </c>
      <c r="D126" s="267" t="s">
        <v>500</v>
      </c>
      <c r="E126" s="268" t="s">
        <v>1005</v>
      </c>
      <c r="F126" s="269" t="s">
        <v>1006</v>
      </c>
      <c r="G126" s="270" t="s">
        <v>179</v>
      </c>
      <c r="H126" s="271">
        <v>6</v>
      </c>
      <c r="I126" s="272"/>
      <c r="J126" s="273">
        <f>ROUND(I126*H126,2)</f>
        <v>0</v>
      </c>
      <c r="K126" s="269" t="s">
        <v>156</v>
      </c>
      <c r="L126" s="274"/>
      <c r="M126" s="275" t="s">
        <v>22</v>
      </c>
      <c r="N126" s="276" t="s">
        <v>46</v>
      </c>
      <c r="O126" s="46"/>
      <c r="P126" s="229">
        <f>O126*H126</f>
        <v>0</v>
      </c>
      <c r="Q126" s="229">
        <v>0.00019</v>
      </c>
      <c r="R126" s="229">
        <f>Q126*H126</f>
        <v>0.00114</v>
      </c>
      <c r="S126" s="229">
        <v>0</v>
      </c>
      <c r="T126" s="230">
        <f>S126*H126</f>
        <v>0</v>
      </c>
      <c r="AR126" s="23" t="s">
        <v>356</v>
      </c>
      <c r="AT126" s="23" t="s">
        <v>500</v>
      </c>
      <c r="AU126" s="23" t="s">
        <v>84</v>
      </c>
      <c r="AY126" s="23" t="s">
        <v>149</v>
      </c>
      <c r="BE126" s="231">
        <f>IF(N126="základní",J126,0)</f>
        <v>0</v>
      </c>
      <c r="BF126" s="231">
        <f>IF(N126="snížená",J126,0)</f>
        <v>0</v>
      </c>
      <c r="BG126" s="231">
        <f>IF(N126="zákl. přenesená",J126,0)</f>
        <v>0</v>
      </c>
      <c r="BH126" s="231">
        <f>IF(N126="sníž. přenesená",J126,0)</f>
        <v>0</v>
      </c>
      <c r="BI126" s="231">
        <f>IF(N126="nulová",J126,0)</f>
        <v>0</v>
      </c>
      <c r="BJ126" s="23" t="s">
        <v>24</v>
      </c>
      <c r="BK126" s="231">
        <f>ROUND(I126*H126,2)</f>
        <v>0</v>
      </c>
      <c r="BL126" s="23" t="s">
        <v>250</v>
      </c>
      <c r="BM126" s="23" t="s">
        <v>1007</v>
      </c>
    </row>
    <row r="127" spans="2:65" s="1" customFormat="1" ht="22.8" customHeight="1">
      <c r="B127" s="45"/>
      <c r="C127" s="220" t="s">
        <v>294</v>
      </c>
      <c r="D127" s="220" t="s">
        <v>152</v>
      </c>
      <c r="E127" s="221" t="s">
        <v>1008</v>
      </c>
      <c r="F127" s="222" t="s">
        <v>1009</v>
      </c>
      <c r="G127" s="223" t="s">
        <v>185</v>
      </c>
      <c r="H127" s="224">
        <v>25</v>
      </c>
      <c r="I127" s="225"/>
      <c r="J127" s="226">
        <f>ROUND(I127*H127,2)</f>
        <v>0</v>
      </c>
      <c r="K127" s="222" t="s">
        <v>156</v>
      </c>
      <c r="L127" s="71"/>
      <c r="M127" s="227" t="s">
        <v>22</v>
      </c>
      <c r="N127" s="228" t="s">
        <v>46</v>
      </c>
      <c r="O127" s="46"/>
      <c r="P127" s="229">
        <f>O127*H127</f>
        <v>0</v>
      </c>
      <c r="Q127" s="229">
        <v>0.00066</v>
      </c>
      <c r="R127" s="229">
        <f>Q127*H127</f>
        <v>0.0165</v>
      </c>
      <c r="S127" s="229">
        <v>0</v>
      </c>
      <c r="T127" s="230">
        <f>S127*H127</f>
        <v>0</v>
      </c>
      <c r="AR127" s="23" t="s">
        <v>250</v>
      </c>
      <c r="AT127" s="23" t="s">
        <v>152</v>
      </c>
      <c r="AU127" s="23" t="s">
        <v>84</v>
      </c>
      <c r="AY127" s="23" t="s">
        <v>149</v>
      </c>
      <c r="BE127" s="231">
        <f>IF(N127="základní",J127,0)</f>
        <v>0</v>
      </c>
      <c r="BF127" s="231">
        <f>IF(N127="snížená",J127,0)</f>
        <v>0</v>
      </c>
      <c r="BG127" s="231">
        <f>IF(N127="zákl. přenesená",J127,0)</f>
        <v>0</v>
      </c>
      <c r="BH127" s="231">
        <f>IF(N127="sníž. přenesená",J127,0)</f>
        <v>0</v>
      </c>
      <c r="BI127" s="231">
        <f>IF(N127="nulová",J127,0)</f>
        <v>0</v>
      </c>
      <c r="BJ127" s="23" t="s">
        <v>24</v>
      </c>
      <c r="BK127" s="231">
        <f>ROUND(I127*H127,2)</f>
        <v>0</v>
      </c>
      <c r="BL127" s="23" t="s">
        <v>250</v>
      </c>
      <c r="BM127" s="23" t="s">
        <v>1010</v>
      </c>
    </row>
    <row r="128" spans="2:47" s="1" customFormat="1" ht="13.5">
      <c r="B128" s="45"/>
      <c r="C128" s="73"/>
      <c r="D128" s="232" t="s">
        <v>159</v>
      </c>
      <c r="E128" s="73"/>
      <c r="F128" s="233" t="s">
        <v>1011</v>
      </c>
      <c r="G128" s="73"/>
      <c r="H128" s="73"/>
      <c r="I128" s="190"/>
      <c r="J128" s="73"/>
      <c r="K128" s="73"/>
      <c r="L128" s="71"/>
      <c r="M128" s="234"/>
      <c r="N128" s="46"/>
      <c r="O128" s="46"/>
      <c r="P128" s="46"/>
      <c r="Q128" s="46"/>
      <c r="R128" s="46"/>
      <c r="S128" s="46"/>
      <c r="T128" s="94"/>
      <c r="AT128" s="23" t="s">
        <v>159</v>
      </c>
      <c r="AU128" s="23" t="s">
        <v>84</v>
      </c>
    </row>
    <row r="129" spans="2:65" s="1" customFormat="1" ht="22.8" customHeight="1">
      <c r="B129" s="45"/>
      <c r="C129" s="220" t="s">
        <v>303</v>
      </c>
      <c r="D129" s="220" t="s">
        <v>152</v>
      </c>
      <c r="E129" s="221" t="s">
        <v>1012</v>
      </c>
      <c r="F129" s="222" t="s">
        <v>1013</v>
      </c>
      <c r="G129" s="223" t="s">
        <v>185</v>
      </c>
      <c r="H129" s="224">
        <v>2</v>
      </c>
      <c r="I129" s="225"/>
      <c r="J129" s="226">
        <f>ROUND(I129*H129,2)</f>
        <v>0</v>
      </c>
      <c r="K129" s="222" t="s">
        <v>156</v>
      </c>
      <c r="L129" s="71"/>
      <c r="M129" s="227" t="s">
        <v>22</v>
      </c>
      <c r="N129" s="228" t="s">
        <v>46</v>
      </c>
      <c r="O129" s="46"/>
      <c r="P129" s="229">
        <f>O129*H129</f>
        <v>0</v>
      </c>
      <c r="Q129" s="229">
        <v>0.00091</v>
      </c>
      <c r="R129" s="229">
        <f>Q129*H129</f>
        <v>0.00182</v>
      </c>
      <c r="S129" s="229">
        <v>0</v>
      </c>
      <c r="T129" s="230">
        <f>S129*H129</f>
        <v>0</v>
      </c>
      <c r="AR129" s="23" t="s">
        <v>250</v>
      </c>
      <c r="AT129" s="23" t="s">
        <v>152</v>
      </c>
      <c r="AU129" s="23" t="s">
        <v>84</v>
      </c>
      <c r="AY129" s="23" t="s">
        <v>149</v>
      </c>
      <c r="BE129" s="231">
        <f>IF(N129="základní",J129,0)</f>
        <v>0</v>
      </c>
      <c r="BF129" s="231">
        <f>IF(N129="snížená",J129,0)</f>
        <v>0</v>
      </c>
      <c r="BG129" s="231">
        <f>IF(N129="zákl. přenesená",J129,0)</f>
        <v>0</v>
      </c>
      <c r="BH129" s="231">
        <f>IF(N129="sníž. přenesená",J129,0)</f>
        <v>0</v>
      </c>
      <c r="BI129" s="231">
        <f>IF(N129="nulová",J129,0)</f>
        <v>0</v>
      </c>
      <c r="BJ129" s="23" t="s">
        <v>24</v>
      </c>
      <c r="BK129" s="231">
        <f>ROUND(I129*H129,2)</f>
        <v>0</v>
      </c>
      <c r="BL129" s="23" t="s">
        <v>250</v>
      </c>
      <c r="BM129" s="23" t="s">
        <v>1014</v>
      </c>
    </row>
    <row r="130" spans="2:47" s="1" customFormat="1" ht="13.5">
      <c r="B130" s="45"/>
      <c r="C130" s="73"/>
      <c r="D130" s="232" t="s">
        <v>159</v>
      </c>
      <c r="E130" s="73"/>
      <c r="F130" s="233" t="s">
        <v>1011</v>
      </c>
      <c r="G130" s="73"/>
      <c r="H130" s="73"/>
      <c r="I130" s="190"/>
      <c r="J130" s="73"/>
      <c r="K130" s="73"/>
      <c r="L130" s="71"/>
      <c r="M130" s="234"/>
      <c r="N130" s="46"/>
      <c r="O130" s="46"/>
      <c r="P130" s="46"/>
      <c r="Q130" s="46"/>
      <c r="R130" s="46"/>
      <c r="S130" s="46"/>
      <c r="T130" s="94"/>
      <c r="AT130" s="23" t="s">
        <v>159</v>
      </c>
      <c r="AU130" s="23" t="s">
        <v>84</v>
      </c>
    </row>
    <row r="131" spans="2:65" s="1" customFormat="1" ht="22.8" customHeight="1">
      <c r="B131" s="45"/>
      <c r="C131" s="220" t="s">
        <v>313</v>
      </c>
      <c r="D131" s="220" t="s">
        <v>152</v>
      </c>
      <c r="E131" s="221" t="s">
        <v>1015</v>
      </c>
      <c r="F131" s="222" t="s">
        <v>1016</v>
      </c>
      <c r="G131" s="223" t="s">
        <v>185</v>
      </c>
      <c r="H131" s="224">
        <v>20</v>
      </c>
      <c r="I131" s="225"/>
      <c r="J131" s="226">
        <f>ROUND(I131*H131,2)</f>
        <v>0</v>
      </c>
      <c r="K131" s="222" t="s">
        <v>156</v>
      </c>
      <c r="L131" s="71"/>
      <c r="M131" s="227" t="s">
        <v>22</v>
      </c>
      <c r="N131" s="228" t="s">
        <v>46</v>
      </c>
      <c r="O131" s="46"/>
      <c r="P131" s="229">
        <f>O131*H131</f>
        <v>0</v>
      </c>
      <c r="Q131" s="229">
        <v>0.00033</v>
      </c>
      <c r="R131" s="229">
        <f>Q131*H131</f>
        <v>0.0066</v>
      </c>
      <c r="S131" s="229">
        <v>0</v>
      </c>
      <c r="T131" s="230">
        <f>S131*H131</f>
        <v>0</v>
      </c>
      <c r="AR131" s="23" t="s">
        <v>250</v>
      </c>
      <c r="AT131" s="23" t="s">
        <v>152</v>
      </c>
      <c r="AU131" s="23" t="s">
        <v>84</v>
      </c>
      <c r="AY131" s="23" t="s">
        <v>149</v>
      </c>
      <c r="BE131" s="231">
        <f>IF(N131="základní",J131,0)</f>
        <v>0</v>
      </c>
      <c r="BF131" s="231">
        <f>IF(N131="snížená",J131,0)</f>
        <v>0</v>
      </c>
      <c r="BG131" s="231">
        <f>IF(N131="zákl. přenesená",J131,0)</f>
        <v>0</v>
      </c>
      <c r="BH131" s="231">
        <f>IF(N131="sníž. přenesená",J131,0)</f>
        <v>0</v>
      </c>
      <c r="BI131" s="231">
        <f>IF(N131="nulová",J131,0)</f>
        <v>0</v>
      </c>
      <c r="BJ131" s="23" t="s">
        <v>24</v>
      </c>
      <c r="BK131" s="231">
        <f>ROUND(I131*H131,2)</f>
        <v>0</v>
      </c>
      <c r="BL131" s="23" t="s">
        <v>250</v>
      </c>
      <c r="BM131" s="23" t="s">
        <v>1017</v>
      </c>
    </row>
    <row r="132" spans="2:47" s="1" customFormat="1" ht="13.5">
      <c r="B132" s="45"/>
      <c r="C132" s="73"/>
      <c r="D132" s="232" t="s">
        <v>159</v>
      </c>
      <c r="E132" s="73"/>
      <c r="F132" s="233" t="s">
        <v>1018</v>
      </c>
      <c r="G132" s="73"/>
      <c r="H132" s="73"/>
      <c r="I132" s="190"/>
      <c r="J132" s="73"/>
      <c r="K132" s="73"/>
      <c r="L132" s="71"/>
      <c r="M132" s="234"/>
      <c r="N132" s="46"/>
      <c r="O132" s="46"/>
      <c r="P132" s="46"/>
      <c r="Q132" s="46"/>
      <c r="R132" s="46"/>
      <c r="S132" s="46"/>
      <c r="T132" s="94"/>
      <c r="AT132" s="23" t="s">
        <v>159</v>
      </c>
      <c r="AU132" s="23" t="s">
        <v>84</v>
      </c>
    </row>
    <row r="133" spans="2:65" s="1" customFormat="1" ht="14.4" customHeight="1">
      <c r="B133" s="45"/>
      <c r="C133" s="267" t="s">
        <v>319</v>
      </c>
      <c r="D133" s="267" t="s">
        <v>500</v>
      </c>
      <c r="E133" s="268" t="s">
        <v>1019</v>
      </c>
      <c r="F133" s="269" t="s">
        <v>1020</v>
      </c>
      <c r="G133" s="270" t="s">
        <v>185</v>
      </c>
      <c r="H133" s="271">
        <v>20</v>
      </c>
      <c r="I133" s="272"/>
      <c r="J133" s="273">
        <f>ROUND(I133*H133,2)</f>
        <v>0</v>
      </c>
      <c r="K133" s="269" t="s">
        <v>156</v>
      </c>
      <c r="L133" s="274"/>
      <c r="M133" s="275" t="s">
        <v>22</v>
      </c>
      <c r="N133" s="276" t="s">
        <v>46</v>
      </c>
      <c r="O133" s="46"/>
      <c r="P133" s="229">
        <f>O133*H133</f>
        <v>0</v>
      </c>
      <c r="Q133" s="229">
        <v>0.00015</v>
      </c>
      <c r="R133" s="229">
        <f>Q133*H133</f>
        <v>0.0029999999999999996</v>
      </c>
      <c r="S133" s="229">
        <v>0</v>
      </c>
      <c r="T133" s="230">
        <f>S133*H133</f>
        <v>0</v>
      </c>
      <c r="AR133" s="23" t="s">
        <v>356</v>
      </c>
      <c r="AT133" s="23" t="s">
        <v>500</v>
      </c>
      <c r="AU133" s="23" t="s">
        <v>84</v>
      </c>
      <c r="AY133" s="23" t="s">
        <v>149</v>
      </c>
      <c r="BE133" s="231">
        <f>IF(N133="základní",J133,0)</f>
        <v>0</v>
      </c>
      <c r="BF133" s="231">
        <f>IF(N133="snížená",J133,0)</f>
        <v>0</v>
      </c>
      <c r="BG133" s="231">
        <f>IF(N133="zákl. přenesená",J133,0)</f>
        <v>0</v>
      </c>
      <c r="BH133" s="231">
        <f>IF(N133="sníž. přenesená",J133,0)</f>
        <v>0</v>
      </c>
      <c r="BI133" s="231">
        <f>IF(N133="nulová",J133,0)</f>
        <v>0</v>
      </c>
      <c r="BJ133" s="23" t="s">
        <v>24</v>
      </c>
      <c r="BK133" s="231">
        <f>ROUND(I133*H133,2)</f>
        <v>0</v>
      </c>
      <c r="BL133" s="23" t="s">
        <v>250</v>
      </c>
      <c r="BM133" s="23" t="s">
        <v>1021</v>
      </c>
    </row>
    <row r="134" spans="2:65" s="1" customFormat="1" ht="22.8" customHeight="1">
      <c r="B134" s="45"/>
      <c r="C134" s="220" t="s">
        <v>325</v>
      </c>
      <c r="D134" s="220" t="s">
        <v>152</v>
      </c>
      <c r="E134" s="221" t="s">
        <v>1022</v>
      </c>
      <c r="F134" s="222" t="s">
        <v>1023</v>
      </c>
      <c r="G134" s="223" t="s">
        <v>185</v>
      </c>
      <c r="H134" s="224">
        <v>7</v>
      </c>
      <c r="I134" s="225"/>
      <c r="J134" s="226">
        <f>ROUND(I134*H134,2)</f>
        <v>0</v>
      </c>
      <c r="K134" s="222" t="s">
        <v>156</v>
      </c>
      <c r="L134" s="71"/>
      <c r="M134" s="227" t="s">
        <v>22</v>
      </c>
      <c r="N134" s="228" t="s">
        <v>46</v>
      </c>
      <c r="O134" s="46"/>
      <c r="P134" s="229">
        <f>O134*H134</f>
        <v>0</v>
      </c>
      <c r="Q134" s="229">
        <v>0.00042</v>
      </c>
      <c r="R134" s="229">
        <f>Q134*H134</f>
        <v>0.00294</v>
      </c>
      <c r="S134" s="229">
        <v>0</v>
      </c>
      <c r="T134" s="230">
        <f>S134*H134</f>
        <v>0</v>
      </c>
      <c r="AR134" s="23" t="s">
        <v>250</v>
      </c>
      <c r="AT134" s="23" t="s">
        <v>152</v>
      </c>
      <c r="AU134" s="23" t="s">
        <v>84</v>
      </c>
      <c r="AY134" s="23" t="s">
        <v>149</v>
      </c>
      <c r="BE134" s="231">
        <f>IF(N134="základní",J134,0)</f>
        <v>0</v>
      </c>
      <c r="BF134" s="231">
        <f>IF(N134="snížená",J134,0)</f>
        <v>0</v>
      </c>
      <c r="BG134" s="231">
        <f>IF(N134="zákl. přenesená",J134,0)</f>
        <v>0</v>
      </c>
      <c r="BH134" s="231">
        <f>IF(N134="sníž. přenesená",J134,0)</f>
        <v>0</v>
      </c>
      <c r="BI134" s="231">
        <f>IF(N134="nulová",J134,0)</f>
        <v>0</v>
      </c>
      <c r="BJ134" s="23" t="s">
        <v>24</v>
      </c>
      <c r="BK134" s="231">
        <f>ROUND(I134*H134,2)</f>
        <v>0</v>
      </c>
      <c r="BL134" s="23" t="s">
        <v>250</v>
      </c>
      <c r="BM134" s="23" t="s">
        <v>1024</v>
      </c>
    </row>
    <row r="135" spans="2:47" s="1" customFormat="1" ht="13.5">
      <c r="B135" s="45"/>
      <c r="C135" s="73"/>
      <c r="D135" s="232" t="s">
        <v>159</v>
      </c>
      <c r="E135" s="73"/>
      <c r="F135" s="233" t="s">
        <v>1018</v>
      </c>
      <c r="G135" s="73"/>
      <c r="H135" s="73"/>
      <c r="I135" s="190"/>
      <c r="J135" s="73"/>
      <c r="K135" s="73"/>
      <c r="L135" s="71"/>
      <c r="M135" s="234"/>
      <c r="N135" s="46"/>
      <c r="O135" s="46"/>
      <c r="P135" s="46"/>
      <c r="Q135" s="46"/>
      <c r="R135" s="46"/>
      <c r="S135" s="46"/>
      <c r="T135" s="94"/>
      <c r="AT135" s="23" t="s">
        <v>159</v>
      </c>
      <c r="AU135" s="23" t="s">
        <v>84</v>
      </c>
    </row>
    <row r="136" spans="2:65" s="1" customFormat="1" ht="14.4" customHeight="1">
      <c r="B136" s="45"/>
      <c r="C136" s="267" t="s">
        <v>330</v>
      </c>
      <c r="D136" s="267" t="s">
        <v>500</v>
      </c>
      <c r="E136" s="268" t="s">
        <v>1025</v>
      </c>
      <c r="F136" s="269" t="s">
        <v>1026</v>
      </c>
      <c r="G136" s="270" t="s">
        <v>185</v>
      </c>
      <c r="H136" s="271">
        <v>7</v>
      </c>
      <c r="I136" s="272"/>
      <c r="J136" s="273">
        <f>ROUND(I136*H136,2)</f>
        <v>0</v>
      </c>
      <c r="K136" s="269" t="s">
        <v>156</v>
      </c>
      <c r="L136" s="274"/>
      <c r="M136" s="275" t="s">
        <v>22</v>
      </c>
      <c r="N136" s="276" t="s">
        <v>46</v>
      </c>
      <c r="O136" s="46"/>
      <c r="P136" s="229">
        <f>O136*H136</f>
        <v>0</v>
      </c>
      <c r="Q136" s="229">
        <v>0.00023</v>
      </c>
      <c r="R136" s="229">
        <f>Q136*H136</f>
        <v>0.00161</v>
      </c>
      <c r="S136" s="229">
        <v>0</v>
      </c>
      <c r="T136" s="230">
        <f>S136*H136</f>
        <v>0</v>
      </c>
      <c r="AR136" s="23" t="s">
        <v>356</v>
      </c>
      <c r="AT136" s="23" t="s">
        <v>500</v>
      </c>
      <c r="AU136" s="23" t="s">
        <v>84</v>
      </c>
      <c r="AY136" s="23" t="s">
        <v>149</v>
      </c>
      <c r="BE136" s="231">
        <f>IF(N136="základní",J136,0)</f>
        <v>0</v>
      </c>
      <c r="BF136" s="231">
        <f>IF(N136="snížená",J136,0)</f>
        <v>0</v>
      </c>
      <c r="BG136" s="231">
        <f>IF(N136="zákl. přenesená",J136,0)</f>
        <v>0</v>
      </c>
      <c r="BH136" s="231">
        <f>IF(N136="sníž. přenesená",J136,0)</f>
        <v>0</v>
      </c>
      <c r="BI136" s="231">
        <f>IF(N136="nulová",J136,0)</f>
        <v>0</v>
      </c>
      <c r="BJ136" s="23" t="s">
        <v>24</v>
      </c>
      <c r="BK136" s="231">
        <f>ROUND(I136*H136,2)</f>
        <v>0</v>
      </c>
      <c r="BL136" s="23" t="s">
        <v>250</v>
      </c>
      <c r="BM136" s="23" t="s">
        <v>1027</v>
      </c>
    </row>
    <row r="137" spans="2:65" s="1" customFormat="1" ht="22.8" customHeight="1">
      <c r="B137" s="45"/>
      <c r="C137" s="220" t="s">
        <v>335</v>
      </c>
      <c r="D137" s="220" t="s">
        <v>152</v>
      </c>
      <c r="E137" s="221" t="s">
        <v>1028</v>
      </c>
      <c r="F137" s="222" t="s">
        <v>1029</v>
      </c>
      <c r="G137" s="223" t="s">
        <v>179</v>
      </c>
      <c r="H137" s="224">
        <v>16</v>
      </c>
      <c r="I137" s="225"/>
      <c r="J137" s="226">
        <f>ROUND(I137*H137,2)</f>
        <v>0</v>
      </c>
      <c r="K137" s="222" t="s">
        <v>156</v>
      </c>
      <c r="L137" s="71"/>
      <c r="M137" s="227" t="s">
        <v>22</v>
      </c>
      <c r="N137" s="228" t="s">
        <v>46</v>
      </c>
      <c r="O137" s="46"/>
      <c r="P137" s="229">
        <f>O137*H137</f>
        <v>0</v>
      </c>
      <c r="Q137" s="229">
        <v>0</v>
      </c>
      <c r="R137" s="229">
        <f>Q137*H137</f>
        <v>0</v>
      </c>
      <c r="S137" s="229">
        <v>0</v>
      </c>
      <c r="T137" s="230">
        <f>S137*H137</f>
        <v>0</v>
      </c>
      <c r="AR137" s="23" t="s">
        <v>250</v>
      </c>
      <c r="AT137" s="23" t="s">
        <v>152</v>
      </c>
      <c r="AU137" s="23" t="s">
        <v>84</v>
      </c>
      <c r="AY137" s="23" t="s">
        <v>149</v>
      </c>
      <c r="BE137" s="231">
        <f>IF(N137="základní",J137,0)</f>
        <v>0</v>
      </c>
      <c r="BF137" s="231">
        <f>IF(N137="snížená",J137,0)</f>
        <v>0</v>
      </c>
      <c r="BG137" s="231">
        <f>IF(N137="zákl. přenesená",J137,0)</f>
        <v>0</v>
      </c>
      <c r="BH137" s="231">
        <f>IF(N137="sníž. přenesená",J137,0)</f>
        <v>0</v>
      </c>
      <c r="BI137" s="231">
        <f>IF(N137="nulová",J137,0)</f>
        <v>0</v>
      </c>
      <c r="BJ137" s="23" t="s">
        <v>24</v>
      </c>
      <c r="BK137" s="231">
        <f>ROUND(I137*H137,2)</f>
        <v>0</v>
      </c>
      <c r="BL137" s="23" t="s">
        <v>250</v>
      </c>
      <c r="BM137" s="23" t="s">
        <v>537</v>
      </c>
    </row>
    <row r="138" spans="2:47" s="1" customFormat="1" ht="13.5">
      <c r="B138" s="45"/>
      <c r="C138" s="73"/>
      <c r="D138" s="232" t="s">
        <v>159</v>
      </c>
      <c r="E138" s="73"/>
      <c r="F138" s="233" t="s">
        <v>1030</v>
      </c>
      <c r="G138" s="73"/>
      <c r="H138" s="73"/>
      <c r="I138" s="190"/>
      <c r="J138" s="73"/>
      <c r="K138" s="73"/>
      <c r="L138" s="71"/>
      <c r="M138" s="234"/>
      <c r="N138" s="46"/>
      <c r="O138" s="46"/>
      <c r="P138" s="46"/>
      <c r="Q138" s="46"/>
      <c r="R138" s="46"/>
      <c r="S138" s="46"/>
      <c r="T138" s="94"/>
      <c r="AT138" s="23" t="s">
        <v>159</v>
      </c>
      <c r="AU138" s="23" t="s">
        <v>84</v>
      </c>
    </row>
    <row r="139" spans="2:51" s="11" customFormat="1" ht="13.5">
      <c r="B139" s="235"/>
      <c r="C139" s="236"/>
      <c r="D139" s="232" t="s">
        <v>161</v>
      </c>
      <c r="E139" s="237" t="s">
        <v>22</v>
      </c>
      <c r="F139" s="238" t="s">
        <v>1031</v>
      </c>
      <c r="G139" s="236"/>
      <c r="H139" s="239">
        <v>16</v>
      </c>
      <c r="I139" s="240"/>
      <c r="J139" s="236"/>
      <c r="K139" s="236"/>
      <c r="L139" s="241"/>
      <c r="M139" s="242"/>
      <c r="N139" s="243"/>
      <c r="O139" s="243"/>
      <c r="P139" s="243"/>
      <c r="Q139" s="243"/>
      <c r="R139" s="243"/>
      <c r="S139" s="243"/>
      <c r="T139" s="244"/>
      <c r="AT139" s="245" t="s">
        <v>161</v>
      </c>
      <c r="AU139" s="245" t="s">
        <v>84</v>
      </c>
      <c r="AV139" s="11" t="s">
        <v>84</v>
      </c>
      <c r="AW139" s="11" t="s">
        <v>163</v>
      </c>
      <c r="AX139" s="11" t="s">
        <v>75</v>
      </c>
      <c r="AY139" s="245" t="s">
        <v>149</v>
      </c>
    </row>
    <row r="140" spans="2:51" s="13" customFormat="1" ht="13.5">
      <c r="B140" s="256"/>
      <c r="C140" s="257"/>
      <c r="D140" s="232" t="s">
        <v>161</v>
      </c>
      <c r="E140" s="258" t="s">
        <v>22</v>
      </c>
      <c r="F140" s="259" t="s">
        <v>498</v>
      </c>
      <c r="G140" s="257"/>
      <c r="H140" s="260">
        <v>16</v>
      </c>
      <c r="I140" s="261"/>
      <c r="J140" s="257"/>
      <c r="K140" s="257"/>
      <c r="L140" s="262"/>
      <c r="M140" s="263"/>
      <c r="N140" s="264"/>
      <c r="O140" s="264"/>
      <c r="P140" s="264"/>
      <c r="Q140" s="264"/>
      <c r="R140" s="264"/>
      <c r="S140" s="264"/>
      <c r="T140" s="265"/>
      <c r="AT140" s="266" t="s">
        <v>161</v>
      </c>
      <c r="AU140" s="266" t="s">
        <v>84</v>
      </c>
      <c r="AV140" s="13" t="s">
        <v>157</v>
      </c>
      <c r="AW140" s="13" t="s">
        <v>163</v>
      </c>
      <c r="AX140" s="13" t="s">
        <v>24</v>
      </c>
      <c r="AY140" s="266" t="s">
        <v>149</v>
      </c>
    </row>
    <row r="141" spans="2:65" s="1" customFormat="1" ht="14.4" customHeight="1">
      <c r="B141" s="45"/>
      <c r="C141" s="220" t="s">
        <v>340</v>
      </c>
      <c r="D141" s="220" t="s">
        <v>152</v>
      </c>
      <c r="E141" s="221" t="s">
        <v>1032</v>
      </c>
      <c r="F141" s="222" t="s">
        <v>1033</v>
      </c>
      <c r="G141" s="223" t="s">
        <v>179</v>
      </c>
      <c r="H141" s="224">
        <v>5</v>
      </c>
      <c r="I141" s="225"/>
      <c r="J141" s="226">
        <f>ROUND(I141*H141,2)</f>
        <v>0</v>
      </c>
      <c r="K141" s="222" t="s">
        <v>156</v>
      </c>
      <c r="L141" s="71"/>
      <c r="M141" s="227" t="s">
        <v>22</v>
      </c>
      <c r="N141" s="228" t="s">
        <v>46</v>
      </c>
      <c r="O141" s="46"/>
      <c r="P141" s="229">
        <f>O141*H141</f>
        <v>0</v>
      </c>
      <c r="Q141" s="229">
        <v>0.00013</v>
      </c>
      <c r="R141" s="229">
        <f>Q141*H141</f>
        <v>0.00065</v>
      </c>
      <c r="S141" s="229">
        <v>0</v>
      </c>
      <c r="T141" s="230">
        <f>S141*H141</f>
        <v>0</v>
      </c>
      <c r="AR141" s="23" t="s">
        <v>250</v>
      </c>
      <c r="AT141" s="23" t="s">
        <v>152</v>
      </c>
      <c r="AU141" s="23" t="s">
        <v>84</v>
      </c>
      <c r="AY141" s="23" t="s">
        <v>149</v>
      </c>
      <c r="BE141" s="231">
        <f>IF(N141="základní",J141,0)</f>
        <v>0</v>
      </c>
      <c r="BF141" s="231">
        <f>IF(N141="snížená",J141,0)</f>
        <v>0</v>
      </c>
      <c r="BG141" s="231">
        <f>IF(N141="zákl. přenesená",J141,0)</f>
        <v>0</v>
      </c>
      <c r="BH141" s="231">
        <f>IF(N141="sníž. přenesená",J141,0)</f>
        <v>0</v>
      </c>
      <c r="BI141" s="231">
        <f>IF(N141="nulová",J141,0)</f>
        <v>0</v>
      </c>
      <c r="BJ141" s="23" t="s">
        <v>24</v>
      </c>
      <c r="BK141" s="231">
        <f>ROUND(I141*H141,2)</f>
        <v>0</v>
      </c>
      <c r="BL141" s="23" t="s">
        <v>250</v>
      </c>
      <c r="BM141" s="23" t="s">
        <v>545</v>
      </c>
    </row>
    <row r="142" spans="2:47" s="1" customFormat="1" ht="13.5">
      <c r="B142" s="45"/>
      <c r="C142" s="73"/>
      <c r="D142" s="232" t="s">
        <v>159</v>
      </c>
      <c r="E142" s="73"/>
      <c r="F142" s="233" t="s">
        <v>1034</v>
      </c>
      <c r="G142" s="73"/>
      <c r="H142" s="73"/>
      <c r="I142" s="190"/>
      <c r="J142" s="73"/>
      <c r="K142" s="73"/>
      <c r="L142" s="71"/>
      <c r="M142" s="234"/>
      <c r="N142" s="46"/>
      <c r="O142" s="46"/>
      <c r="P142" s="46"/>
      <c r="Q142" s="46"/>
      <c r="R142" s="46"/>
      <c r="S142" s="46"/>
      <c r="T142" s="94"/>
      <c r="AT142" s="23" t="s">
        <v>159</v>
      </c>
      <c r="AU142" s="23" t="s">
        <v>84</v>
      </c>
    </row>
    <row r="143" spans="2:65" s="1" customFormat="1" ht="14.4" customHeight="1">
      <c r="B143" s="45"/>
      <c r="C143" s="220" t="s">
        <v>345</v>
      </c>
      <c r="D143" s="220" t="s">
        <v>152</v>
      </c>
      <c r="E143" s="221" t="s">
        <v>1035</v>
      </c>
      <c r="F143" s="222" t="s">
        <v>1036</v>
      </c>
      <c r="G143" s="223" t="s">
        <v>1037</v>
      </c>
      <c r="H143" s="224">
        <v>10</v>
      </c>
      <c r="I143" s="225"/>
      <c r="J143" s="226">
        <f>ROUND(I143*H143,2)</f>
        <v>0</v>
      </c>
      <c r="K143" s="222" t="s">
        <v>156</v>
      </c>
      <c r="L143" s="71"/>
      <c r="M143" s="227" t="s">
        <v>22</v>
      </c>
      <c r="N143" s="228" t="s">
        <v>46</v>
      </c>
      <c r="O143" s="46"/>
      <c r="P143" s="229">
        <f>O143*H143</f>
        <v>0</v>
      </c>
      <c r="Q143" s="229">
        <v>0.00025</v>
      </c>
      <c r="R143" s="229">
        <f>Q143*H143</f>
        <v>0.0025</v>
      </c>
      <c r="S143" s="229">
        <v>0</v>
      </c>
      <c r="T143" s="230">
        <f>S143*H143</f>
        <v>0</v>
      </c>
      <c r="AR143" s="23" t="s">
        <v>250</v>
      </c>
      <c r="AT143" s="23" t="s">
        <v>152</v>
      </c>
      <c r="AU143" s="23" t="s">
        <v>84</v>
      </c>
      <c r="AY143" s="23" t="s">
        <v>149</v>
      </c>
      <c r="BE143" s="231">
        <f>IF(N143="základní",J143,0)</f>
        <v>0</v>
      </c>
      <c r="BF143" s="231">
        <f>IF(N143="snížená",J143,0)</f>
        <v>0</v>
      </c>
      <c r="BG143" s="231">
        <f>IF(N143="zákl. přenesená",J143,0)</f>
        <v>0</v>
      </c>
      <c r="BH143" s="231">
        <f>IF(N143="sníž. přenesená",J143,0)</f>
        <v>0</v>
      </c>
      <c r="BI143" s="231">
        <f>IF(N143="nulová",J143,0)</f>
        <v>0</v>
      </c>
      <c r="BJ143" s="23" t="s">
        <v>24</v>
      </c>
      <c r="BK143" s="231">
        <f>ROUND(I143*H143,2)</f>
        <v>0</v>
      </c>
      <c r="BL143" s="23" t="s">
        <v>250</v>
      </c>
      <c r="BM143" s="23" t="s">
        <v>556</v>
      </c>
    </row>
    <row r="144" spans="2:47" s="1" customFormat="1" ht="13.5">
      <c r="B144" s="45"/>
      <c r="C144" s="73"/>
      <c r="D144" s="232" t="s">
        <v>159</v>
      </c>
      <c r="E144" s="73"/>
      <c r="F144" s="233" t="s">
        <v>1034</v>
      </c>
      <c r="G144" s="73"/>
      <c r="H144" s="73"/>
      <c r="I144" s="190"/>
      <c r="J144" s="73"/>
      <c r="K144" s="73"/>
      <c r="L144" s="71"/>
      <c r="M144" s="234"/>
      <c r="N144" s="46"/>
      <c r="O144" s="46"/>
      <c r="P144" s="46"/>
      <c r="Q144" s="46"/>
      <c r="R144" s="46"/>
      <c r="S144" s="46"/>
      <c r="T144" s="94"/>
      <c r="AT144" s="23" t="s">
        <v>159</v>
      </c>
      <c r="AU144" s="23" t="s">
        <v>84</v>
      </c>
    </row>
    <row r="145" spans="2:65" s="1" customFormat="1" ht="22.8" customHeight="1">
      <c r="B145" s="45"/>
      <c r="C145" s="220" t="s">
        <v>351</v>
      </c>
      <c r="D145" s="220" t="s">
        <v>152</v>
      </c>
      <c r="E145" s="221" t="s">
        <v>1038</v>
      </c>
      <c r="F145" s="222" t="s">
        <v>1039</v>
      </c>
      <c r="G145" s="223" t="s">
        <v>185</v>
      </c>
      <c r="H145" s="224">
        <v>54</v>
      </c>
      <c r="I145" s="225"/>
      <c r="J145" s="226">
        <f>ROUND(I145*H145,2)</f>
        <v>0</v>
      </c>
      <c r="K145" s="222" t="s">
        <v>156</v>
      </c>
      <c r="L145" s="71"/>
      <c r="M145" s="227" t="s">
        <v>22</v>
      </c>
      <c r="N145" s="228" t="s">
        <v>46</v>
      </c>
      <c r="O145" s="46"/>
      <c r="P145" s="229">
        <f>O145*H145</f>
        <v>0</v>
      </c>
      <c r="Q145" s="229">
        <v>0.00019</v>
      </c>
      <c r="R145" s="229">
        <f>Q145*H145</f>
        <v>0.01026</v>
      </c>
      <c r="S145" s="229">
        <v>0</v>
      </c>
      <c r="T145" s="230">
        <f>S145*H145</f>
        <v>0</v>
      </c>
      <c r="AR145" s="23" t="s">
        <v>250</v>
      </c>
      <c r="AT145" s="23" t="s">
        <v>152</v>
      </c>
      <c r="AU145" s="23" t="s">
        <v>84</v>
      </c>
      <c r="AY145" s="23" t="s">
        <v>149</v>
      </c>
      <c r="BE145" s="231">
        <f>IF(N145="základní",J145,0)</f>
        <v>0</v>
      </c>
      <c r="BF145" s="231">
        <f>IF(N145="snížená",J145,0)</f>
        <v>0</v>
      </c>
      <c r="BG145" s="231">
        <f>IF(N145="zákl. přenesená",J145,0)</f>
        <v>0</v>
      </c>
      <c r="BH145" s="231">
        <f>IF(N145="sníž. přenesená",J145,0)</f>
        <v>0</v>
      </c>
      <c r="BI145" s="231">
        <f>IF(N145="nulová",J145,0)</f>
        <v>0</v>
      </c>
      <c r="BJ145" s="23" t="s">
        <v>24</v>
      </c>
      <c r="BK145" s="231">
        <f>ROUND(I145*H145,2)</f>
        <v>0</v>
      </c>
      <c r="BL145" s="23" t="s">
        <v>250</v>
      </c>
      <c r="BM145" s="23" t="s">
        <v>565</v>
      </c>
    </row>
    <row r="146" spans="2:47" s="1" customFormat="1" ht="13.5">
      <c r="B146" s="45"/>
      <c r="C146" s="73"/>
      <c r="D146" s="232" t="s">
        <v>159</v>
      </c>
      <c r="E146" s="73"/>
      <c r="F146" s="233" t="s">
        <v>1040</v>
      </c>
      <c r="G146" s="73"/>
      <c r="H146" s="73"/>
      <c r="I146" s="190"/>
      <c r="J146" s="73"/>
      <c r="K146" s="73"/>
      <c r="L146" s="71"/>
      <c r="M146" s="234"/>
      <c r="N146" s="46"/>
      <c r="O146" s="46"/>
      <c r="P146" s="46"/>
      <c r="Q146" s="46"/>
      <c r="R146" s="46"/>
      <c r="S146" s="46"/>
      <c r="T146" s="94"/>
      <c r="AT146" s="23" t="s">
        <v>159</v>
      </c>
      <c r="AU146" s="23" t="s">
        <v>84</v>
      </c>
    </row>
    <row r="147" spans="2:51" s="11" customFormat="1" ht="13.5">
      <c r="B147" s="235"/>
      <c r="C147" s="236"/>
      <c r="D147" s="232" t="s">
        <v>161</v>
      </c>
      <c r="E147" s="237" t="s">
        <v>22</v>
      </c>
      <c r="F147" s="238" t="s">
        <v>1041</v>
      </c>
      <c r="G147" s="236"/>
      <c r="H147" s="239">
        <v>54</v>
      </c>
      <c r="I147" s="240"/>
      <c r="J147" s="236"/>
      <c r="K147" s="236"/>
      <c r="L147" s="241"/>
      <c r="M147" s="242"/>
      <c r="N147" s="243"/>
      <c r="O147" s="243"/>
      <c r="P147" s="243"/>
      <c r="Q147" s="243"/>
      <c r="R147" s="243"/>
      <c r="S147" s="243"/>
      <c r="T147" s="244"/>
      <c r="AT147" s="245" t="s">
        <v>161</v>
      </c>
      <c r="AU147" s="245" t="s">
        <v>84</v>
      </c>
      <c r="AV147" s="11" t="s">
        <v>84</v>
      </c>
      <c r="AW147" s="11" t="s">
        <v>163</v>
      </c>
      <c r="AX147" s="11" t="s">
        <v>75</v>
      </c>
      <c r="AY147" s="245" t="s">
        <v>149</v>
      </c>
    </row>
    <row r="148" spans="2:51" s="13" customFormat="1" ht="13.5">
      <c r="B148" s="256"/>
      <c r="C148" s="257"/>
      <c r="D148" s="232" t="s">
        <v>161</v>
      </c>
      <c r="E148" s="258" t="s">
        <v>22</v>
      </c>
      <c r="F148" s="259" t="s">
        <v>498</v>
      </c>
      <c r="G148" s="257"/>
      <c r="H148" s="260">
        <v>54</v>
      </c>
      <c r="I148" s="261"/>
      <c r="J148" s="257"/>
      <c r="K148" s="257"/>
      <c r="L148" s="262"/>
      <c r="M148" s="263"/>
      <c r="N148" s="264"/>
      <c r="O148" s="264"/>
      <c r="P148" s="264"/>
      <c r="Q148" s="264"/>
      <c r="R148" s="264"/>
      <c r="S148" s="264"/>
      <c r="T148" s="265"/>
      <c r="AT148" s="266" t="s">
        <v>161</v>
      </c>
      <c r="AU148" s="266" t="s">
        <v>84</v>
      </c>
      <c r="AV148" s="13" t="s">
        <v>157</v>
      </c>
      <c r="AW148" s="13" t="s">
        <v>163</v>
      </c>
      <c r="AX148" s="13" t="s">
        <v>24</v>
      </c>
      <c r="AY148" s="266" t="s">
        <v>149</v>
      </c>
    </row>
    <row r="149" spans="2:65" s="1" customFormat="1" ht="22.8" customHeight="1">
      <c r="B149" s="45"/>
      <c r="C149" s="220" t="s">
        <v>356</v>
      </c>
      <c r="D149" s="220" t="s">
        <v>152</v>
      </c>
      <c r="E149" s="221" t="s">
        <v>1042</v>
      </c>
      <c r="F149" s="222" t="s">
        <v>1043</v>
      </c>
      <c r="G149" s="223" t="s">
        <v>185</v>
      </c>
      <c r="H149" s="224">
        <v>54</v>
      </c>
      <c r="I149" s="225"/>
      <c r="J149" s="226">
        <f>ROUND(I149*H149,2)</f>
        <v>0</v>
      </c>
      <c r="K149" s="222" t="s">
        <v>156</v>
      </c>
      <c r="L149" s="71"/>
      <c r="M149" s="227" t="s">
        <v>22</v>
      </c>
      <c r="N149" s="228" t="s">
        <v>46</v>
      </c>
      <c r="O149" s="46"/>
      <c r="P149" s="229">
        <f>O149*H149</f>
        <v>0</v>
      </c>
      <c r="Q149" s="229">
        <v>1E-05</v>
      </c>
      <c r="R149" s="229">
        <f>Q149*H149</f>
        <v>0.00054</v>
      </c>
      <c r="S149" s="229">
        <v>0</v>
      </c>
      <c r="T149" s="230">
        <f>S149*H149</f>
        <v>0</v>
      </c>
      <c r="AR149" s="23" t="s">
        <v>250</v>
      </c>
      <c r="AT149" s="23" t="s">
        <v>152</v>
      </c>
      <c r="AU149" s="23" t="s">
        <v>84</v>
      </c>
      <c r="AY149" s="23" t="s">
        <v>149</v>
      </c>
      <c r="BE149" s="231">
        <f>IF(N149="základní",J149,0)</f>
        <v>0</v>
      </c>
      <c r="BF149" s="231">
        <f>IF(N149="snížená",J149,0)</f>
        <v>0</v>
      </c>
      <c r="BG149" s="231">
        <f>IF(N149="zákl. přenesená",J149,0)</f>
        <v>0</v>
      </c>
      <c r="BH149" s="231">
        <f>IF(N149="sníž. přenesená",J149,0)</f>
        <v>0</v>
      </c>
      <c r="BI149" s="231">
        <f>IF(N149="nulová",J149,0)</f>
        <v>0</v>
      </c>
      <c r="BJ149" s="23" t="s">
        <v>24</v>
      </c>
      <c r="BK149" s="231">
        <f>ROUND(I149*H149,2)</f>
        <v>0</v>
      </c>
      <c r="BL149" s="23" t="s">
        <v>250</v>
      </c>
      <c r="BM149" s="23" t="s">
        <v>577</v>
      </c>
    </row>
    <row r="150" spans="2:47" s="1" customFormat="1" ht="13.5">
      <c r="B150" s="45"/>
      <c r="C150" s="73"/>
      <c r="D150" s="232" t="s">
        <v>159</v>
      </c>
      <c r="E150" s="73"/>
      <c r="F150" s="233" t="s">
        <v>1040</v>
      </c>
      <c r="G150" s="73"/>
      <c r="H150" s="73"/>
      <c r="I150" s="190"/>
      <c r="J150" s="73"/>
      <c r="K150" s="73"/>
      <c r="L150" s="71"/>
      <c r="M150" s="234"/>
      <c r="N150" s="46"/>
      <c r="O150" s="46"/>
      <c r="P150" s="46"/>
      <c r="Q150" s="46"/>
      <c r="R150" s="46"/>
      <c r="S150" s="46"/>
      <c r="T150" s="94"/>
      <c r="AT150" s="23" t="s">
        <v>159</v>
      </c>
      <c r="AU150" s="23" t="s">
        <v>84</v>
      </c>
    </row>
    <row r="151" spans="2:65" s="1" customFormat="1" ht="34.2" customHeight="1">
      <c r="B151" s="45"/>
      <c r="C151" s="220" t="s">
        <v>362</v>
      </c>
      <c r="D151" s="220" t="s">
        <v>152</v>
      </c>
      <c r="E151" s="221" t="s">
        <v>1044</v>
      </c>
      <c r="F151" s="222" t="s">
        <v>1045</v>
      </c>
      <c r="G151" s="223" t="s">
        <v>155</v>
      </c>
      <c r="H151" s="224">
        <v>0.067</v>
      </c>
      <c r="I151" s="225"/>
      <c r="J151" s="226">
        <f>ROUND(I151*H151,2)</f>
        <v>0</v>
      </c>
      <c r="K151" s="222" t="s">
        <v>156</v>
      </c>
      <c r="L151" s="71"/>
      <c r="M151" s="227" t="s">
        <v>22</v>
      </c>
      <c r="N151" s="228" t="s">
        <v>46</v>
      </c>
      <c r="O151" s="46"/>
      <c r="P151" s="229">
        <f>O151*H151</f>
        <v>0</v>
      </c>
      <c r="Q151" s="229">
        <v>0</v>
      </c>
      <c r="R151" s="229">
        <f>Q151*H151</f>
        <v>0</v>
      </c>
      <c r="S151" s="229">
        <v>0</v>
      </c>
      <c r="T151" s="230">
        <f>S151*H151</f>
        <v>0</v>
      </c>
      <c r="AR151" s="23" t="s">
        <v>250</v>
      </c>
      <c r="AT151" s="23" t="s">
        <v>152</v>
      </c>
      <c r="AU151" s="23" t="s">
        <v>84</v>
      </c>
      <c r="AY151" s="23" t="s">
        <v>149</v>
      </c>
      <c r="BE151" s="231">
        <f>IF(N151="základní",J151,0)</f>
        <v>0</v>
      </c>
      <c r="BF151" s="231">
        <f>IF(N151="snížená",J151,0)</f>
        <v>0</v>
      </c>
      <c r="BG151" s="231">
        <f>IF(N151="zákl. přenesená",J151,0)</f>
        <v>0</v>
      </c>
      <c r="BH151" s="231">
        <f>IF(N151="sníž. přenesená",J151,0)</f>
        <v>0</v>
      </c>
      <c r="BI151" s="231">
        <f>IF(N151="nulová",J151,0)</f>
        <v>0</v>
      </c>
      <c r="BJ151" s="23" t="s">
        <v>24</v>
      </c>
      <c r="BK151" s="231">
        <f>ROUND(I151*H151,2)</f>
        <v>0</v>
      </c>
      <c r="BL151" s="23" t="s">
        <v>250</v>
      </c>
      <c r="BM151" s="23" t="s">
        <v>1046</v>
      </c>
    </row>
    <row r="152" spans="2:47" s="1" customFormat="1" ht="13.5">
      <c r="B152" s="45"/>
      <c r="C152" s="73"/>
      <c r="D152" s="232" t="s">
        <v>159</v>
      </c>
      <c r="E152" s="73"/>
      <c r="F152" s="233" t="s">
        <v>1047</v>
      </c>
      <c r="G152" s="73"/>
      <c r="H152" s="73"/>
      <c r="I152" s="190"/>
      <c r="J152" s="73"/>
      <c r="K152" s="73"/>
      <c r="L152" s="71"/>
      <c r="M152" s="234"/>
      <c r="N152" s="46"/>
      <c r="O152" s="46"/>
      <c r="P152" s="46"/>
      <c r="Q152" s="46"/>
      <c r="R152" s="46"/>
      <c r="S152" s="46"/>
      <c r="T152" s="94"/>
      <c r="AT152" s="23" t="s">
        <v>159</v>
      </c>
      <c r="AU152" s="23" t="s">
        <v>84</v>
      </c>
    </row>
    <row r="153" spans="2:63" s="10" customFormat="1" ht="29.85" customHeight="1">
      <c r="B153" s="204"/>
      <c r="C153" s="205"/>
      <c r="D153" s="206" t="s">
        <v>74</v>
      </c>
      <c r="E153" s="218" t="s">
        <v>463</v>
      </c>
      <c r="F153" s="218" t="s">
        <v>464</v>
      </c>
      <c r="G153" s="205"/>
      <c r="H153" s="205"/>
      <c r="I153" s="208"/>
      <c r="J153" s="219">
        <f>BK153</f>
        <v>0</v>
      </c>
      <c r="K153" s="205"/>
      <c r="L153" s="210"/>
      <c r="M153" s="211"/>
      <c r="N153" s="212"/>
      <c r="O153" s="212"/>
      <c r="P153" s="213">
        <f>SUM(P154:P187)</f>
        <v>0</v>
      </c>
      <c r="Q153" s="212"/>
      <c r="R153" s="213">
        <f>SUM(R154:R187)</f>
        <v>0.28584</v>
      </c>
      <c r="S153" s="212"/>
      <c r="T153" s="214">
        <f>SUM(T154:T187)</f>
        <v>0</v>
      </c>
      <c r="AR153" s="215" t="s">
        <v>84</v>
      </c>
      <c r="AT153" s="216" t="s">
        <v>74</v>
      </c>
      <c r="AU153" s="216" t="s">
        <v>24</v>
      </c>
      <c r="AY153" s="215" t="s">
        <v>149</v>
      </c>
      <c r="BK153" s="217">
        <f>SUM(BK154:BK187)</f>
        <v>0</v>
      </c>
    </row>
    <row r="154" spans="2:65" s="1" customFormat="1" ht="22.8" customHeight="1">
      <c r="B154" s="45"/>
      <c r="C154" s="220" t="s">
        <v>367</v>
      </c>
      <c r="D154" s="220" t="s">
        <v>152</v>
      </c>
      <c r="E154" s="221" t="s">
        <v>1048</v>
      </c>
      <c r="F154" s="222" t="s">
        <v>1049</v>
      </c>
      <c r="G154" s="223" t="s">
        <v>468</v>
      </c>
      <c r="H154" s="224">
        <v>2</v>
      </c>
      <c r="I154" s="225"/>
      <c r="J154" s="226">
        <f>ROUND(I154*H154,2)</f>
        <v>0</v>
      </c>
      <c r="K154" s="222" t="s">
        <v>156</v>
      </c>
      <c r="L154" s="71"/>
      <c r="M154" s="227" t="s">
        <v>22</v>
      </c>
      <c r="N154" s="228" t="s">
        <v>46</v>
      </c>
      <c r="O154" s="46"/>
      <c r="P154" s="229">
        <f>O154*H154</f>
        <v>0</v>
      </c>
      <c r="Q154" s="229">
        <v>0.02412</v>
      </c>
      <c r="R154" s="229">
        <f>Q154*H154</f>
        <v>0.04824</v>
      </c>
      <c r="S154" s="229">
        <v>0</v>
      </c>
      <c r="T154" s="230">
        <f>S154*H154</f>
        <v>0</v>
      </c>
      <c r="AR154" s="23" t="s">
        <v>250</v>
      </c>
      <c r="AT154" s="23" t="s">
        <v>152</v>
      </c>
      <c r="AU154" s="23" t="s">
        <v>84</v>
      </c>
      <c r="AY154" s="23" t="s">
        <v>149</v>
      </c>
      <c r="BE154" s="231">
        <f>IF(N154="základní",J154,0)</f>
        <v>0</v>
      </c>
      <c r="BF154" s="231">
        <f>IF(N154="snížená",J154,0)</f>
        <v>0</v>
      </c>
      <c r="BG154" s="231">
        <f>IF(N154="zákl. přenesená",J154,0)</f>
        <v>0</v>
      </c>
      <c r="BH154" s="231">
        <f>IF(N154="sníž. přenesená",J154,0)</f>
        <v>0</v>
      </c>
      <c r="BI154" s="231">
        <f>IF(N154="nulová",J154,0)</f>
        <v>0</v>
      </c>
      <c r="BJ154" s="23" t="s">
        <v>24</v>
      </c>
      <c r="BK154" s="231">
        <f>ROUND(I154*H154,2)</f>
        <v>0</v>
      </c>
      <c r="BL154" s="23" t="s">
        <v>250</v>
      </c>
      <c r="BM154" s="23" t="s">
        <v>1050</v>
      </c>
    </row>
    <row r="155" spans="2:47" s="1" customFormat="1" ht="13.5">
      <c r="B155" s="45"/>
      <c r="C155" s="73"/>
      <c r="D155" s="232" t="s">
        <v>159</v>
      </c>
      <c r="E155" s="73"/>
      <c r="F155" s="233" t="s">
        <v>1051</v>
      </c>
      <c r="G155" s="73"/>
      <c r="H155" s="73"/>
      <c r="I155" s="190"/>
      <c r="J155" s="73"/>
      <c r="K155" s="73"/>
      <c r="L155" s="71"/>
      <c r="M155" s="234"/>
      <c r="N155" s="46"/>
      <c r="O155" s="46"/>
      <c r="P155" s="46"/>
      <c r="Q155" s="46"/>
      <c r="R155" s="46"/>
      <c r="S155" s="46"/>
      <c r="T155" s="94"/>
      <c r="AT155" s="23" t="s">
        <v>159</v>
      </c>
      <c r="AU155" s="23" t="s">
        <v>84</v>
      </c>
    </row>
    <row r="156" spans="2:47" s="1" customFormat="1" ht="13.5">
      <c r="B156" s="45"/>
      <c r="C156" s="73"/>
      <c r="D156" s="232" t="s">
        <v>410</v>
      </c>
      <c r="E156" s="73"/>
      <c r="F156" s="233" t="s">
        <v>1052</v>
      </c>
      <c r="G156" s="73"/>
      <c r="H156" s="73"/>
      <c r="I156" s="190"/>
      <c r="J156" s="73"/>
      <c r="K156" s="73"/>
      <c r="L156" s="71"/>
      <c r="M156" s="234"/>
      <c r="N156" s="46"/>
      <c r="O156" s="46"/>
      <c r="P156" s="46"/>
      <c r="Q156" s="46"/>
      <c r="R156" s="46"/>
      <c r="S156" s="46"/>
      <c r="T156" s="94"/>
      <c r="AT156" s="23" t="s">
        <v>410</v>
      </c>
      <c r="AU156" s="23" t="s">
        <v>84</v>
      </c>
    </row>
    <row r="157" spans="2:65" s="1" customFormat="1" ht="22.8" customHeight="1">
      <c r="B157" s="45"/>
      <c r="C157" s="220" t="s">
        <v>372</v>
      </c>
      <c r="D157" s="220" t="s">
        <v>152</v>
      </c>
      <c r="E157" s="221" t="s">
        <v>1053</v>
      </c>
      <c r="F157" s="222" t="s">
        <v>1054</v>
      </c>
      <c r="G157" s="223" t="s">
        <v>468</v>
      </c>
      <c r="H157" s="224">
        <v>3</v>
      </c>
      <c r="I157" s="225"/>
      <c r="J157" s="226">
        <f>ROUND(I157*H157,2)</f>
        <v>0</v>
      </c>
      <c r="K157" s="222" t="s">
        <v>156</v>
      </c>
      <c r="L157" s="71"/>
      <c r="M157" s="227" t="s">
        <v>22</v>
      </c>
      <c r="N157" s="228" t="s">
        <v>46</v>
      </c>
      <c r="O157" s="46"/>
      <c r="P157" s="229">
        <f>O157*H157</f>
        <v>0</v>
      </c>
      <c r="Q157" s="229">
        <v>0.0232</v>
      </c>
      <c r="R157" s="229">
        <f>Q157*H157</f>
        <v>0.0696</v>
      </c>
      <c r="S157" s="229">
        <v>0</v>
      </c>
      <c r="T157" s="230">
        <f>S157*H157</f>
        <v>0</v>
      </c>
      <c r="AR157" s="23" t="s">
        <v>250</v>
      </c>
      <c r="AT157" s="23" t="s">
        <v>152</v>
      </c>
      <c r="AU157" s="23" t="s">
        <v>84</v>
      </c>
      <c r="AY157" s="23" t="s">
        <v>149</v>
      </c>
      <c r="BE157" s="231">
        <f>IF(N157="základní",J157,0)</f>
        <v>0</v>
      </c>
      <c r="BF157" s="231">
        <f>IF(N157="snížená",J157,0)</f>
        <v>0</v>
      </c>
      <c r="BG157" s="231">
        <f>IF(N157="zákl. přenesená",J157,0)</f>
        <v>0</v>
      </c>
      <c r="BH157" s="231">
        <f>IF(N157="sníž. přenesená",J157,0)</f>
        <v>0</v>
      </c>
      <c r="BI157" s="231">
        <f>IF(N157="nulová",J157,0)</f>
        <v>0</v>
      </c>
      <c r="BJ157" s="23" t="s">
        <v>24</v>
      </c>
      <c r="BK157" s="231">
        <f>ROUND(I157*H157,2)</f>
        <v>0</v>
      </c>
      <c r="BL157" s="23" t="s">
        <v>250</v>
      </c>
      <c r="BM157" s="23" t="s">
        <v>1055</v>
      </c>
    </row>
    <row r="158" spans="2:47" s="1" customFormat="1" ht="13.5">
      <c r="B158" s="45"/>
      <c r="C158" s="73"/>
      <c r="D158" s="232" t="s">
        <v>159</v>
      </c>
      <c r="E158" s="73"/>
      <c r="F158" s="233" t="s">
        <v>1051</v>
      </c>
      <c r="G158" s="73"/>
      <c r="H158" s="73"/>
      <c r="I158" s="190"/>
      <c r="J158" s="73"/>
      <c r="K158" s="73"/>
      <c r="L158" s="71"/>
      <c r="M158" s="234"/>
      <c r="N158" s="46"/>
      <c r="O158" s="46"/>
      <c r="P158" s="46"/>
      <c r="Q158" s="46"/>
      <c r="R158" s="46"/>
      <c r="S158" s="46"/>
      <c r="T158" s="94"/>
      <c r="AT158" s="23" t="s">
        <v>159</v>
      </c>
      <c r="AU158" s="23" t="s">
        <v>84</v>
      </c>
    </row>
    <row r="159" spans="2:65" s="1" customFormat="1" ht="22.8" customHeight="1">
      <c r="B159" s="45"/>
      <c r="C159" s="220" t="s">
        <v>378</v>
      </c>
      <c r="D159" s="220" t="s">
        <v>152</v>
      </c>
      <c r="E159" s="221" t="s">
        <v>1056</v>
      </c>
      <c r="F159" s="222" t="s">
        <v>1057</v>
      </c>
      <c r="G159" s="223" t="s">
        <v>468</v>
      </c>
      <c r="H159" s="224">
        <v>2</v>
      </c>
      <c r="I159" s="225"/>
      <c r="J159" s="226">
        <f>ROUND(I159*H159,2)</f>
        <v>0</v>
      </c>
      <c r="K159" s="222" t="s">
        <v>156</v>
      </c>
      <c r="L159" s="71"/>
      <c r="M159" s="227" t="s">
        <v>22</v>
      </c>
      <c r="N159" s="228" t="s">
        <v>46</v>
      </c>
      <c r="O159" s="46"/>
      <c r="P159" s="229">
        <f>O159*H159</f>
        <v>0</v>
      </c>
      <c r="Q159" s="229">
        <v>0.01528</v>
      </c>
      <c r="R159" s="229">
        <f>Q159*H159</f>
        <v>0.03056</v>
      </c>
      <c r="S159" s="229">
        <v>0</v>
      </c>
      <c r="T159" s="230">
        <f>S159*H159</f>
        <v>0</v>
      </c>
      <c r="AR159" s="23" t="s">
        <v>250</v>
      </c>
      <c r="AT159" s="23" t="s">
        <v>152</v>
      </c>
      <c r="AU159" s="23" t="s">
        <v>84</v>
      </c>
      <c r="AY159" s="23" t="s">
        <v>149</v>
      </c>
      <c r="BE159" s="231">
        <f>IF(N159="základní",J159,0)</f>
        <v>0</v>
      </c>
      <c r="BF159" s="231">
        <f>IF(N159="snížená",J159,0)</f>
        <v>0</v>
      </c>
      <c r="BG159" s="231">
        <f>IF(N159="zákl. přenesená",J159,0)</f>
        <v>0</v>
      </c>
      <c r="BH159" s="231">
        <f>IF(N159="sníž. přenesená",J159,0)</f>
        <v>0</v>
      </c>
      <c r="BI159" s="231">
        <f>IF(N159="nulová",J159,0)</f>
        <v>0</v>
      </c>
      <c r="BJ159" s="23" t="s">
        <v>24</v>
      </c>
      <c r="BK159" s="231">
        <f>ROUND(I159*H159,2)</f>
        <v>0</v>
      </c>
      <c r="BL159" s="23" t="s">
        <v>250</v>
      </c>
      <c r="BM159" s="23" t="s">
        <v>1058</v>
      </c>
    </row>
    <row r="160" spans="2:47" s="1" customFormat="1" ht="13.5">
      <c r="B160" s="45"/>
      <c r="C160" s="73"/>
      <c r="D160" s="232" t="s">
        <v>159</v>
      </c>
      <c r="E160" s="73"/>
      <c r="F160" s="233" t="s">
        <v>1059</v>
      </c>
      <c r="G160" s="73"/>
      <c r="H160" s="73"/>
      <c r="I160" s="190"/>
      <c r="J160" s="73"/>
      <c r="K160" s="73"/>
      <c r="L160" s="71"/>
      <c r="M160" s="234"/>
      <c r="N160" s="46"/>
      <c r="O160" s="46"/>
      <c r="P160" s="46"/>
      <c r="Q160" s="46"/>
      <c r="R160" s="46"/>
      <c r="S160" s="46"/>
      <c r="T160" s="94"/>
      <c r="AT160" s="23" t="s">
        <v>159</v>
      </c>
      <c r="AU160" s="23" t="s">
        <v>84</v>
      </c>
    </row>
    <row r="161" spans="2:47" s="1" customFormat="1" ht="13.5">
      <c r="B161" s="45"/>
      <c r="C161" s="73"/>
      <c r="D161" s="232" t="s">
        <v>410</v>
      </c>
      <c r="E161" s="73"/>
      <c r="F161" s="233" t="s">
        <v>1060</v>
      </c>
      <c r="G161" s="73"/>
      <c r="H161" s="73"/>
      <c r="I161" s="190"/>
      <c r="J161" s="73"/>
      <c r="K161" s="73"/>
      <c r="L161" s="71"/>
      <c r="M161" s="234"/>
      <c r="N161" s="46"/>
      <c r="O161" s="46"/>
      <c r="P161" s="46"/>
      <c r="Q161" s="46"/>
      <c r="R161" s="46"/>
      <c r="S161" s="46"/>
      <c r="T161" s="94"/>
      <c r="AT161" s="23" t="s">
        <v>410</v>
      </c>
      <c r="AU161" s="23" t="s">
        <v>84</v>
      </c>
    </row>
    <row r="162" spans="2:65" s="1" customFormat="1" ht="34.2" customHeight="1">
      <c r="B162" s="45"/>
      <c r="C162" s="220" t="s">
        <v>383</v>
      </c>
      <c r="D162" s="220" t="s">
        <v>152</v>
      </c>
      <c r="E162" s="221" t="s">
        <v>1061</v>
      </c>
      <c r="F162" s="222" t="s">
        <v>1062</v>
      </c>
      <c r="G162" s="223" t="s">
        <v>468</v>
      </c>
      <c r="H162" s="224">
        <v>3</v>
      </c>
      <c r="I162" s="225"/>
      <c r="J162" s="226">
        <f>ROUND(I162*H162,2)</f>
        <v>0</v>
      </c>
      <c r="K162" s="222" t="s">
        <v>156</v>
      </c>
      <c r="L162" s="71"/>
      <c r="M162" s="227" t="s">
        <v>22</v>
      </c>
      <c r="N162" s="228" t="s">
        <v>46</v>
      </c>
      <c r="O162" s="46"/>
      <c r="P162" s="229">
        <f>O162*H162</f>
        <v>0</v>
      </c>
      <c r="Q162" s="229">
        <v>0.01375</v>
      </c>
      <c r="R162" s="229">
        <f>Q162*H162</f>
        <v>0.04125</v>
      </c>
      <c r="S162" s="229">
        <v>0</v>
      </c>
      <c r="T162" s="230">
        <f>S162*H162</f>
        <v>0</v>
      </c>
      <c r="AR162" s="23" t="s">
        <v>250</v>
      </c>
      <c r="AT162" s="23" t="s">
        <v>152</v>
      </c>
      <c r="AU162" s="23" t="s">
        <v>84</v>
      </c>
      <c r="AY162" s="23" t="s">
        <v>149</v>
      </c>
      <c r="BE162" s="231">
        <f>IF(N162="základní",J162,0)</f>
        <v>0</v>
      </c>
      <c r="BF162" s="231">
        <f>IF(N162="snížená",J162,0)</f>
        <v>0</v>
      </c>
      <c r="BG162" s="231">
        <f>IF(N162="zákl. přenesená",J162,0)</f>
        <v>0</v>
      </c>
      <c r="BH162" s="231">
        <f>IF(N162="sníž. přenesená",J162,0)</f>
        <v>0</v>
      </c>
      <c r="BI162" s="231">
        <f>IF(N162="nulová",J162,0)</f>
        <v>0</v>
      </c>
      <c r="BJ162" s="23" t="s">
        <v>24</v>
      </c>
      <c r="BK162" s="231">
        <f>ROUND(I162*H162,2)</f>
        <v>0</v>
      </c>
      <c r="BL162" s="23" t="s">
        <v>250</v>
      </c>
      <c r="BM162" s="23" t="s">
        <v>1063</v>
      </c>
    </row>
    <row r="163" spans="2:47" s="1" customFormat="1" ht="13.5">
      <c r="B163" s="45"/>
      <c r="C163" s="73"/>
      <c r="D163" s="232" t="s">
        <v>159</v>
      </c>
      <c r="E163" s="73"/>
      <c r="F163" s="233" t="s">
        <v>1059</v>
      </c>
      <c r="G163" s="73"/>
      <c r="H163" s="73"/>
      <c r="I163" s="190"/>
      <c r="J163" s="73"/>
      <c r="K163" s="73"/>
      <c r="L163" s="71"/>
      <c r="M163" s="234"/>
      <c r="N163" s="46"/>
      <c r="O163" s="46"/>
      <c r="P163" s="46"/>
      <c r="Q163" s="46"/>
      <c r="R163" s="46"/>
      <c r="S163" s="46"/>
      <c r="T163" s="94"/>
      <c r="AT163" s="23" t="s">
        <v>159</v>
      </c>
      <c r="AU163" s="23" t="s">
        <v>84</v>
      </c>
    </row>
    <row r="164" spans="2:65" s="1" customFormat="1" ht="22.8" customHeight="1">
      <c r="B164" s="45"/>
      <c r="C164" s="220" t="s">
        <v>389</v>
      </c>
      <c r="D164" s="220" t="s">
        <v>152</v>
      </c>
      <c r="E164" s="221" t="s">
        <v>1064</v>
      </c>
      <c r="F164" s="222" t="s">
        <v>1065</v>
      </c>
      <c r="G164" s="223" t="s">
        <v>468</v>
      </c>
      <c r="H164" s="224">
        <v>20</v>
      </c>
      <c r="I164" s="225"/>
      <c r="J164" s="226">
        <f>ROUND(I164*H164,2)</f>
        <v>0</v>
      </c>
      <c r="K164" s="222" t="s">
        <v>156</v>
      </c>
      <c r="L164" s="71"/>
      <c r="M164" s="227" t="s">
        <v>22</v>
      </c>
      <c r="N164" s="228" t="s">
        <v>46</v>
      </c>
      <c r="O164" s="46"/>
      <c r="P164" s="229">
        <f>O164*H164</f>
        <v>0</v>
      </c>
      <c r="Q164" s="229">
        <v>0.0003</v>
      </c>
      <c r="R164" s="229">
        <f>Q164*H164</f>
        <v>0.005999999999999999</v>
      </c>
      <c r="S164" s="229">
        <v>0</v>
      </c>
      <c r="T164" s="230">
        <f>S164*H164</f>
        <v>0</v>
      </c>
      <c r="AR164" s="23" t="s">
        <v>250</v>
      </c>
      <c r="AT164" s="23" t="s">
        <v>152</v>
      </c>
      <c r="AU164" s="23" t="s">
        <v>84</v>
      </c>
      <c r="AY164" s="23" t="s">
        <v>149</v>
      </c>
      <c r="BE164" s="231">
        <f>IF(N164="základní",J164,0)</f>
        <v>0</v>
      </c>
      <c r="BF164" s="231">
        <f>IF(N164="snížená",J164,0)</f>
        <v>0</v>
      </c>
      <c r="BG164" s="231">
        <f>IF(N164="zákl. přenesená",J164,0)</f>
        <v>0</v>
      </c>
      <c r="BH164" s="231">
        <f>IF(N164="sníž. přenesená",J164,0)</f>
        <v>0</v>
      </c>
      <c r="BI164" s="231">
        <f>IF(N164="nulová",J164,0)</f>
        <v>0</v>
      </c>
      <c r="BJ164" s="23" t="s">
        <v>24</v>
      </c>
      <c r="BK164" s="231">
        <f>ROUND(I164*H164,2)</f>
        <v>0</v>
      </c>
      <c r="BL164" s="23" t="s">
        <v>250</v>
      </c>
      <c r="BM164" s="23" t="s">
        <v>1066</v>
      </c>
    </row>
    <row r="165" spans="2:51" s="11" customFormat="1" ht="13.5">
      <c r="B165" s="235"/>
      <c r="C165" s="236"/>
      <c r="D165" s="232" t="s">
        <v>161</v>
      </c>
      <c r="E165" s="237" t="s">
        <v>22</v>
      </c>
      <c r="F165" s="238" t="s">
        <v>1067</v>
      </c>
      <c r="G165" s="236"/>
      <c r="H165" s="239">
        <v>20</v>
      </c>
      <c r="I165" s="240"/>
      <c r="J165" s="236"/>
      <c r="K165" s="236"/>
      <c r="L165" s="241"/>
      <c r="M165" s="242"/>
      <c r="N165" s="243"/>
      <c r="O165" s="243"/>
      <c r="P165" s="243"/>
      <c r="Q165" s="243"/>
      <c r="R165" s="243"/>
      <c r="S165" s="243"/>
      <c r="T165" s="244"/>
      <c r="AT165" s="245" t="s">
        <v>161</v>
      </c>
      <c r="AU165" s="245" t="s">
        <v>84</v>
      </c>
      <c r="AV165" s="11" t="s">
        <v>84</v>
      </c>
      <c r="AW165" s="11" t="s">
        <v>163</v>
      </c>
      <c r="AX165" s="11" t="s">
        <v>75</v>
      </c>
      <c r="AY165" s="245" t="s">
        <v>149</v>
      </c>
    </row>
    <row r="166" spans="2:65" s="1" customFormat="1" ht="22.8" customHeight="1">
      <c r="B166" s="45"/>
      <c r="C166" s="220" t="s">
        <v>396</v>
      </c>
      <c r="D166" s="220" t="s">
        <v>152</v>
      </c>
      <c r="E166" s="221" t="s">
        <v>1068</v>
      </c>
      <c r="F166" s="222" t="s">
        <v>1069</v>
      </c>
      <c r="G166" s="223" t="s">
        <v>468</v>
      </c>
      <c r="H166" s="224">
        <v>5</v>
      </c>
      <c r="I166" s="225"/>
      <c r="J166" s="226">
        <f>ROUND(I166*H166,2)</f>
        <v>0</v>
      </c>
      <c r="K166" s="222" t="s">
        <v>156</v>
      </c>
      <c r="L166" s="71"/>
      <c r="M166" s="227" t="s">
        <v>22</v>
      </c>
      <c r="N166" s="228" t="s">
        <v>46</v>
      </c>
      <c r="O166" s="46"/>
      <c r="P166" s="229">
        <f>O166*H166</f>
        <v>0</v>
      </c>
      <c r="Q166" s="229">
        <v>9E-05</v>
      </c>
      <c r="R166" s="229">
        <f>Q166*H166</f>
        <v>0.00045000000000000004</v>
      </c>
      <c r="S166" s="229">
        <v>0</v>
      </c>
      <c r="T166" s="230">
        <f>S166*H166</f>
        <v>0</v>
      </c>
      <c r="AR166" s="23" t="s">
        <v>250</v>
      </c>
      <c r="AT166" s="23" t="s">
        <v>152</v>
      </c>
      <c r="AU166" s="23" t="s">
        <v>84</v>
      </c>
      <c r="AY166" s="23" t="s">
        <v>149</v>
      </c>
      <c r="BE166" s="231">
        <f>IF(N166="základní",J166,0)</f>
        <v>0</v>
      </c>
      <c r="BF166" s="231">
        <f>IF(N166="snížená",J166,0)</f>
        <v>0</v>
      </c>
      <c r="BG166" s="231">
        <f>IF(N166="zákl. přenesená",J166,0)</f>
        <v>0</v>
      </c>
      <c r="BH166" s="231">
        <f>IF(N166="sníž. přenesená",J166,0)</f>
        <v>0</v>
      </c>
      <c r="BI166" s="231">
        <f>IF(N166="nulová",J166,0)</f>
        <v>0</v>
      </c>
      <c r="BJ166" s="23" t="s">
        <v>24</v>
      </c>
      <c r="BK166" s="231">
        <f>ROUND(I166*H166,2)</f>
        <v>0</v>
      </c>
      <c r="BL166" s="23" t="s">
        <v>250</v>
      </c>
      <c r="BM166" s="23" t="s">
        <v>1070</v>
      </c>
    </row>
    <row r="167" spans="2:65" s="1" customFormat="1" ht="14.4" customHeight="1">
      <c r="B167" s="45"/>
      <c r="C167" s="267" t="s">
        <v>401</v>
      </c>
      <c r="D167" s="267" t="s">
        <v>500</v>
      </c>
      <c r="E167" s="268" t="s">
        <v>1071</v>
      </c>
      <c r="F167" s="269" t="s">
        <v>1072</v>
      </c>
      <c r="G167" s="270" t="s">
        <v>179</v>
      </c>
      <c r="H167" s="271">
        <v>5</v>
      </c>
      <c r="I167" s="272"/>
      <c r="J167" s="273">
        <f>ROUND(I167*H167,2)</f>
        <v>0</v>
      </c>
      <c r="K167" s="269" t="s">
        <v>156</v>
      </c>
      <c r="L167" s="274"/>
      <c r="M167" s="275" t="s">
        <v>22</v>
      </c>
      <c r="N167" s="276" t="s">
        <v>46</v>
      </c>
      <c r="O167" s="46"/>
      <c r="P167" s="229">
        <f>O167*H167</f>
        <v>0</v>
      </c>
      <c r="Q167" s="229">
        <v>0.00021</v>
      </c>
      <c r="R167" s="229">
        <f>Q167*H167</f>
        <v>0.0010500000000000002</v>
      </c>
      <c r="S167" s="229">
        <v>0</v>
      </c>
      <c r="T167" s="230">
        <f>S167*H167</f>
        <v>0</v>
      </c>
      <c r="AR167" s="23" t="s">
        <v>356</v>
      </c>
      <c r="AT167" s="23" t="s">
        <v>500</v>
      </c>
      <c r="AU167" s="23" t="s">
        <v>84</v>
      </c>
      <c r="AY167" s="23" t="s">
        <v>149</v>
      </c>
      <c r="BE167" s="231">
        <f>IF(N167="základní",J167,0)</f>
        <v>0</v>
      </c>
      <c r="BF167" s="231">
        <f>IF(N167="snížená",J167,0)</f>
        <v>0</v>
      </c>
      <c r="BG167" s="231">
        <f>IF(N167="zákl. přenesená",J167,0)</f>
        <v>0</v>
      </c>
      <c r="BH167" s="231">
        <f>IF(N167="sníž. přenesená",J167,0)</f>
        <v>0</v>
      </c>
      <c r="BI167" s="231">
        <f>IF(N167="nulová",J167,0)</f>
        <v>0</v>
      </c>
      <c r="BJ167" s="23" t="s">
        <v>24</v>
      </c>
      <c r="BK167" s="231">
        <f>ROUND(I167*H167,2)</f>
        <v>0</v>
      </c>
      <c r="BL167" s="23" t="s">
        <v>250</v>
      </c>
      <c r="BM167" s="23" t="s">
        <v>1073</v>
      </c>
    </row>
    <row r="168" spans="2:65" s="1" customFormat="1" ht="22.8" customHeight="1">
      <c r="B168" s="45"/>
      <c r="C168" s="220" t="s">
        <v>406</v>
      </c>
      <c r="D168" s="220" t="s">
        <v>152</v>
      </c>
      <c r="E168" s="221" t="s">
        <v>1074</v>
      </c>
      <c r="F168" s="222" t="s">
        <v>1075</v>
      </c>
      <c r="G168" s="223" t="s">
        <v>468</v>
      </c>
      <c r="H168" s="224">
        <v>5</v>
      </c>
      <c r="I168" s="225"/>
      <c r="J168" s="226">
        <f>ROUND(I168*H168,2)</f>
        <v>0</v>
      </c>
      <c r="K168" s="222" t="s">
        <v>156</v>
      </c>
      <c r="L168" s="71"/>
      <c r="M168" s="227" t="s">
        <v>22</v>
      </c>
      <c r="N168" s="228" t="s">
        <v>46</v>
      </c>
      <c r="O168" s="46"/>
      <c r="P168" s="229">
        <f>O168*H168</f>
        <v>0</v>
      </c>
      <c r="Q168" s="229">
        <v>0.00034</v>
      </c>
      <c r="R168" s="229">
        <f>Q168*H168</f>
        <v>0.0017000000000000001</v>
      </c>
      <c r="S168" s="229">
        <v>0</v>
      </c>
      <c r="T168" s="230">
        <f>S168*H168</f>
        <v>0</v>
      </c>
      <c r="AR168" s="23" t="s">
        <v>250</v>
      </c>
      <c r="AT168" s="23" t="s">
        <v>152</v>
      </c>
      <c r="AU168" s="23" t="s">
        <v>84</v>
      </c>
      <c r="AY168" s="23" t="s">
        <v>149</v>
      </c>
      <c r="BE168" s="231">
        <f>IF(N168="základní",J168,0)</f>
        <v>0</v>
      </c>
      <c r="BF168" s="231">
        <f>IF(N168="snížená",J168,0)</f>
        <v>0</v>
      </c>
      <c r="BG168" s="231">
        <f>IF(N168="zákl. přenesená",J168,0)</f>
        <v>0</v>
      </c>
      <c r="BH168" s="231">
        <f>IF(N168="sníž. přenesená",J168,0)</f>
        <v>0</v>
      </c>
      <c r="BI168" s="231">
        <f>IF(N168="nulová",J168,0)</f>
        <v>0</v>
      </c>
      <c r="BJ168" s="23" t="s">
        <v>24</v>
      </c>
      <c r="BK168" s="231">
        <f>ROUND(I168*H168,2)</f>
        <v>0</v>
      </c>
      <c r="BL168" s="23" t="s">
        <v>250</v>
      </c>
      <c r="BM168" s="23" t="s">
        <v>728</v>
      </c>
    </row>
    <row r="169" spans="2:47" s="1" customFormat="1" ht="13.5">
      <c r="B169" s="45"/>
      <c r="C169" s="73"/>
      <c r="D169" s="232" t="s">
        <v>159</v>
      </c>
      <c r="E169" s="73"/>
      <c r="F169" s="233" t="s">
        <v>1076</v>
      </c>
      <c r="G169" s="73"/>
      <c r="H169" s="73"/>
      <c r="I169" s="190"/>
      <c r="J169" s="73"/>
      <c r="K169" s="73"/>
      <c r="L169" s="71"/>
      <c r="M169" s="234"/>
      <c r="N169" s="46"/>
      <c r="O169" s="46"/>
      <c r="P169" s="46"/>
      <c r="Q169" s="46"/>
      <c r="R169" s="46"/>
      <c r="S169" s="46"/>
      <c r="T169" s="94"/>
      <c r="AT169" s="23" t="s">
        <v>159</v>
      </c>
      <c r="AU169" s="23" t="s">
        <v>84</v>
      </c>
    </row>
    <row r="170" spans="2:65" s="1" customFormat="1" ht="14.4" customHeight="1">
      <c r="B170" s="45"/>
      <c r="C170" s="267" t="s">
        <v>413</v>
      </c>
      <c r="D170" s="267" t="s">
        <v>500</v>
      </c>
      <c r="E170" s="268" t="s">
        <v>1077</v>
      </c>
      <c r="F170" s="269" t="s">
        <v>1078</v>
      </c>
      <c r="G170" s="270" t="s">
        <v>179</v>
      </c>
      <c r="H170" s="271">
        <v>2</v>
      </c>
      <c r="I170" s="272"/>
      <c r="J170" s="273">
        <f>ROUND(I170*H170,2)</f>
        <v>0</v>
      </c>
      <c r="K170" s="269" t="s">
        <v>156</v>
      </c>
      <c r="L170" s="274"/>
      <c r="M170" s="275" t="s">
        <v>22</v>
      </c>
      <c r="N170" s="276" t="s">
        <v>46</v>
      </c>
      <c r="O170" s="46"/>
      <c r="P170" s="229">
        <f>O170*H170</f>
        <v>0</v>
      </c>
      <c r="Q170" s="229">
        <v>0.012</v>
      </c>
      <c r="R170" s="229">
        <f>Q170*H170</f>
        <v>0.024</v>
      </c>
      <c r="S170" s="229">
        <v>0</v>
      </c>
      <c r="T170" s="230">
        <f>S170*H170</f>
        <v>0</v>
      </c>
      <c r="AR170" s="23" t="s">
        <v>356</v>
      </c>
      <c r="AT170" s="23" t="s">
        <v>500</v>
      </c>
      <c r="AU170" s="23" t="s">
        <v>84</v>
      </c>
      <c r="AY170" s="23" t="s">
        <v>149</v>
      </c>
      <c r="BE170" s="231">
        <f>IF(N170="základní",J170,0)</f>
        <v>0</v>
      </c>
      <c r="BF170" s="231">
        <f>IF(N170="snížená",J170,0)</f>
        <v>0</v>
      </c>
      <c r="BG170" s="231">
        <f>IF(N170="zákl. přenesená",J170,0)</f>
        <v>0</v>
      </c>
      <c r="BH170" s="231">
        <f>IF(N170="sníž. přenesená",J170,0)</f>
        <v>0</v>
      </c>
      <c r="BI170" s="231">
        <f>IF(N170="nulová",J170,0)</f>
        <v>0</v>
      </c>
      <c r="BJ170" s="23" t="s">
        <v>24</v>
      </c>
      <c r="BK170" s="231">
        <f>ROUND(I170*H170,2)</f>
        <v>0</v>
      </c>
      <c r="BL170" s="23" t="s">
        <v>250</v>
      </c>
      <c r="BM170" s="23" t="s">
        <v>1079</v>
      </c>
    </row>
    <row r="171" spans="2:47" s="1" customFormat="1" ht="13.5">
      <c r="B171" s="45"/>
      <c r="C171" s="73"/>
      <c r="D171" s="232" t="s">
        <v>410</v>
      </c>
      <c r="E171" s="73"/>
      <c r="F171" s="233" t="s">
        <v>1080</v>
      </c>
      <c r="G171" s="73"/>
      <c r="H171" s="73"/>
      <c r="I171" s="190"/>
      <c r="J171" s="73"/>
      <c r="K171" s="73"/>
      <c r="L171" s="71"/>
      <c r="M171" s="234"/>
      <c r="N171" s="46"/>
      <c r="O171" s="46"/>
      <c r="P171" s="46"/>
      <c r="Q171" s="46"/>
      <c r="R171" s="46"/>
      <c r="S171" s="46"/>
      <c r="T171" s="94"/>
      <c r="AT171" s="23" t="s">
        <v>410</v>
      </c>
      <c r="AU171" s="23" t="s">
        <v>84</v>
      </c>
    </row>
    <row r="172" spans="2:65" s="1" customFormat="1" ht="14.4" customHeight="1">
      <c r="B172" s="45"/>
      <c r="C172" s="267" t="s">
        <v>419</v>
      </c>
      <c r="D172" s="267" t="s">
        <v>500</v>
      </c>
      <c r="E172" s="268" t="s">
        <v>1081</v>
      </c>
      <c r="F172" s="269" t="s">
        <v>1082</v>
      </c>
      <c r="G172" s="270" t="s">
        <v>179</v>
      </c>
      <c r="H172" s="271">
        <v>3</v>
      </c>
      <c r="I172" s="272"/>
      <c r="J172" s="273">
        <f>ROUND(I172*H172,2)</f>
        <v>0</v>
      </c>
      <c r="K172" s="269" t="s">
        <v>156</v>
      </c>
      <c r="L172" s="274"/>
      <c r="M172" s="275" t="s">
        <v>22</v>
      </c>
      <c r="N172" s="276" t="s">
        <v>46</v>
      </c>
      <c r="O172" s="46"/>
      <c r="P172" s="229">
        <f>O172*H172</f>
        <v>0</v>
      </c>
      <c r="Q172" s="229">
        <v>0.01</v>
      </c>
      <c r="R172" s="229">
        <f>Q172*H172</f>
        <v>0.03</v>
      </c>
      <c r="S172" s="229">
        <v>0</v>
      </c>
      <c r="T172" s="230">
        <f>S172*H172</f>
        <v>0</v>
      </c>
      <c r="AR172" s="23" t="s">
        <v>356</v>
      </c>
      <c r="AT172" s="23" t="s">
        <v>500</v>
      </c>
      <c r="AU172" s="23" t="s">
        <v>84</v>
      </c>
      <c r="AY172" s="23" t="s">
        <v>149</v>
      </c>
      <c r="BE172" s="231">
        <f>IF(N172="základní",J172,0)</f>
        <v>0</v>
      </c>
      <c r="BF172" s="231">
        <f>IF(N172="snížená",J172,0)</f>
        <v>0</v>
      </c>
      <c r="BG172" s="231">
        <f>IF(N172="zákl. přenesená",J172,0)</f>
        <v>0</v>
      </c>
      <c r="BH172" s="231">
        <f>IF(N172="sníž. přenesená",J172,0)</f>
        <v>0</v>
      </c>
      <c r="BI172" s="231">
        <f>IF(N172="nulová",J172,0)</f>
        <v>0</v>
      </c>
      <c r="BJ172" s="23" t="s">
        <v>24</v>
      </c>
      <c r="BK172" s="231">
        <f>ROUND(I172*H172,2)</f>
        <v>0</v>
      </c>
      <c r="BL172" s="23" t="s">
        <v>250</v>
      </c>
      <c r="BM172" s="23" t="s">
        <v>1083</v>
      </c>
    </row>
    <row r="173" spans="2:65" s="1" customFormat="1" ht="14.4" customHeight="1">
      <c r="B173" s="45"/>
      <c r="C173" s="220" t="s">
        <v>426</v>
      </c>
      <c r="D173" s="220" t="s">
        <v>152</v>
      </c>
      <c r="E173" s="221" t="s">
        <v>1084</v>
      </c>
      <c r="F173" s="222" t="s">
        <v>1085</v>
      </c>
      <c r="G173" s="223" t="s">
        <v>179</v>
      </c>
      <c r="H173" s="224">
        <v>5</v>
      </c>
      <c r="I173" s="225"/>
      <c r="J173" s="226">
        <f>ROUND(I173*H173,2)</f>
        <v>0</v>
      </c>
      <c r="K173" s="222" t="s">
        <v>156</v>
      </c>
      <c r="L173" s="71"/>
      <c r="M173" s="227" t="s">
        <v>22</v>
      </c>
      <c r="N173" s="228" t="s">
        <v>46</v>
      </c>
      <c r="O173" s="46"/>
      <c r="P173" s="229">
        <f>O173*H173</f>
        <v>0</v>
      </c>
      <c r="Q173" s="229">
        <v>4E-05</v>
      </c>
      <c r="R173" s="229">
        <f>Q173*H173</f>
        <v>0.0002</v>
      </c>
      <c r="S173" s="229">
        <v>0</v>
      </c>
      <c r="T173" s="230">
        <f>S173*H173</f>
        <v>0</v>
      </c>
      <c r="AR173" s="23" t="s">
        <v>250</v>
      </c>
      <c r="AT173" s="23" t="s">
        <v>152</v>
      </c>
      <c r="AU173" s="23" t="s">
        <v>84</v>
      </c>
      <c r="AY173" s="23" t="s">
        <v>149</v>
      </c>
      <c r="BE173" s="231">
        <f>IF(N173="základní",J173,0)</f>
        <v>0</v>
      </c>
      <c r="BF173" s="231">
        <f>IF(N173="snížená",J173,0)</f>
        <v>0</v>
      </c>
      <c r="BG173" s="231">
        <f>IF(N173="zákl. přenesená",J173,0)</f>
        <v>0</v>
      </c>
      <c r="BH173" s="231">
        <f>IF(N173="sníž. přenesená",J173,0)</f>
        <v>0</v>
      </c>
      <c r="BI173" s="231">
        <f>IF(N173="nulová",J173,0)</f>
        <v>0</v>
      </c>
      <c r="BJ173" s="23" t="s">
        <v>24</v>
      </c>
      <c r="BK173" s="231">
        <f>ROUND(I173*H173,2)</f>
        <v>0</v>
      </c>
      <c r="BL173" s="23" t="s">
        <v>250</v>
      </c>
      <c r="BM173" s="23" t="s">
        <v>1086</v>
      </c>
    </row>
    <row r="174" spans="2:47" s="1" customFormat="1" ht="13.5">
      <c r="B174" s="45"/>
      <c r="C174" s="73"/>
      <c r="D174" s="232" t="s">
        <v>159</v>
      </c>
      <c r="E174" s="73"/>
      <c r="F174" s="233" t="s">
        <v>1087</v>
      </c>
      <c r="G174" s="73"/>
      <c r="H174" s="73"/>
      <c r="I174" s="190"/>
      <c r="J174" s="73"/>
      <c r="K174" s="73"/>
      <c r="L174" s="71"/>
      <c r="M174" s="234"/>
      <c r="N174" s="46"/>
      <c r="O174" s="46"/>
      <c r="P174" s="46"/>
      <c r="Q174" s="46"/>
      <c r="R174" s="46"/>
      <c r="S174" s="46"/>
      <c r="T174" s="94"/>
      <c r="AT174" s="23" t="s">
        <v>159</v>
      </c>
      <c r="AU174" s="23" t="s">
        <v>84</v>
      </c>
    </row>
    <row r="175" spans="2:65" s="1" customFormat="1" ht="22.8" customHeight="1">
      <c r="B175" s="45"/>
      <c r="C175" s="267" t="s">
        <v>435</v>
      </c>
      <c r="D175" s="267" t="s">
        <v>500</v>
      </c>
      <c r="E175" s="268" t="s">
        <v>1088</v>
      </c>
      <c r="F175" s="269" t="s">
        <v>1089</v>
      </c>
      <c r="G175" s="270" t="s">
        <v>179</v>
      </c>
      <c r="H175" s="271">
        <v>2</v>
      </c>
      <c r="I175" s="272"/>
      <c r="J175" s="273">
        <f>ROUND(I175*H175,2)</f>
        <v>0</v>
      </c>
      <c r="K175" s="269" t="s">
        <v>156</v>
      </c>
      <c r="L175" s="274"/>
      <c r="M175" s="275" t="s">
        <v>22</v>
      </c>
      <c r="N175" s="276" t="s">
        <v>46</v>
      </c>
      <c r="O175" s="46"/>
      <c r="P175" s="229">
        <f>O175*H175</f>
        <v>0</v>
      </c>
      <c r="Q175" s="229">
        <v>0.00152</v>
      </c>
      <c r="R175" s="229">
        <f>Q175*H175</f>
        <v>0.00304</v>
      </c>
      <c r="S175" s="229">
        <v>0</v>
      </c>
      <c r="T175" s="230">
        <f>S175*H175</f>
        <v>0</v>
      </c>
      <c r="AR175" s="23" t="s">
        <v>356</v>
      </c>
      <c r="AT175" s="23" t="s">
        <v>500</v>
      </c>
      <c r="AU175" s="23" t="s">
        <v>84</v>
      </c>
      <c r="AY175" s="23" t="s">
        <v>149</v>
      </c>
      <c r="BE175" s="231">
        <f>IF(N175="základní",J175,0)</f>
        <v>0</v>
      </c>
      <c r="BF175" s="231">
        <f>IF(N175="snížená",J175,0)</f>
        <v>0</v>
      </c>
      <c r="BG175" s="231">
        <f>IF(N175="zákl. přenesená",J175,0)</f>
        <v>0</v>
      </c>
      <c r="BH175" s="231">
        <f>IF(N175="sníž. přenesená",J175,0)</f>
        <v>0</v>
      </c>
      <c r="BI175" s="231">
        <f>IF(N175="nulová",J175,0)</f>
        <v>0</v>
      </c>
      <c r="BJ175" s="23" t="s">
        <v>24</v>
      </c>
      <c r="BK175" s="231">
        <f>ROUND(I175*H175,2)</f>
        <v>0</v>
      </c>
      <c r="BL175" s="23" t="s">
        <v>250</v>
      </c>
      <c r="BM175" s="23" t="s">
        <v>1090</v>
      </c>
    </row>
    <row r="176" spans="2:47" s="1" customFormat="1" ht="13.5">
      <c r="B176" s="45"/>
      <c r="C176" s="73"/>
      <c r="D176" s="232" t="s">
        <v>410</v>
      </c>
      <c r="E176" s="73"/>
      <c r="F176" s="233" t="s">
        <v>1060</v>
      </c>
      <c r="G176" s="73"/>
      <c r="H176" s="73"/>
      <c r="I176" s="190"/>
      <c r="J176" s="73"/>
      <c r="K176" s="73"/>
      <c r="L176" s="71"/>
      <c r="M176" s="234"/>
      <c r="N176" s="46"/>
      <c r="O176" s="46"/>
      <c r="P176" s="46"/>
      <c r="Q176" s="46"/>
      <c r="R176" s="46"/>
      <c r="S176" s="46"/>
      <c r="T176" s="94"/>
      <c r="AT176" s="23" t="s">
        <v>410</v>
      </c>
      <c r="AU176" s="23" t="s">
        <v>84</v>
      </c>
    </row>
    <row r="177" spans="2:65" s="1" customFormat="1" ht="14.4" customHeight="1">
      <c r="B177" s="45"/>
      <c r="C177" s="267" t="s">
        <v>440</v>
      </c>
      <c r="D177" s="267" t="s">
        <v>500</v>
      </c>
      <c r="E177" s="268" t="s">
        <v>1091</v>
      </c>
      <c r="F177" s="269" t="s">
        <v>1092</v>
      </c>
      <c r="G177" s="270" t="s">
        <v>179</v>
      </c>
      <c r="H177" s="271">
        <v>3</v>
      </c>
      <c r="I177" s="272"/>
      <c r="J177" s="273">
        <f>ROUND(I177*H177,2)</f>
        <v>0</v>
      </c>
      <c r="K177" s="269" t="s">
        <v>156</v>
      </c>
      <c r="L177" s="274"/>
      <c r="M177" s="275" t="s">
        <v>22</v>
      </c>
      <c r="N177" s="276" t="s">
        <v>46</v>
      </c>
      <c r="O177" s="46"/>
      <c r="P177" s="229">
        <f>O177*H177</f>
        <v>0</v>
      </c>
      <c r="Q177" s="229">
        <v>0.0018</v>
      </c>
      <c r="R177" s="229">
        <f>Q177*H177</f>
        <v>0.0054</v>
      </c>
      <c r="S177" s="229">
        <v>0</v>
      </c>
      <c r="T177" s="230">
        <f>S177*H177</f>
        <v>0</v>
      </c>
      <c r="AR177" s="23" t="s">
        <v>356</v>
      </c>
      <c r="AT177" s="23" t="s">
        <v>500</v>
      </c>
      <c r="AU177" s="23" t="s">
        <v>84</v>
      </c>
      <c r="AY177" s="23" t="s">
        <v>149</v>
      </c>
      <c r="BE177" s="231">
        <f>IF(N177="základní",J177,0)</f>
        <v>0</v>
      </c>
      <c r="BF177" s="231">
        <f>IF(N177="snížená",J177,0)</f>
        <v>0</v>
      </c>
      <c r="BG177" s="231">
        <f>IF(N177="zákl. přenesená",J177,0)</f>
        <v>0</v>
      </c>
      <c r="BH177" s="231">
        <f>IF(N177="sníž. přenesená",J177,0)</f>
        <v>0</v>
      </c>
      <c r="BI177" s="231">
        <f>IF(N177="nulová",J177,0)</f>
        <v>0</v>
      </c>
      <c r="BJ177" s="23" t="s">
        <v>24</v>
      </c>
      <c r="BK177" s="231">
        <f>ROUND(I177*H177,2)</f>
        <v>0</v>
      </c>
      <c r="BL177" s="23" t="s">
        <v>250</v>
      </c>
      <c r="BM177" s="23" t="s">
        <v>1093</v>
      </c>
    </row>
    <row r="178" spans="2:65" s="1" customFormat="1" ht="22.8" customHeight="1">
      <c r="B178" s="45"/>
      <c r="C178" s="220" t="s">
        <v>446</v>
      </c>
      <c r="D178" s="220" t="s">
        <v>152</v>
      </c>
      <c r="E178" s="221" t="s">
        <v>1094</v>
      </c>
      <c r="F178" s="222" t="s">
        <v>1095</v>
      </c>
      <c r="G178" s="223" t="s">
        <v>179</v>
      </c>
      <c r="H178" s="224">
        <v>5</v>
      </c>
      <c r="I178" s="225"/>
      <c r="J178" s="226">
        <f>ROUND(I178*H178,2)</f>
        <v>0</v>
      </c>
      <c r="K178" s="222" t="s">
        <v>156</v>
      </c>
      <c r="L178" s="71"/>
      <c r="M178" s="227" t="s">
        <v>22</v>
      </c>
      <c r="N178" s="228" t="s">
        <v>46</v>
      </c>
      <c r="O178" s="46"/>
      <c r="P178" s="229">
        <f>O178*H178</f>
        <v>0</v>
      </c>
      <c r="Q178" s="229">
        <v>0.00013</v>
      </c>
      <c r="R178" s="229">
        <f>Q178*H178</f>
        <v>0.00065</v>
      </c>
      <c r="S178" s="229">
        <v>0</v>
      </c>
      <c r="T178" s="230">
        <f>S178*H178</f>
        <v>0</v>
      </c>
      <c r="AR178" s="23" t="s">
        <v>250</v>
      </c>
      <c r="AT178" s="23" t="s">
        <v>152</v>
      </c>
      <c r="AU178" s="23" t="s">
        <v>84</v>
      </c>
      <c r="AY178" s="23" t="s">
        <v>149</v>
      </c>
      <c r="BE178" s="231">
        <f>IF(N178="základní",J178,0)</f>
        <v>0</v>
      </c>
      <c r="BF178" s="231">
        <f>IF(N178="snížená",J178,0)</f>
        <v>0</v>
      </c>
      <c r="BG178" s="231">
        <f>IF(N178="zákl. přenesená",J178,0)</f>
        <v>0</v>
      </c>
      <c r="BH178" s="231">
        <f>IF(N178="sníž. přenesená",J178,0)</f>
        <v>0</v>
      </c>
      <c r="BI178" s="231">
        <f>IF(N178="nulová",J178,0)</f>
        <v>0</v>
      </c>
      <c r="BJ178" s="23" t="s">
        <v>24</v>
      </c>
      <c r="BK178" s="231">
        <f>ROUND(I178*H178,2)</f>
        <v>0</v>
      </c>
      <c r="BL178" s="23" t="s">
        <v>250</v>
      </c>
      <c r="BM178" s="23" t="s">
        <v>1096</v>
      </c>
    </row>
    <row r="179" spans="2:47" s="1" customFormat="1" ht="13.5">
      <c r="B179" s="45"/>
      <c r="C179" s="73"/>
      <c r="D179" s="232" t="s">
        <v>159</v>
      </c>
      <c r="E179" s="73"/>
      <c r="F179" s="233" t="s">
        <v>1097</v>
      </c>
      <c r="G179" s="73"/>
      <c r="H179" s="73"/>
      <c r="I179" s="190"/>
      <c r="J179" s="73"/>
      <c r="K179" s="73"/>
      <c r="L179" s="71"/>
      <c r="M179" s="234"/>
      <c r="N179" s="46"/>
      <c r="O179" s="46"/>
      <c r="P179" s="46"/>
      <c r="Q179" s="46"/>
      <c r="R179" s="46"/>
      <c r="S179" s="46"/>
      <c r="T179" s="94"/>
      <c r="AT179" s="23" t="s">
        <v>159</v>
      </c>
      <c r="AU179" s="23" t="s">
        <v>84</v>
      </c>
    </row>
    <row r="180" spans="2:65" s="1" customFormat="1" ht="14.4" customHeight="1">
      <c r="B180" s="45"/>
      <c r="C180" s="267" t="s">
        <v>453</v>
      </c>
      <c r="D180" s="267" t="s">
        <v>500</v>
      </c>
      <c r="E180" s="268" t="s">
        <v>1098</v>
      </c>
      <c r="F180" s="269" t="s">
        <v>1099</v>
      </c>
      <c r="G180" s="270" t="s">
        <v>1100</v>
      </c>
      <c r="H180" s="271">
        <v>5</v>
      </c>
      <c r="I180" s="272"/>
      <c r="J180" s="273">
        <f>ROUND(I180*H180,2)</f>
        <v>0</v>
      </c>
      <c r="K180" s="269" t="s">
        <v>156</v>
      </c>
      <c r="L180" s="274"/>
      <c r="M180" s="275" t="s">
        <v>22</v>
      </c>
      <c r="N180" s="276" t="s">
        <v>46</v>
      </c>
      <c r="O180" s="46"/>
      <c r="P180" s="229">
        <f>O180*H180</f>
        <v>0</v>
      </c>
      <c r="Q180" s="229">
        <v>0.0021</v>
      </c>
      <c r="R180" s="229">
        <f>Q180*H180</f>
        <v>0.010499999999999999</v>
      </c>
      <c r="S180" s="229">
        <v>0</v>
      </c>
      <c r="T180" s="230">
        <f>S180*H180</f>
        <v>0</v>
      </c>
      <c r="AR180" s="23" t="s">
        <v>356</v>
      </c>
      <c r="AT180" s="23" t="s">
        <v>500</v>
      </c>
      <c r="AU180" s="23" t="s">
        <v>84</v>
      </c>
      <c r="AY180" s="23" t="s">
        <v>149</v>
      </c>
      <c r="BE180" s="231">
        <f>IF(N180="základní",J180,0)</f>
        <v>0</v>
      </c>
      <c r="BF180" s="231">
        <f>IF(N180="snížená",J180,0)</f>
        <v>0</v>
      </c>
      <c r="BG180" s="231">
        <f>IF(N180="zákl. přenesená",J180,0)</f>
        <v>0</v>
      </c>
      <c r="BH180" s="231">
        <f>IF(N180="sníž. přenesená",J180,0)</f>
        <v>0</v>
      </c>
      <c r="BI180" s="231">
        <f>IF(N180="nulová",J180,0)</f>
        <v>0</v>
      </c>
      <c r="BJ180" s="23" t="s">
        <v>24</v>
      </c>
      <c r="BK180" s="231">
        <f>ROUND(I180*H180,2)</f>
        <v>0</v>
      </c>
      <c r="BL180" s="23" t="s">
        <v>250</v>
      </c>
      <c r="BM180" s="23" t="s">
        <v>1101</v>
      </c>
    </row>
    <row r="181" spans="2:65" s="1" customFormat="1" ht="14.4" customHeight="1">
      <c r="B181" s="45"/>
      <c r="C181" s="267" t="s">
        <v>458</v>
      </c>
      <c r="D181" s="267" t="s">
        <v>500</v>
      </c>
      <c r="E181" s="268" t="s">
        <v>1102</v>
      </c>
      <c r="F181" s="269" t="s">
        <v>1103</v>
      </c>
      <c r="G181" s="270" t="s">
        <v>179</v>
      </c>
      <c r="H181" s="271">
        <v>5</v>
      </c>
      <c r="I181" s="272"/>
      <c r="J181" s="273">
        <f>ROUND(I181*H181,2)</f>
        <v>0</v>
      </c>
      <c r="K181" s="269" t="s">
        <v>156</v>
      </c>
      <c r="L181" s="274"/>
      <c r="M181" s="275" t="s">
        <v>22</v>
      </c>
      <c r="N181" s="276" t="s">
        <v>46</v>
      </c>
      <c r="O181" s="46"/>
      <c r="P181" s="229">
        <f>O181*H181</f>
        <v>0</v>
      </c>
      <c r="Q181" s="229">
        <v>0.0018</v>
      </c>
      <c r="R181" s="229">
        <f>Q181*H181</f>
        <v>0.009</v>
      </c>
      <c r="S181" s="229">
        <v>0</v>
      </c>
      <c r="T181" s="230">
        <f>S181*H181</f>
        <v>0</v>
      </c>
      <c r="AR181" s="23" t="s">
        <v>356</v>
      </c>
      <c r="AT181" s="23" t="s">
        <v>500</v>
      </c>
      <c r="AU181" s="23" t="s">
        <v>84</v>
      </c>
      <c r="AY181" s="23" t="s">
        <v>149</v>
      </c>
      <c r="BE181" s="231">
        <f>IF(N181="základní",J181,0)</f>
        <v>0</v>
      </c>
      <c r="BF181" s="231">
        <f>IF(N181="snížená",J181,0)</f>
        <v>0</v>
      </c>
      <c r="BG181" s="231">
        <f>IF(N181="zákl. přenesená",J181,0)</f>
        <v>0</v>
      </c>
      <c r="BH181" s="231">
        <f>IF(N181="sníž. přenesená",J181,0)</f>
        <v>0</v>
      </c>
      <c r="BI181" s="231">
        <f>IF(N181="nulová",J181,0)</f>
        <v>0</v>
      </c>
      <c r="BJ181" s="23" t="s">
        <v>24</v>
      </c>
      <c r="BK181" s="231">
        <f>ROUND(I181*H181,2)</f>
        <v>0</v>
      </c>
      <c r="BL181" s="23" t="s">
        <v>250</v>
      </c>
      <c r="BM181" s="23" t="s">
        <v>1104</v>
      </c>
    </row>
    <row r="182" spans="2:65" s="1" customFormat="1" ht="22.8" customHeight="1">
      <c r="B182" s="45"/>
      <c r="C182" s="220" t="s">
        <v>465</v>
      </c>
      <c r="D182" s="220" t="s">
        <v>152</v>
      </c>
      <c r="E182" s="221" t="s">
        <v>1105</v>
      </c>
      <c r="F182" s="222" t="s">
        <v>1106</v>
      </c>
      <c r="G182" s="223" t="s">
        <v>179</v>
      </c>
      <c r="H182" s="224">
        <v>5</v>
      </c>
      <c r="I182" s="225"/>
      <c r="J182" s="226">
        <f>ROUND(I182*H182,2)</f>
        <v>0</v>
      </c>
      <c r="K182" s="222" t="s">
        <v>156</v>
      </c>
      <c r="L182" s="71"/>
      <c r="M182" s="227" t="s">
        <v>22</v>
      </c>
      <c r="N182" s="228" t="s">
        <v>46</v>
      </c>
      <c r="O182" s="46"/>
      <c r="P182" s="229">
        <f>O182*H182</f>
        <v>0</v>
      </c>
      <c r="Q182" s="229">
        <v>0.00018</v>
      </c>
      <c r="R182" s="229">
        <f>Q182*H182</f>
        <v>0.0009000000000000001</v>
      </c>
      <c r="S182" s="229">
        <v>0</v>
      </c>
      <c r="T182" s="230">
        <f>S182*H182</f>
        <v>0</v>
      </c>
      <c r="AR182" s="23" t="s">
        <v>250</v>
      </c>
      <c r="AT182" s="23" t="s">
        <v>152</v>
      </c>
      <c r="AU182" s="23" t="s">
        <v>84</v>
      </c>
      <c r="AY182" s="23" t="s">
        <v>149</v>
      </c>
      <c r="BE182" s="231">
        <f>IF(N182="základní",J182,0)</f>
        <v>0</v>
      </c>
      <c r="BF182" s="231">
        <f>IF(N182="snížená",J182,0)</f>
        <v>0</v>
      </c>
      <c r="BG182" s="231">
        <f>IF(N182="zákl. přenesená",J182,0)</f>
        <v>0</v>
      </c>
      <c r="BH182" s="231">
        <f>IF(N182="sníž. přenesená",J182,0)</f>
        <v>0</v>
      </c>
      <c r="BI182" s="231">
        <f>IF(N182="nulová",J182,0)</f>
        <v>0</v>
      </c>
      <c r="BJ182" s="23" t="s">
        <v>24</v>
      </c>
      <c r="BK182" s="231">
        <f>ROUND(I182*H182,2)</f>
        <v>0</v>
      </c>
      <c r="BL182" s="23" t="s">
        <v>250</v>
      </c>
      <c r="BM182" s="23" t="s">
        <v>1107</v>
      </c>
    </row>
    <row r="183" spans="2:47" s="1" customFormat="1" ht="13.5">
      <c r="B183" s="45"/>
      <c r="C183" s="73"/>
      <c r="D183" s="232" t="s">
        <v>159</v>
      </c>
      <c r="E183" s="73"/>
      <c r="F183" s="233" t="s">
        <v>1108</v>
      </c>
      <c r="G183" s="73"/>
      <c r="H183" s="73"/>
      <c r="I183" s="190"/>
      <c r="J183" s="73"/>
      <c r="K183" s="73"/>
      <c r="L183" s="71"/>
      <c r="M183" s="234"/>
      <c r="N183" s="46"/>
      <c r="O183" s="46"/>
      <c r="P183" s="46"/>
      <c r="Q183" s="46"/>
      <c r="R183" s="46"/>
      <c r="S183" s="46"/>
      <c r="T183" s="94"/>
      <c r="AT183" s="23" t="s">
        <v>159</v>
      </c>
      <c r="AU183" s="23" t="s">
        <v>84</v>
      </c>
    </row>
    <row r="184" spans="2:65" s="1" customFormat="1" ht="22.8" customHeight="1">
      <c r="B184" s="45"/>
      <c r="C184" s="267" t="s">
        <v>471</v>
      </c>
      <c r="D184" s="267" t="s">
        <v>500</v>
      </c>
      <c r="E184" s="268" t="s">
        <v>1109</v>
      </c>
      <c r="F184" s="269" t="s">
        <v>1110</v>
      </c>
      <c r="G184" s="270" t="s">
        <v>179</v>
      </c>
      <c r="H184" s="271">
        <v>5</v>
      </c>
      <c r="I184" s="272"/>
      <c r="J184" s="273">
        <f>ROUND(I184*H184,2)</f>
        <v>0</v>
      </c>
      <c r="K184" s="269" t="s">
        <v>156</v>
      </c>
      <c r="L184" s="274"/>
      <c r="M184" s="275" t="s">
        <v>22</v>
      </c>
      <c r="N184" s="276" t="s">
        <v>46</v>
      </c>
      <c r="O184" s="46"/>
      <c r="P184" s="229">
        <f>O184*H184</f>
        <v>0</v>
      </c>
      <c r="Q184" s="229">
        <v>0.00033</v>
      </c>
      <c r="R184" s="229">
        <f>Q184*H184</f>
        <v>0.00165</v>
      </c>
      <c r="S184" s="229">
        <v>0</v>
      </c>
      <c r="T184" s="230">
        <f>S184*H184</f>
        <v>0</v>
      </c>
      <c r="AR184" s="23" t="s">
        <v>356</v>
      </c>
      <c r="AT184" s="23" t="s">
        <v>500</v>
      </c>
      <c r="AU184" s="23" t="s">
        <v>84</v>
      </c>
      <c r="AY184" s="23" t="s">
        <v>149</v>
      </c>
      <c r="BE184" s="231">
        <f>IF(N184="základní",J184,0)</f>
        <v>0</v>
      </c>
      <c r="BF184" s="231">
        <f>IF(N184="snížená",J184,0)</f>
        <v>0</v>
      </c>
      <c r="BG184" s="231">
        <f>IF(N184="zákl. přenesená",J184,0)</f>
        <v>0</v>
      </c>
      <c r="BH184" s="231">
        <f>IF(N184="sníž. přenesená",J184,0)</f>
        <v>0</v>
      </c>
      <c r="BI184" s="231">
        <f>IF(N184="nulová",J184,0)</f>
        <v>0</v>
      </c>
      <c r="BJ184" s="23" t="s">
        <v>24</v>
      </c>
      <c r="BK184" s="231">
        <f>ROUND(I184*H184,2)</f>
        <v>0</v>
      </c>
      <c r="BL184" s="23" t="s">
        <v>250</v>
      </c>
      <c r="BM184" s="23" t="s">
        <v>1111</v>
      </c>
    </row>
    <row r="185" spans="2:65" s="1" customFormat="1" ht="22.8" customHeight="1">
      <c r="B185" s="45"/>
      <c r="C185" s="267" t="s">
        <v>476</v>
      </c>
      <c r="D185" s="267" t="s">
        <v>500</v>
      </c>
      <c r="E185" s="268" t="s">
        <v>1112</v>
      </c>
      <c r="F185" s="269" t="s">
        <v>1113</v>
      </c>
      <c r="G185" s="270" t="s">
        <v>179</v>
      </c>
      <c r="H185" s="271">
        <v>5</v>
      </c>
      <c r="I185" s="272"/>
      <c r="J185" s="273">
        <f>ROUND(I185*H185,2)</f>
        <v>0</v>
      </c>
      <c r="K185" s="269" t="s">
        <v>156</v>
      </c>
      <c r="L185" s="274"/>
      <c r="M185" s="275" t="s">
        <v>22</v>
      </c>
      <c r="N185" s="276" t="s">
        <v>46</v>
      </c>
      <c r="O185" s="46"/>
      <c r="P185" s="229">
        <f>O185*H185</f>
        <v>0</v>
      </c>
      <c r="Q185" s="229">
        <v>0.00033</v>
      </c>
      <c r="R185" s="229">
        <f>Q185*H185</f>
        <v>0.00165</v>
      </c>
      <c r="S185" s="229">
        <v>0</v>
      </c>
      <c r="T185" s="230">
        <f>S185*H185</f>
        <v>0</v>
      </c>
      <c r="AR185" s="23" t="s">
        <v>356</v>
      </c>
      <c r="AT185" s="23" t="s">
        <v>500</v>
      </c>
      <c r="AU185" s="23" t="s">
        <v>84</v>
      </c>
      <c r="AY185" s="23" t="s">
        <v>149</v>
      </c>
      <c r="BE185" s="231">
        <f>IF(N185="základní",J185,0)</f>
        <v>0</v>
      </c>
      <c r="BF185" s="231">
        <f>IF(N185="snížená",J185,0)</f>
        <v>0</v>
      </c>
      <c r="BG185" s="231">
        <f>IF(N185="zákl. přenesená",J185,0)</f>
        <v>0</v>
      </c>
      <c r="BH185" s="231">
        <f>IF(N185="sníž. přenesená",J185,0)</f>
        <v>0</v>
      </c>
      <c r="BI185" s="231">
        <f>IF(N185="nulová",J185,0)</f>
        <v>0</v>
      </c>
      <c r="BJ185" s="23" t="s">
        <v>24</v>
      </c>
      <c r="BK185" s="231">
        <f>ROUND(I185*H185,2)</f>
        <v>0</v>
      </c>
      <c r="BL185" s="23" t="s">
        <v>250</v>
      </c>
      <c r="BM185" s="23" t="s">
        <v>1114</v>
      </c>
    </row>
    <row r="186" spans="2:65" s="1" customFormat="1" ht="34.2" customHeight="1">
      <c r="B186" s="45"/>
      <c r="C186" s="220" t="s">
        <v>481</v>
      </c>
      <c r="D186" s="220" t="s">
        <v>152</v>
      </c>
      <c r="E186" s="221" t="s">
        <v>550</v>
      </c>
      <c r="F186" s="222" t="s">
        <v>551</v>
      </c>
      <c r="G186" s="223" t="s">
        <v>155</v>
      </c>
      <c r="H186" s="224">
        <v>0.286</v>
      </c>
      <c r="I186" s="225"/>
      <c r="J186" s="226">
        <f>ROUND(I186*H186,2)</f>
        <v>0</v>
      </c>
      <c r="K186" s="222" t="s">
        <v>156</v>
      </c>
      <c r="L186" s="71"/>
      <c r="M186" s="227" t="s">
        <v>22</v>
      </c>
      <c r="N186" s="228" t="s">
        <v>46</v>
      </c>
      <c r="O186" s="46"/>
      <c r="P186" s="229">
        <f>O186*H186</f>
        <v>0</v>
      </c>
      <c r="Q186" s="229">
        <v>0</v>
      </c>
      <c r="R186" s="229">
        <f>Q186*H186</f>
        <v>0</v>
      </c>
      <c r="S186" s="229">
        <v>0</v>
      </c>
      <c r="T186" s="230">
        <f>S186*H186</f>
        <v>0</v>
      </c>
      <c r="AR186" s="23" t="s">
        <v>250</v>
      </c>
      <c r="AT186" s="23" t="s">
        <v>152</v>
      </c>
      <c r="AU186" s="23" t="s">
        <v>84</v>
      </c>
      <c r="AY186" s="23" t="s">
        <v>149</v>
      </c>
      <c r="BE186" s="231">
        <f>IF(N186="základní",J186,0)</f>
        <v>0</v>
      </c>
      <c r="BF186" s="231">
        <f>IF(N186="snížená",J186,0)</f>
        <v>0</v>
      </c>
      <c r="BG186" s="231">
        <f>IF(N186="zákl. přenesená",J186,0)</f>
        <v>0</v>
      </c>
      <c r="BH186" s="231">
        <f>IF(N186="sníž. přenesená",J186,0)</f>
        <v>0</v>
      </c>
      <c r="BI186" s="231">
        <f>IF(N186="nulová",J186,0)</f>
        <v>0</v>
      </c>
      <c r="BJ186" s="23" t="s">
        <v>24</v>
      </c>
      <c r="BK186" s="231">
        <f>ROUND(I186*H186,2)</f>
        <v>0</v>
      </c>
      <c r="BL186" s="23" t="s">
        <v>250</v>
      </c>
      <c r="BM186" s="23" t="s">
        <v>1115</v>
      </c>
    </row>
    <row r="187" spans="2:47" s="1" customFormat="1" ht="13.5">
      <c r="B187" s="45"/>
      <c r="C187" s="73"/>
      <c r="D187" s="232" t="s">
        <v>159</v>
      </c>
      <c r="E187" s="73"/>
      <c r="F187" s="233" t="s">
        <v>553</v>
      </c>
      <c r="G187" s="73"/>
      <c r="H187" s="73"/>
      <c r="I187" s="190"/>
      <c r="J187" s="73"/>
      <c r="K187" s="73"/>
      <c r="L187" s="71"/>
      <c r="M187" s="234"/>
      <c r="N187" s="46"/>
      <c r="O187" s="46"/>
      <c r="P187" s="46"/>
      <c r="Q187" s="46"/>
      <c r="R187" s="46"/>
      <c r="S187" s="46"/>
      <c r="T187" s="94"/>
      <c r="AT187" s="23" t="s">
        <v>159</v>
      </c>
      <c r="AU187" s="23" t="s">
        <v>84</v>
      </c>
    </row>
    <row r="188" spans="2:63" s="10" customFormat="1" ht="37.4" customHeight="1">
      <c r="B188" s="204"/>
      <c r="C188" s="205"/>
      <c r="D188" s="206" t="s">
        <v>74</v>
      </c>
      <c r="E188" s="207" t="s">
        <v>1116</v>
      </c>
      <c r="F188" s="207" t="s">
        <v>1117</v>
      </c>
      <c r="G188" s="205"/>
      <c r="H188" s="205"/>
      <c r="I188" s="208"/>
      <c r="J188" s="209">
        <f>BK188</f>
        <v>0</v>
      </c>
      <c r="K188" s="205"/>
      <c r="L188" s="210"/>
      <c r="M188" s="211"/>
      <c r="N188" s="212"/>
      <c r="O188" s="212"/>
      <c r="P188" s="213">
        <f>SUM(P189:P190)</f>
        <v>0</v>
      </c>
      <c r="Q188" s="212"/>
      <c r="R188" s="213">
        <f>SUM(R189:R190)</f>
        <v>0</v>
      </c>
      <c r="S188" s="212"/>
      <c r="T188" s="214">
        <f>SUM(T189:T190)</f>
        <v>0</v>
      </c>
      <c r="AR188" s="215" t="s">
        <v>157</v>
      </c>
      <c r="AT188" s="216" t="s">
        <v>74</v>
      </c>
      <c r="AU188" s="216" t="s">
        <v>75</v>
      </c>
      <c r="AY188" s="215" t="s">
        <v>149</v>
      </c>
      <c r="BK188" s="217">
        <f>SUM(BK189:BK190)</f>
        <v>0</v>
      </c>
    </row>
    <row r="189" spans="2:65" s="1" customFormat="1" ht="22.8" customHeight="1">
      <c r="B189" s="45"/>
      <c r="C189" s="220" t="s">
        <v>485</v>
      </c>
      <c r="D189" s="220" t="s">
        <v>152</v>
      </c>
      <c r="E189" s="221" t="s">
        <v>1118</v>
      </c>
      <c r="F189" s="222" t="s">
        <v>1119</v>
      </c>
      <c r="G189" s="223" t="s">
        <v>1120</v>
      </c>
      <c r="H189" s="224">
        <v>12</v>
      </c>
      <c r="I189" s="225"/>
      <c r="J189" s="226">
        <f>ROUND(I189*H189,2)</f>
        <v>0</v>
      </c>
      <c r="K189" s="222" t="s">
        <v>156</v>
      </c>
      <c r="L189" s="71"/>
      <c r="M189" s="227" t="s">
        <v>22</v>
      </c>
      <c r="N189" s="228" t="s">
        <v>46</v>
      </c>
      <c r="O189" s="46"/>
      <c r="P189" s="229">
        <f>O189*H189</f>
        <v>0</v>
      </c>
      <c r="Q189" s="229">
        <v>0</v>
      </c>
      <c r="R189" s="229">
        <f>Q189*H189</f>
        <v>0</v>
      </c>
      <c r="S189" s="229">
        <v>0</v>
      </c>
      <c r="T189" s="230">
        <f>S189*H189</f>
        <v>0</v>
      </c>
      <c r="AR189" s="23" t="s">
        <v>1121</v>
      </c>
      <c r="AT189" s="23" t="s">
        <v>152</v>
      </c>
      <c r="AU189" s="23" t="s">
        <v>24</v>
      </c>
      <c r="AY189" s="23" t="s">
        <v>149</v>
      </c>
      <c r="BE189" s="231">
        <f>IF(N189="základní",J189,0)</f>
        <v>0</v>
      </c>
      <c r="BF189" s="231">
        <f>IF(N189="snížená",J189,0)</f>
        <v>0</v>
      </c>
      <c r="BG189" s="231">
        <f>IF(N189="zákl. přenesená",J189,0)</f>
        <v>0</v>
      </c>
      <c r="BH189" s="231">
        <f>IF(N189="sníž. přenesená",J189,0)</f>
        <v>0</v>
      </c>
      <c r="BI189" s="231">
        <f>IF(N189="nulová",J189,0)</f>
        <v>0</v>
      </c>
      <c r="BJ189" s="23" t="s">
        <v>24</v>
      </c>
      <c r="BK189" s="231">
        <f>ROUND(I189*H189,2)</f>
        <v>0</v>
      </c>
      <c r="BL189" s="23" t="s">
        <v>1121</v>
      </c>
      <c r="BM189" s="23" t="s">
        <v>1122</v>
      </c>
    </row>
    <row r="190" spans="2:47" s="1" customFormat="1" ht="13.5">
      <c r="B190" s="45"/>
      <c r="C190" s="73"/>
      <c r="D190" s="232" t="s">
        <v>410</v>
      </c>
      <c r="E190" s="73"/>
      <c r="F190" s="233" t="s">
        <v>1123</v>
      </c>
      <c r="G190" s="73"/>
      <c r="H190" s="73"/>
      <c r="I190" s="190"/>
      <c r="J190" s="73"/>
      <c r="K190" s="73"/>
      <c r="L190" s="71"/>
      <c r="M190" s="280"/>
      <c r="N190" s="281"/>
      <c r="O190" s="281"/>
      <c r="P190" s="281"/>
      <c r="Q190" s="281"/>
      <c r="R190" s="281"/>
      <c r="S190" s="281"/>
      <c r="T190" s="282"/>
      <c r="AT190" s="23" t="s">
        <v>410</v>
      </c>
      <c r="AU190" s="23" t="s">
        <v>24</v>
      </c>
    </row>
    <row r="191" spans="2:12" s="1" customFormat="1" ht="6.95" customHeight="1">
      <c r="B191" s="66"/>
      <c r="C191" s="67"/>
      <c r="D191" s="67"/>
      <c r="E191" s="67"/>
      <c r="F191" s="67"/>
      <c r="G191" s="67"/>
      <c r="H191" s="67"/>
      <c r="I191" s="165"/>
      <c r="J191" s="67"/>
      <c r="K191" s="67"/>
      <c r="L191" s="71"/>
    </row>
  </sheetData>
  <sheetProtection password="CC35" sheet="1" objects="1" scenarios="1" formatColumns="0" formatRows="0" autoFilter="0"/>
  <autoFilter ref="C81:K190"/>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47"/>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90</v>
      </c>
    </row>
    <row r="3" spans="2:46" ht="6.95" customHeight="1">
      <c r="B3" s="24"/>
      <c r="C3" s="25"/>
      <c r="D3" s="25"/>
      <c r="E3" s="25"/>
      <c r="F3" s="25"/>
      <c r="G3" s="25"/>
      <c r="H3" s="25"/>
      <c r="I3" s="140"/>
      <c r="J3" s="25"/>
      <c r="K3" s="26"/>
      <c r="AT3" s="23" t="s">
        <v>84</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 xml:space="preserve">Domov mládeže a školní jídelna - Lidická  590/38, Karlovy Vary - Pavilon B</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1124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25</v>
      </c>
      <c r="E12" s="46"/>
      <c r="F12" s="34" t="s">
        <v>26</v>
      </c>
      <c r="G12" s="46"/>
      <c r="H12" s="46"/>
      <c r="I12" s="145" t="s">
        <v>27</v>
      </c>
      <c r="J12" s="146" t="str">
        <f>'Rekapitulace stavby'!AN8</f>
        <v>13. 2. 2018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31</v>
      </c>
      <c r="E14" s="46"/>
      <c r="F14" s="46"/>
      <c r="G14" s="46"/>
      <c r="H14" s="46"/>
      <c r="I14" s="145" t="s">
        <v>32</v>
      </c>
      <c r="J14" s="34" t="s">
        <v>22</v>
      </c>
      <c r="K14" s="50"/>
    </row>
    <row r="15" spans="2:11" s="1" customFormat="1" ht="18" customHeight="1">
      <c r="B15" s="45"/>
      <c r="C15" s="46"/>
      <c r="D15" s="46"/>
      <c r="E15" s="34" t="s">
        <v>33</v>
      </c>
      <c r="F15" s="46"/>
      <c r="G15" s="46"/>
      <c r="H15" s="46"/>
      <c r="I15" s="145" t="s">
        <v>34</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35</v>
      </c>
      <c r="E17" s="46"/>
      <c r="F17" s="46"/>
      <c r="G17" s="46"/>
      <c r="H17" s="46"/>
      <c r="I17" s="145"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37</v>
      </c>
      <c r="E20" s="46"/>
      <c r="F20" s="46"/>
      <c r="G20" s="46"/>
      <c r="H20" s="46"/>
      <c r="I20" s="145" t="s">
        <v>32</v>
      </c>
      <c r="J20" s="34" t="s">
        <v>22</v>
      </c>
      <c r="K20" s="50"/>
    </row>
    <row r="21" spans="2:11" s="1" customFormat="1" ht="18" customHeight="1">
      <c r="B21" s="45"/>
      <c r="C21" s="46"/>
      <c r="D21" s="46"/>
      <c r="E21" s="34" t="s">
        <v>1125</v>
      </c>
      <c r="F21" s="46"/>
      <c r="G21" s="46"/>
      <c r="H21" s="46"/>
      <c r="I21" s="145" t="s">
        <v>34</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75.6" customHeight="1">
      <c r="B24" s="147"/>
      <c r="C24" s="148"/>
      <c r="D24" s="148"/>
      <c r="E24" s="43" t="s">
        <v>40</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ROUND(SUM(BE84:BE146),2)</f>
        <v>0</v>
      </c>
      <c r="G30" s="46"/>
      <c r="H30" s="46"/>
      <c r="I30" s="157">
        <v>0.21</v>
      </c>
      <c r="J30" s="156">
        <f>ROUND(ROUND((SUM(BE84:BE146)),2)*I30,2)</f>
        <v>0</v>
      </c>
      <c r="K30" s="50"/>
    </row>
    <row r="31" spans="2:11" s="1" customFormat="1" ht="14.4" customHeight="1">
      <c r="B31" s="45"/>
      <c r="C31" s="46"/>
      <c r="D31" s="46"/>
      <c r="E31" s="54" t="s">
        <v>47</v>
      </c>
      <c r="F31" s="156">
        <f>ROUND(SUM(BF84:BF146),2)</f>
        <v>0</v>
      </c>
      <c r="G31" s="46"/>
      <c r="H31" s="46"/>
      <c r="I31" s="157">
        <v>0.15</v>
      </c>
      <c r="J31" s="156">
        <f>ROUND(ROUND((SUM(BF84:BF146)),2)*I31,2)</f>
        <v>0</v>
      </c>
      <c r="K31" s="50"/>
    </row>
    <row r="32" spans="2:11" s="1" customFormat="1" ht="14.4" customHeight="1" hidden="1">
      <c r="B32" s="45"/>
      <c r="C32" s="46"/>
      <c r="D32" s="46"/>
      <c r="E32" s="54" t="s">
        <v>48</v>
      </c>
      <c r="F32" s="156">
        <f>ROUND(SUM(BG84:BG146),2)</f>
        <v>0</v>
      </c>
      <c r="G32" s="46"/>
      <c r="H32" s="46"/>
      <c r="I32" s="157">
        <v>0.21</v>
      </c>
      <c r="J32" s="156">
        <v>0</v>
      </c>
      <c r="K32" s="50"/>
    </row>
    <row r="33" spans="2:11" s="1" customFormat="1" ht="14.4" customHeight="1" hidden="1">
      <c r="B33" s="45"/>
      <c r="C33" s="46"/>
      <c r="D33" s="46"/>
      <c r="E33" s="54" t="s">
        <v>49</v>
      </c>
      <c r="F33" s="156">
        <f>ROUND(SUM(BH84:BH146),2)</f>
        <v>0</v>
      </c>
      <c r="G33" s="46"/>
      <c r="H33" s="46"/>
      <c r="I33" s="157">
        <v>0.15</v>
      </c>
      <c r="J33" s="156">
        <v>0</v>
      </c>
      <c r="K33" s="50"/>
    </row>
    <row r="34" spans="2:11" s="1" customFormat="1" ht="14.4" customHeight="1" hidden="1">
      <c r="B34" s="45"/>
      <c r="C34" s="46"/>
      <c r="D34" s="46"/>
      <c r="E34" s="54" t="s">
        <v>50</v>
      </c>
      <c r="F34" s="156">
        <f>ROUND(SUM(BI84:BI146),2)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 xml:space="preserve">Domov mládeže a školní jídelna - Lidická  590/38, Karlovy Vary - Pavilon B</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6.2" customHeight="1">
      <c r="B47" s="45"/>
      <c r="C47" s="46"/>
      <c r="D47" s="46"/>
      <c r="E47" s="144" t="str">
        <f>E9</f>
        <v>SO 01-el - Pavilon B - Úprava soc.zařízení v ubytovnách žáků - ELektroinstalace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25</v>
      </c>
      <c r="D49" s="46"/>
      <c r="E49" s="46"/>
      <c r="F49" s="34" t="str">
        <f>F12</f>
        <v>Karlovy Vary</v>
      </c>
      <c r="G49" s="46"/>
      <c r="H49" s="46"/>
      <c r="I49" s="145" t="s">
        <v>27</v>
      </c>
      <c r="J49" s="146" t="str">
        <f>IF(J12="","",J12)</f>
        <v>13. 2. 2018</v>
      </c>
      <c r="K49" s="50"/>
    </row>
    <row r="50" spans="2:11" s="1" customFormat="1" ht="6.95" customHeight="1">
      <c r="B50" s="45"/>
      <c r="C50" s="46"/>
      <c r="D50" s="46"/>
      <c r="E50" s="46"/>
      <c r="F50" s="46"/>
      <c r="G50" s="46"/>
      <c r="H50" s="46"/>
      <c r="I50" s="143"/>
      <c r="J50" s="46"/>
      <c r="K50" s="50"/>
    </row>
    <row r="51" spans="2:11" s="1" customFormat="1" ht="13.5">
      <c r="B51" s="45"/>
      <c r="C51" s="39" t="s">
        <v>31</v>
      </c>
      <c r="D51" s="46"/>
      <c r="E51" s="46"/>
      <c r="F51" s="34" t="str">
        <f>E15</f>
        <v>Domov mládeže, Lidická 38, K.Vary</v>
      </c>
      <c r="G51" s="46"/>
      <c r="H51" s="46"/>
      <c r="I51" s="145" t="s">
        <v>37</v>
      </c>
      <c r="J51" s="43" t="str">
        <f>E21</f>
        <v>EP-PROJECT SKŮRA</v>
      </c>
      <c r="K51" s="50"/>
    </row>
    <row r="52" spans="2:11" s="1" customFormat="1" ht="14.4" customHeight="1">
      <c r="B52" s="45"/>
      <c r="C52" s="39" t="s">
        <v>35</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J84</f>
        <v>0</v>
      </c>
      <c r="K56" s="50"/>
      <c r="AU56" s="23" t="s">
        <v>106</v>
      </c>
    </row>
    <row r="57" spans="2:11" s="7" customFormat="1" ht="24.95" customHeight="1">
      <c r="B57" s="176"/>
      <c r="C57" s="177"/>
      <c r="D57" s="178" t="s">
        <v>107</v>
      </c>
      <c r="E57" s="179"/>
      <c r="F57" s="179"/>
      <c r="G57" s="179"/>
      <c r="H57" s="179"/>
      <c r="I57" s="180"/>
      <c r="J57" s="181">
        <f>J85</f>
        <v>0</v>
      </c>
      <c r="K57" s="182"/>
    </row>
    <row r="58" spans="2:11" s="8" customFormat="1" ht="19.9" customHeight="1">
      <c r="B58" s="183"/>
      <c r="C58" s="184"/>
      <c r="D58" s="185" t="s">
        <v>109</v>
      </c>
      <c r="E58" s="186"/>
      <c r="F58" s="186"/>
      <c r="G58" s="186"/>
      <c r="H58" s="186"/>
      <c r="I58" s="187"/>
      <c r="J58" s="188">
        <f>J86</f>
        <v>0</v>
      </c>
      <c r="K58" s="189"/>
    </row>
    <row r="59" spans="2:11" s="8" customFormat="1" ht="19.9" customHeight="1">
      <c r="B59" s="183"/>
      <c r="C59" s="184"/>
      <c r="D59" s="185" t="s">
        <v>1126</v>
      </c>
      <c r="E59" s="186"/>
      <c r="F59" s="186"/>
      <c r="G59" s="186"/>
      <c r="H59" s="186"/>
      <c r="I59" s="187"/>
      <c r="J59" s="188">
        <f>J89</f>
        <v>0</v>
      </c>
      <c r="K59" s="189"/>
    </row>
    <row r="60" spans="2:11" s="8" customFormat="1" ht="19.9" customHeight="1">
      <c r="B60" s="183"/>
      <c r="C60" s="184"/>
      <c r="D60" s="185" t="s">
        <v>116</v>
      </c>
      <c r="E60" s="186"/>
      <c r="F60" s="186"/>
      <c r="G60" s="186"/>
      <c r="H60" s="186"/>
      <c r="I60" s="187"/>
      <c r="J60" s="188">
        <f>J93</f>
        <v>0</v>
      </c>
      <c r="K60" s="189"/>
    </row>
    <row r="61" spans="2:11" s="8" customFormat="1" ht="19.9" customHeight="1">
      <c r="B61" s="183"/>
      <c r="C61" s="184"/>
      <c r="D61" s="185" t="s">
        <v>117</v>
      </c>
      <c r="E61" s="186"/>
      <c r="F61" s="186"/>
      <c r="G61" s="186"/>
      <c r="H61" s="186"/>
      <c r="I61" s="187"/>
      <c r="J61" s="188">
        <f>J104</f>
        <v>0</v>
      </c>
      <c r="K61" s="189"/>
    </row>
    <row r="62" spans="2:11" s="7" customFormat="1" ht="24.95" customHeight="1">
      <c r="B62" s="176"/>
      <c r="C62" s="177"/>
      <c r="D62" s="178" t="s">
        <v>118</v>
      </c>
      <c r="E62" s="179"/>
      <c r="F62" s="179"/>
      <c r="G62" s="179"/>
      <c r="H62" s="179"/>
      <c r="I62" s="180"/>
      <c r="J62" s="181">
        <f>J107</f>
        <v>0</v>
      </c>
      <c r="K62" s="182"/>
    </row>
    <row r="63" spans="2:11" s="8" customFormat="1" ht="19.9" customHeight="1">
      <c r="B63" s="183"/>
      <c r="C63" s="184"/>
      <c r="D63" s="185" t="s">
        <v>1127</v>
      </c>
      <c r="E63" s="186"/>
      <c r="F63" s="186"/>
      <c r="G63" s="186"/>
      <c r="H63" s="186"/>
      <c r="I63" s="187"/>
      <c r="J63" s="188">
        <f>J108</f>
        <v>0</v>
      </c>
      <c r="K63" s="189"/>
    </row>
    <row r="64" spans="2:11" s="7" customFormat="1" ht="24.95" customHeight="1">
      <c r="B64" s="176"/>
      <c r="C64" s="177"/>
      <c r="D64" s="178" t="s">
        <v>1128</v>
      </c>
      <c r="E64" s="179"/>
      <c r="F64" s="179"/>
      <c r="G64" s="179"/>
      <c r="H64" s="179"/>
      <c r="I64" s="180"/>
      <c r="J64" s="181">
        <f>J144</f>
        <v>0</v>
      </c>
      <c r="K64" s="182"/>
    </row>
    <row r="65" spans="2:11" s="1" customFormat="1" ht="21.8" customHeight="1">
      <c r="B65" s="45"/>
      <c r="C65" s="46"/>
      <c r="D65" s="46"/>
      <c r="E65" s="46"/>
      <c r="F65" s="46"/>
      <c r="G65" s="46"/>
      <c r="H65" s="46"/>
      <c r="I65" s="143"/>
      <c r="J65" s="46"/>
      <c r="K65" s="50"/>
    </row>
    <row r="66" spans="2:11" s="1" customFormat="1" ht="6.95" customHeight="1">
      <c r="B66" s="66"/>
      <c r="C66" s="67"/>
      <c r="D66" s="67"/>
      <c r="E66" s="67"/>
      <c r="F66" s="67"/>
      <c r="G66" s="67"/>
      <c r="H66" s="67"/>
      <c r="I66" s="165"/>
      <c r="J66" s="67"/>
      <c r="K66" s="68"/>
    </row>
    <row r="70" spans="2:12" s="1" customFormat="1" ht="6.95" customHeight="1">
      <c r="B70" s="69"/>
      <c r="C70" s="70"/>
      <c r="D70" s="70"/>
      <c r="E70" s="70"/>
      <c r="F70" s="70"/>
      <c r="G70" s="70"/>
      <c r="H70" s="70"/>
      <c r="I70" s="168"/>
      <c r="J70" s="70"/>
      <c r="K70" s="70"/>
      <c r="L70" s="71"/>
    </row>
    <row r="71" spans="2:12" s="1" customFormat="1" ht="36.95" customHeight="1">
      <c r="B71" s="45"/>
      <c r="C71" s="72" t="s">
        <v>133</v>
      </c>
      <c r="D71" s="73"/>
      <c r="E71" s="73"/>
      <c r="F71" s="73"/>
      <c r="G71" s="73"/>
      <c r="H71" s="73"/>
      <c r="I71" s="190"/>
      <c r="J71" s="73"/>
      <c r="K71" s="73"/>
      <c r="L71" s="71"/>
    </row>
    <row r="72" spans="2:12" s="1" customFormat="1" ht="6.95" customHeight="1">
      <c r="B72" s="45"/>
      <c r="C72" s="73"/>
      <c r="D72" s="73"/>
      <c r="E72" s="73"/>
      <c r="F72" s="73"/>
      <c r="G72" s="73"/>
      <c r="H72" s="73"/>
      <c r="I72" s="190"/>
      <c r="J72" s="73"/>
      <c r="K72" s="73"/>
      <c r="L72" s="71"/>
    </row>
    <row r="73" spans="2:12" s="1" customFormat="1" ht="14.4" customHeight="1">
      <c r="B73" s="45"/>
      <c r="C73" s="75" t="s">
        <v>18</v>
      </c>
      <c r="D73" s="73"/>
      <c r="E73" s="73"/>
      <c r="F73" s="73"/>
      <c r="G73" s="73"/>
      <c r="H73" s="73"/>
      <c r="I73" s="190"/>
      <c r="J73" s="73"/>
      <c r="K73" s="73"/>
      <c r="L73" s="71"/>
    </row>
    <row r="74" spans="2:12" s="1" customFormat="1" ht="14.4" customHeight="1">
      <c r="B74" s="45"/>
      <c r="C74" s="73"/>
      <c r="D74" s="73"/>
      <c r="E74" s="191" t="str">
        <f>E7</f>
        <v xml:space="preserve">Domov mládeže a školní jídelna - Lidická  590/38, Karlovy Vary - Pavilon B</v>
      </c>
      <c r="F74" s="75"/>
      <c r="G74" s="75"/>
      <c r="H74" s="75"/>
      <c r="I74" s="190"/>
      <c r="J74" s="73"/>
      <c r="K74" s="73"/>
      <c r="L74" s="71"/>
    </row>
    <row r="75" spans="2:12" s="1" customFormat="1" ht="14.4" customHeight="1">
      <c r="B75" s="45"/>
      <c r="C75" s="75" t="s">
        <v>100</v>
      </c>
      <c r="D75" s="73"/>
      <c r="E75" s="73"/>
      <c r="F75" s="73"/>
      <c r="G75" s="73"/>
      <c r="H75" s="73"/>
      <c r="I75" s="190"/>
      <c r="J75" s="73"/>
      <c r="K75" s="73"/>
      <c r="L75" s="71"/>
    </row>
    <row r="76" spans="2:12" s="1" customFormat="1" ht="16.2" customHeight="1">
      <c r="B76" s="45"/>
      <c r="C76" s="73"/>
      <c r="D76" s="73"/>
      <c r="E76" s="81" t="str">
        <f>E9</f>
        <v>SO 01-el - Pavilon B - Úprava soc.zařízení v ubytovnách žáků - ELektroinstalace</v>
      </c>
      <c r="F76" s="73"/>
      <c r="G76" s="73"/>
      <c r="H76" s="73"/>
      <c r="I76" s="190"/>
      <c r="J76" s="73"/>
      <c r="K76" s="73"/>
      <c r="L76" s="71"/>
    </row>
    <row r="77" spans="2:12" s="1" customFormat="1" ht="6.95" customHeight="1">
      <c r="B77" s="45"/>
      <c r="C77" s="73"/>
      <c r="D77" s="73"/>
      <c r="E77" s="73"/>
      <c r="F77" s="73"/>
      <c r="G77" s="73"/>
      <c r="H77" s="73"/>
      <c r="I77" s="190"/>
      <c r="J77" s="73"/>
      <c r="K77" s="73"/>
      <c r="L77" s="71"/>
    </row>
    <row r="78" spans="2:12" s="1" customFormat="1" ht="18" customHeight="1">
      <c r="B78" s="45"/>
      <c r="C78" s="75" t="s">
        <v>25</v>
      </c>
      <c r="D78" s="73"/>
      <c r="E78" s="73"/>
      <c r="F78" s="192" t="str">
        <f>F12</f>
        <v>Karlovy Vary</v>
      </c>
      <c r="G78" s="73"/>
      <c r="H78" s="73"/>
      <c r="I78" s="193" t="s">
        <v>27</v>
      </c>
      <c r="J78" s="84" t="str">
        <f>IF(J12="","",J12)</f>
        <v>13. 2. 2018</v>
      </c>
      <c r="K78" s="73"/>
      <c r="L78" s="71"/>
    </row>
    <row r="79" spans="2:12" s="1" customFormat="1" ht="6.95" customHeight="1">
      <c r="B79" s="45"/>
      <c r="C79" s="73"/>
      <c r="D79" s="73"/>
      <c r="E79" s="73"/>
      <c r="F79" s="73"/>
      <c r="G79" s="73"/>
      <c r="H79" s="73"/>
      <c r="I79" s="190"/>
      <c r="J79" s="73"/>
      <c r="K79" s="73"/>
      <c r="L79" s="71"/>
    </row>
    <row r="80" spans="2:12" s="1" customFormat="1" ht="13.5">
      <c r="B80" s="45"/>
      <c r="C80" s="75" t="s">
        <v>31</v>
      </c>
      <c r="D80" s="73"/>
      <c r="E80" s="73"/>
      <c r="F80" s="192" t="str">
        <f>E15</f>
        <v>Domov mládeže, Lidická 38, K.Vary</v>
      </c>
      <c r="G80" s="73"/>
      <c r="H80" s="73"/>
      <c r="I80" s="193" t="s">
        <v>37</v>
      </c>
      <c r="J80" s="192" t="str">
        <f>E21</f>
        <v>EP-PROJECT SKŮRA</v>
      </c>
      <c r="K80" s="73"/>
      <c r="L80" s="71"/>
    </row>
    <row r="81" spans="2:12" s="1" customFormat="1" ht="14.4" customHeight="1">
      <c r="B81" s="45"/>
      <c r="C81" s="75" t="s">
        <v>35</v>
      </c>
      <c r="D81" s="73"/>
      <c r="E81" s="73"/>
      <c r="F81" s="192" t="str">
        <f>IF(E18="","",E18)</f>
        <v/>
      </c>
      <c r="G81" s="73"/>
      <c r="H81" s="73"/>
      <c r="I81" s="190"/>
      <c r="J81" s="73"/>
      <c r="K81" s="73"/>
      <c r="L81" s="71"/>
    </row>
    <row r="82" spans="2:12" s="1" customFormat="1" ht="10.3" customHeight="1">
      <c r="B82" s="45"/>
      <c r="C82" s="73"/>
      <c r="D82" s="73"/>
      <c r="E82" s="73"/>
      <c r="F82" s="73"/>
      <c r="G82" s="73"/>
      <c r="H82" s="73"/>
      <c r="I82" s="190"/>
      <c r="J82" s="73"/>
      <c r="K82" s="73"/>
      <c r="L82" s="71"/>
    </row>
    <row r="83" spans="2:20" s="9" customFormat="1" ht="29.25" customHeight="1">
      <c r="B83" s="194"/>
      <c r="C83" s="195" t="s">
        <v>134</v>
      </c>
      <c r="D83" s="196" t="s">
        <v>60</v>
      </c>
      <c r="E83" s="196" t="s">
        <v>56</v>
      </c>
      <c r="F83" s="196" t="s">
        <v>135</v>
      </c>
      <c r="G83" s="196" t="s">
        <v>136</v>
      </c>
      <c r="H83" s="196" t="s">
        <v>137</v>
      </c>
      <c r="I83" s="197" t="s">
        <v>138</v>
      </c>
      <c r="J83" s="196" t="s">
        <v>104</v>
      </c>
      <c r="K83" s="198" t="s">
        <v>139</v>
      </c>
      <c r="L83" s="199"/>
      <c r="M83" s="101" t="s">
        <v>140</v>
      </c>
      <c r="N83" s="102" t="s">
        <v>45</v>
      </c>
      <c r="O83" s="102" t="s">
        <v>141</v>
      </c>
      <c r="P83" s="102" t="s">
        <v>142</v>
      </c>
      <c r="Q83" s="102" t="s">
        <v>143</v>
      </c>
      <c r="R83" s="102" t="s">
        <v>144</v>
      </c>
      <c r="S83" s="102" t="s">
        <v>145</v>
      </c>
      <c r="T83" s="103" t="s">
        <v>146</v>
      </c>
    </row>
    <row r="84" spans="2:63" s="1" customFormat="1" ht="29.25" customHeight="1">
      <c r="B84" s="45"/>
      <c r="C84" s="107" t="s">
        <v>105</v>
      </c>
      <c r="D84" s="73"/>
      <c r="E84" s="73"/>
      <c r="F84" s="73"/>
      <c r="G84" s="73"/>
      <c r="H84" s="73"/>
      <c r="I84" s="190"/>
      <c r="J84" s="200">
        <f>BK84</f>
        <v>0</v>
      </c>
      <c r="K84" s="73"/>
      <c r="L84" s="71"/>
      <c r="M84" s="104"/>
      <c r="N84" s="105"/>
      <c r="O84" s="105"/>
      <c r="P84" s="201">
        <f>P85+P107+P144</f>
        <v>0</v>
      </c>
      <c r="Q84" s="105"/>
      <c r="R84" s="201">
        <f>R85+R107+R144</f>
        <v>0.72795</v>
      </c>
      <c r="S84" s="105"/>
      <c r="T84" s="202">
        <f>T85+T107+T144</f>
        <v>3.1750000000000003</v>
      </c>
      <c r="AT84" s="23" t="s">
        <v>74</v>
      </c>
      <c r="AU84" s="23" t="s">
        <v>106</v>
      </c>
      <c r="BK84" s="203">
        <f>BK85+BK107+BK144</f>
        <v>0</v>
      </c>
    </row>
    <row r="85" spans="2:63" s="10" customFormat="1" ht="37.4" customHeight="1">
      <c r="B85" s="204"/>
      <c r="C85" s="205"/>
      <c r="D85" s="206" t="s">
        <v>74</v>
      </c>
      <c r="E85" s="207" t="s">
        <v>147</v>
      </c>
      <c r="F85" s="207" t="s">
        <v>148</v>
      </c>
      <c r="G85" s="205"/>
      <c r="H85" s="205"/>
      <c r="I85" s="208"/>
      <c r="J85" s="209">
        <f>BK85</f>
        <v>0</v>
      </c>
      <c r="K85" s="205"/>
      <c r="L85" s="210"/>
      <c r="M85" s="211"/>
      <c r="N85" s="212"/>
      <c r="O85" s="212"/>
      <c r="P85" s="213">
        <f>P86+P89+P93+P104</f>
        <v>0</v>
      </c>
      <c r="Q85" s="212"/>
      <c r="R85" s="213">
        <f>R86+R89+R93+R104</f>
        <v>0.45</v>
      </c>
      <c r="S85" s="212"/>
      <c r="T85" s="214">
        <f>T86+T89+T93+T104</f>
        <v>3.1750000000000003</v>
      </c>
      <c r="AR85" s="215" t="s">
        <v>24</v>
      </c>
      <c r="AT85" s="216" t="s">
        <v>74</v>
      </c>
      <c r="AU85" s="216" t="s">
        <v>75</v>
      </c>
      <c r="AY85" s="215" t="s">
        <v>149</v>
      </c>
      <c r="BK85" s="217">
        <f>BK86+BK89+BK93+BK104</f>
        <v>0</v>
      </c>
    </row>
    <row r="86" spans="2:63" s="10" customFormat="1" ht="19.9" customHeight="1">
      <c r="B86" s="204"/>
      <c r="C86" s="205"/>
      <c r="D86" s="206" t="s">
        <v>74</v>
      </c>
      <c r="E86" s="218" t="s">
        <v>190</v>
      </c>
      <c r="F86" s="218" t="s">
        <v>217</v>
      </c>
      <c r="G86" s="205"/>
      <c r="H86" s="205"/>
      <c r="I86" s="208"/>
      <c r="J86" s="219">
        <f>BK86</f>
        <v>0</v>
      </c>
      <c r="K86" s="205"/>
      <c r="L86" s="210"/>
      <c r="M86" s="211"/>
      <c r="N86" s="212"/>
      <c r="O86" s="212"/>
      <c r="P86" s="213">
        <f>SUM(P87:P88)</f>
        <v>0</v>
      </c>
      <c r="Q86" s="212"/>
      <c r="R86" s="213">
        <f>SUM(R87:R88)</f>
        <v>0.45</v>
      </c>
      <c r="S86" s="212"/>
      <c r="T86" s="214">
        <f>SUM(T87:T88)</f>
        <v>0</v>
      </c>
      <c r="AR86" s="215" t="s">
        <v>24</v>
      </c>
      <c r="AT86" s="216" t="s">
        <v>74</v>
      </c>
      <c r="AU86" s="216" t="s">
        <v>24</v>
      </c>
      <c r="AY86" s="215" t="s">
        <v>149</v>
      </c>
      <c r="BK86" s="217">
        <f>SUM(BK87:BK88)</f>
        <v>0</v>
      </c>
    </row>
    <row r="87" spans="2:65" s="1" customFormat="1" ht="14.4" customHeight="1">
      <c r="B87" s="45"/>
      <c r="C87" s="220" t="s">
        <v>24</v>
      </c>
      <c r="D87" s="220" t="s">
        <v>152</v>
      </c>
      <c r="E87" s="221" t="s">
        <v>228</v>
      </c>
      <c r="F87" s="222" t="s">
        <v>229</v>
      </c>
      <c r="G87" s="223" t="s">
        <v>167</v>
      </c>
      <c r="H87" s="224">
        <v>11.25</v>
      </c>
      <c r="I87" s="225"/>
      <c r="J87" s="226">
        <f>ROUND(I87*H87,2)</f>
        <v>0</v>
      </c>
      <c r="K87" s="222" t="s">
        <v>156</v>
      </c>
      <c r="L87" s="71"/>
      <c r="M87" s="227" t="s">
        <v>22</v>
      </c>
      <c r="N87" s="228" t="s">
        <v>46</v>
      </c>
      <c r="O87" s="46"/>
      <c r="P87" s="229">
        <f>O87*H87</f>
        <v>0</v>
      </c>
      <c r="Q87" s="229">
        <v>0.04</v>
      </c>
      <c r="R87" s="229">
        <f>Q87*H87</f>
        <v>0.45</v>
      </c>
      <c r="S87" s="229">
        <v>0</v>
      </c>
      <c r="T87" s="230">
        <f>S87*H87</f>
        <v>0</v>
      </c>
      <c r="AR87" s="23" t="s">
        <v>157</v>
      </c>
      <c r="AT87" s="23" t="s">
        <v>152</v>
      </c>
      <c r="AU87" s="23" t="s">
        <v>84</v>
      </c>
      <c r="AY87" s="23" t="s">
        <v>149</v>
      </c>
      <c r="BE87" s="231">
        <f>IF(N87="základní",J87,0)</f>
        <v>0</v>
      </c>
      <c r="BF87" s="231">
        <f>IF(N87="snížená",J87,0)</f>
        <v>0</v>
      </c>
      <c r="BG87" s="231">
        <f>IF(N87="zákl. přenesená",J87,0)</f>
        <v>0</v>
      </c>
      <c r="BH87" s="231">
        <f>IF(N87="sníž. přenesená",J87,0)</f>
        <v>0</v>
      </c>
      <c r="BI87" s="231">
        <f>IF(N87="nulová",J87,0)</f>
        <v>0</v>
      </c>
      <c r="BJ87" s="23" t="s">
        <v>24</v>
      </c>
      <c r="BK87" s="231">
        <f>ROUND(I87*H87,2)</f>
        <v>0</v>
      </c>
      <c r="BL87" s="23" t="s">
        <v>157</v>
      </c>
      <c r="BM87" s="23" t="s">
        <v>1129</v>
      </c>
    </row>
    <row r="88" spans="2:47" s="1" customFormat="1" ht="13.5">
      <c r="B88" s="45"/>
      <c r="C88" s="73"/>
      <c r="D88" s="232" t="s">
        <v>159</v>
      </c>
      <c r="E88" s="73"/>
      <c r="F88" s="233" t="s">
        <v>231</v>
      </c>
      <c r="G88" s="73"/>
      <c r="H88" s="73"/>
      <c r="I88" s="190"/>
      <c r="J88" s="73"/>
      <c r="K88" s="73"/>
      <c r="L88" s="71"/>
      <c r="M88" s="234"/>
      <c r="N88" s="46"/>
      <c r="O88" s="46"/>
      <c r="P88" s="46"/>
      <c r="Q88" s="46"/>
      <c r="R88" s="46"/>
      <c r="S88" s="46"/>
      <c r="T88" s="94"/>
      <c r="AT88" s="23" t="s">
        <v>159</v>
      </c>
      <c r="AU88" s="23" t="s">
        <v>84</v>
      </c>
    </row>
    <row r="89" spans="2:63" s="10" customFormat="1" ht="29.85" customHeight="1">
      <c r="B89" s="204"/>
      <c r="C89" s="205"/>
      <c r="D89" s="206" t="s">
        <v>74</v>
      </c>
      <c r="E89" s="218" t="s">
        <v>206</v>
      </c>
      <c r="F89" s="218" t="s">
        <v>1130</v>
      </c>
      <c r="G89" s="205"/>
      <c r="H89" s="205"/>
      <c r="I89" s="208"/>
      <c r="J89" s="219">
        <f>BK89</f>
        <v>0</v>
      </c>
      <c r="K89" s="205"/>
      <c r="L89" s="210"/>
      <c r="M89" s="211"/>
      <c r="N89" s="212"/>
      <c r="O89" s="212"/>
      <c r="P89" s="213">
        <f>SUM(P90:P92)</f>
        <v>0</v>
      </c>
      <c r="Q89" s="212"/>
      <c r="R89" s="213">
        <f>SUM(R90:R92)</f>
        <v>0</v>
      </c>
      <c r="S89" s="212"/>
      <c r="T89" s="214">
        <f>SUM(T90:T92)</f>
        <v>3.1750000000000003</v>
      </c>
      <c r="AR89" s="215" t="s">
        <v>24</v>
      </c>
      <c r="AT89" s="216" t="s">
        <v>74</v>
      </c>
      <c r="AU89" s="216" t="s">
        <v>24</v>
      </c>
      <c r="AY89" s="215" t="s">
        <v>149</v>
      </c>
      <c r="BK89" s="217">
        <f>SUM(BK90:BK92)</f>
        <v>0</v>
      </c>
    </row>
    <row r="90" spans="2:65" s="1" customFormat="1" ht="34.2" customHeight="1">
      <c r="B90" s="45"/>
      <c r="C90" s="220" t="s">
        <v>84</v>
      </c>
      <c r="D90" s="220" t="s">
        <v>152</v>
      </c>
      <c r="E90" s="221" t="s">
        <v>1131</v>
      </c>
      <c r="F90" s="222" t="s">
        <v>1132</v>
      </c>
      <c r="G90" s="223" t="s">
        <v>322</v>
      </c>
      <c r="H90" s="224">
        <v>1.5</v>
      </c>
      <c r="I90" s="225"/>
      <c r="J90" s="226">
        <f>ROUND(I90*H90,2)</f>
        <v>0</v>
      </c>
      <c r="K90" s="222" t="s">
        <v>156</v>
      </c>
      <c r="L90" s="71"/>
      <c r="M90" s="227" t="s">
        <v>22</v>
      </c>
      <c r="N90" s="228" t="s">
        <v>46</v>
      </c>
      <c r="O90" s="46"/>
      <c r="P90" s="229">
        <f>O90*H90</f>
        <v>0</v>
      </c>
      <c r="Q90" s="229">
        <v>0</v>
      </c>
      <c r="R90" s="229">
        <f>Q90*H90</f>
        <v>0</v>
      </c>
      <c r="S90" s="229">
        <v>1.8</v>
      </c>
      <c r="T90" s="230">
        <f>S90*H90</f>
        <v>2.7</v>
      </c>
      <c r="AR90" s="23" t="s">
        <v>157</v>
      </c>
      <c r="AT90" s="23" t="s">
        <v>152</v>
      </c>
      <c r="AU90" s="23" t="s">
        <v>84</v>
      </c>
      <c r="AY90" s="23" t="s">
        <v>149</v>
      </c>
      <c r="BE90" s="231">
        <f>IF(N90="základní",J90,0)</f>
        <v>0</v>
      </c>
      <c r="BF90" s="231">
        <f>IF(N90="snížená",J90,0)</f>
        <v>0</v>
      </c>
      <c r="BG90" s="231">
        <f>IF(N90="zákl. přenesená",J90,0)</f>
        <v>0</v>
      </c>
      <c r="BH90" s="231">
        <f>IF(N90="sníž. přenesená",J90,0)</f>
        <v>0</v>
      </c>
      <c r="BI90" s="231">
        <f>IF(N90="nulová",J90,0)</f>
        <v>0</v>
      </c>
      <c r="BJ90" s="23" t="s">
        <v>24</v>
      </c>
      <c r="BK90" s="231">
        <f>ROUND(I90*H90,2)</f>
        <v>0</v>
      </c>
      <c r="BL90" s="23" t="s">
        <v>157</v>
      </c>
      <c r="BM90" s="23" t="s">
        <v>1133</v>
      </c>
    </row>
    <row r="91" spans="2:65" s="1" customFormat="1" ht="22.8" customHeight="1">
      <c r="B91" s="45"/>
      <c r="C91" s="220" t="s">
        <v>150</v>
      </c>
      <c r="D91" s="220" t="s">
        <v>152</v>
      </c>
      <c r="E91" s="221" t="s">
        <v>1134</v>
      </c>
      <c r="F91" s="222" t="s">
        <v>1135</v>
      </c>
      <c r="G91" s="223" t="s">
        <v>185</v>
      </c>
      <c r="H91" s="224">
        <v>50</v>
      </c>
      <c r="I91" s="225"/>
      <c r="J91" s="226">
        <f>ROUND(I91*H91,2)</f>
        <v>0</v>
      </c>
      <c r="K91" s="222" t="s">
        <v>156</v>
      </c>
      <c r="L91" s="71"/>
      <c r="M91" s="227" t="s">
        <v>22</v>
      </c>
      <c r="N91" s="228" t="s">
        <v>46</v>
      </c>
      <c r="O91" s="46"/>
      <c r="P91" s="229">
        <f>O91*H91</f>
        <v>0</v>
      </c>
      <c r="Q91" s="229">
        <v>0</v>
      </c>
      <c r="R91" s="229">
        <f>Q91*H91</f>
        <v>0</v>
      </c>
      <c r="S91" s="229">
        <v>0.002</v>
      </c>
      <c r="T91" s="230">
        <f>S91*H91</f>
        <v>0.1</v>
      </c>
      <c r="AR91" s="23" t="s">
        <v>157</v>
      </c>
      <c r="AT91" s="23" t="s">
        <v>152</v>
      </c>
      <c r="AU91" s="23" t="s">
        <v>84</v>
      </c>
      <c r="AY91" s="23" t="s">
        <v>149</v>
      </c>
      <c r="BE91" s="231">
        <f>IF(N91="základní",J91,0)</f>
        <v>0</v>
      </c>
      <c r="BF91" s="231">
        <f>IF(N91="snížená",J91,0)</f>
        <v>0</v>
      </c>
      <c r="BG91" s="231">
        <f>IF(N91="zákl. přenesená",J91,0)</f>
        <v>0</v>
      </c>
      <c r="BH91" s="231">
        <f>IF(N91="sníž. přenesená",J91,0)</f>
        <v>0</v>
      </c>
      <c r="BI91" s="231">
        <f>IF(N91="nulová",J91,0)</f>
        <v>0</v>
      </c>
      <c r="BJ91" s="23" t="s">
        <v>24</v>
      </c>
      <c r="BK91" s="231">
        <f>ROUND(I91*H91,2)</f>
        <v>0</v>
      </c>
      <c r="BL91" s="23" t="s">
        <v>157</v>
      </c>
      <c r="BM91" s="23" t="s">
        <v>1136</v>
      </c>
    </row>
    <row r="92" spans="2:65" s="1" customFormat="1" ht="22.8" customHeight="1">
      <c r="B92" s="45"/>
      <c r="C92" s="220" t="s">
        <v>157</v>
      </c>
      <c r="D92" s="220" t="s">
        <v>152</v>
      </c>
      <c r="E92" s="221" t="s">
        <v>1137</v>
      </c>
      <c r="F92" s="222" t="s">
        <v>1138</v>
      </c>
      <c r="G92" s="223" t="s">
        <v>185</v>
      </c>
      <c r="H92" s="224">
        <v>125</v>
      </c>
      <c r="I92" s="225"/>
      <c r="J92" s="226">
        <f>ROUND(I92*H92,2)</f>
        <v>0</v>
      </c>
      <c r="K92" s="222" t="s">
        <v>156</v>
      </c>
      <c r="L92" s="71"/>
      <c r="M92" s="227" t="s">
        <v>22</v>
      </c>
      <c r="N92" s="228" t="s">
        <v>46</v>
      </c>
      <c r="O92" s="46"/>
      <c r="P92" s="229">
        <f>O92*H92</f>
        <v>0</v>
      </c>
      <c r="Q92" s="229">
        <v>0</v>
      </c>
      <c r="R92" s="229">
        <f>Q92*H92</f>
        <v>0</v>
      </c>
      <c r="S92" s="229">
        <v>0.003</v>
      </c>
      <c r="T92" s="230">
        <f>S92*H92</f>
        <v>0.375</v>
      </c>
      <c r="AR92" s="23" t="s">
        <v>157</v>
      </c>
      <c r="AT92" s="23" t="s">
        <v>152</v>
      </c>
      <c r="AU92" s="23" t="s">
        <v>84</v>
      </c>
      <c r="AY92" s="23" t="s">
        <v>149</v>
      </c>
      <c r="BE92" s="231">
        <f>IF(N92="základní",J92,0)</f>
        <v>0</v>
      </c>
      <c r="BF92" s="231">
        <f>IF(N92="snížená",J92,0)</f>
        <v>0</v>
      </c>
      <c r="BG92" s="231">
        <f>IF(N92="zákl. přenesená",J92,0)</f>
        <v>0</v>
      </c>
      <c r="BH92" s="231">
        <f>IF(N92="sníž. přenesená",J92,0)</f>
        <v>0</v>
      </c>
      <c r="BI92" s="231">
        <f>IF(N92="nulová",J92,0)</f>
        <v>0</v>
      </c>
      <c r="BJ92" s="23" t="s">
        <v>24</v>
      </c>
      <c r="BK92" s="231">
        <f>ROUND(I92*H92,2)</f>
        <v>0</v>
      </c>
      <c r="BL92" s="23" t="s">
        <v>157</v>
      </c>
      <c r="BM92" s="23" t="s">
        <v>1139</v>
      </c>
    </row>
    <row r="93" spans="2:63" s="10" customFormat="1" ht="29.85" customHeight="1">
      <c r="B93" s="204"/>
      <c r="C93" s="205"/>
      <c r="D93" s="206" t="s">
        <v>74</v>
      </c>
      <c r="E93" s="218" t="s">
        <v>394</v>
      </c>
      <c r="F93" s="218" t="s">
        <v>395</v>
      </c>
      <c r="G93" s="205"/>
      <c r="H93" s="205"/>
      <c r="I93" s="208"/>
      <c r="J93" s="219">
        <f>BK93</f>
        <v>0</v>
      </c>
      <c r="K93" s="205"/>
      <c r="L93" s="210"/>
      <c r="M93" s="211"/>
      <c r="N93" s="212"/>
      <c r="O93" s="212"/>
      <c r="P93" s="213">
        <f>SUM(P94:P103)</f>
        <v>0</v>
      </c>
      <c r="Q93" s="212"/>
      <c r="R93" s="213">
        <f>SUM(R94:R103)</f>
        <v>0</v>
      </c>
      <c r="S93" s="212"/>
      <c r="T93" s="214">
        <f>SUM(T94:T103)</f>
        <v>0</v>
      </c>
      <c r="AR93" s="215" t="s">
        <v>24</v>
      </c>
      <c r="AT93" s="216" t="s">
        <v>74</v>
      </c>
      <c r="AU93" s="216" t="s">
        <v>24</v>
      </c>
      <c r="AY93" s="215" t="s">
        <v>149</v>
      </c>
      <c r="BK93" s="217">
        <f>SUM(BK94:BK103)</f>
        <v>0</v>
      </c>
    </row>
    <row r="94" spans="2:65" s="1" customFormat="1" ht="34.2" customHeight="1">
      <c r="B94" s="45"/>
      <c r="C94" s="220" t="s">
        <v>182</v>
      </c>
      <c r="D94" s="220" t="s">
        <v>152</v>
      </c>
      <c r="E94" s="221" t="s">
        <v>397</v>
      </c>
      <c r="F94" s="222" t="s">
        <v>398</v>
      </c>
      <c r="G94" s="223" t="s">
        <v>155</v>
      </c>
      <c r="H94" s="224">
        <v>3.175</v>
      </c>
      <c r="I94" s="225"/>
      <c r="J94" s="226">
        <f>ROUND(I94*H94,2)</f>
        <v>0</v>
      </c>
      <c r="K94" s="222" t="s">
        <v>156</v>
      </c>
      <c r="L94" s="71"/>
      <c r="M94" s="227" t="s">
        <v>22</v>
      </c>
      <c r="N94" s="228" t="s">
        <v>46</v>
      </c>
      <c r="O94" s="46"/>
      <c r="P94" s="229">
        <f>O94*H94</f>
        <v>0</v>
      </c>
      <c r="Q94" s="229">
        <v>0</v>
      </c>
      <c r="R94" s="229">
        <f>Q94*H94</f>
        <v>0</v>
      </c>
      <c r="S94" s="229">
        <v>0</v>
      </c>
      <c r="T94" s="230">
        <f>S94*H94</f>
        <v>0</v>
      </c>
      <c r="AR94" s="23" t="s">
        <v>157</v>
      </c>
      <c r="AT94" s="23" t="s">
        <v>152</v>
      </c>
      <c r="AU94" s="23" t="s">
        <v>84</v>
      </c>
      <c r="AY94" s="23" t="s">
        <v>149</v>
      </c>
      <c r="BE94" s="231">
        <f>IF(N94="základní",J94,0)</f>
        <v>0</v>
      </c>
      <c r="BF94" s="231">
        <f>IF(N94="snížená",J94,0)</f>
        <v>0</v>
      </c>
      <c r="BG94" s="231">
        <f>IF(N94="zákl. přenesená",J94,0)</f>
        <v>0</v>
      </c>
      <c r="BH94" s="231">
        <f>IF(N94="sníž. přenesená",J94,0)</f>
        <v>0</v>
      </c>
      <c r="BI94" s="231">
        <f>IF(N94="nulová",J94,0)</f>
        <v>0</v>
      </c>
      <c r="BJ94" s="23" t="s">
        <v>24</v>
      </c>
      <c r="BK94" s="231">
        <f>ROUND(I94*H94,2)</f>
        <v>0</v>
      </c>
      <c r="BL94" s="23" t="s">
        <v>157</v>
      </c>
      <c r="BM94" s="23" t="s">
        <v>1140</v>
      </c>
    </row>
    <row r="95" spans="2:47" s="1" customFormat="1" ht="13.5">
      <c r="B95" s="45"/>
      <c r="C95" s="73"/>
      <c r="D95" s="232" t="s">
        <v>159</v>
      </c>
      <c r="E95" s="73"/>
      <c r="F95" s="233" t="s">
        <v>400</v>
      </c>
      <c r="G95" s="73"/>
      <c r="H95" s="73"/>
      <c r="I95" s="190"/>
      <c r="J95" s="73"/>
      <c r="K95" s="73"/>
      <c r="L95" s="71"/>
      <c r="M95" s="234"/>
      <c r="N95" s="46"/>
      <c r="O95" s="46"/>
      <c r="P95" s="46"/>
      <c r="Q95" s="46"/>
      <c r="R95" s="46"/>
      <c r="S95" s="46"/>
      <c r="T95" s="94"/>
      <c r="AT95" s="23" t="s">
        <v>159</v>
      </c>
      <c r="AU95" s="23" t="s">
        <v>84</v>
      </c>
    </row>
    <row r="96" spans="2:65" s="1" customFormat="1" ht="22.8" customHeight="1">
      <c r="B96" s="45"/>
      <c r="C96" s="220" t="s">
        <v>190</v>
      </c>
      <c r="D96" s="220" t="s">
        <v>152</v>
      </c>
      <c r="E96" s="221" t="s">
        <v>402</v>
      </c>
      <c r="F96" s="222" t="s">
        <v>403</v>
      </c>
      <c r="G96" s="223" t="s">
        <v>155</v>
      </c>
      <c r="H96" s="224">
        <v>3.175</v>
      </c>
      <c r="I96" s="225"/>
      <c r="J96" s="226">
        <f>ROUND(I96*H96,2)</f>
        <v>0</v>
      </c>
      <c r="K96" s="222" t="s">
        <v>156</v>
      </c>
      <c r="L96" s="71"/>
      <c r="M96" s="227" t="s">
        <v>22</v>
      </c>
      <c r="N96" s="228" t="s">
        <v>46</v>
      </c>
      <c r="O96" s="46"/>
      <c r="P96" s="229">
        <f>O96*H96</f>
        <v>0</v>
      </c>
      <c r="Q96" s="229">
        <v>0</v>
      </c>
      <c r="R96" s="229">
        <f>Q96*H96</f>
        <v>0</v>
      </c>
      <c r="S96" s="229">
        <v>0</v>
      </c>
      <c r="T96" s="230">
        <f>S96*H96</f>
        <v>0</v>
      </c>
      <c r="AR96" s="23" t="s">
        <v>157</v>
      </c>
      <c r="AT96" s="23" t="s">
        <v>152</v>
      </c>
      <c r="AU96" s="23" t="s">
        <v>84</v>
      </c>
      <c r="AY96" s="23" t="s">
        <v>149</v>
      </c>
      <c r="BE96" s="231">
        <f>IF(N96="základní",J96,0)</f>
        <v>0</v>
      </c>
      <c r="BF96" s="231">
        <f>IF(N96="snížená",J96,0)</f>
        <v>0</v>
      </c>
      <c r="BG96" s="231">
        <f>IF(N96="zákl. přenesená",J96,0)</f>
        <v>0</v>
      </c>
      <c r="BH96" s="231">
        <f>IF(N96="sníž. přenesená",J96,0)</f>
        <v>0</v>
      </c>
      <c r="BI96" s="231">
        <f>IF(N96="nulová",J96,0)</f>
        <v>0</v>
      </c>
      <c r="BJ96" s="23" t="s">
        <v>24</v>
      </c>
      <c r="BK96" s="231">
        <f>ROUND(I96*H96,2)</f>
        <v>0</v>
      </c>
      <c r="BL96" s="23" t="s">
        <v>157</v>
      </c>
      <c r="BM96" s="23" t="s">
        <v>1141</v>
      </c>
    </row>
    <row r="97" spans="2:47" s="1" customFormat="1" ht="13.5">
      <c r="B97" s="45"/>
      <c r="C97" s="73"/>
      <c r="D97" s="232" t="s">
        <v>159</v>
      </c>
      <c r="E97" s="73"/>
      <c r="F97" s="233" t="s">
        <v>405</v>
      </c>
      <c r="G97" s="73"/>
      <c r="H97" s="73"/>
      <c r="I97" s="190"/>
      <c r="J97" s="73"/>
      <c r="K97" s="73"/>
      <c r="L97" s="71"/>
      <c r="M97" s="234"/>
      <c r="N97" s="46"/>
      <c r="O97" s="46"/>
      <c r="P97" s="46"/>
      <c r="Q97" s="46"/>
      <c r="R97" s="46"/>
      <c r="S97" s="46"/>
      <c r="T97" s="94"/>
      <c r="AT97" s="23" t="s">
        <v>159</v>
      </c>
      <c r="AU97" s="23" t="s">
        <v>84</v>
      </c>
    </row>
    <row r="98" spans="2:65" s="1" customFormat="1" ht="34.2" customHeight="1">
      <c r="B98" s="45"/>
      <c r="C98" s="220" t="s">
        <v>195</v>
      </c>
      <c r="D98" s="220" t="s">
        <v>152</v>
      </c>
      <c r="E98" s="221" t="s">
        <v>407</v>
      </c>
      <c r="F98" s="222" t="s">
        <v>408</v>
      </c>
      <c r="G98" s="223" t="s">
        <v>155</v>
      </c>
      <c r="H98" s="224">
        <v>76.2</v>
      </c>
      <c r="I98" s="225"/>
      <c r="J98" s="226">
        <f>ROUND(I98*H98,2)</f>
        <v>0</v>
      </c>
      <c r="K98" s="222" t="s">
        <v>156</v>
      </c>
      <c r="L98" s="71"/>
      <c r="M98" s="227" t="s">
        <v>22</v>
      </c>
      <c r="N98" s="228" t="s">
        <v>46</v>
      </c>
      <c r="O98" s="46"/>
      <c r="P98" s="229">
        <f>O98*H98</f>
        <v>0</v>
      </c>
      <c r="Q98" s="229">
        <v>0</v>
      </c>
      <c r="R98" s="229">
        <f>Q98*H98</f>
        <v>0</v>
      </c>
      <c r="S98" s="229">
        <v>0</v>
      </c>
      <c r="T98" s="230">
        <f>S98*H98</f>
        <v>0</v>
      </c>
      <c r="AR98" s="23" t="s">
        <v>157</v>
      </c>
      <c r="AT98" s="23" t="s">
        <v>152</v>
      </c>
      <c r="AU98" s="23" t="s">
        <v>84</v>
      </c>
      <c r="AY98" s="23" t="s">
        <v>149</v>
      </c>
      <c r="BE98" s="231">
        <f>IF(N98="základní",J98,0)</f>
        <v>0</v>
      </c>
      <c r="BF98" s="231">
        <f>IF(N98="snížená",J98,0)</f>
        <v>0</v>
      </c>
      <c r="BG98" s="231">
        <f>IF(N98="zákl. přenesená",J98,0)</f>
        <v>0</v>
      </c>
      <c r="BH98" s="231">
        <f>IF(N98="sníž. přenesená",J98,0)</f>
        <v>0</v>
      </c>
      <c r="BI98" s="231">
        <f>IF(N98="nulová",J98,0)</f>
        <v>0</v>
      </c>
      <c r="BJ98" s="23" t="s">
        <v>24</v>
      </c>
      <c r="BK98" s="231">
        <f>ROUND(I98*H98,2)</f>
        <v>0</v>
      </c>
      <c r="BL98" s="23" t="s">
        <v>157</v>
      </c>
      <c r="BM98" s="23" t="s">
        <v>1142</v>
      </c>
    </row>
    <row r="99" spans="2:47" s="1" customFormat="1" ht="13.5">
      <c r="B99" s="45"/>
      <c r="C99" s="73"/>
      <c r="D99" s="232" t="s">
        <v>159</v>
      </c>
      <c r="E99" s="73"/>
      <c r="F99" s="233" t="s">
        <v>405</v>
      </c>
      <c r="G99" s="73"/>
      <c r="H99" s="73"/>
      <c r="I99" s="190"/>
      <c r="J99" s="73"/>
      <c r="K99" s="73"/>
      <c r="L99" s="71"/>
      <c r="M99" s="234"/>
      <c r="N99" s="46"/>
      <c r="O99" s="46"/>
      <c r="P99" s="46"/>
      <c r="Q99" s="46"/>
      <c r="R99" s="46"/>
      <c r="S99" s="46"/>
      <c r="T99" s="94"/>
      <c r="AT99" s="23" t="s">
        <v>159</v>
      </c>
      <c r="AU99" s="23" t="s">
        <v>84</v>
      </c>
    </row>
    <row r="100" spans="2:47" s="1" customFormat="1" ht="13.5">
      <c r="B100" s="45"/>
      <c r="C100" s="73"/>
      <c r="D100" s="232" t="s">
        <v>410</v>
      </c>
      <c r="E100" s="73"/>
      <c r="F100" s="233" t="s">
        <v>411</v>
      </c>
      <c r="G100" s="73"/>
      <c r="H100" s="73"/>
      <c r="I100" s="190"/>
      <c r="J100" s="73"/>
      <c r="K100" s="73"/>
      <c r="L100" s="71"/>
      <c r="M100" s="234"/>
      <c r="N100" s="46"/>
      <c r="O100" s="46"/>
      <c r="P100" s="46"/>
      <c r="Q100" s="46"/>
      <c r="R100" s="46"/>
      <c r="S100" s="46"/>
      <c r="T100" s="94"/>
      <c r="AT100" s="23" t="s">
        <v>410</v>
      </c>
      <c r="AU100" s="23" t="s">
        <v>84</v>
      </c>
    </row>
    <row r="101" spans="2:51" s="11" customFormat="1" ht="13.5">
      <c r="B101" s="235"/>
      <c r="C101" s="236"/>
      <c r="D101" s="232" t="s">
        <v>161</v>
      </c>
      <c r="E101" s="236"/>
      <c r="F101" s="238" t="s">
        <v>1143</v>
      </c>
      <c r="G101" s="236"/>
      <c r="H101" s="239">
        <v>76.2</v>
      </c>
      <c r="I101" s="240"/>
      <c r="J101" s="236"/>
      <c r="K101" s="236"/>
      <c r="L101" s="241"/>
      <c r="M101" s="242"/>
      <c r="N101" s="243"/>
      <c r="O101" s="243"/>
      <c r="P101" s="243"/>
      <c r="Q101" s="243"/>
      <c r="R101" s="243"/>
      <c r="S101" s="243"/>
      <c r="T101" s="244"/>
      <c r="AT101" s="245" t="s">
        <v>161</v>
      </c>
      <c r="AU101" s="245" t="s">
        <v>84</v>
      </c>
      <c r="AV101" s="11" t="s">
        <v>84</v>
      </c>
      <c r="AW101" s="11" t="s">
        <v>6</v>
      </c>
      <c r="AX101" s="11" t="s">
        <v>24</v>
      </c>
      <c r="AY101" s="245" t="s">
        <v>149</v>
      </c>
    </row>
    <row r="102" spans="2:65" s="1" customFormat="1" ht="34.2" customHeight="1">
      <c r="B102" s="45"/>
      <c r="C102" s="220" t="s">
        <v>200</v>
      </c>
      <c r="D102" s="220" t="s">
        <v>152</v>
      </c>
      <c r="E102" s="221" t="s">
        <v>420</v>
      </c>
      <c r="F102" s="222" t="s">
        <v>421</v>
      </c>
      <c r="G102" s="223" t="s">
        <v>155</v>
      </c>
      <c r="H102" s="224">
        <v>3.175</v>
      </c>
      <c r="I102" s="225"/>
      <c r="J102" s="226">
        <f>ROUND(I102*H102,2)</f>
        <v>0</v>
      </c>
      <c r="K102" s="222" t="s">
        <v>156</v>
      </c>
      <c r="L102" s="71"/>
      <c r="M102" s="227" t="s">
        <v>22</v>
      </c>
      <c r="N102" s="228" t="s">
        <v>46</v>
      </c>
      <c r="O102" s="46"/>
      <c r="P102" s="229">
        <f>O102*H102</f>
        <v>0</v>
      </c>
      <c r="Q102" s="229">
        <v>0</v>
      </c>
      <c r="R102" s="229">
        <f>Q102*H102</f>
        <v>0</v>
      </c>
      <c r="S102" s="229">
        <v>0</v>
      </c>
      <c r="T102" s="230">
        <f>S102*H102</f>
        <v>0</v>
      </c>
      <c r="AR102" s="23" t="s">
        <v>157</v>
      </c>
      <c r="AT102" s="23" t="s">
        <v>152</v>
      </c>
      <c r="AU102" s="23" t="s">
        <v>84</v>
      </c>
      <c r="AY102" s="23" t="s">
        <v>149</v>
      </c>
      <c r="BE102" s="231">
        <f>IF(N102="základní",J102,0)</f>
        <v>0</v>
      </c>
      <c r="BF102" s="231">
        <f>IF(N102="snížená",J102,0)</f>
        <v>0</v>
      </c>
      <c r="BG102" s="231">
        <f>IF(N102="zákl. přenesená",J102,0)</f>
        <v>0</v>
      </c>
      <c r="BH102" s="231">
        <f>IF(N102="sníž. přenesená",J102,0)</f>
        <v>0</v>
      </c>
      <c r="BI102" s="231">
        <f>IF(N102="nulová",J102,0)</f>
        <v>0</v>
      </c>
      <c r="BJ102" s="23" t="s">
        <v>24</v>
      </c>
      <c r="BK102" s="231">
        <f>ROUND(I102*H102,2)</f>
        <v>0</v>
      </c>
      <c r="BL102" s="23" t="s">
        <v>157</v>
      </c>
      <c r="BM102" s="23" t="s">
        <v>1144</v>
      </c>
    </row>
    <row r="103" spans="2:47" s="1" customFormat="1" ht="13.5">
      <c r="B103" s="45"/>
      <c r="C103" s="73"/>
      <c r="D103" s="232" t="s">
        <v>159</v>
      </c>
      <c r="E103" s="73"/>
      <c r="F103" s="233" t="s">
        <v>417</v>
      </c>
      <c r="G103" s="73"/>
      <c r="H103" s="73"/>
      <c r="I103" s="190"/>
      <c r="J103" s="73"/>
      <c r="K103" s="73"/>
      <c r="L103" s="71"/>
      <c r="M103" s="234"/>
      <c r="N103" s="46"/>
      <c r="O103" s="46"/>
      <c r="P103" s="46"/>
      <c r="Q103" s="46"/>
      <c r="R103" s="46"/>
      <c r="S103" s="46"/>
      <c r="T103" s="94"/>
      <c r="AT103" s="23" t="s">
        <v>159</v>
      </c>
      <c r="AU103" s="23" t="s">
        <v>84</v>
      </c>
    </row>
    <row r="104" spans="2:63" s="10" customFormat="1" ht="29.85" customHeight="1">
      <c r="B104" s="204"/>
      <c r="C104" s="205"/>
      <c r="D104" s="206" t="s">
        <v>74</v>
      </c>
      <c r="E104" s="218" t="s">
        <v>424</v>
      </c>
      <c r="F104" s="218" t="s">
        <v>425</v>
      </c>
      <c r="G104" s="205"/>
      <c r="H104" s="205"/>
      <c r="I104" s="208"/>
      <c r="J104" s="219">
        <f>BK104</f>
        <v>0</v>
      </c>
      <c r="K104" s="205"/>
      <c r="L104" s="210"/>
      <c r="M104" s="211"/>
      <c r="N104" s="212"/>
      <c r="O104" s="212"/>
      <c r="P104" s="213">
        <f>SUM(P105:P106)</f>
        <v>0</v>
      </c>
      <c r="Q104" s="212"/>
      <c r="R104" s="213">
        <f>SUM(R105:R106)</f>
        <v>0</v>
      </c>
      <c r="S104" s="212"/>
      <c r="T104" s="214">
        <f>SUM(T105:T106)</f>
        <v>0</v>
      </c>
      <c r="AR104" s="215" t="s">
        <v>24</v>
      </c>
      <c r="AT104" s="216" t="s">
        <v>74</v>
      </c>
      <c r="AU104" s="216" t="s">
        <v>24</v>
      </c>
      <c r="AY104" s="215" t="s">
        <v>149</v>
      </c>
      <c r="BK104" s="217">
        <f>SUM(BK105:BK106)</f>
        <v>0</v>
      </c>
    </row>
    <row r="105" spans="2:65" s="1" customFormat="1" ht="45.6" customHeight="1">
      <c r="B105" s="45"/>
      <c r="C105" s="220" t="s">
        <v>206</v>
      </c>
      <c r="D105" s="220" t="s">
        <v>152</v>
      </c>
      <c r="E105" s="221" t="s">
        <v>427</v>
      </c>
      <c r="F105" s="222" t="s">
        <v>428</v>
      </c>
      <c r="G105" s="223" t="s">
        <v>155</v>
      </c>
      <c r="H105" s="224">
        <v>0.45</v>
      </c>
      <c r="I105" s="225"/>
      <c r="J105" s="226">
        <f>ROUND(I105*H105,2)</f>
        <v>0</v>
      </c>
      <c r="K105" s="222" t="s">
        <v>156</v>
      </c>
      <c r="L105" s="71"/>
      <c r="M105" s="227" t="s">
        <v>22</v>
      </c>
      <c r="N105" s="228" t="s">
        <v>46</v>
      </c>
      <c r="O105" s="46"/>
      <c r="P105" s="229">
        <f>O105*H105</f>
        <v>0</v>
      </c>
      <c r="Q105" s="229">
        <v>0</v>
      </c>
      <c r="R105" s="229">
        <f>Q105*H105</f>
        <v>0</v>
      </c>
      <c r="S105" s="229">
        <v>0</v>
      </c>
      <c r="T105" s="230">
        <f>S105*H105</f>
        <v>0</v>
      </c>
      <c r="AR105" s="23" t="s">
        <v>157</v>
      </c>
      <c r="AT105" s="23" t="s">
        <v>152</v>
      </c>
      <c r="AU105" s="23" t="s">
        <v>84</v>
      </c>
      <c r="AY105" s="23" t="s">
        <v>149</v>
      </c>
      <c r="BE105" s="231">
        <f>IF(N105="základní",J105,0)</f>
        <v>0</v>
      </c>
      <c r="BF105" s="231">
        <f>IF(N105="snížená",J105,0)</f>
        <v>0</v>
      </c>
      <c r="BG105" s="231">
        <f>IF(N105="zákl. přenesená",J105,0)</f>
        <v>0</v>
      </c>
      <c r="BH105" s="231">
        <f>IF(N105="sníž. přenesená",J105,0)</f>
        <v>0</v>
      </c>
      <c r="BI105" s="231">
        <f>IF(N105="nulová",J105,0)</f>
        <v>0</v>
      </c>
      <c r="BJ105" s="23" t="s">
        <v>24</v>
      </c>
      <c r="BK105" s="231">
        <f>ROUND(I105*H105,2)</f>
        <v>0</v>
      </c>
      <c r="BL105" s="23" t="s">
        <v>157</v>
      </c>
      <c r="BM105" s="23" t="s">
        <v>1145</v>
      </c>
    </row>
    <row r="106" spans="2:47" s="1" customFormat="1" ht="13.5">
      <c r="B106" s="45"/>
      <c r="C106" s="73"/>
      <c r="D106" s="232" t="s">
        <v>159</v>
      </c>
      <c r="E106" s="73"/>
      <c r="F106" s="233" t="s">
        <v>430</v>
      </c>
      <c r="G106" s="73"/>
      <c r="H106" s="73"/>
      <c r="I106" s="190"/>
      <c r="J106" s="73"/>
      <c r="K106" s="73"/>
      <c r="L106" s="71"/>
      <c r="M106" s="234"/>
      <c r="N106" s="46"/>
      <c r="O106" s="46"/>
      <c r="P106" s="46"/>
      <c r="Q106" s="46"/>
      <c r="R106" s="46"/>
      <c r="S106" s="46"/>
      <c r="T106" s="94"/>
      <c r="AT106" s="23" t="s">
        <v>159</v>
      </c>
      <c r="AU106" s="23" t="s">
        <v>84</v>
      </c>
    </row>
    <row r="107" spans="2:63" s="10" customFormat="1" ht="37.4" customHeight="1">
      <c r="B107" s="204"/>
      <c r="C107" s="205"/>
      <c r="D107" s="206" t="s">
        <v>74</v>
      </c>
      <c r="E107" s="207" t="s">
        <v>431</v>
      </c>
      <c r="F107" s="207" t="s">
        <v>432</v>
      </c>
      <c r="G107" s="205"/>
      <c r="H107" s="205"/>
      <c r="I107" s="208"/>
      <c r="J107" s="209">
        <f>BK107</f>
        <v>0</v>
      </c>
      <c r="K107" s="205"/>
      <c r="L107" s="210"/>
      <c r="M107" s="211"/>
      <c r="N107" s="212"/>
      <c r="O107" s="212"/>
      <c r="P107" s="213">
        <f>P108</f>
        <v>0</v>
      </c>
      <c r="Q107" s="212"/>
      <c r="R107" s="213">
        <f>R108</f>
        <v>0.27795</v>
      </c>
      <c r="S107" s="212"/>
      <c r="T107" s="214">
        <f>T108</f>
        <v>0</v>
      </c>
      <c r="AR107" s="215" t="s">
        <v>84</v>
      </c>
      <c r="AT107" s="216" t="s">
        <v>74</v>
      </c>
      <c r="AU107" s="216" t="s">
        <v>75</v>
      </c>
      <c r="AY107" s="215" t="s">
        <v>149</v>
      </c>
      <c r="BK107" s="217">
        <f>BK108</f>
        <v>0</v>
      </c>
    </row>
    <row r="108" spans="2:63" s="10" customFormat="1" ht="19.9" customHeight="1">
      <c r="B108" s="204"/>
      <c r="C108" s="205"/>
      <c r="D108" s="206" t="s">
        <v>74</v>
      </c>
      <c r="E108" s="218" t="s">
        <v>1146</v>
      </c>
      <c r="F108" s="218" t="s">
        <v>1147</v>
      </c>
      <c r="G108" s="205"/>
      <c r="H108" s="205"/>
      <c r="I108" s="208"/>
      <c r="J108" s="219">
        <f>BK108</f>
        <v>0</v>
      </c>
      <c r="K108" s="205"/>
      <c r="L108" s="210"/>
      <c r="M108" s="211"/>
      <c r="N108" s="212"/>
      <c r="O108" s="212"/>
      <c r="P108" s="213">
        <f>SUM(P109:P143)</f>
        <v>0</v>
      </c>
      <c r="Q108" s="212"/>
      <c r="R108" s="213">
        <f>SUM(R109:R143)</f>
        <v>0.27795</v>
      </c>
      <c r="S108" s="212"/>
      <c r="T108" s="214">
        <f>SUM(T109:T143)</f>
        <v>0</v>
      </c>
      <c r="AR108" s="215" t="s">
        <v>84</v>
      </c>
      <c r="AT108" s="216" t="s">
        <v>74</v>
      </c>
      <c r="AU108" s="216" t="s">
        <v>24</v>
      </c>
      <c r="AY108" s="215" t="s">
        <v>149</v>
      </c>
      <c r="BK108" s="217">
        <f>SUM(BK109:BK143)</f>
        <v>0</v>
      </c>
    </row>
    <row r="109" spans="2:65" s="1" customFormat="1" ht="34.2" customHeight="1">
      <c r="B109" s="45"/>
      <c r="C109" s="220" t="s">
        <v>29</v>
      </c>
      <c r="D109" s="220" t="s">
        <v>152</v>
      </c>
      <c r="E109" s="221" t="s">
        <v>1148</v>
      </c>
      <c r="F109" s="222" t="s">
        <v>1149</v>
      </c>
      <c r="G109" s="223" t="s">
        <v>185</v>
      </c>
      <c r="H109" s="224">
        <v>30</v>
      </c>
      <c r="I109" s="225"/>
      <c r="J109" s="226">
        <f>ROUND(I109*H109,2)</f>
        <v>0</v>
      </c>
      <c r="K109" s="222" t="s">
        <v>156</v>
      </c>
      <c r="L109" s="71"/>
      <c r="M109" s="227" t="s">
        <v>22</v>
      </c>
      <c r="N109" s="228" t="s">
        <v>46</v>
      </c>
      <c r="O109" s="46"/>
      <c r="P109" s="229">
        <f>O109*H109</f>
        <v>0</v>
      </c>
      <c r="Q109" s="229">
        <v>0</v>
      </c>
      <c r="R109" s="229">
        <f>Q109*H109</f>
        <v>0</v>
      </c>
      <c r="S109" s="229">
        <v>0</v>
      </c>
      <c r="T109" s="230">
        <f>S109*H109</f>
        <v>0</v>
      </c>
      <c r="AR109" s="23" t="s">
        <v>250</v>
      </c>
      <c r="AT109" s="23" t="s">
        <v>152</v>
      </c>
      <c r="AU109" s="23" t="s">
        <v>84</v>
      </c>
      <c r="AY109" s="23" t="s">
        <v>149</v>
      </c>
      <c r="BE109" s="231">
        <f>IF(N109="základní",J109,0)</f>
        <v>0</v>
      </c>
      <c r="BF109" s="231">
        <f>IF(N109="snížená",J109,0)</f>
        <v>0</v>
      </c>
      <c r="BG109" s="231">
        <f>IF(N109="zákl. přenesená",J109,0)</f>
        <v>0</v>
      </c>
      <c r="BH109" s="231">
        <f>IF(N109="sníž. přenesená",J109,0)</f>
        <v>0</v>
      </c>
      <c r="BI109" s="231">
        <f>IF(N109="nulová",J109,0)</f>
        <v>0</v>
      </c>
      <c r="BJ109" s="23" t="s">
        <v>24</v>
      </c>
      <c r="BK109" s="231">
        <f>ROUND(I109*H109,2)</f>
        <v>0</v>
      </c>
      <c r="BL109" s="23" t="s">
        <v>250</v>
      </c>
      <c r="BM109" s="23" t="s">
        <v>1150</v>
      </c>
    </row>
    <row r="110" spans="2:65" s="1" customFormat="1" ht="14.4" customHeight="1">
      <c r="B110" s="45"/>
      <c r="C110" s="267" t="s">
        <v>220</v>
      </c>
      <c r="D110" s="267" t="s">
        <v>500</v>
      </c>
      <c r="E110" s="268" t="s">
        <v>1151</v>
      </c>
      <c r="F110" s="269" t="s">
        <v>1152</v>
      </c>
      <c r="G110" s="270" t="s">
        <v>185</v>
      </c>
      <c r="H110" s="271">
        <v>30</v>
      </c>
      <c r="I110" s="272"/>
      <c r="J110" s="273">
        <f>ROUND(I110*H110,2)</f>
        <v>0</v>
      </c>
      <c r="K110" s="269" t="s">
        <v>156</v>
      </c>
      <c r="L110" s="274"/>
      <c r="M110" s="275" t="s">
        <v>22</v>
      </c>
      <c r="N110" s="276" t="s">
        <v>46</v>
      </c>
      <c r="O110" s="46"/>
      <c r="P110" s="229">
        <f>O110*H110</f>
        <v>0</v>
      </c>
      <c r="Q110" s="229">
        <v>0.0002</v>
      </c>
      <c r="R110" s="229">
        <f>Q110*H110</f>
        <v>0.006</v>
      </c>
      <c r="S110" s="229">
        <v>0</v>
      </c>
      <c r="T110" s="230">
        <f>S110*H110</f>
        <v>0</v>
      </c>
      <c r="AR110" s="23" t="s">
        <v>356</v>
      </c>
      <c r="AT110" s="23" t="s">
        <v>500</v>
      </c>
      <c r="AU110" s="23" t="s">
        <v>84</v>
      </c>
      <c r="AY110" s="23" t="s">
        <v>149</v>
      </c>
      <c r="BE110" s="231">
        <f>IF(N110="základní",J110,0)</f>
        <v>0</v>
      </c>
      <c r="BF110" s="231">
        <f>IF(N110="snížená",J110,0)</f>
        <v>0</v>
      </c>
      <c r="BG110" s="231">
        <f>IF(N110="zákl. přenesená",J110,0)</f>
        <v>0</v>
      </c>
      <c r="BH110" s="231">
        <f>IF(N110="sníž. přenesená",J110,0)</f>
        <v>0</v>
      </c>
      <c r="BI110" s="231">
        <f>IF(N110="nulová",J110,0)</f>
        <v>0</v>
      </c>
      <c r="BJ110" s="23" t="s">
        <v>24</v>
      </c>
      <c r="BK110" s="231">
        <f>ROUND(I110*H110,2)</f>
        <v>0</v>
      </c>
      <c r="BL110" s="23" t="s">
        <v>250</v>
      </c>
      <c r="BM110" s="23" t="s">
        <v>1153</v>
      </c>
    </row>
    <row r="111" spans="2:47" s="1" customFormat="1" ht="13.5">
      <c r="B111" s="45"/>
      <c r="C111" s="73"/>
      <c r="D111" s="232" t="s">
        <v>410</v>
      </c>
      <c r="E111" s="73"/>
      <c r="F111" s="233" t="s">
        <v>1154</v>
      </c>
      <c r="G111" s="73"/>
      <c r="H111" s="73"/>
      <c r="I111" s="190"/>
      <c r="J111" s="73"/>
      <c r="K111" s="73"/>
      <c r="L111" s="71"/>
      <c r="M111" s="234"/>
      <c r="N111" s="46"/>
      <c r="O111" s="46"/>
      <c r="P111" s="46"/>
      <c r="Q111" s="46"/>
      <c r="R111" s="46"/>
      <c r="S111" s="46"/>
      <c r="T111" s="94"/>
      <c r="AT111" s="23" t="s">
        <v>410</v>
      </c>
      <c r="AU111" s="23" t="s">
        <v>84</v>
      </c>
    </row>
    <row r="112" spans="2:65" s="1" customFormat="1" ht="34.2" customHeight="1">
      <c r="B112" s="45"/>
      <c r="C112" s="220" t="s">
        <v>227</v>
      </c>
      <c r="D112" s="220" t="s">
        <v>152</v>
      </c>
      <c r="E112" s="221" t="s">
        <v>1155</v>
      </c>
      <c r="F112" s="222" t="s">
        <v>1156</v>
      </c>
      <c r="G112" s="223" t="s">
        <v>179</v>
      </c>
      <c r="H112" s="224">
        <v>41</v>
      </c>
      <c r="I112" s="225"/>
      <c r="J112" s="226">
        <f>ROUND(I112*H112,2)</f>
        <v>0</v>
      </c>
      <c r="K112" s="222" t="s">
        <v>156</v>
      </c>
      <c r="L112" s="71"/>
      <c r="M112" s="227" t="s">
        <v>22</v>
      </c>
      <c r="N112" s="228" t="s">
        <v>46</v>
      </c>
      <c r="O112" s="46"/>
      <c r="P112" s="229">
        <f>O112*H112</f>
        <v>0</v>
      </c>
      <c r="Q112" s="229">
        <v>0</v>
      </c>
      <c r="R112" s="229">
        <f>Q112*H112</f>
        <v>0</v>
      </c>
      <c r="S112" s="229">
        <v>0</v>
      </c>
      <c r="T112" s="230">
        <f>S112*H112</f>
        <v>0</v>
      </c>
      <c r="AR112" s="23" t="s">
        <v>250</v>
      </c>
      <c r="AT112" s="23" t="s">
        <v>152</v>
      </c>
      <c r="AU112" s="23" t="s">
        <v>84</v>
      </c>
      <c r="AY112" s="23" t="s">
        <v>149</v>
      </c>
      <c r="BE112" s="231">
        <f>IF(N112="základní",J112,0)</f>
        <v>0</v>
      </c>
      <c r="BF112" s="231">
        <f>IF(N112="snížená",J112,0)</f>
        <v>0</v>
      </c>
      <c r="BG112" s="231">
        <f>IF(N112="zákl. přenesená",J112,0)</f>
        <v>0</v>
      </c>
      <c r="BH112" s="231">
        <f>IF(N112="sníž. přenesená",J112,0)</f>
        <v>0</v>
      </c>
      <c r="BI112" s="231">
        <f>IF(N112="nulová",J112,0)</f>
        <v>0</v>
      </c>
      <c r="BJ112" s="23" t="s">
        <v>24</v>
      </c>
      <c r="BK112" s="231">
        <f>ROUND(I112*H112,2)</f>
        <v>0</v>
      </c>
      <c r="BL112" s="23" t="s">
        <v>250</v>
      </c>
      <c r="BM112" s="23" t="s">
        <v>1157</v>
      </c>
    </row>
    <row r="113" spans="2:65" s="1" customFormat="1" ht="14.4" customHeight="1">
      <c r="B113" s="45"/>
      <c r="C113" s="267" t="s">
        <v>233</v>
      </c>
      <c r="D113" s="267" t="s">
        <v>500</v>
      </c>
      <c r="E113" s="268" t="s">
        <v>1158</v>
      </c>
      <c r="F113" s="269" t="s">
        <v>1159</v>
      </c>
      <c r="G113" s="270" t="s">
        <v>179</v>
      </c>
      <c r="H113" s="271">
        <v>16</v>
      </c>
      <c r="I113" s="272"/>
      <c r="J113" s="273">
        <f>ROUND(I113*H113,2)</f>
        <v>0</v>
      </c>
      <c r="K113" s="269" t="s">
        <v>1160</v>
      </c>
      <c r="L113" s="274"/>
      <c r="M113" s="275" t="s">
        <v>22</v>
      </c>
      <c r="N113" s="276" t="s">
        <v>46</v>
      </c>
      <c r="O113" s="46"/>
      <c r="P113" s="229">
        <f>O113*H113</f>
        <v>0</v>
      </c>
      <c r="Q113" s="229">
        <v>5E-05</v>
      </c>
      <c r="R113" s="229">
        <f>Q113*H113</f>
        <v>0.0008</v>
      </c>
      <c r="S113" s="229">
        <v>0</v>
      </c>
      <c r="T113" s="230">
        <f>S113*H113</f>
        <v>0</v>
      </c>
      <c r="AR113" s="23" t="s">
        <v>356</v>
      </c>
      <c r="AT113" s="23" t="s">
        <v>500</v>
      </c>
      <c r="AU113" s="23" t="s">
        <v>84</v>
      </c>
      <c r="AY113" s="23" t="s">
        <v>149</v>
      </c>
      <c r="BE113" s="231">
        <f>IF(N113="základní",J113,0)</f>
        <v>0</v>
      </c>
      <c r="BF113" s="231">
        <f>IF(N113="snížená",J113,0)</f>
        <v>0</v>
      </c>
      <c r="BG113" s="231">
        <f>IF(N113="zákl. přenesená",J113,0)</f>
        <v>0</v>
      </c>
      <c r="BH113" s="231">
        <f>IF(N113="sníž. přenesená",J113,0)</f>
        <v>0</v>
      </c>
      <c r="BI113" s="231">
        <f>IF(N113="nulová",J113,0)</f>
        <v>0</v>
      </c>
      <c r="BJ113" s="23" t="s">
        <v>24</v>
      </c>
      <c r="BK113" s="231">
        <f>ROUND(I113*H113,2)</f>
        <v>0</v>
      </c>
      <c r="BL113" s="23" t="s">
        <v>250</v>
      </c>
      <c r="BM113" s="23" t="s">
        <v>1161</v>
      </c>
    </row>
    <row r="114" spans="2:65" s="1" customFormat="1" ht="14.4" customHeight="1">
      <c r="B114" s="45"/>
      <c r="C114" s="267" t="s">
        <v>237</v>
      </c>
      <c r="D114" s="267" t="s">
        <v>500</v>
      </c>
      <c r="E114" s="268" t="s">
        <v>1162</v>
      </c>
      <c r="F114" s="269" t="s">
        <v>1163</v>
      </c>
      <c r="G114" s="270" t="s">
        <v>179</v>
      </c>
      <c r="H114" s="271">
        <v>15</v>
      </c>
      <c r="I114" s="272"/>
      <c r="J114" s="273">
        <f>ROUND(I114*H114,2)</f>
        <v>0</v>
      </c>
      <c r="K114" s="269" t="s">
        <v>1160</v>
      </c>
      <c r="L114" s="274"/>
      <c r="M114" s="275" t="s">
        <v>22</v>
      </c>
      <c r="N114" s="276" t="s">
        <v>46</v>
      </c>
      <c r="O114" s="46"/>
      <c r="P114" s="229">
        <f>O114*H114</f>
        <v>0</v>
      </c>
      <c r="Q114" s="229">
        <v>5E-05</v>
      </c>
      <c r="R114" s="229">
        <f>Q114*H114</f>
        <v>0.00075</v>
      </c>
      <c r="S114" s="229">
        <v>0</v>
      </c>
      <c r="T114" s="230">
        <f>S114*H114</f>
        <v>0</v>
      </c>
      <c r="AR114" s="23" t="s">
        <v>356</v>
      </c>
      <c r="AT114" s="23" t="s">
        <v>500</v>
      </c>
      <c r="AU114" s="23" t="s">
        <v>84</v>
      </c>
      <c r="AY114" s="23" t="s">
        <v>149</v>
      </c>
      <c r="BE114" s="231">
        <f>IF(N114="základní",J114,0)</f>
        <v>0</v>
      </c>
      <c r="BF114" s="231">
        <f>IF(N114="snížená",J114,0)</f>
        <v>0</v>
      </c>
      <c r="BG114" s="231">
        <f>IF(N114="zákl. přenesená",J114,0)</f>
        <v>0</v>
      </c>
      <c r="BH114" s="231">
        <f>IF(N114="sníž. přenesená",J114,0)</f>
        <v>0</v>
      </c>
      <c r="BI114" s="231">
        <f>IF(N114="nulová",J114,0)</f>
        <v>0</v>
      </c>
      <c r="BJ114" s="23" t="s">
        <v>24</v>
      </c>
      <c r="BK114" s="231">
        <f>ROUND(I114*H114,2)</f>
        <v>0</v>
      </c>
      <c r="BL114" s="23" t="s">
        <v>250</v>
      </c>
      <c r="BM114" s="23" t="s">
        <v>1164</v>
      </c>
    </row>
    <row r="115" spans="2:65" s="1" customFormat="1" ht="22.8" customHeight="1">
      <c r="B115" s="45"/>
      <c r="C115" s="220" t="s">
        <v>10</v>
      </c>
      <c r="D115" s="220" t="s">
        <v>152</v>
      </c>
      <c r="E115" s="221" t="s">
        <v>1165</v>
      </c>
      <c r="F115" s="222" t="s">
        <v>1166</v>
      </c>
      <c r="G115" s="223" t="s">
        <v>185</v>
      </c>
      <c r="H115" s="224">
        <v>545</v>
      </c>
      <c r="I115" s="225"/>
      <c r="J115" s="226">
        <f>ROUND(I115*H115,2)</f>
        <v>0</v>
      </c>
      <c r="K115" s="222" t="s">
        <v>156</v>
      </c>
      <c r="L115" s="71"/>
      <c r="M115" s="227" t="s">
        <v>22</v>
      </c>
      <c r="N115" s="228" t="s">
        <v>46</v>
      </c>
      <c r="O115" s="46"/>
      <c r="P115" s="229">
        <f>O115*H115</f>
        <v>0</v>
      </c>
      <c r="Q115" s="229">
        <v>0</v>
      </c>
      <c r="R115" s="229">
        <f>Q115*H115</f>
        <v>0</v>
      </c>
      <c r="S115" s="229">
        <v>0</v>
      </c>
      <c r="T115" s="230">
        <f>S115*H115</f>
        <v>0</v>
      </c>
      <c r="AR115" s="23" t="s">
        <v>250</v>
      </c>
      <c r="AT115" s="23" t="s">
        <v>152</v>
      </c>
      <c r="AU115" s="23" t="s">
        <v>84</v>
      </c>
      <c r="AY115" s="23" t="s">
        <v>149</v>
      </c>
      <c r="BE115" s="231">
        <f>IF(N115="základní",J115,0)</f>
        <v>0</v>
      </c>
      <c r="BF115" s="231">
        <f>IF(N115="snížená",J115,0)</f>
        <v>0</v>
      </c>
      <c r="BG115" s="231">
        <f>IF(N115="zákl. přenesená",J115,0)</f>
        <v>0</v>
      </c>
      <c r="BH115" s="231">
        <f>IF(N115="sníž. přenesená",J115,0)</f>
        <v>0</v>
      </c>
      <c r="BI115" s="231">
        <f>IF(N115="nulová",J115,0)</f>
        <v>0</v>
      </c>
      <c r="BJ115" s="23" t="s">
        <v>24</v>
      </c>
      <c r="BK115" s="231">
        <f>ROUND(I115*H115,2)</f>
        <v>0</v>
      </c>
      <c r="BL115" s="23" t="s">
        <v>250</v>
      </c>
      <c r="BM115" s="23" t="s">
        <v>1167</v>
      </c>
    </row>
    <row r="116" spans="2:65" s="1" customFormat="1" ht="14.4" customHeight="1">
      <c r="B116" s="45"/>
      <c r="C116" s="267" t="s">
        <v>250</v>
      </c>
      <c r="D116" s="267" t="s">
        <v>500</v>
      </c>
      <c r="E116" s="268" t="s">
        <v>1168</v>
      </c>
      <c r="F116" s="269" t="s">
        <v>1169</v>
      </c>
      <c r="G116" s="270" t="s">
        <v>185</v>
      </c>
      <c r="H116" s="271">
        <v>200</v>
      </c>
      <c r="I116" s="272"/>
      <c r="J116" s="273">
        <f>ROUND(I116*H116,2)</f>
        <v>0</v>
      </c>
      <c r="K116" s="269" t="s">
        <v>1160</v>
      </c>
      <c r="L116" s="274"/>
      <c r="M116" s="275" t="s">
        <v>22</v>
      </c>
      <c r="N116" s="276" t="s">
        <v>46</v>
      </c>
      <c r="O116" s="46"/>
      <c r="P116" s="229">
        <f>O116*H116</f>
        <v>0</v>
      </c>
      <c r="Q116" s="229">
        <v>0.0004</v>
      </c>
      <c r="R116" s="229">
        <f>Q116*H116</f>
        <v>0.08</v>
      </c>
      <c r="S116" s="229">
        <v>0</v>
      </c>
      <c r="T116" s="230">
        <f>S116*H116</f>
        <v>0</v>
      </c>
      <c r="AR116" s="23" t="s">
        <v>356</v>
      </c>
      <c r="AT116" s="23" t="s">
        <v>500</v>
      </c>
      <c r="AU116" s="23" t="s">
        <v>84</v>
      </c>
      <c r="AY116" s="23" t="s">
        <v>149</v>
      </c>
      <c r="BE116" s="231">
        <f>IF(N116="základní",J116,0)</f>
        <v>0</v>
      </c>
      <c r="BF116" s="231">
        <f>IF(N116="snížená",J116,0)</f>
        <v>0</v>
      </c>
      <c r="BG116" s="231">
        <f>IF(N116="zákl. přenesená",J116,0)</f>
        <v>0</v>
      </c>
      <c r="BH116" s="231">
        <f>IF(N116="sníž. přenesená",J116,0)</f>
        <v>0</v>
      </c>
      <c r="BI116" s="231">
        <f>IF(N116="nulová",J116,0)</f>
        <v>0</v>
      </c>
      <c r="BJ116" s="23" t="s">
        <v>24</v>
      </c>
      <c r="BK116" s="231">
        <f>ROUND(I116*H116,2)</f>
        <v>0</v>
      </c>
      <c r="BL116" s="23" t="s">
        <v>250</v>
      </c>
      <c r="BM116" s="23" t="s">
        <v>1170</v>
      </c>
    </row>
    <row r="117" spans="2:65" s="1" customFormat="1" ht="14.4" customHeight="1">
      <c r="B117" s="45"/>
      <c r="C117" s="267" t="s">
        <v>258</v>
      </c>
      <c r="D117" s="267" t="s">
        <v>500</v>
      </c>
      <c r="E117" s="268" t="s">
        <v>1171</v>
      </c>
      <c r="F117" s="269" t="s">
        <v>1172</v>
      </c>
      <c r="G117" s="270" t="s">
        <v>185</v>
      </c>
      <c r="H117" s="271">
        <v>85</v>
      </c>
      <c r="I117" s="272"/>
      <c r="J117" s="273">
        <f>ROUND(I117*H117,2)</f>
        <v>0</v>
      </c>
      <c r="K117" s="269" t="s">
        <v>1160</v>
      </c>
      <c r="L117" s="274"/>
      <c r="M117" s="275" t="s">
        <v>22</v>
      </c>
      <c r="N117" s="276" t="s">
        <v>46</v>
      </c>
      <c r="O117" s="46"/>
      <c r="P117" s="229">
        <f>O117*H117</f>
        <v>0</v>
      </c>
      <c r="Q117" s="229">
        <v>0.00045</v>
      </c>
      <c r="R117" s="229">
        <f>Q117*H117</f>
        <v>0.03825</v>
      </c>
      <c r="S117" s="229">
        <v>0</v>
      </c>
      <c r="T117" s="230">
        <f>S117*H117</f>
        <v>0</v>
      </c>
      <c r="AR117" s="23" t="s">
        <v>356</v>
      </c>
      <c r="AT117" s="23" t="s">
        <v>500</v>
      </c>
      <c r="AU117" s="23" t="s">
        <v>84</v>
      </c>
      <c r="AY117" s="23" t="s">
        <v>149</v>
      </c>
      <c r="BE117" s="231">
        <f>IF(N117="základní",J117,0)</f>
        <v>0</v>
      </c>
      <c r="BF117" s="231">
        <f>IF(N117="snížená",J117,0)</f>
        <v>0</v>
      </c>
      <c r="BG117" s="231">
        <f>IF(N117="zákl. přenesená",J117,0)</f>
        <v>0</v>
      </c>
      <c r="BH117" s="231">
        <f>IF(N117="sníž. přenesená",J117,0)</f>
        <v>0</v>
      </c>
      <c r="BI117" s="231">
        <f>IF(N117="nulová",J117,0)</f>
        <v>0</v>
      </c>
      <c r="BJ117" s="23" t="s">
        <v>24</v>
      </c>
      <c r="BK117" s="231">
        <f>ROUND(I117*H117,2)</f>
        <v>0</v>
      </c>
      <c r="BL117" s="23" t="s">
        <v>250</v>
      </c>
      <c r="BM117" s="23" t="s">
        <v>1173</v>
      </c>
    </row>
    <row r="118" spans="2:65" s="1" customFormat="1" ht="14.4" customHeight="1">
      <c r="B118" s="45"/>
      <c r="C118" s="267" t="s">
        <v>265</v>
      </c>
      <c r="D118" s="267" t="s">
        <v>500</v>
      </c>
      <c r="E118" s="268" t="s">
        <v>1174</v>
      </c>
      <c r="F118" s="269" t="s">
        <v>1175</v>
      </c>
      <c r="G118" s="270" t="s">
        <v>185</v>
      </c>
      <c r="H118" s="271">
        <v>115</v>
      </c>
      <c r="I118" s="272"/>
      <c r="J118" s="273">
        <f>ROUND(I118*H118,2)</f>
        <v>0</v>
      </c>
      <c r="K118" s="269" t="s">
        <v>1160</v>
      </c>
      <c r="L118" s="274"/>
      <c r="M118" s="275" t="s">
        <v>22</v>
      </c>
      <c r="N118" s="276" t="s">
        <v>46</v>
      </c>
      <c r="O118" s="46"/>
      <c r="P118" s="229">
        <f>O118*H118</f>
        <v>0</v>
      </c>
      <c r="Q118" s="229">
        <v>0.0005</v>
      </c>
      <c r="R118" s="229">
        <f>Q118*H118</f>
        <v>0.0575</v>
      </c>
      <c r="S118" s="229">
        <v>0</v>
      </c>
      <c r="T118" s="230">
        <f>S118*H118</f>
        <v>0</v>
      </c>
      <c r="AR118" s="23" t="s">
        <v>356</v>
      </c>
      <c r="AT118" s="23" t="s">
        <v>500</v>
      </c>
      <c r="AU118" s="23" t="s">
        <v>84</v>
      </c>
      <c r="AY118" s="23" t="s">
        <v>149</v>
      </c>
      <c r="BE118" s="231">
        <f>IF(N118="základní",J118,0)</f>
        <v>0</v>
      </c>
      <c r="BF118" s="231">
        <f>IF(N118="snížená",J118,0)</f>
        <v>0</v>
      </c>
      <c r="BG118" s="231">
        <f>IF(N118="zákl. přenesená",J118,0)</f>
        <v>0</v>
      </c>
      <c r="BH118" s="231">
        <f>IF(N118="sníž. přenesená",J118,0)</f>
        <v>0</v>
      </c>
      <c r="BI118" s="231">
        <f>IF(N118="nulová",J118,0)</f>
        <v>0</v>
      </c>
      <c r="BJ118" s="23" t="s">
        <v>24</v>
      </c>
      <c r="BK118" s="231">
        <f>ROUND(I118*H118,2)</f>
        <v>0</v>
      </c>
      <c r="BL118" s="23" t="s">
        <v>250</v>
      </c>
      <c r="BM118" s="23" t="s">
        <v>1176</v>
      </c>
    </row>
    <row r="119" spans="2:65" s="1" customFormat="1" ht="14.4" customHeight="1">
      <c r="B119" s="45"/>
      <c r="C119" s="267" t="s">
        <v>273</v>
      </c>
      <c r="D119" s="267" t="s">
        <v>500</v>
      </c>
      <c r="E119" s="268" t="s">
        <v>1177</v>
      </c>
      <c r="F119" s="269" t="s">
        <v>1178</v>
      </c>
      <c r="G119" s="270" t="s">
        <v>185</v>
      </c>
      <c r="H119" s="271">
        <v>30</v>
      </c>
      <c r="I119" s="272"/>
      <c r="J119" s="273">
        <f>ROUND(I119*H119,2)</f>
        <v>0</v>
      </c>
      <c r="K119" s="269" t="s">
        <v>1160</v>
      </c>
      <c r="L119" s="274"/>
      <c r="M119" s="275" t="s">
        <v>22</v>
      </c>
      <c r="N119" s="276" t="s">
        <v>46</v>
      </c>
      <c r="O119" s="46"/>
      <c r="P119" s="229">
        <f>O119*H119</f>
        <v>0</v>
      </c>
      <c r="Q119" s="229">
        <v>0.0005</v>
      </c>
      <c r="R119" s="229">
        <f>Q119*H119</f>
        <v>0.015</v>
      </c>
      <c r="S119" s="229">
        <v>0</v>
      </c>
      <c r="T119" s="230">
        <f>S119*H119</f>
        <v>0</v>
      </c>
      <c r="AR119" s="23" t="s">
        <v>356</v>
      </c>
      <c r="AT119" s="23" t="s">
        <v>500</v>
      </c>
      <c r="AU119" s="23" t="s">
        <v>84</v>
      </c>
      <c r="AY119" s="23" t="s">
        <v>149</v>
      </c>
      <c r="BE119" s="231">
        <f>IF(N119="základní",J119,0)</f>
        <v>0</v>
      </c>
      <c r="BF119" s="231">
        <f>IF(N119="snížená",J119,0)</f>
        <v>0</v>
      </c>
      <c r="BG119" s="231">
        <f>IF(N119="zákl. přenesená",J119,0)</f>
        <v>0</v>
      </c>
      <c r="BH119" s="231">
        <f>IF(N119="sníž. přenesená",J119,0)</f>
        <v>0</v>
      </c>
      <c r="BI119" s="231">
        <f>IF(N119="nulová",J119,0)</f>
        <v>0</v>
      </c>
      <c r="BJ119" s="23" t="s">
        <v>24</v>
      </c>
      <c r="BK119" s="231">
        <f>ROUND(I119*H119,2)</f>
        <v>0</v>
      </c>
      <c r="BL119" s="23" t="s">
        <v>250</v>
      </c>
      <c r="BM119" s="23" t="s">
        <v>1179</v>
      </c>
    </row>
    <row r="120" spans="2:65" s="1" customFormat="1" ht="14.4" customHeight="1">
      <c r="B120" s="45"/>
      <c r="C120" s="267" t="s">
        <v>280</v>
      </c>
      <c r="D120" s="267" t="s">
        <v>500</v>
      </c>
      <c r="E120" s="268" t="s">
        <v>1180</v>
      </c>
      <c r="F120" s="269" t="s">
        <v>1181</v>
      </c>
      <c r="G120" s="270" t="s">
        <v>185</v>
      </c>
      <c r="H120" s="271">
        <v>115</v>
      </c>
      <c r="I120" s="272"/>
      <c r="J120" s="273">
        <f>ROUND(I120*H120,2)</f>
        <v>0</v>
      </c>
      <c r="K120" s="269" t="s">
        <v>156</v>
      </c>
      <c r="L120" s="274"/>
      <c r="M120" s="275" t="s">
        <v>22</v>
      </c>
      <c r="N120" s="276" t="s">
        <v>46</v>
      </c>
      <c r="O120" s="46"/>
      <c r="P120" s="229">
        <f>O120*H120</f>
        <v>0</v>
      </c>
      <c r="Q120" s="229">
        <v>5E-05</v>
      </c>
      <c r="R120" s="229">
        <f>Q120*H120</f>
        <v>0.00575</v>
      </c>
      <c r="S120" s="229">
        <v>0</v>
      </c>
      <c r="T120" s="230">
        <f>S120*H120</f>
        <v>0</v>
      </c>
      <c r="AR120" s="23" t="s">
        <v>356</v>
      </c>
      <c r="AT120" s="23" t="s">
        <v>500</v>
      </c>
      <c r="AU120" s="23" t="s">
        <v>84</v>
      </c>
      <c r="AY120" s="23" t="s">
        <v>149</v>
      </c>
      <c r="BE120" s="231">
        <f>IF(N120="základní",J120,0)</f>
        <v>0</v>
      </c>
      <c r="BF120" s="231">
        <f>IF(N120="snížená",J120,0)</f>
        <v>0</v>
      </c>
      <c r="BG120" s="231">
        <f>IF(N120="zákl. přenesená",J120,0)</f>
        <v>0</v>
      </c>
      <c r="BH120" s="231">
        <f>IF(N120="sníž. přenesená",J120,0)</f>
        <v>0</v>
      </c>
      <c r="BI120" s="231">
        <f>IF(N120="nulová",J120,0)</f>
        <v>0</v>
      </c>
      <c r="BJ120" s="23" t="s">
        <v>24</v>
      </c>
      <c r="BK120" s="231">
        <f>ROUND(I120*H120,2)</f>
        <v>0</v>
      </c>
      <c r="BL120" s="23" t="s">
        <v>250</v>
      </c>
      <c r="BM120" s="23" t="s">
        <v>1182</v>
      </c>
    </row>
    <row r="121" spans="2:47" s="1" customFormat="1" ht="13.5">
      <c r="B121" s="45"/>
      <c r="C121" s="73"/>
      <c r="D121" s="232" t="s">
        <v>410</v>
      </c>
      <c r="E121" s="73"/>
      <c r="F121" s="233" t="s">
        <v>1183</v>
      </c>
      <c r="G121" s="73"/>
      <c r="H121" s="73"/>
      <c r="I121" s="190"/>
      <c r="J121" s="73"/>
      <c r="K121" s="73"/>
      <c r="L121" s="71"/>
      <c r="M121" s="234"/>
      <c r="N121" s="46"/>
      <c r="O121" s="46"/>
      <c r="P121" s="46"/>
      <c r="Q121" s="46"/>
      <c r="R121" s="46"/>
      <c r="S121" s="46"/>
      <c r="T121" s="94"/>
      <c r="AT121" s="23" t="s">
        <v>410</v>
      </c>
      <c r="AU121" s="23" t="s">
        <v>84</v>
      </c>
    </row>
    <row r="122" spans="2:65" s="1" customFormat="1" ht="14.4" customHeight="1">
      <c r="B122" s="45"/>
      <c r="C122" s="220" t="s">
        <v>9</v>
      </c>
      <c r="D122" s="220" t="s">
        <v>152</v>
      </c>
      <c r="E122" s="221" t="s">
        <v>1184</v>
      </c>
      <c r="F122" s="222" t="s">
        <v>1185</v>
      </c>
      <c r="G122" s="223" t="s">
        <v>179</v>
      </c>
      <c r="H122" s="224">
        <v>15</v>
      </c>
      <c r="I122" s="225"/>
      <c r="J122" s="226">
        <f>ROUND(I122*H122,2)</f>
        <v>0</v>
      </c>
      <c r="K122" s="222" t="s">
        <v>1160</v>
      </c>
      <c r="L122" s="71"/>
      <c r="M122" s="227" t="s">
        <v>22</v>
      </c>
      <c r="N122" s="228" t="s">
        <v>46</v>
      </c>
      <c r="O122" s="46"/>
      <c r="P122" s="229">
        <f>O122*H122</f>
        <v>0</v>
      </c>
      <c r="Q122" s="229">
        <v>0</v>
      </c>
      <c r="R122" s="229">
        <f>Q122*H122</f>
        <v>0</v>
      </c>
      <c r="S122" s="229">
        <v>0</v>
      </c>
      <c r="T122" s="230">
        <f>S122*H122</f>
        <v>0</v>
      </c>
      <c r="AR122" s="23" t="s">
        <v>250</v>
      </c>
      <c r="AT122" s="23" t="s">
        <v>152</v>
      </c>
      <c r="AU122" s="23" t="s">
        <v>84</v>
      </c>
      <c r="AY122" s="23" t="s">
        <v>149</v>
      </c>
      <c r="BE122" s="231">
        <f>IF(N122="základní",J122,0)</f>
        <v>0</v>
      </c>
      <c r="BF122" s="231">
        <f>IF(N122="snížená",J122,0)</f>
        <v>0</v>
      </c>
      <c r="BG122" s="231">
        <f>IF(N122="zákl. přenesená",J122,0)</f>
        <v>0</v>
      </c>
      <c r="BH122" s="231">
        <f>IF(N122="sníž. přenesená",J122,0)</f>
        <v>0</v>
      </c>
      <c r="BI122" s="231">
        <f>IF(N122="nulová",J122,0)</f>
        <v>0</v>
      </c>
      <c r="BJ122" s="23" t="s">
        <v>24</v>
      </c>
      <c r="BK122" s="231">
        <f>ROUND(I122*H122,2)</f>
        <v>0</v>
      </c>
      <c r="BL122" s="23" t="s">
        <v>250</v>
      </c>
      <c r="BM122" s="23" t="s">
        <v>1186</v>
      </c>
    </row>
    <row r="123" spans="2:65" s="1" customFormat="1" ht="14.4" customHeight="1">
      <c r="B123" s="45"/>
      <c r="C123" s="267" t="s">
        <v>294</v>
      </c>
      <c r="D123" s="267" t="s">
        <v>500</v>
      </c>
      <c r="E123" s="268" t="s">
        <v>1187</v>
      </c>
      <c r="F123" s="269" t="s">
        <v>1188</v>
      </c>
      <c r="G123" s="270" t="s">
        <v>185</v>
      </c>
      <c r="H123" s="271">
        <v>15</v>
      </c>
      <c r="I123" s="272"/>
      <c r="J123" s="273">
        <f>ROUND(I123*H123,2)</f>
        <v>0</v>
      </c>
      <c r="K123" s="269" t="s">
        <v>1160</v>
      </c>
      <c r="L123" s="274"/>
      <c r="M123" s="275" t="s">
        <v>22</v>
      </c>
      <c r="N123" s="276" t="s">
        <v>46</v>
      </c>
      <c r="O123" s="46"/>
      <c r="P123" s="229">
        <f>O123*H123</f>
        <v>0</v>
      </c>
      <c r="Q123" s="229">
        <v>0.00055</v>
      </c>
      <c r="R123" s="229">
        <f>Q123*H123</f>
        <v>0.00825</v>
      </c>
      <c r="S123" s="229">
        <v>0</v>
      </c>
      <c r="T123" s="230">
        <f>S123*H123</f>
        <v>0</v>
      </c>
      <c r="AR123" s="23" t="s">
        <v>356</v>
      </c>
      <c r="AT123" s="23" t="s">
        <v>500</v>
      </c>
      <c r="AU123" s="23" t="s">
        <v>84</v>
      </c>
      <c r="AY123" s="23" t="s">
        <v>149</v>
      </c>
      <c r="BE123" s="231">
        <f>IF(N123="základní",J123,0)</f>
        <v>0</v>
      </c>
      <c r="BF123" s="231">
        <f>IF(N123="snížená",J123,0)</f>
        <v>0</v>
      </c>
      <c r="BG123" s="231">
        <f>IF(N123="zákl. přenesená",J123,0)</f>
        <v>0</v>
      </c>
      <c r="BH123" s="231">
        <f>IF(N123="sníž. přenesená",J123,0)</f>
        <v>0</v>
      </c>
      <c r="BI123" s="231">
        <f>IF(N123="nulová",J123,0)</f>
        <v>0</v>
      </c>
      <c r="BJ123" s="23" t="s">
        <v>24</v>
      </c>
      <c r="BK123" s="231">
        <f>ROUND(I123*H123,2)</f>
        <v>0</v>
      </c>
      <c r="BL123" s="23" t="s">
        <v>250</v>
      </c>
      <c r="BM123" s="23" t="s">
        <v>1189</v>
      </c>
    </row>
    <row r="124" spans="2:65" s="1" customFormat="1" ht="22.8" customHeight="1">
      <c r="B124" s="45"/>
      <c r="C124" s="220" t="s">
        <v>303</v>
      </c>
      <c r="D124" s="220" t="s">
        <v>152</v>
      </c>
      <c r="E124" s="221" t="s">
        <v>1190</v>
      </c>
      <c r="F124" s="222" t="s">
        <v>1191</v>
      </c>
      <c r="G124" s="223" t="s">
        <v>179</v>
      </c>
      <c r="H124" s="224">
        <v>5</v>
      </c>
      <c r="I124" s="225"/>
      <c r="J124" s="226">
        <f>ROUND(I124*H124,2)</f>
        <v>0</v>
      </c>
      <c r="K124" s="222" t="s">
        <v>156</v>
      </c>
      <c r="L124" s="71"/>
      <c r="M124" s="227" t="s">
        <v>22</v>
      </c>
      <c r="N124" s="228" t="s">
        <v>46</v>
      </c>
      <c r="O124" s="46"/>
      <c r="P124" s="229">
        <f>O124*H124</f>
        <v>0</v>
      </c>
      <c r="Q124" s="229">
        <v>0</v>
      </c>
      <c r="R124" s="229">
        <f>Q124*H124</f>
        <v>0</v>
      </c>
      <c r="S124" s="229">
        <v>0</v>
      </c>
      <c r="T124" s="230">
        <f>S124*H124</f>
        <v>0</v>
      </c>
      <c r="AR124" s="23" t="s">
        <v>250</v>
      </c>
      <c r="AT124" s="23" t="s">
        <v>152</v>
      </c>
      <c r="AU124" s="23" t="s">
        <v>84</v>
      </c>
      <c r="AY124" s="23" t="s">
        <v>149</v>
      </c>
      <c r="BE124" s="231">
        <f>IF(N124="základní",J124,0)</f>
        <v>0</v>
      </c>
      <c r="BF124" s="231">
        <f>IF(N124="snížená",J124,0)</f>
        <v>0</v>
      </c>
      <c r="BG124" s="231">
        <f>IF(N124="zákl. přenesená",J124,0)</f>
        <v>0</v>
      </c>
      <c r="BH124" s="231">
        <f>IF(N124="sníž. přenesená",J124,0)</f>
        <v>0</v>
      </c>
      <c r="BI124" s="231">
        <f>IF(N124="nulová",J124,0)</f>
        <v>0</v>
      </c>
      <c r="BJ124" s="23" t="s">
        <v>24</v>
      </c>
      <c r="BK124" s="231">
        <f>ROUND(I124*H124,2)</f>
        <v>0</v>
      </c>
      <c r="BL124" s="23" t="s">
        <v>250</v>
      </c>
      <c r="BM124" s="23" t="s">
        <v>1192</v>
      </c>
    </row>
    <row r="125" spans="2:65" s="1" customFormat="1" ht="22.8" customHeight="1">
      <c r="B125" s="45"/>
      <c r="C125" s="267" t="s">
        <v>313</v>
      </c>
      <c r="D125" s="267" t="s">
        <v>500</v>
      </c>
      <c r="E125" s="268" t="s">
        <v>1193</v>
      </c>
      <c r="F125" s="269" t="s">
        <v>1194</v>
      </c>
      <c r="G125" s="270" t="s">
        <v>179</v>
      </c>
      <c r="H125" s="271">
        <v>2</v>
      </c>
      <c r="I125" s="272"/>
      <c r="J125" s="273">
        <f>ROUND(I125*H125,2)</f>
        <v>0</v>
      </c>
      <c r="K125" s="269" t="s">
        <v>1160</v>
      </c>
      <c r="L125" s="274"/>
      <c r="M125" s="275" t="s">
        <v>22</v>
      </c>
      <c r="N125" s="276" t="s">
        <v>46</v>
      </c>
      <c r="O125" s="46"/>
      <c r="P125" s="229">
        <f>O125*H125</f>
        <v>0</v>
      </c>
      <c r="Q125" s="229">
        <v>0.013</v>
      </c>
      <c r="R125" s="229">
        <f>Q125*H125</f>
        <v>0.026</v>
      </c>
      <c r="S125" s="229">
        <v>0</v>
      </c>
      <c r="T125" s="230">
        <f>S125*H125</f>
        <v>0</v>
      </c>
      <c r="AR125" s="23" t="s">
        <v>356</v>
      </c>
      <c r="AT125" s="23" t="s">
        <v>500</v>
      </c>
      <c r="AU125" s="23" t="s">
        <v>84</v>
      </c>
      <c r="AY125" s="23" t="s">
        <v>149</v>
      </c>
      <c r="BE125" s="231">
        <f>IF(N125="základní",J125,0)</f>
        <v>0</v>
      </c>
      <c r="BF125" s="231">
        <f>IF(N125="snížená",J125,0)</f>
        <v>0</v>
      </c>
      <c r="BG125" s="231">
        <f>IF(N125="zákl. přenesená",J125,0)</f>
        <v>0</v>
      </c>
      <c r="BH125" s="231">
        <f>IF(N125="sníž. přenesená",J125,0)</f>
        <v>0</v>
      </c>
      <c r="BI125" s="231">
        <f>IF(N125="nulová",J125,0)</f>
        <v>0</v>
      </c>
      <c r="BJ125" s="23" t="s">
        <v>24</v>
      </c>
      <c r="BK125" s="231">
        <f>ROUND(I125*H125,2)</f>
        <v>0</v>
      </c>
      <c r="BL125" s="23" t="s">
        <v>250</v>
      </c>
      <c r="BM125" s="23" t="s">
        <v>1195</v>
      </c>
    </row>
    <row r="126" spans="2:65" s="1" customFormat="1" ht="14.4" customHeight="1">
      <c r="B126" s="45"/>
      <c r="C126" s="267" t="s">
        <v>319</v>
      </c>
      <c r="D126" s="267" t="s">
        <v>500</v>
      </c>
      <c r="E126" s="268" t="s">
        <v>1196</v>
      </c>
      <c r="F126" s="269" t="s">
        <v>1197</v>
      </c>
      <c r="G126" s="270" t="s">
        <v>179</v>
      </c>
      <c r="H126" s="271">
        <v>3</v>
      </c>
      <c r="I126" s="272"/>
      <c r="J126" s="273">
        <f>ROUND(I126*H126,2)</f>
        <v>0</v>
      </c>
      <c r="K126" s="269" t="s">
        <v>22</v>
      </c>
      <c r="L126" s="274"/>
      <c r="M126" s="275" t="s">
        <v>22</v>
      </c>
      <c r="N126" s="276" t="s">
        <v>46</v>
      </c>
      <c r="O126" s="46"/>
      <c r="P126" s="229">
        <f>O126*H126</f>
        <v>0</v>
      </c>
      <c r="Q126" s="229">
        <v>0.013</v>
      </c>
      <c r="R126" s="229">
        <f>Q126*H126</f>
        <v>0.039</v>
      </c>
      <c r="S126" s="229">
        <v>0</v>
      </c>
      <c r="T126" s="230">
        <f>S126*H126</f>
        <v>0</v>
      </c>
      <c r="AR126" s="23" t="s">
        <v>356</v>
      </c>
      <c r="AT126" s="23" t="s">
        <v>500</v>
      </c>
      <c r="AU126" s="23" t="s">
        <v>84</v>
      </c>
      <c r="AY126" s="23" t="s">
        <v>149</v>
      </c>
      <c r="BE126" s="231">
        <f>IF(N126="základní",J126,0)</f>
        <v>0</v>
      </c>
      <c r="BF126" s="231">
        <f>IF(N126="snížená",J126,0)</f>
        <v>0</v>
      </c>
      <c r="BG126" s="231">
        <f>IF(N126="zákl. přenesená",J126,0)</f>
        <v>0</v>
      </c>
      <c r="BH126" s="231">
        <f>IF(N126="sníž. přenesená",J126,0)</f>
        <v>0</v>
      </c>
      <c r="BI126" s="231">
        <f>IF(N126="nulová",J126,0)</f>
        <v>0</v>
      </c>
      <c r="BJ126" s="23" t="s">
        <v>24</v>
      </c>
      <c r="BK126" s="231">
        <f>ROUND(I126*H126,2)</f>
        <v>0</v>
      </c>
      <c r="BL126" s="23" t="s">
        <v>250</v>
      </c>
      <c r="BM126" s="23" t="s">
        <v>1198</v>
      </c>
    </row>
    <row r="127" spans="2:65" s="1" customFormat="1" ht="34.2" customHeight="1">
      <c r="B127" s="45"/>
      <c r="C127" s="220" t="s">
        <v>325</v>
      </c>
      <c r="D127" s="220" t="s">
        <v>152</v>
      </c>
      <c r="E127" s="221" t="s">
        <v>1199</v>
      </c>
      <c r="F127" s="222" t="s">
        <v>1200</v>
      </c>
      <c r="G127" s="223" t="s">
        <v>179</v>
      </c>
      <c r="H127" s="224">
        <v>10</v>
      </c>
      <c r="I127" s="225"/>
      <c r="J127" s="226">
        <f>ROUND(I127*H127,2)</f>
        <v>0</v>
      </c>
      <c r="K127" s="222" t="s">
        <v>156</v>
      </c>
      <c r="L127" s="71"/>
      <c r="M127" s="227" t="s">
        <v>22</v>
      </c>
      <c r="N127" s="228" t="s">
        <v>46</v>
      </c>
      <c r="O127" s="46"/>
      <c r="P127" s="229">
        <f>O127*H127</f>
        <v>0</v>
      </c>
      <c r="Q127" s="229">
        <v>0</v>
      </c>
      <c r="R127" s="229">
        <f>Q127*H127</f>
        <v>0</v>
      </c>
      <c r="S127" s="229">
        <v>0</v>
      </c>
      <c r="T127" s="230">
        <f>S127*H127</f>
        <v>0</v>
      </c>
      <c r="AR127" s="23" t="s">
        <v>250</v>
      </c>
      <c r="AT127" s="23" t="s">
        <v>152</v>
      </c>
      <c r="AU127" s="23" t="s">
        <v>84</v>
      </c>
      <c r="AY127" s="23" t="s">
        <v>149</v>
      </c>
      <c r="BE127" s="231">
        <f>IF(N127="základní",J127,0)</f>
        <v>0</v>
      </c>
      <c r="BF127" s="231">
        <f>IF(N127="snížená",J127,0)</f>
        <v>0</v>
      </c>
      <c r="BG127" s="231">
        <f>IF(N127="zákl. přenesená",J127,0)</f>
        <v>0</v>
      </c>
      <c r="BH127" s="231">
        <f>IF(N127="sníž. přenesená",J127,0)</f>
        <v>0</v>
      </c>
      <c r="BI127" s="231">
        <f>IF(N127="nulová",J127,0)</f>
        <v>0</v>
      </c>
      <c r="BJ127" s="23" t="s">
        <v>24</v>
      </c>
      <c r="BK127" s="231">
        <f>ROUND(I127*H127,2)</f>
        <v>0</v>
      </c>
      <c r="BL127" s="23" t="s">
        <v>250</v>
      </c>
      <c r="BM127" s="23" t="s">
        <v>1201</v>
      </c>
    </row>
    <row r="128" spans="2:65" s="1" customFormat="1" ht="22.8" customHeight="1">
      <c r="B128" s="45"/>
      <c r="C128" s="267" t="s">
        <v>330</v>
      </c>
      <c r="D128" s="267" t="s">
        <v>500</v>
      </c>
      <c r="E128" s="268" t="s">
        <v>1202</v>
      </c>
      <c r="F128" s="269" t="s">
        <v>1203</v>
      </c>
      <c r="G128" s="270" t="s">
        <v>179</v>
      </c>
      <c r="H128" s="271">
        <v>5</v>
      </c>
      <c r="I128" s="272"/>
      <c r="J128" s="273">
        <f>ROUND(I128*H128,2)</f>
        <v>0</v>
      </c>
      <c r="K128" s="269" t="s">
        <v>1160</v>
      </c>
      <c r="L128" s="274"/>
      <c r="M128" s="275" t="s">
        <v>22</v>
      </c>
      <c r="N128" s="276" t="s">
        <v>46</v>
      </c>
      <c r="O128" s="46"/>
      <c r="P128" s="229">
        <f>O128*H128</f>
        <v>0</v>
      </c>
      <c r="Q128" s="229">
        <v>0</v>
      </c>
      <c r="R128" s="229">
        <f>Q128*H128</f>
        <v>0</v>
      </c>
      <c r="S128" s="229">
        <v>0</v>
      </c>
      <c r="T128" s="230">
        <f>S128*H128</f>
        <v>0</v>
      </c>
      <c r="AR128" s="23" t="s">
        <v>356</v>
      </c>
      <c r="AT128" s="23" t="s">
        <v>500</v>
      </c>
      <c r="AU128" s="23" t="s">
        <v>84</v>
      </c>
      <c r="AY128" s="23" t="s">
        <v>149</v>
      </c>
      <c r="BE128" s="231">
        <f>IF(N128="základní",J128,0)</f>
        <v>0</v>
      </c>
      <c r="BF128" s="231">
        <f>IF(N128="snížená",J128,0)</f>
        <v>0</v>
      </c>
      <c r="BG128" s="231">
        <f>IF(N128="zákl. přenesená",J128,0)</f>
        <v>0</v>
      </c>
      <c r="BH128" s="231">
        <f>IF(N128="sníž. přenesená",J128,0)</f>
        <v>0</v>
      </c>
      <c r="BI128" s="231">
        <f>IF(N128="nulová",J128,0)</f>
        <v>0</v>
      </c>
      <c r="BJ128" s="23" t="s">
        <v>24</v>
      </c>
      <c r="BK128" s="231">
        <f>ROUND(I128*H128,2)</f>
        <v>0</v>
      </c>
      <c r="BL128" s="23" t="s">
        <v>250</v>
      </c>
      <c r="BM128" s="23" t="s">
        <v>1204</v>
      </c>
    </row>
    <row r="129" spans="2:65" s="1" customFormat="1" ht="22.8" customHeight="1">
      <c r="B129" s="45"/>
      <c r="C129" s="267" t="s">
        <v>335</v>
      </c>
      <c r="D129" s="267" t="s">
        <v>500</v>
      </c>
      <c r="E129" s="268" t="s">
        <v>1205</v>
      </c>
      <c r="F129" s="269" t="s">
        <v>1206</v>
      </c>
      <c r="G129" s="270" t="s">
        <v>179</v>
      </c>
      <c r="H129" s="271">
        <v>5</v>
      </c>
      <c r="I129" s="272"/>
      <c r="J129" s="273">
        <f>ROUND(I129*H129,2)</f>
        <v>0</v>
      </c>
      <c r="K129" s="269" t="s">
        <v>1160</v>
      </c>
      <c r="L129" s="274"/>
      <c r="M129" s="275" t="s">
        <v>22</v>
      </c>
      <c r="N129" s="276" t="s">
        <v>46</v>
      </c>
      <c r="O129" s="46"/>
      <c r="P129" s="229">
        <f>O129*H129</f>
        <v>0</v>
      </c>
      <c r="Q129" s="229">
        <v>0</v>
      </c>
      <c r="R129" s="229">
        <f>Q129*H129</f>
        <v>0</v>
      </c>
      <c r="S129" s="229">
        <v>0</v>
      </c>
      <c r="T129" s="230">
        <f>S129*H129</f>
        <v>0</v>
      </c>
      <c r="AR129" s="23" t="s">
        <v>356</v>
      </c>
      <c r="AT129" s="23" t="s">
        <v>500</v>
      </c>
      <c r="AU129" s="23" t="s">
        <v>84</v>
      </c>
      <c r="AY129" s="23" t="s">
        <v>149</v>
      </c>
      <c r="BE129" s="231">
        <f>IF(N129="základní",J129,0)</f>
        <v>0</v>
      </c>
      <c r="BF129" s="231">
        <f>IF(N129="snížená",J129,0)</f>
        <v>0</v>
      </c>
      <c r="BG129" s="231">
        <f>IF(N129="zákl. přenesená",J129,0)</f>
        <v>0</v>
      </c>
      <c r="BH129" s="231">
        <f>IF(N129="sníž. přenesená",J129,0)</f>
        <v>0</v>
      </c>
      <c r="BI129" s="231">
        <f>IF(N129="nulová",J129,0)</f>
        <v>0</v>
      </c>
      <c r="BJ129" s="23" t="s">
        <v>24</v>
      </c>
      <c r="BK129" s="231">
        <f>ROUND(I129*H129,2)</f>
        <v>0</v>
      </c>
      <c r="BL129" s="23" t="s">
        <v>250</v>
      </c>
      <c r="BM129" s="23" t="s">
        <v>1207</v>
      </c>
    </row>
    <row r="130" spans="2:65" s="1" customFormat="1" ht="34.2" customHeight="1">
      <c r="B130" s="45"/>
      <c r="C130" s="220" t="s">
        <v>340</v>
      </c>
      <c r="D130" s="220" t="s">
        <v>152</v>
      </c>
      <c r="E130" s="221" t="s">
        <v>1208</v>
      </c>
      <c r="F130" s="222" t="s">
        <v>1209</v>
      </c>
      <c r="G130" s="223" t="s">
        <v>179</v>
      </c>
      <c r="H130" s="224">
        <v>8</v>
      </c>
      <c r="I130" s="225"/>
      <c r="J130" s="226">
        <f>ROUND(I130*H130,2)</f>
        <v>0</v>
      </c>
      <c r="K130" s="222" t="s">
        <v>156</v>
      </c>
      <c r="L130" s="71"/>
      <c r="M130" s="227" t="s">
        <v>22</v>
      </c>
      <c r="N130" s="228" t="s">
        <v>46</v>
      </c>
      <c r="O130" s="46"/>
      <c r="P130" s="229">
        <f>O130*H130</f>
        <v>0</v>
      </c>
      <c r="Q130" s="229">
        <v>0</v>
      </c>
      <c r="R130" s="229">
        <f>Q130*H130</f>
        <v>0</v>
      </c>
      <c r="S130" s="229">
        <v>0</v>
      </c>
      <c r="T130" s="230">
        <f>S130*H130</f>
        <v>0</v>
      </c>
      <c r="AR130" s="23" t="s">
        <v>250</v>
      </c>
      <c r="AT130" s="23" t="s">
        <v>152</v>
      </c>
      <c r="AU130" s="23" t="s">
        <v>84</v>
      </c>
      <c r="AY130" s="23" t="s">
        <v>149</v>
      </c>
      <c r="BE130" s="231">
        <f>IF(N130="základní",J130,0)</f>
        <v>0</v>
      </c>
      <c r="BF130" s="231">
        <f>IF(N130="snížená",J130,0)</f>
        <v>0</v>
      </c>
      <c r="BG130" s="231">
        <f>IF(N130="zákl. přenesená",J130,0)</f>
        <v>0</v>
      </c>
      <c r="BH130" s="231">
        <f>IF(N130="sníž. přenesená",J130,0)</f>
        <v>0</v>
      </c>
      <c r="BI130" s="231">
        <f>IF(N130="nulová",J130,0)</f>
        <v>0</v>
      </c>
      <c r="BJ130" s="23" t="s">
        <v>24</v>
      </c>
      <c r="BK130" s="231">
        <f>ROUND(I130*H130,2)</f>
        <v>0</v>
      </c>
      <c r="BL130" s="23" t="s">
        <v>250</v>
      </c>
      <c r="BM130" s="23" t="s">
        <v>1210</v>
      </c>
    </row>
    <row r="131" spans="2:65" s="1" customFormat="1" ht="14.4" customHeight="1">
      <c r="B131" s="45"/>
      <c r="C131" s="267" t="s">
        <v>345</v>
      </c>
      <c r="D131" s="267" t="s">
        <v>500</v>
      </c>
      <c r="E131" s="268" t="s">
        <v>1211</v>
      </c>
      <c r="F131" s="269" t="s">
        <v>1212</v>
      </c>
      <c r="G131" s="270" t="s">
        <v>179</v>
      </c>
      <c r="H131" s="271">
        <v>8</v>
      </c>
      <c r="I131" s="272"/>
      <c r="J131" s="273">
        <f>ROUND(I131*H131,2)</f>
        <v>0</v>
      </c>
      <c r="K131" s="269" t="s">
        <v>1160</v>
      </c>
      <c r="L131" s="274"/>
      <c r="M131" s="275" t="s">
        <v>22</v>
      </c>
      <c r="N131" s="276" t="s">
        <v>46</v>
      </c>
      <c r="O131" s="46"/>
      <c r="P131" s="229">
        <f>O131*H131</f>
        <v>0</v>
      </c>
      <c r="Q131" s="229">
        <v>5E-05</v>
      </c>
      <c r="R131" s="229">
        <f>Q131*H131</f>
        <v>0.0004</v>
      </c>
      <c r="S131" s="229">
        <v>0</v>
      </c>
      <c r="T131" s="230">
        <f>S131*H131</f>
        <v>0</v>
      </c>
      <c r="AR131" s="23" t="s">
        <v>356</v>
      </c>
      <c r="AT131" s="23" t="s">
        <v>500</v>
      </c>
      <c r="AU131" s="23" t="s">
        <v>84</v>
      </c>
      <c r="AY131" s="23" t="s">
        <v>149</v>
      </c>
      <c r="BE131" s="231">
        <f>IF(N131="základní",J131,0)</f>
        <v>0</v>
      </c>
      <c r="BF131" s="231">
        <f>IF(N131="snížená",J131,0)</f>
        <v>0</v>
      </c>
      <c r="BG131" s="231">
        <f>IF(N131="zákl. přenesená",J131,0)</f>
        <v>0</v>
      </c>
      <c r="BH131" s="231">
        <f>IF(N131="sníž. přenesená",J131,0)</f>
        <v>0</v>
      </c>
      <c r="BI131" s="231">
        <f>IF(N131="nulová",J131,0)</f>
        <v>0</v>
      </c>
      <c r="BJ131" s="23" t="s">
        <v>24</v>
      </c>
      <c r="BK131" s="231">
        <f>ROUND(I131*H131,2)</f>
        <v>0</v>
      </c>
      <c r="BL131" s="23" t="s">
        <v>250</v>
      </c>
      <c r="BM131" s="23" t="s">
        <v>1213</v>
      </c>
    </row>
    <row r="132" spans="2:65" s="1" customFormat="1" ht="34.2" customHeight="1">
      <c r="B132" s="45"/>
      <c r="C132" s="220" t="s">
        <v>351</v>
      </c>
      <c r="D132" s="220" t="s">
        <v>152</v>
      </c>
      <c r="E132" s="221" t="s">
        <v>1214</v>
      </c>
      <c r="F132" s="222" t="s">
        <v>1215</v>
      </c>
      <c r="G132" s="223" t="s">
        <v>179</v>
      </c>
      <c r="H132" s="224">
        <v>5</v>
      </c>
      <c r="I132" s="225"/>
      <c r="J132" s="226">
        <f>ROUND(I132*H132,2)</f>
        <v>0</v>
      </c>
      <c r="K132" s="222" t="s">
        <v>156</v>
      </c>
      <c r="L132" s="71"/>
      <c r="M132" s="227" t="s">
        <v>22</v>
      </c>
      <c r="N132" s="228" t="s">
        <v>46</v>
      </c>
      <c r="O132" s="46"/>
      <c r="P132" s="229">
        <f>O132*H132</f>
        <v>0</v>
      </c>
      <c r="Q132" s="229">
        <v>0</v>
      </c>
      <c r="R132" s="229">
        <f>Q132*H132</f>
        <v>0</v>
      </c>
      <c r="S132" s="229">
        <v>0</v>
      </c>
      <c r="T132" s="230">
        <f>S132*H132</f>
        <v>0</v>
      </c>
      <c r="AR132" s="23" t="s">
        <v>250</v>
      </c>
      <c r="AT132" s="23" t="s">
        <v>152</v>
      </c>
      <c r="AU132" s="23" t="s">
        <v>84</v>
      </c>
      <c r="AY132" s="23" t="s">
        <v>149</v>
      </c>
      <c r="BE132" s="231">
        <f>IF(N132="základní",J132,0)</f>
        <v>0</v>
      </c>
      <c r="BF132" s="231">
        <f>IF(N132="snížená",J132,0)</f>
        <v>0</v>
      </c>
      <c r="BG132" s="231">
        <f>IF(N132="zákl. přenesená",J132,0)</f>
        <v>0</v>
      </c>
      <c r="BH132" s="231">
        <f>IF(N132="sníž. přenesená",J132,0)</f>
        <v>0</v>
      </c>
      <c r="BI132" s="231">
        <f>IF(N132="nulová",J132,0)</f>
        <v>0</v>
      </c>
      <c r="BJ132" s="23" t="s">
        <v>24</v>
      </c>
      <c r="BK132" s="231">
        <f>ROUND(I132*H132,2)</f>
        <v>0</v>
      </c>
      <c r="BL132" s="23" t="s">
        <v>250</v>
      </c>
      <c r="BM132" s="23" t="s">
        <v>1216</v>
      </c>
    </row>
    <row r="133" spans="2:65" s="1" customFormat="1" ht="22.8" customHeight="1">
      <c r="B133" s="45"/>
      <c r="C133" s="267" t="s">
        <v>356</v>
      </c>
      <c r="D133" s="267" t="s">
        <v>500</v>
      </c>
      <c r="E133" s="268" t="s">
        <v>1217</v>
      </c>
      <c r="F133" s="269" t="s">
        <v>1218</v>
      </c>
      <c r="G133" s="270" t="s">
        <v>179</v>
      </c>
      <c r="H133" s="271">
        <v>5</v>
      </c>
      <c r="I133" s="272"/>
      <c r="J133" s="273">
        <f>ROUND(I133*H133,2)</f>
        <v>0</v>
      </c>
      <c r="K133" s="269" t="s">
        <v>1160</v>
      </c>
      <c r="L133" s="274"/>
      <c r="M133" s="275" t="s">
        <v>22</v>
      </c>
      <c r="N133" s="276" t="s">
        <v>46</v>
      </c>
      <c r="O133" s="46"/>
      <c r="P133" s="229">
        <f>O133*H133</f>
        <v>0</v>
      </c>
      <c r="Q133" s="229">
        <v>5E-05</v>
      </c>
      <c r="R133" s="229">
        <f>Q133*H133</f>
        <v>0.00025</v>
      </c>
      <c r="S133" s="229">
        <v>0</v>
      </c>
      <c r="T133" s="230">
        <f>S133*H133</f>
        <v>0</v>
      </c>
      <c r="AR133" s="23" t="s">
        <v>356</v>
      </c>
      <c r="AT133" s="23" t="s">
        <v>500</v>
      </c>
      <c r="AU133" s="23" t="s">
        <v>84</v>
      </c>
      <c r="AY133" s="23" t="s">
        <v>149</v>
      </c>
      <c r="BE133" s="231">
        <f>IF(N133="základní",J133,0)</f>
        <v>0</v>
      </c>
      <c r="BF133" s="231">
        <f>IF(N133="snížená",J133,0)</f>
        <v>0</v>
      </c>
      <c r="BG133" s="231">
        <f>IF(N133="zákl. přenesená",J133,0)</f>
        <v>0</v>
      </c>
      <c r="BH133" s="231">
        <f>IF(N133="sníž. přenesená",J133,0)</f>
        <v>0</v>
      </c>
      <c r="BI133" s="231">
        <f>IF(N133="nulová",J133,0)</f>
        <v>0</v>
      </c>
      <c r="BJ133" s="23" t="s">
        <v>24</v>
      </c>
      <c r="BK133" s="231">
        <f>ROUND(I133*H133,2)</f>
        <v>0</v>
      </c>
      <c r="BL133" s="23" t="s">
        <v>250</v>
      </c>
      <c r="BM133" s="23" t="s">
        <v>1219</v>
      </c>
    </row>
    <row r="134" spans="2:65" s="1" customFormat="1" ht="22.8" customHeight="1">
      <c r="B134" s="45"/>
      <c r="C134" s="220" t="s">
        <v>362</v>
      </c>
      <c r="D134" s="220" t="s">
        <v>152</v>
      </c>
      <c r="E134" s="221" t="s">
        <v>1220</v>
      </c>
      <c r="F134" s="222" t="s">
        <v>1221</v>
      </c>
      <c r="G134" s="223" t="s">
        <v>179</v>
      </c>
      <c r="H134" s="224">
        <v>5</v>
      </c>
      <c r="I134" s="225"/>
      <c r="J134" s="226">
        <f>ROUND(I134*H134,2)</f>
        <v>0</v>
      </c>
      <c r="K134" s="222" t="s">
        <v>1160</v>
      </c>
      <c r="L134" s="71"/>
      <c r="M134" s="227" t="s">
        <v>22</v>
      </c>
      <c r="N134" s="228" t="s">
        <v>46</v>
      </c>
      <c r="O134" s="46"/>
      <c r="P134" s="229">
        <f>O134*H134</f>
        <v>0</v>
      </c>
      <c r="Q134" s="229">
        <v>0</v>
      </c>
      <c r="R134" s="229">
        <f>Q134*H134</f>
        <v>0</v>
      </c>
      <c r="S134" s="229">
        <v>0</v>
      </c>
      <c r="T134" s="230">
        <f>S134*H134</f>
        <v>0</v>
      </c>
      <c r="AR134" s="23" t="s">
        <v>250</v>
      </c>
      <c r="AT134" s="23" t="s">
        <v>152</v>
      </c>
      <c r="AU134" s="23" t="s">
        <v>84</v>
      </c>
      <c r="AY134" s="23" t="s">
        <v>149</v>
      </c>
      <c r="BE134" s="231">
        <f>IF(N134="základní",J134,0)</f>
        <v>0</v>
      </c>
      <c r="BF134" s="231">
        <f>IF(N134="snížená",J134,0)</f>
        <v>0</v>
      </c>
      <c r="BG134" s="231">
        <f>IF(N134="zákl. přenesená",J134,0)</f>
        <v>0</v>
      </c>
      <c r="BH134" s="231">
        <f>IF(N134="sníž. přenesená",J134,0)</f>
        <v>0</v>
      </c>
      <c r="BI134" s="231">
        <f>IF(N134="nulová",J134,0)</f>
        <v>0</v>
      </c>
      <c r="BJ134" s="23" t="s">
        <v>24</v>
      </c>
      <c r="BK134" s="231">
        <f>ROUND(I134*H134,2)</f>
        <v>0</v>
      </c>
      <c r="BL134" s="23" t="s">
        <v>250</v>
      </c>
      <c r="BM134" s="23" t="s">
        <v>1222</v>
      </c>
    </row>
    <row r="135" spans="2:65" s="1" customFormat="1" ht="22.8" customHeight="1">
      <c r="B135" s="45"/>
      <c r="C135" s="220" t="s">
        <v>367</v>
      </c>
      <c r="D135" s="220" t="s">
        <v>152</v>
      </c>
      <c r="E135" s="221" t="s">
        <v>1223</v>
      </c>
      <c r="F135" s="222" t="s">
        <v>1224</v>
      </c>
      <c r="G135" s="223" t="s">
        <v>179</v>
      </c>
      <c r="H135" s="224">
        <v>2</v>
      </c>
      <c r="I135" s="225"/>
      <c r="J135" s="226">
        <f>ROUND(I135*H135,2)</f>
        <v>0</v>
      </c>
      <c r="K135" s="222" t="s">
        <v>1160</v>
      </c>
      <c r="L135" s="71"/>
      <c r="M135" s="227" t="s">
        <v>22</v>
      </c>
      <c r="N135" s="228" t="s">
        <v>46</v>
      </c>
      <c r="O135" s="46"/>
      <c r="P135" s="229">
        <f>O135*H135</f>
        <v>0</v>
      </c>
      <c r="Q135" s="229">
        <v>0</v>
      </c>
      <c r="R135" s="229">
        <f>Q135*H135</f>
        <v>0</v>
      </c>
      <c r="S135" s="229">
        <v>0</v>
      </c>
      <c r="T135" s="230">
        <f>S135*H135</f>
        <v>0</v>
      </c>
      <c r="AR135" s="23" t="s">
        <v>250</v>
      </c>
      <c r="AT135" s="23" t="s">
        <v>152</v>
      </c>
      <c r="AU135" s="23" t="s">
        <v>84</v>
      </c>
      <c r="AY135" s="23" t="s">
        <v>149</v>
      </c>
      <c r="BE135" s="231">
        <f>IF(N135="základní",J135,0)</f>
        <v>0</v>
      </c>
      <c r="BF135" s="231">
        <f>IF(N135="snížená",J135,0)</f>
        <v>0</v>
      </c>
      <c r="BG135" s="231">
        <f>IF(N135="zákl. přenesená",J135,0)</f>
        <v>0</v>
      </c>
      <c r="BH135" s="231">
        <f>IF(N135="sníž. přenesená",J135,0)</f>
        <v>0</v>
      </c>
      <c r="BI135" s="231">
        <f>IF(N135="nulová",J135,0)</f>
        <v>0</v>
      </c>
      <c r="BJ135" s="23" t="s">
        <v>24</v>
      </c>
      <c r="BK135" s="231">
        <f>ROUND(I135*H135,2)</f>
        <v>0</v>
      </c>
      <c r="BL135" s="23" t="s">
        <v>250</v>
      </c>
      <c r="BM135" s="23" t="s">
        <v>1225</v>
      </c>
    </row>
    <row r="136" spans="2:65" s="1" customFormat="1" ht="22.8" customHeight="1">
      <c r="B136" s="45"/>
      <c r="C136" s="220" t="s">
        <v>372</v>
      </c>
      <c r="D136" s="220" t="s">
        <v>152</v>
      </c>
      <c r="E136" s="221" t="s">
        <v>1226</v>
      </c>
      <c r="F136" s="222" t="s">
        <v>1227</v>
      </c>
      <c r="G136" s="223" t="s">
        <v>179</v>
      </c>
      <c r="H136" s="224">
        <v>2</v>
      </c>
      <c r="I136" s="225"/>
      <c r="J136" s="226">
        <f>ROUND(I136*H136,2)</f>
        <v>0</v>
      </c>
      <c r="K136" s="222" t="s">
        <v>1160</v>
      </c>
      <c r="L136" s="71"/>
      <c r="M136" s="227" t="s">
        <v>22</v>
      </c>
      <c r="N136" s="228" t="s">
        <v>46</v>
      </c>
      <c r="O136" s="46"/>
      <c r="P136" s="229">
        <f>O136*H136</f>
        <v>0</v>
      </c>
      <c r="Q136" s="229">
        <v>0</v>
      </c>
      <c r="R136" s="229">
        <f>Q136*H136</f>
        <v>0</v>
      </c>
      <c r="S136" s="229">
        <v>0</v>
      </c>
      <c r="T136" s="230">
        <f>S136*H136</f>
        <v>0</v>
      </c>
      <c r="AR136" s="23" t="s">
        <v>250</v>
      </c>
      <c r="AT136" s="23" t="s">
        <v>152</v>
      </c>
      <c r="AU136" s="23" t="s">
        <v>84</v>
      </c>
      <c r="AY136" s="23" t="s">
        <v>149</v>
      </c>
      <c r="BE136" s="231">
        <f>IF(N136="základní",J136,0)</f>
        <v>0</v>
      </c>
      <c r="BF136" s="231">
        <f>IF(N136="snížená",J136,0)</f>
        <v>0</v>
      </c>
      <c r="BG136" s="231">
        <f>IF(N136="zákl. přenesená",J136,0)</f>
        <v>0</v>
      </c>
      <c r="BH136" s="231">
        <f>IF(N136="sníž. přenesená",J136,0)</f>
        <v>0</v>
      </c>
      <c r="BI136" s="231">
        <f>IF(N136="nulová",J136,0)</f>
        <v>0</v>
      </c>
      <c r="BJ136" s="23" t="s">
        <v>24</v>
      </c>
      <c r="BK136" s="231">
        <f>ROUND(I136*H136,2)</f>
        <v>0</v>
      </c>
      <c r="BL136" s="23" t="s">
        <v>250</v>
      </c>
      <c r="BM136" s="23" t="s">
        <v>1228</v>
      </c>
    </row>
    <row r="137" spans="2:65" s="1" customFormat="1" ht="34.2" customHeight="1">
      <c r="B137" s="45"/>
      <c r="C137" s="220" t="s">
        <v>378</v>
      </c>
      <c r="D137" s="220" t="s">
        <v>152</v>
      </c>
      <c r="E137" s="221" t="s">
        <v>1229</v>
      </c>
      <c r="F137" s="222" t="s">
        <v>1230</v>
      </c>
      <c r="G137" s="223" t="s">
        <v>179</v>
      </c>
      <c r="H137" s="224">
        <v>1</v>
      </c>
      <c r="I137" s="225"/>
      <c r="J137" s="226">
        <f>ROUND(I137*H137,2)</f>
        <v>0</v>
      </c>
      <c r="K137" s="222" t="s">
        <v>156</v>
      </c>
      <c r="L137" s="71"/>
      <c r="M137" s="227" t="s">
        <v>22</v>
      </c>
      <c r="N137" s="228" t="s">
        <v>46</v>
      </c>
      <c r="O137" s="46"/>
      <c r="P137" s="229">
        <f>O137*H137</f>
        <v>0</v>
      </c>
      <c r="Q137" s="229">
        <v>0</v>
      </c>
      <c r="R137" s="229">
        <f>Q137*H137</f>
        <v>0</v>
      </c>
      <c r="S137" s="229">
        <v>0</v>
      </c>
      <c r="T137" s="230">
        <f>S137*H137</f>
        <v>0</v>
      </c>
      <c r="AR137" s="23" t="s">
        <v>250</v>
      </c>
      <c r="AT137" s="23" t="s">
        <v>152</v>
      </c>
      <c r="AU137" s="23" t="s">
        <v>84</v>
      </c>
      <c r="AY137" s="23" t="s">
        <v>149</v>
      </c>
      <c r="BE137" s="231">
        <f>IF(N137="základní",J137,0)</f>
        <v>0</v>
      </c>
      <c r="BF137" s="231">
        <f>IF(N137="snížená",J137,0)</f>
        <v>0</v>
      </c>
      <c r="BG137" s="231">
        <f>IF(N137="zákl. přenesená",J137,0)</f>
        <v>0</v>
      </c>
      <c r="BH137" s="231">
        <f>IF(N137="sníž. přenesená",J137,0)</f>
        <v>0</v>
      </c>
      <c r="BI137" s="231">
        <f>IF(N137="nulová",J137,0)</f>
        <v>0</v>
      </c>
      <c r="BJ137" s="23" t="s">
        <v>24</v>
      </c>
      <c r="BK137" s="231">
        <f>ROUND(I137*H137,2)</f>
        <v>0</v>
      </c>
      <c r="BL137" s="23" t="s">
        <v>250</v>
      </c>
      <c r="BM137" s="23" t="s">
        <v>1231</v>
      </c>
    </row>
    <row r="138" spans="2:47" s="1" customFormat="1" ht="13.5">
      <c r="B138" s="45"/>
      <c r="C138" s="73"/>
      <c r="D138" s="232" t="s">
        <v>159</v>
      </c>
      <c r="E138" s="73"/>
      <c r="F138" s="233" t="s">
        <v>1232</v>
      </c>
      <c r="G138" s="73"/>
      <c r="H138" s="73"/>
      <c r="I138" s="190"/>
      <c r="J138" s="73"/>
      <c r="K138" s="73"/>
      <c r="L138" s="71"/>
      <c r="M138" s="234"/>
      <c r="N138" s="46"/>
      <c r="O138" s="46"/>
      <c r="P138" s="46"/>
      <c r="Q138" s="46"/>
      <c r="R138" s="46"/>
      <c r="S138" s="46"/>
      <c r="T138" s="94"/>
      <c r="AT138" s="23" t="s">
        <v>159</v>
      </c>
      <c r="AU138" s="23" t="s">
        <v>84</v>
      </c>
    </row>
    <row r="139" spans="2:65" s="1" customFormat="1" ht="22.8" customHeight="1">
      <c r="B139" s="45"/>
      <c r="C139" s="220" t="s">
        <v>383</v>
      </c>
      <c r="D139" s="220" t="s">
        <v>152</v>
      </c>
      <c r="E139" s="221" t="s">
        <v>1233</v>
      </c>
      <c r="F139" s="222" t="s">
        <v>1234</v>
      </c>
      <c r="G139" s="223" t="s">
        <v>468</v>
      </c>
      <c r="H139" s="224">
        <v>1</v>
      </c>
      <c r="I139" s="225"/>
      <c r="J139" s="226">
        <f>ROUND(I139*H139,2)</f>
        <v>0</v>
      </c>
      <c r="K139" s="222" t="s">
        <v>156</v>
      </c>
      <c r="L139" s="71"/>
      <c r="M139" s="227" t="s">
        <v>22</v>
      </c>
      <c r="N139" s="228" t="s">
        <v>46</v>
      </c>
      <c r="O139" s="46"/>
      <c r="P139" s="229">
        <f>O139*H139</f>
        <v>0</v>
      </c>
      <c r="Q139" s="229">
        <v>0</v>
      </c>
      <c r="R139" s="229">
        <f>Q139*H139</f>
        <v>0</v>
      </c>
      <c r="S139" s="229">
        <v>0</v>
      </c>
      <c r="T139" s="230">
        <f>S139*H139</f>
        <v>0</v>
      </c>
      <c r="AR139" s="23" t="s">
        <v>1235</v>
      </c>
      <c r="AT139" s="23" t="s">
        <v>152</v>
      </c>
      <c r="AU139" s="23" t="s">
        <v>84</v>
      </c>
      <c r="AY139" s="23" t="s">
        <v>149</v>
      </c>
      <c r="BE139" s="231">
        <f>IF(N139="základní",J139,0)</f>
        <v>0</v>
      </c>
      <c r="BF139" s="231">
        <f>IF(N139="snížená",J139,0)</f>
        <v>0</v>
      </c>
      <c r="BG139" s="231">
        <f>IF(N139="zákl. přenesená",J139,0)</f>
        <v>0</v>
      </c>
      <c r="BH139" s="231">
        <f>IF(N139="sníž. přenesená",J139,0)</f>
        <v>0</v>
      </c>
      <c r="BI139" s="231">
        <f>IF(N139="nulová",J139,0)</f>
        <v>0</v>
      </c>
      <c r="BJ139" s="23" t="s">
        <v>24</v>
      </c>
      <c r="BK139" s="231">
        <f>ROUND(I139*H139,2)</f>
        <v>0</v>
      </c>
      <c r="BL139" s="23" t="s">
        <v>1235</v>
      </c>
      <c r="BM139" s="23" t="s">
        <v>1236</v>
      </c>
    </row>
    <row r="140" spans="2:65" s="1" customFormat="1" ht="34.2" customHeight="1">
      <c r="B140" s="45"/>
      <c r="C140" s="220" t="s">
        <v>389</v>
      </c>
      <c r="D140" s="220" t="s">
        <v>152</v>
      </c>
      <c r="E140" s="221" t="s">
        <v>1237</v>
      </c>
      <c r="F140" s="222" t="s">
        <v>1238</v>
      </c>
      <c r="G140" s="223" t="s">
        <v>155</v>
      </c>
      <c r="H140" s="224">
        <v>0.278</v>
      </c>
      <c r="I140" s="225"/>
      <c r="J140" s="226">
        <f>ROUND(I140*H140,2)</f>
        <v>0</v>
      </c>
      <c r="K140" s="222" t="s">
        <v>156</v>
      </c>
      <c r="L140" s="71"/>
      <c r="M140" s="227" t="s">
        <v>22</v>
      </c>
      <c r="N140" s="228" t="s">
        <v>46</v>
      </c>
      <c r="O140" s="46"/>
      <c r="P140" s="229">
        <f>O140*H140</f>
        <v>0</v>
      </c>
      <c r="Q140" s="229">
        <v>0</v>
      </c>
      <c r="R140" s="229">
        <f>Q140*H140</f>
        <v>0</v>
      </c>
      <c r="S140" s="229">
        <v>0</v>
      </c>
      <c r="T140" s="230">
        <f>S140*H140</f>
        <v>0</v>
      </c>
      <c r="AR140" s="23" t="s">
        <v>250</v>
      </c>
      <c r="AT140" s="23" t="s">
        <v>152</v>
      </c>
      <c r="AU140" s="23" t="s">
        <v>84</v>
      </c>
      <c r="AY140" s="23" t="s">
        <v>149</v>
      </c>
      <c r="BE140" s="231">
        <f>IF(N140="základní",J140,0)</f>
        <v>0</v>
      </c>
      <c r="BF140" s="231">
        <f>IF(N140="snížená",J140,0)</f>
        <v>0</v>
      </c>
      <c r="BG140" s="231">
        <f>IF(N140="zákl. přenesená",J140,0)</f>
        <v>0</v>
      </c>
      <c r="BH140" s="231">
        <f>IF(N140="sníž. přenesená",J140,0)</f>
        <v>0</v>
      </c>
      <c r="BI140" s="231">
        <f>IF(N140="nulová",J140,0)</f>
        <v>0</v>
      </c>
      <c r="BJ140" s="23" t="s">
        <v>24</v>
      </c>
      <c r="BK140" s="231">
        <f>ROUND(I140*H140,2)</f>
        <v>0</v>
      </c>
      <c r="BL140" s="23" t="s">
        <v>250</v>
      </c>
      <c r="BM140" s="23" t="s">
        <v>1239</v>
      </c>
    </row>
    <row r="141" spans="2:47" s="1" customFormat="1" ht="13.5">
      <c r="B141" s="45"/>
      <c r="C141" s="73"/>
      <c r="D141" s="232" t="s">
        <v>159</v>
      </c>
      <c r="E141" s="73"/>
      <c r="F141" s="233" t="s">
        <v>450</v>
      </c>
      <c r="G141" s="73"/>
      <c r="H141" s="73"/>
      <c r="I141" s="190"/>
      <c r="J141" s="73"/>
      <c r="K141" s="73"/>
      <c r="L141" s="71"/>
      <c r="M141" s="234"/>
      <c r="N141" s="46"/>
      <c r="O141" s="46"/>
      <c r="P141" s="46"/>
      <c r="Q141" s="46"/>
      <c r="R141" s="46"/>
      <c r="S141" s="46"/>
      <c r="T141" s="94"/>
      <c r="AT141" s="23" t="s">
        <v>159</v>
      </c>
      <c r="AU141" s="23" t="s">
        <v>84</v>
      </c>
    </row>
    <row r="142" spans="2:65" s="1" customFormat="1" ht="34.2" customHeight="1">
      <c r="B142" s="45"/>
      <c r="C142" s="220" t="s">
        <v>396</v>
      </c>
      <c r="D142" s="220" t="s">
        <v>152</v>
      </c>
      <c r="E142" s="221" t="s">
        <v>1240</v>
      </c>
      <c r="F142" s="222" t="s">
        <v>1241</v>
      </c>
      <c r="G142" s="223" t="s">
        <v>155</v>
      </c>
      <c r="H142" s="224">
        <v>0.293</v>
      </c>
      <c r="I142" s="225"/>
      <c r="J142" s="226">
        <f>ROUND(I142*H142,2)</f>
        <v>0</v>
      </c>
      <c r="K142" s="222" t="s">
        <v>156</v>
      </c>
      <c r="L142" s="71"/>
      <c r="M142" s="227" t="s">
        <v>22</v>
      </c>
      <c r="N142" s="228" t="s">
        <v>46</v>
      </c>
      <c r="O142" s="46"/>
      <c r="P142" s="229">
        <f>O142*H142</f>
        <v>0</v>
      </c>
      <c r="Q142" s="229">
        <v>0</v>
      </c>
      <c r="R142" s="229">
        <f>Q142*H142</f>
        <v>0</v>
      </c>
      <c r="S142" s="229">
        <v>0</v>
      </c>
      <c r="T142" s="230">
        <f>S142*H142</f>
        <v>0</v>
      </c>
      <c r="AR142" s="23" t="s">
        <v>250</v>
      </c>
      <c r="AT142" s="23" t="s">
        <v>152</v>
      </c>
      <c r="AU142" s="23" t="s">
        <v>84</v>
      </c>
      <c r="AY142" s="23" t="s">
        <v>149</v>
      </c>
      <c r="BE142" s="231">
        <f>IF(N142="základní",J142,0)</f>
        <v>0</v>
      </c>
      <c r="BF142" s="231">
        <f>IF(N142="snížená",J142,0)</f>
        <v>0</v>
      </c>
      <c r="BG142" s="231">
        <f>IF(N142="zákl. přenesená",J142,0)</f>
        <v>0</v>
      </c>
      <c r="BH142" s="231">
        <f>IF(N142="sníž. přenesená",J142,0)</f>
        <v>0</v>
      </c>
      <c r="BI142" s="231">
        <f>IF(N142="nulová",J142,0)</f>
        <v>0</v>
      </c>
      <c r="BJ142" s="23" t="s">
        <v>24</v>
      </c>
      <c r="BK142" s="231">
        <f>ROUND(I142*H142,2)</f>
        <v>0</v>
      </c>
      <c r="BL142" s="23" t="s">
        <v>250</v>
      </c>
      <c r="BM142" s="23" t="s">
        <v>1242</v>
      </c>
    </row>
    <row r="143" spans="2:47" s="1" customFormat="1" ht="13.5">
      <c r="B143" s="45"/>
      <c r="C143" s="73"/>
      <c r="D143" s="232" t="s">
        <v>159</v>
      </c>
      <c r="E143" s="73"/>
      <c r="F143" s="233" t="s">
        <v>450</v>
      </c>
      <c r="G143" s="73"/>
      <c r="H143" s="73"/>
      <c r="I143" s="190"/>
      <c r="J143" s="73"/>
      <c r="K143" s="73"/>
      <c r="L143" s="71"/>
      <c r="M143" s="234"/>
      <c r="N143" s="46"/>
      <c r="O143" s="46"/>
      <c r="P143" s="46"/>
      <c r="Q143" s="46"/>
      <c r="R143" s="46"/>
      <c r="S143" s="46"/>
      <c r="T143" s="94"/>
      <c r="AT143" s="23" t="s">
        <v>159</v>
      </c>
      <c r="AU143" s="23" t="s">
        <v>84</v>
      </c>
    </row>
    <row r="144" spans="2:63" s="10" customFormat="1" ht="37.4" customHeight="1">
      <c r="B144" s="204"/>
      <c r="C144" s="205"/>
      <c r="D144" s="206" t="s">
        <v>74</v>
      </c>
      <c r="E144" s="207" t="s">
        <v>1243</v>
      </c>
      <c r="F144" s="207" t="s">
        <v>1244</v>
      </c>
      <c r="G144" s="205"/>
      <c r="H144" s="205"/>
      <c r="I144" s="208"/>
      <c r="J144" s="209">
        <f>BK144</f>
        <v>0</v>
      </c>
      <c r="K144" s="205"/>
      <c r="L144" s="210"/>
      <c r="M144" s="211"/>
      <c r="N144" s="212"/>
      <c r="O144" s="212"/>
      <c r="P144" s="213">
        <f>SUM(P145:P146)</f>
        <v>0</v>
      </c>
      <c r="Q144" s="212"/>
      <c r="R144" s="213">
        <f>SUM(R145:R146)</f>
        <v>0</v>
      </c>
      <c r="S144" s="212"/>
      <c r="T144" s="214">
        <f>SUM(T145:T146)</f>
        <v>0</v>
      </c>
      <c r="AR144" s="215" t="s">
        <v>157</v>
      </c>
      <c r="AT144" s="216" t="s">
        <v>74</v>
      </c>
      <c r="AU144" s="216" t="s">
        <v>75</v>
      </c>
      <c r="AY144" s="215" t="s">
        <v>149</v>
      </c>
      <c r="BK144" s="217">
        <f>SUM(BK145:BK146)</f>
        <v>0</v>
      </c>
    </row>
    <row r="145" spans="2:65" s="1" customFormat="1" ht="22.8" customHeight="1">
      <c r="B145" s="45"/>
      <c r="C145" s="220" t="s">
        <v>401</v>
      </c>
      <c r="D145" s="220" t="s">
        <v>152</v>
      </c>
      <c r="E145" s="221" t="s">
        <v>1245</v>
      </c>
      <c r="F145" s="222" t="s">
        <v>1246</v>
      </c>
      <c r="G145" s="223" t="s">
        <v>1120</v>
      </c>
      <c r="H145" s="224">
        <v>12</v>
      </c>
      <c r="I145" s="225"/>
      <c r="J145" s="226">
        <f>ROUND(I145*H145,2)</f>
        <v>0</v>
      </c>
      <c r="K145" s="222" t="s">
        <v>156</v>
      </c>
      <c r="L145" s="71"/>
      <c r="M145" s="227" t="s">
        <v>22</v>
      </c>
      <c r="N145" s="228" t="s">
        <v>46</v>
      </c>
      <c r="O145" s="46"/>
      <c r="P145" s="229">
        <f>O145*H145</f>
        <v>0</v>
      </c>
      <c r="Q145" s="229">
        <v>0</v>
      </c>
      <c r="R145" s="229">
        <f>Q145*H145</f>
        <v>0</v>
      </c>
      <c r="S145" s="229">
        <v>0</v>
      </c>
      <c r="T145" s="230">
        <f>S145*H145</f>
        <v>0</v>
      </c>
      <c r="AR145" s="23" t="s">
        <v>1121</v>
      </c>
      <c r="AT145" s="23" t="s">
        <v>152</v>
      </c>
      <c r="AU145" s="23" t="s">
        <v>24</v>
      </c>
      <c r="AY145" s="23" t="s">
        <v>149</v>
      </c>
      <c r="BE145" s="231">
        <f>IF(N145="základní",J145,0)</f>
        <v>0</v>
      </c>
      <c r="BF145" s="231">
        <f>IF(N145="snížená",J145,0)</f>
        <v>0</v>
      </c>
      <c r="BG145" s="231">
        <f>IF(N145="zákl. přenesená",J145,0)</f>
        <v>0</v>
      </c>
      <c r="BH145" s="231">
        <f>IF(N145="sníž. přenesená",J145,0)</f>
        <v>0</v>
      </c>
      <c r="BI145" s="231">
        <f>IF(N145="nulová",J145,0)</f>
        <v>0</v>
      </c>
      <c r="BJ145" s="23" t="s">
        <v>24</v>
      </c>
      <c r="BK145" s="231">
        <f>ROUND(I145*H145,2)</f>
        <v>0</v>
      </c>
      <c r="BL145" s="23" t="s">
        <v>1121</v>
      </c>
      <c r="BM145" s="23" t="s">
        <v>1247</v>
      </c>
    </row>
    <row r="146" spans="2:47" s="1" customFormat="1" ht="13.5">
      <c r="B146" s="45"/>
      <c r="C146" s="73"/>
      <c r="D146" s="232" t="s">
        <v>410</v>
      </c>
      <c r="E146" s="73"/>
      <c r="F146" s="233" t="s">
        <v>1248</v>
      </c>
      <c r="G146" s="73"/>
      <c r="H146" s="73"/>
      <c r="I146" s="190"/>
      <c r="J146" s="73"/>
      <c r="K146" s="73"/>
      <c r="L146" s="71"/>
      <c r="M146" s="280"/>
      <c r="N146" s="281"/>
      <c r="O146" s="281"/>
      <c r="P146" s="281"/>
      <c r="Q146" s="281"/>
      <c r="R146" s="281"/>
      <c r="S146" s="281"/>
      <c r="T146" s="282"/>
      <c r="AT146" s="23" t="s">
        <v>410</v>
      </c>
      <c r="AU146" s="23" t="s">
        <v>24</v>
      </c>
    </row>
    <row r="147" spans="2:12" s="1" customFormat="1" ht="6.95" customHeight="1">
      <c r="B147" s="66"/>
      <c r="C147" s="67"/>
      <c r="D147" s="67"/>
      <c r="E147" s="67"/>
      <c r="F147" s="67"/>
      <c r="G147" s="67"/>
      <c r="H147" s="67"/>
      <c r="I147" s="165"/>
      <c r="J147" s="67"/>
      <c r="K147" s="67"/>
      <c r="L147" s="71"/>
    </row>
  </sheetData>
  <sheetProtection password="CC35" sheet="1" objects="1" scenarios="1" formatColumns="0" formatRows="0" autoFilter="0"/>
  <autoFilter ref="C83:K146"/>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87"/>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35"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20"/>
      <c r="B1" s="136"/>
      <c r="C1" s="136"/>
      <c r="D1" s="137" t="s">
        <v>1</v>
      </c>
      <c r="E1" s="136"/>
      <c r="F1" s="138" t="s">
        <v>94</v>
      </c>
      <c r="G1" s="138" t="s">
        <v>95</v>
      </c>
      <c r="H1" s="138"/>
      <c r="I1" s="139"/>
      <c r="J1" s="138" t="s">
        <v>96</v>
      </c>
      <c r="K1" s="137" t="s">
        <v>97</v>
      </c>
      <c r="L1" s="138" t="s">
        <v>98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93</v>
      </c>
    </row>
    <row r="3" spans="2:46" ht="6.95" customHeight="1">
      <c r="B3" s="24"/>
      <c r="C3" s="25"/>
      <c r="D3" s="25"/>
      <c r="E3" s="25"/>
      <c r="F3" s="25"/>
      <c r="G3" s="25"/>
      <c r="H3" s="25"/>
      <c r="I3" s="140"/>
      <c r="J3" s="25"/>
      <c r="K3" s="26"/>
      <c r="AT3" s="23" t="s">
        <v>84</v>
      </c>
    </row>
    <row r="4" spans="2:46" ht="36.95" customHeight="1">
      <c r="B4" s="27"/>
      <c r="C4" s="28"/>
      <c r="D4" s="29" t="s">
        <v>99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4.4" customHeight="1">
      <c r="B7" s="27"/>
      <c r="C7" s="28"/>
      <c r="D7" s="28"/>
      <c r="E7" s="142" t="str">
        <f>'Rekapitulace stavby'!K6</f>
        <v xml:space="preserve">Domov mládeže a školní jídelna - Lidická  590/38, Karlovy Vary - Pavilon B</v>
      </c>
      <c r="F7" s="39"/>
      <c r="G7" s="39"/>
      <c r="H7" s="39"/>
      <c r="I7" s="141"/>
      <c r="J7" s="28"/>
      <c r="K7" s="30"/>
    </row>
    <row r="8" spans="2:11" s="1" customFormat="1" ht="13.5">
      <c r="B8" s="45"/>
      <c r="C8" s="46"/>
      <c r="D8" s="39" t="s">
        <v>100</v>
      </c>
      <c r="E8" s="46"/>
      <c r="F8" s="46"/>
      <c r="G8" s="46"/>
      <c r="H8" s="46"/>
      <c r="I8" s="143"/>
      <c r="J8" s="46"/>
      <c r="K8" s="50"/>
    </row>
    <row r="9" spans="2:11" s="1" customFormat="1" ht="36.95" customHeight="1">
      <c r="B9" s="45"/>
      <c r="C9" s="46"/>
      <c r="D9" s="46"/>
      <c r="E9" s="144" t="s">
        <v>1249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22</v>
      </c>
      <c r="G11" s="46"/>
      <c r="H11" s="46"/>
      <c r="I11" s="145" t="s">
        <v>23</v>
      </c>
      <c r="J11" s="34" t="s">
        <v>22</v>
      </c>
      <c r="K11" s="50"/>
    </row>
    <row r="12" spans="2:11" s="1" customFormat="1" ht="14.4" customHeight="1">
      <c r="B12" s="45"/>
      <c r="C12" s="46"/>
      <c r="D12" s="39" t="s">
        <v>25</v>
      </c>
      <c r="E12" s="46"/>
      <c r="F12" s="34" t="s">
        <v>26</v>
      </c>
      <c r="G12" s="46"/>
      <c r="H12" s="46"/>
      <c r="I12" s="145" t="s">
        <v>27</v>
      </c>
      <c r="J12" s="146" t="str">
        <f>'Rekapitulace stavby'!AN8</f>
        <v>13. 2. 2018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31</v>
      </c>
      <c r="E14" s="46"/>
      <c r="F14" s="46"/>
      <c r="G14" s="46"/>
      <c r="H14" s="46"/>
      <c r="I14" s="145" t="s">
        <v>32</v>
      </c>
      <c r="J14" s="34" t="s">
        <v>22</v>
      </c>
      <c r="K14" s="50"/>
    </row>
    <row r="15" spans="2:11" s="1" customFormat="1" ht="18" customHeight="1">
      <c r="B15" s="45"/>
      <c r="C15" s="46"/>
      <c r="D15" s="46"/>
      <c r="E15" s="34" t="s">
        <v>33</v>
      </c>
      <c r="F15" s="46"/>
      <c r="G15" s="46"/>
      <c r="H15" s="46"/>
      <c r="I15" s="145" t="s">
        <v>34</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35</v>
      </c>
      <c r="E17" s="46"/>
      <c r="F17" s="46"/>
      <c r="G17" s="46"/>
      <c r="H17" s="46"/>
      <c r="I17" s="145" t="s">
        <v>32</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37</v>
      </c>
      <c r="E20" s="46"/>
      <c r="F20" s="46"/>
      <c r="G20" s="46"/>
      <c r="H20" s="46"/>
      <c r="I20" s="145" t="s">
        <v>32</v>
      </c>
      <c r="J20" s="34" t="s">
        <v>22</v>
      </c>
      <c r="K20" s="50"/>
    </row>
    <row r="21" spans="2:11" s="1" customFormat="1" ht="18" customHeight="1">
      <c r="B21" s="45"/>
      <c r="C21" s="46"/>
      <c r="D21" s="46"/>
      <c r="E21" s="34" t="s">
        <v>38</v>
      </c>
      <c r="F21" s="46"/>
      <c r="G21" s="46"/>
      <c r="H21" s="46"/>
      <c r="I21" s="145" t="s">
        <v>34</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75.6" customHeight="1">
      <c r="B24" s="147"/>
      <c r="C24" s="148"/>
      <c r="D24" s="148"/>
      <c r="E24" s="43" t="s">
        <v>40</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ROUND(J79,2)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ROUND(SUM(BE79:BE86),2)</f>
        <v>0</v>
      </c>
      <c r="G30" s="46"/>
      <c r="H30" s="46"/>
      <c r="I30" s="157">
        <v>0.21</v>
      </c>
      <c r="J30" s="156">
        <f>ROUND(ROUND((SUM(BE79:BE86)),2)*I30,2)</f>
        <v>0</v>
      </c>
      <c r="K30" s="50"/>
    </row>
    <row r="31" spans="2:11" s="1" customFormat="1" ht="14.4" customHeight="1">
      <c r="B31" s="45"/>
      <c r="C31" s="46"/>
      <c r="D31" s="46"/>
      <c r="E31" s="54" t="s">
        <v>47</v>
      </c>
      <c r="F31" s="156">
        <f>ROUND(SUM(BF79:BF86),2)</f>
        <v>0</v>
      </c>
      <c r="G31" s="46"/>
      <c r="H31" s="46"/>
      <c r="I31" s="157">
        <v>0.15</v>
      </c>
      <c r="J31" s="156">
        <f>ROUND(ROUND((SUM(BF79:BF86)),2)*I31,2)</f>
        <v>0</v>
      </c>
      <c r="K31" s="50"/>
    </row>
    <row r="32" spans="2:11" s="1" customFormat="1" ht="14.4" customHeight="1" hidden="1">
      <c r="B32" s="45"/>
      <c r="C32" s="46"/>
      <c r="D32" s="46"/>
      <c r="E32" s="54" t="s">
        <v>48</v>
      </c>
      <c r="F32" s="156">
        <f>ROUND(SUM(BG79:BG86),2)</f>
        <v>0</v>
      </c>
      <c r="G32" s="46"/>
      <c r="H32" s="46"/>
      <c r="I32" s="157">
        <v>0.21</v>
      </c>
      <c r="J32" s="156">
        <v>0</v>
      </c>
      <c r="K32" s="50"/>
    </row>
    <row r="33" spans="2:11" s="1" customFormat="1" ht="14.4" customHeight="1" hidden="1">
      <c r="B33" s="45"/>
      <c r="C33" s="46"/>
      <c r="D33" s="46"/>
      <c r="E33" s="54" t="s">
        <v>49</v>
      </c>
      <c r="F33" s="156">
        <f>ROUND(SUM(BH79:BH86),2)</f>
        <v>0</v>
      </c>
      <c r="G33" s="46"/>
      <c r="H33" s="46"/>
      <c r="I33" s="157">
        <v>0.15</v>
      </c>
      <c r="J33" s="156">
        <v>0</v>
      </c>
      <c r="K33" s="50"/>
    </row>
    <row r="34" spans="2:11" s="1" customFormat="1" ht="14.4" customHeight="1" hidden="1">
      <c r="B34" s="45"/>
      <c r="C34" s="46"/>
      <c r="D34" s="46"/>
      <c r="E34" s="54" t="s">
        <v>50</v>
      </c>
      <c r="F34" s="156">
        <f>ROUND(SUM(BI79:BI86),2)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4.4" customHeight="1">
      <c r="B45" s="45"/>
      <c r="C45" s="46"/>
      <c r="D45" s="46"/>
      <c r="E45" s="142" t="str">
        <f>E7</f>
        <v xml:space="preserve">Domov mládeže a školní jídelna - Lidická  590/38, Karlovy Vary - Pavilon B</v>
      </c>
      <c r="F45" s="39"/>
      <c r="G45" s="39"/>
      <c r="H45" s="39"/>
      <c r="I45" s="143"/>
      <c r="J45" s="46"/>
      <c r="K45" s="50"/>
    </row>
    <row r="46" spans="2:11" s="1" customFormat="1" ht="14.4" customHeight="1">
      <c r="B46" s="45"/>
      <c r="C46" s="39" t="s">
        <v>100</v>
      </c>
      <c r="D46" s="46"/>
      <c r="E46" s="46"/>
      <c r="F46" s="46"/>
      <c r="G46" s="46"/>
      <c r="H46" s="46"/>
      <c r="I46" s="143"/>
      <c r="J46" s="46"/>
      <c r="K46" s="50"/>
    </row>
    <row r="47" spans="2:11" s="1" customFormat="1" ht="16.2" customHeight="1">
      <c r="B47" s="45"/>
      <c r="C47" s="46"/>
      <c r="D47" s="46"/>
      <c r="E47" s="144" t="str">
        <f>E9</f>
        <v>VON - Pavilon B - Vedlejší a ostatní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25</v>
      </c>
      <c r="D49" s="46"/>
      <c r="E49" s="46"/>
      <c r="F49" s="34" t="str">
        <f>F12</f>
        <v>Karlovy Vary</v>
      </c>
      <c r="G49" s="46"/>
      <c r="H49" s="46"/>
      <c r="I49" s="145" t="s">
        <v>27</v>
      </c>
      <c r="J49" s="146" t="str">
        <f>IF(J12="","",J12)</f>
        <v>13. 2. 2018</v>
      </c>
      <c r="K49" s="50"/>
    </row>
    <row r="50" spans="2:11" s="1" customFormat="1" ht="6.95" customHeight="1">
      <c r="B50" s="45"/>
      <c r="C50" s="46"/>
      <c r="D50" s="46"/>
      <c r="E50" s="46"/>
      <c r="F50" s="46"/>
      <c r="G50" s="46"/>
      <c r="H50" s="46"/>
      <c r="I50" s="143"/>
      <c r="J50" s="46"/>
      <c r="K50" s="50"/>
    </row>
    <row r="51" spans="2:11" s="1" customFormat="1" ht="13.5">
      <c r="B51" s="45"/>
      <c r="C51" s="39" t="s">
        <v>31</v>
      </c>
      <c r="D51" s="46"/>
      <c r="E51" s="46"/>
      <c r="F51" s="34" t="str">
        <f>E15</f>
        <v>Domov mládeže, Lidická 38, K.Vary</v>
      </c>
      <c r="G51" s="46"/>
      <c r="H51" s="46"/>
      <c r="I51" s="145" t="s">
        <v>37</v>
      </c>
      <c r="J51" s="43" t="str">
        <f>E21</f>
        <v>Ivan Křesina</v>
      </c>
      <c r="K51" s="50"/>
    </row>
    <row r="52" spans="2:11" s="1" customFormat="1" ht="14.4" customHeight="1">
      <c r="B52" s="45"/>
      <c r="C52" s="39" t="s">
        <v>35</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103</v>
      </c>
      <c r="D54" s="158"/>
      <c r="E54" s="158"/>
      <c r="F54" s="158"/>
      <c r="G54" s="158"/>
      <c r="H54" s="158"/>
      <c r="I54" s="172"/>
      <c r="J54" s="173" t="s">
        <v>104</v>
      </c>
      <c r="K54" s="174"/>
    </row>
    <row r="55" spans="2:11" s="1" customFormat="1" ht="10.3" customHeight="1">
      <c r="B55" s="45"/>
      <c r="C55" s="46"/>
      <c r="D55" s="46"/>
      <c r="E55" s="46"/>
      <c r="F55" s="46"/>
      <c r="G55" s="46"/>
      <c r="H55" s="46"/>
      <c r="I55" s="143"/>
      <c r="J55" s="46"/>
      <c r="K55" s="50"/>
    </row>
    <row r="56" spans="2:47" s="1" customFormat="1" ht="29.25" customHeight="1">
      <c r="B56" s="45"/>
      <c r="C56" s="175" t="s">
        <v>105</v>
      </c>
      <c r="D56" s="46"/>
      <c r="E56" s="46"/>
      <c r="F56" s="46"/>
      <c r="G56" s="46"/>
      <c r="H56" s="46"/>
      <c r="I56" s="143"/>
      <c r="J56" s="154">
        <f>J79</f>
        <v>0</v>
      </c>
      <c r="K56" s="50"/>
      <c r="AU56" s="23" t="s">
        <v>106</v>
      </c>
    </row>
    <row r="57" spans="2:11" s="7" customFormat="1" ht="24.95" customHeight="1">
      <c r="B57" s="176"/>
      <c r="C57" s="177"/>
      <c r="D57" s="178" t="s">
        <v>1250</v>
      </c>
      <c r="E57" s="179"/>
      <c r="F57" s="179"/>
      <c r="G57" s="179"/>
      <c r="H57" s="179"/>
      <c r="I57" s="180"/>
      <c r="J57" s="181">
        <f>J80</f>
        <v>0</v>
      </c>
      <c r="K57" s="182"/>
    </row>
    <row r="58" spans="2:11" s="8" customFormat="1" ht="19.9" customHeight="1">
      <c r="B58" s="183"/>
      <c r="C58" s="184"/>
      <c r="D58" s="185" t="s">
        <v>1251</v>
      </c>
      <c r="E58" s="186"/>
      <c r="F58" s="186"/>
      <c r="G58" s="186"/>
      <c r="H58" s="186"/>
      <c r="I58" s="187"/>
      <c r="J58" s="188">
        <f>J81</f>
        <v>0</v>
      </c>
      <c r="K58" s="189"/>
    </row>
    <row r="59" spans="2:11" s="8" customFormat="1" ht="19.9" customHeight="1">
      <c r="B59" s="183"/>
      <c r="C59" s="184"/>
      <c r="D59" s="185" t="s">
        <v>1252</v>
      </c>
      <c r="E59" s="186"/>
      <c r="F59" s="186"/>
      <c r="G59" s="186"/>
      <c r="H59" s="186"/>
      <c r="I59" s="187"/>
      <c r="J59" s="188">
        <f>J84</f>
        <v>0</v>
      </c>
      <c r="K59" s="189"/>
    </row>
    <row r="60" spans="2:11" s="1" customFormat="1" ht="21.8" customHeight="1">
      <c r="B60" s="45"/>
      <c r="C60" s="46"/>
      <c r="D60" s="46"/>
      <c r="E60" s="46"/>
      <c r="F60" s="46"/>
      <c r="G60" s="46"/>
      <c r="H60" s="46"/>
      <c r="I60" s="143"/>
      <c r="J60" s="46"/>
      <c r="K60" s="50"/>
    </row>
    <row r="61" spans="2:11" s="1" customFormat="1" ht="6.95" customHeight="1">
      <c r="B61" s="66"/>
      <c r="C61" s="67"/>
      <c r="D61" s="67"/>
      <c r="E61" s="67"/>
      <c r="F61" s="67"/>
      <c r="G61" s="67"/>
      <c r="H61" s="67"/>
      <c r="I61" s="165"/>
      <c r="J61" s="67"/>
      <c r="K61" s="68"/>
    </row>
    <row r="65" spans="2:12" s="1" customFormat="1" ht="6.95" customHeight="1">
      <c r="B65" s="69"/>
      <c r="C65" s="70"/>
      <c r="D65" s="70"/>
      <c r="E65" s="70"/>
      <c r="F65" s="70"/>
      <c r="G65" s="70"/>
      <c r="H65" s="70"/>
      <c r="I65" s="168"/>
      <c r="J65" s="70"/>
      <c r="K65" s="70"/>
      <c r="L65" s="71"/>
    </row>
    <row r="66" spans="2:12" s="1" customFormat="1" ht="36.95" customHeight="1">
      <c r="B66" s="45"/>
      <c r="C66" s="72" t="s">
        <v>133</v>
      </c>
      <c r="D66" s="73"/>
      <c r="E66" s="73"/>
      <c r="F66" s="73"/>
      <c r="G66" s="73"/>
      <c r="H66" s="73"/>
      <c r="I66" s="190"/>
      <c r="J66" s="73"/>
      <c r="K66" s="73"/>
      <c r="L66" s="71"/>
    </row>
    <row r="67" spans="2:12" s="1" customFormat="1" ht="6.95" customHeight="1">
      <c r="B67" s="45"/>
      <c r="C67" s="73"/>
      <c r="D67" s="73"/>
      <c r="E67" s="73"/>
      <c r="F67" s="73"/>
      <c r="G67" s="73"/>
      <c r="H67" s="73"/>
      <c r="I67" s="190"/>
      <c r="J67" s="73"/>
      <c r="K67" s="73"/>
      <c r="L67" s="71"/>
    </row>
    <row r="68" spans="2:12" s="1" customFormat="1" ht="14.4" customHeight="1">
      <c r="B68" s="45"/>
      <c r="C68" s="75" t="s">
        <v>18</v>
      </c>
      <c r="D68" s="73"/>
      <c r="E68" s="73"/>
      <c r="F68" s="73"/>
      <c r="G68" s="73"/>
      <c r="H68" s="73"/>
      <c r="I68" s="190"/>
      <c r="J68" s="73"/>
      <c r="K68" s="73"/>
      <c r="L68" s="71"/>
    </row>
    <row r="69" spans="2:12" s="1" customFormat="1" ht="14.4" customHeight="1">
      <c r="B69" s="45"/>
      <c r="C69" s="73"/>
      <c r="D69" s="73"/>
      <c r="E69" s="191" t="str">
        <f>E7</f>
        <v xml:space="preserve">Domov mládeže a školní jídelna - Lidická  590/38, Karlovy Vary - Pavilon B</v>
      </c>
      <c r="F69" s="75"/>
      <c r="G69" s="75"/>
      <c r="H69" s="75"/>
      <c r="I69" s="190"/>
      <c r="J69" s="73"/>
      <c r="K69" s="73"/>
      <c r="L69" s="71"/>
    </row>
    <row r="70" spans="2:12" s="1" customFormat="1" ht="14.4" customHeight="1">
      <c r="B70" s="45"/>
      <c r="C70" s="75" t="s">
        <v>100</v>
      </c>
      <c r="D70" s="73"/>
      <c r="E70" s="73"/>
      <c r="F70" s="73"/>
      <c r="G70" s="73"/>
      <c r="H70" s="73"/>
      <c r="I70" s="190"/>
      <c r="J70" s="73"/>
      <c r="K70" s="73"/>
      <c r="L70" s="71"/>
    </row>
    <row r="71" spans="2:12" s="1" customFormat="1" ht="16.2" customHeight="1">
      <c r="B71" s="45"/>
      <c r="C71" s="73"/>
      <c r="D71" s="73"/>
      <c r="E71" s="81" t="str">
        <f>E9</f>
        <v>VON - Pavilon B - Vedlejší a ostatní náklady</v>
      </c>
      <c r="F71" s="73"/>
      <c r="G71" s="73"/>
      <c r="H71" s="73"/>
      <c r="I71" s="190"/>
      <c r="J71" s="73"/>
      <c r="K71" s="73"/>
      <c r="L71" s="71"/>
    </row>
    <row r="72" spans="2:12" s="1" customFormat="1" ht="6.95" customHeight="1">
      <c r="B72" s="45"/>
      <c r="C72" s="73"/>
      <c r="D72" s="73"/>
      <c r="E72" s="73"/>
      <c r="F72" s="73"/>
      <c r="G72" s="73"/>
      <c r="H72" s="73"/>
      <c r="I72" s="190"/>
      <c r="J72" s="73"/>
      <c r="K72" s="73"/>
      <c r="L72" s="71"/>
    </row>
    <row r="73" spans="2:12" s="1" customFormat="1" ht="18" customHeight="1">
      <c r="B73" s="45"/>
      <c r="C73" s="75" t="s">
        <v>25</v>
      </c>
      <c r="D73" s="73"/>
      <c r="E73" s="73"/>
      <c r="F73" s="192" t="str">
        <f>F12</f>
        <v>Karlovy Vary</v>
      </c>
      <c r="G73" s="73"/>
      <c r="H73" s="73"/>
      <c r="I73" s="193" t="s">
        <v>27</v>
      </c>
      <c r="J73" s="84" t="str">
        <f>IF(J12="","",J12)</f>
        <v>13. 2. 2018</v>
      </c>
      <c r="K73" s="73"/>
      <c r="L73" s="71"/>
    </row>
    <row r="74" spans="2:12" s="1" customFormat="1" ht="6.95" customHeight="1">
      <c r="B74" s="45"/>
      <c r="C74" s="73"/>
      <c r="D74" s="73"/>
      <c r="E74" s="73"/>
      <c r="F74" s="73"/>
      <c r="G74" s="73"/>
      <c r="H74" s="73"/>
      <c r="I74" s="190"/>
      <c r="J74" s="73"/>
      <c r="K74" s="73"/>
      <c r="L74" s="71"/>
    </row>
    <row r="75" spans="2:12" s="1" customFormat="1" ht="13.5">
      <c r="B75" s="45"/>
      <c r="C75" s="75" t="s">
        <v>31</v>
      </c>
      <c r="D75" s="73"/>
      <c r="E75" s="73"/>
      <c r="F75" s="192" t="str">
        <f>E15</f>
        <v>Domov mládeže, Lidická 38, K.Vary</v>
      </c>
      <c r="G75" s="73"/>
      <c r="H75" s="73"/>
      <c r="I75" s="193" t="s">
        <v>37</v>
      </c>
      <c r="J75" s="192" t="str">
        <f>E21</f>
        <v>Ivan Křesina</v>
      </c>
      <c r="K75" s="73"/>
      <c r="L75" s="71"/>
    </row>
    <row r="76" spans="2:12" s="1" customFormat="1" ht="14.4" customHeight="1">
      <c r="B76" s="45"/>
      <c r="C76" s="75" t="s">
        <v>35</v>
      </c>
      <c r="D76" s="73"/>
      <c r="E76" s="73"/>
      <c r="F76" s="192" t="str">
        <f>IF(E18="","",E18)</f>
        <v/>
      </c>
      <c r="G76" s="73"/>
      <c r="H76" s="73"/>
      <c r="I76" s="190"/>
      <c r="J76" s="73"/>
      <c r="K76" s="73"/>
      <c r="L76" s="71"/>
    </row>
    <row r="77" spans="2:12" s="1" customFormat="1" ht="10.3" customHeight="1">
      <c r="B77" s="45"/>
      <c r="C77" s="73"/>
      <c r="D77" s="73"/>
      <c r="E77" s="73"/>
      <c r="F77" s="73"/>
      <c r="G77" s="73"/>
      <c r="H77" s="73"/>
      <c r="I77" s="190"/>
      <c r="J77" s="73"/>
      <c r="K77" s="73"/>
      <c r="L77" s="71"/>
    </row>
    <row r="78" spans="2:20" s="9" customFormat="1" ht="29.25" customHeight="1">
      <c r="B78" s="194"/>
      <c r="C78" s="195" t="s">
        <v>134</v>
      </c>
      <c r="D78" s="196" t="s">
        <v>60</v>
      </c>
      <c r="E78" s="196" t="s">
        <v>56</v>
      </c>
      <c r="F78" s="196" t="s">
        <v>135</v>
      </c>
      <c r="G78" s="196" t="s">
        <v>136</v>
      </c>
      <c r="H78" s="196" t="s">
        <v>137</v>
      </c>
      <c r="I78" s="197" t="s">
        <v>138</v>
      </c>
      <c r="J78" s="196" t="s">
        <v>104</v>
      </c>
      <c r="K78" s="198" t="s">
        <v>139</v>
      </c>
      <c r="L78" s="199"/>
      <c r="M78" s="101" t="s">
        <v>140</v>
      </c>
      <c r="N78" s="102" t="s">
        <v>45</v>
      </c>
      <c r="O78" s="102" t="s">
        <v>141</v>
      </c>
      <c r="P78" s="102" t="s">
        <v>142</v>
      </c>
      <c r="Q78" s="102" t="s">
        <v>143</v>
      </c>
      <c r="R78" s="102" t="s">
        <v>144</v>
      </c>
      <c r="S78" s="102" t="s">
        <v>145</v>
      </c>
      <c r="T78" s="103" t="s">
        <v>146</v>
      </c>
    </row>
    <row r="79" spans="2:63" s="1" customFormat="1" ht="29.25" customHeight="1">
      <c r="B79" s="45"/>
      <c r="C79" s="107" t="s">
        <v>105</v>
      </c>
      <c r="D79" s="73"/>
      <c r="E79" s="73"/>
      <c r="F79" s="73"/>
      <c r="G79" s="73"/>
      <c r="H79" s="73"/>
      <c r="I79" s="190"/>
      <c r="J79" s="200">
        <f>BK79</f>
        <v>0</v>
      </c>
      <c r="K79" s="73"/>
      <c r="L79" s="71"/>
      <c r="M79" s="104"/>
      <c r="N79" s="105"/>
      <c r="O79" s="105"/>
      <c r="P79" s="201">
        <f>P80</f>
        <v>0</v>
      </c>
      <c r="Q79" s="105"/>
      <c r="R79" s="201">
        <f>R80</f>
        <v>0</v>
      </c>
      <c r="S79" s="105"/>
      <c r="T79" s="202">
        <f>T80</f>
        <v>0</v>
      </c>
      <c r="AT79" s="23" t="s">
        <v>74</v>
      </c>
      <c r="AU79" s="23" t="s">
        <v>106</v>
      </c>
      <c r="BK79" s="203">
        <f>BK80</f>
        <v>0</v>
      </c>
    </row>
    <row r="80" spans="2:63" s="10" customFormat="1" ht="37.4" customHeight="1">
      <c r="B80" s="204"/>
      <c r="C80" s="205"/>
      <c r="D80" s="206" t="s">
        <v>74</v>
      </c>
      <c r="E80" s="207" t="s">
        <v>1253</v>
      </c>
      <c r="F80" s="207" t="s">
        <v>1254</v>
      </c>
      <c r="G80" s="205"/>
      <c r="H80" s="205"/>
      <c r="I80" s="208"/>
      <c r="J80" s="209">
        <f>BK80</f>
        <v>0</v>
      </c>
      <c r="K80" s="205"/>
      <c r="L80" s="210"/>
      <c r="M80" s="211"/>
      <c r="N80" s="212"/>
      <c r="O80" s="212"/>
      <c r="P80" s="213">
        <f>P81+P84</f>
        <v>0</v>
      </c>
      <c r="Q80" s="212"/>
      <c r="R80" s="213">
        <f>R81+R84</f>
        <v>0</v>
      </c>
      <c r="S80" s="212"/>
      <c r="T80" s="214">
        <f>T81+T84</f>
        <v>0</v>
      </c>
      <c r="AR80" s="215" t="s">
        <v>182</v>
      </c>
      <c r="AT80" s="216" t="s">
        <v>74</v>
      </c>
      <c r="AU80" s="216" t="s">
        <v>75</v>
      </c>
      <c r="AY80" s="215" t="s">
        <v>149</v>
      </c>
      <c r="BK80" s="217">
        <f>BK81+BK84</f>
        <v>0</v>
      </c>
    </row>
    <row r="81" spans="2:63" s="10" customFormat="1" ht="19.9" customHeight="1">
      <c r="B81" s="204"/>
      <c r="C81" s="205"/>
      <c r="D81" s="206" t="s">
        <v>74</v>
      </c>
      <c r="E81" s="218" t="s">
        <v>1255</v>
      </c>
      <c r="F81" s="218" t="s">
        <v>1256</v>
      </c>
      <c r="G81" s="205"/>
      <c r="H81" s="205"/>
      <c r="I81" s="208"/>
      <c r="J81" s="219">
        <f>BK81</f>
        <v>0</v>
      </c>
      <c r="K81" s="205"/>
      <c r="L81" s="210"/>
      <c r="M81" s="211"/>
      <c r="N81" s="212"/>
      <c r="O81" s="212"/>
      <c r="P81" s="213">
        <f>SUM(P82:P83)</f>
        <v>0</v>
      </c>
      <c r="Q81" s="212"/>
      <c r="R81" s="213">
        <f>SUM(R82:R83)</f>
        <v>0</v>
      </c>
      <c r="S81" s="212"/>
      <c r="T81" s="214">
        <f>SUM(T82:T83)</f>
        <v>0</v>
      </c>
      <c r="AR81" s="215" t="s">
        <v>182</v>
      </c>
      <c r="AT81" s="216" t="s">
        <v>74</v>
      </c>
      <c r="AU81" s="216" t="s">
        <v>24</v>
      </c>
      <c r="AY81" s="215" t="s">
        <v>149</v>
      </c>
      <c r="BK81" s="217">
        <f>SUM(BK82:BK83)</f>
        <v>0</v>
      </c>
    </row>
    <row r="82" spans="2:65" s="1" customFormat="1" ht="14.4" customHeight="1">
      <c r="B82" s="45"/>
      <c r="C82" s="220" t="s">
        <v>24</v>
      </c>
      <c r="D82" s="220" t="s">
        <v>152</v>
      </c>
      <c r="E82" s="221" t="s">
        <v>1257</v>
      </c>
      <c r="F82" s="222" t="s">
        <v>1256</v>
      </c>
      <c r="G82" s="223" t="s">
        <v>1258</v>
      </c>
      <c r="H82" s="224">
        <v>1</v>
      </c>
      <c r="I82" s="225"/>
      <c r="J82" s="226">
        <f>ROUND(I82*H82,2)</f>
        <v>0</v>
      </c>
      <c r="K82" s="222" t="s">
        <v>156</v>
      </c>
      <c r="L82" s="71"/>
      <c r="M82" s="227" t="s">
        <v>22</v>
      </c>
      <c r="N82" s="228" t="s">
        <v>46</v>
      </c>
      <c r="O82" s="46"/>
      <c r="P82" s="229">
        <f>O82*H82</f>
        <v>0</v>
      </c>
      <c r="Q82" s="229">
        <v>0</v>
      </c>
      <c r="R82" s="229">
        <f>Q82*H82</f>
        <v>0</v>
      </c>
      <c r="S82" s="229">
        <v>0</v>
      </c>
      <c r="T82" s="230">
        <f>S82*H82</f>
        <v>0</v>
      </c>
      <c r="AR82" s="23" t="s">
        <v>1235</v>
      </c>
      <c r="AT82" s="23" t="s">
        <v>152</v>
      </c>
      <c r="AU82" s="23" t="s">
        <v>84</v>
      </c>
      <c r="AY82" s="23" t="s">
        <v>149</v>
      </c>
      <c r="BE82" s="231">
        <f>IF(N82="základní",J82,0)</f>
        <v>0</v>
      </c>
      <c r="BF82" s="231">
        <f>IF(N82="snížená",J82,0)</f>
        <v>0</v>
      </c>
      <c r="BG82" s="231">
        <f>IF(N82="zákl. přenesená",J82,0)</f>
        <v>0</v>
      </c>
      <c r="BH82" s="231">
        <f>IF(N82="sníž. přenesená",J82,0)</f>
        <v>0</v>
      </c>
      <c r="BI82" s="231">
        <f>IF(N82="nulová",J82,0)</f>
        <v>0</v>
      </c>
      <c r="BJ82" s="23" t="s">
        <v>24</v>
      </c>
      <c r="BK82" s="231">
        <f>ROUND(I82*H82,2)</f>
        <v>0</v>
      </c>
      <c r="BL82" s="23" t="s">
        <v>1235</v>
      </c>
      <c r="BM82" s="23" t="s">
        <v>1259</v>
      </c>
    </row>
    <row r="83" spans="2:47" s="1" customFormat="1" ht="13.5">
      <c r="B83" s="45"/>
      <c r="C83" s="73"/>
      <c r="D83" s="232" t="s">
        <v>410</v>
      </c>
      <c r="E83" s="73"/>
      <c r="F83" s="233" t="s">
        <v>1260</v>
      </c>
      <c r="G83" s="73"/>
      <c r="H83" s="73"/>
      <c r="I83" s="190"/>
      <c r="J83" s="73"/>
      <c r="K83" s="73"/>
      <c r="L83" s="71"/>
      <c r="M83" s="234"/>
      <c r="N83" s="46"/>
      <c r="O83" s="46"/>
      <c r="P83" s="46"/>
      <c r="Q83" s="46"/>
      <c r="R83" s="46"/>
      <c r="S83" s="46"/>
      <c r="T83" s="94"/>
      <c r="AT83" s="23" t="s">
        <v>410</v>
      </c>
      <c r="AU83" s="23" t="s">
        <v>84</v>
      </c>
    </row>
    <row r="84" spans="2:63" s="10" customFormat="1" ht="29.85" customHeight="1">
      <c r="B84" s="204"/>
      <c r="C84" s="205"/>
      <c r="D84" s="206" t="s">
        <v>74</v>
      </c>
      <c r="E84" s="218" t="s">
        <v>1261</v>
      </c>
      <c r="F84" s="218" t="s">
        <v>1262</v>
      </c>
      <c r="G84" s="205"/>
      <c r="H84" s="205"/>
      <c r="I84" s="208"/>
      <c r="J84" s="219">
        <f>BK84</f>
        <v>0</v>
      </c>
      <c r="K84" s="205"/>
      <c r="L84" s="210"/>
      <c r="M84" s="211"/>
      <c r="N84" s="212"/>
      <c r="O84" s="212"/>
      <c r="P84" s="213">
        <f>SUM(P85:P86)</f>
        <v>0</v>
      </c>
      <c r="Q84" s="212"/>
      <c r="R84" s="213">
        <f>SUM(R85:R86)</f>
        <v>0</v>
      </c>
      <c r="S84" s="212"/>
      <c r="T84" s="214">
        <f>SUM(T85:T86)</f>
        <v>0</v>
      </c>
      <c r="AR84" s="215" t="s">
        <v>182</v>
      </c>
      <c r="AT84" s="216" t="s">
        <v>74</v>
      </c>
      <c r="AU84" s="216" t="s">
        <v>24</v>
      </c>
      <c r="AY84" s="215" t="s">
        <v>149</v>
      </c>
      <c r="BK84" s="217">
        <f>SUM(BK85:BK86)</f>
        <v>0</v>
      </c>
    </row>
    <row r="85" spans="2:65" s="1" customFormat="1" ht="22.8" customHeight="1">
      <c r="B85" s="45"/>
      <c r="C85" s="220" t="s">
        <v>84</v>
      </c>
      <c r="D85" s="220" t="s">
        <v>152</v>
      </c>
      <c r="E85" s="221" t="s">
        <v>1263</v>
      </c>
      <c r="F85" s="222" t="s">
        <v>1264</v>
      </c>
      <c r="G85" s="223" t="s">
        <v>1258</v>
      </c>
      <c r="H85" s="224">
        <v>1</v>
      </c>
      <c r="I85" s="225"/>
      <c r="J85" s="226">
        <f>ROUND(I85*H85,2)</f>
        <v>0</v>
      </c>
      <c r="K85" s="222" t="s">
        <v>156</v>
      </c>
      <c r="L85" s="71"/>
      <c r="M85" s="227" t="s">
        <v>22</v>
      </c>
      <c r="N85" s="228" t="s">
        <v>46</v>
      </c>
      <c r="O85" s="46"/>
      <c r="P85" s="229">
        <f>O85*H85</f>
        <v>0</v>
      </c>
      <c r="Q85" s="229">
        <v>0</v>
      </c>
      <c r="R85" s="229">
        <f>Q85*H85</f>
        <v>0</v>
      </c>
      <c r="S85" s="229">
        <v>0</v>
      </c>
      <c r="T85" s="230">
        <f>S85*H85</f>
        <v>0</v>
      </c>
      <c r="AR85" s="23" t="s">
        <v>1235</v>
      </c>
      <c r="AT85" s="23" t="s">
        <v>152</v>
      </c>
      <c r="AU85" s="23" t="s">
        <v>84</v>
      </c>
      <c r="AY85" s="23" t="s">
        <v>149</v>
      </c>
      <c r="BE85" s="231">
        <f>IF(N85="základní",J85,0)</f>
        <v>0</v>
      </c>
      <c r="BF85" s="231">
        <f>IF(N85="snížená",J85,0)</f>
        <v>0</v>
      </c>
      <c r="BG85" s="231">
        <f>IF(N85="zákl. přenesená",J85,0)</f>
        <v>0</v>
      </c>
      <c r="BH85" s="231">
        <f>IF(N85="sníž. přenesená",J85,0)</f>
        <v>0</v>
      </c>
      <c r="BI85" s="231">
        <f>IF(N85="nulová",J85,0)</f>
        <v>0</v>
      </c>
      <c r="BJ85" s="23" t="s">
        <v>24</v>
      </c>
      <c r="BK85" s="231">
        <f>ROUND(I85*H85,2)</f>
        <v>0</v>
      </c>
      <c r="BL85" s="23" t="s">
        <v>1235</v>
      </c>
      <c r="BM85" s="23" t="s">
        <v>1265</v>
      </c>
    </row>
    <row r="86" spans="2:47" s="1" customFormat="1" ht="13.5">
      <c r="B86" s="45"/>
      <c r="C86" s="73"/>
      <c r="D86" s="232" t="s">
        <v>410</v>
      </c>
      <c r="E86" s="73"/>
      <c r="F86" s="233" t="s">
        <v>1266</v>
      </c>
      <c r="G86" s="73"/>
      <c r="H86" s="73"/>
      <c r="I86" s="190"/>
      <c r="J86" s="73"/>
      <c r="K86" s="73"/>
      <c r="L86" s="71"/>
      <c r="M86" s="280"/>
      <c r="N86" s="281"/>
      <c r="O86" s="281"/>
      <c r="P86" s="281"/>
      <c r="Q86" s="281"/>
      <c r="R86" s="281"/>
      <c r="S86" s="281"/>
      <c r="T86" s="282"/>
      <c r="AT86" s="23" t="s">
        <v>410</v>
      </c>
      <c r="AU86" s="23" t="s">
        <v>84</v>
      </c>
    </row>
    <row r="87" spans="2:12" s="1" customFormat="1" ht="6.95" customHeight="1">
      <c r="B87" s="66"/>
      <c r="C87" s="67"/>
      <c r="D87" s="67"/>
      <c r="E87" s="67"/>
      <c r="F87" s="67"/>
      <c r="G87" s="67"/>
      <c r="H87" s="67"/>
      <c r="I87" s="165"/>
      <c r="J87" s="67"/>
      <c r="K87" s="67"/>
      <c r="L87" s="71"/>
    </row>
  </sheetData>
  <sheetProtection password="CC35" sheet="1" objects="1" scenarios="1" formatColumns="0" formatRows="0" autoFilter="0"/>
  <autoFilter ref="C78:K86"/>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4" customFormat="1" ht="45" customHeight="1">
      <c r="B3" s="287"/>
      <c r="C3" s="288" t="s">
        <v>1267</v>
      </c>
      <c r="D3" s="288"/>
      <c r="E3" s="288"/>
      <c r="F3" s="288"/>
      <c r="G3" s="288"/>
      <c r="H3" s="288"/>
      <c r="I3" s="288"/>
      <c r="J3" s="288"/>
      <c r="K3" s="289"/>
    </row>
    <row r="4" spans="2:11" ht="25.5" customHeight="1">
      <c r="B4" s="290"/>
      <c r="C4" s="291" t="s">
        <v>1268</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1269</v>
      </c>
      <c r="D6" s="294"/>
      <c r="E6" s="294"/>
      <c r="F6" s="294"/>
      <c r="G6" s="294"/>
      <c r="H6" s="294"/>
      <c r="I6" s="294"/>
      <c r="J6" s="294"/>
      <c r="K6" s="292"/>
    </row>
    <row r="7" spans="2:11" ht="15" customHeight="1">
      <c r="B7" s="295"/>
      <c r="C7" s="294" t="s">
        <v>1270</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1271</v>
      </c>
      <c r="D9" s="294"/>
      <c r="E9" s="294"/>
      <c r="F9" s="294"/>
      <c r="G9" s="294"/>
      <c r="H9" s="294"/>
      <c r="I9" s="294"/>
      <c r="J9" s="294"/>
      <c r="K9" s="292"/>
    </row>
    <row r="10" spans="2:11" ht="15" customHeight="1">
      <c r="B10" s="295"/>
      <c r="C10" s="294"/>
      <c r="D10" s="294" t="s">
        <v>1272</v>
      </c>
      <c r="E10" s="294"/>
      <c r="F10" s="294"/>
      <c r="G10" s="294"/>
      <c r="H10" s="294"/>
      <c r="I10" s="294"/>
      <c r="J10" s="294"/>
      <c r="K10" s="292"/>
    </row>
    <row r="11" spans="2:11" ht="15" customHeight="1">
      <c r="B11" s="295"/>
      <c r="C11" s="296"/>
      <c r="D11" s="294" t="s">
        <v>1273</v>
      </c>
      <c r="E11" s="294"/>
      <c r="F11" s="294"/>
      <c r="G11" s="294"/>
      <c r="H11" s="294"/>
      <c r="I11" s="294"/>
      <c r="J11" s="294"/>
      <c r="K11" s="292"/>
    </row>
    <row r="12" spans="2:11" ht="12.75" customHeight="1">
      <c r="B12" s="295"/>
      <c r="C12" s="296"/>
      <c r="D12" s="296"/>
      <c r="E12" s="296"/>
      <c r="F12" s="296"/>
      <c r="G12" s="296"/>
      <c r="H12" s="296"/>
      <c r="I12" s="296"/>
      <c r="J12" s="296"/>
      <c r="K12" s="292"/>
    </row>
    <row r="13" spans="2:11" ht="15" customHeight="1">
      <c r="B13" s="295"/>
      <c r="C13" s="296"/>
      <c r="D13" s="294" t="s">
        <v>1274</v>
      </c>
      <c r="E13" s="294"/>
      <c r="F13" s="294"/>
      <c r="G13" s="294"/>
      <c r="H13" s="294"/>
      <c r="I13" s="294"/>
      <c r="J13" s="294"/>
      <c r="K13" s="292"/>
    </row>
    <row r="14" spans="2:11" ht="15" customHeight="1">
      <c r="B14" s="295"/>
      <c r="C14" s="296"/>
      <c r="D14" s="294" t="s">
        <v>1275</v>
      </c>
      <c r="E14" s="294"/>
      <c r="F14" s="294"/>
      <c r="G14" s="294"/>
      <c r="H14" s="294"/>
      <c r="I14" s="294"/>
      <c r="J14" s="294"/>
      <c r="K14" s="292"/>
    </row>
    <row r="15" spans="2:11" ht="15" customHeight="1">
      <c r="B15" s="295"/>
      <c r="C15" s="296"/>
      <c r="D15" s="294" t="s">
        <v>1276</v>
      </c>
      <c r="E15" s="294"/>
      <c r="F15" s="294"/>
      <c r="G15" s="294"/>
      <c r="H15" s="294"/>
      <c r="I15" s="294"/>
      <c r="J15" s="294"/>
      <c r="K15" s="292"/>
    </row>
    <row r="16" spans="2:11" ht="15" customHeight="1">
      <c r="B16" s="295"/>
      <c r="C16" s="296"/>
      <c r="D16" s="296"/>
      <c r="E16" s="297" t="s">
        <v>82</v>
      </c>
      <c r="F16" s="294" t="s">
        <v>1277</v>
      </c>
      <c r="G16" s="294"/>
      <c r="H16" s="294"/>
      <c r="I16" s="294"/>
      <c r="J16" s="294"/>
      <c r="K16" s="292"/>
    </row>
    <row r="17" spans="2:11" ht="15" customHeight="1">
      <c r="B17" s="295"/>
      <c r="C17" s="296"/>
      <c r="D17" s="296"/>
      <c r="E17" s="297" t="s">
        <v>1278</v>
      </c>
      <c r="F17" s="294" t="s">
        <v>1279</v>
      </c>
      <c r="G17" s="294"/>
      <c r="H17" s="294"/>
      <c r="I17" s="294"/>
      <c r="J17" s="294"/>
      <c r="K17" s="292"/>
    </row>
    <row r="18" spans="2:11" ht="15" customHeight="1">
      <c r="B18" s="295"/>
      <c r="C18" s="296"/>
      <c r="D18" s="296"/>
      <c r="E18" s="297" t="s">
        <v>1280</v>
      </c>
      <c r="F18" s="294" t="s">
        <v>1281</v>
      </c>
      <c r="G18" s="294"/>
      <c r="H18" s="294"/>
      <c r="I18" s="294"/>
      <c r="J18" s="294"/>
      <c r="K18" s="292"/>
    </row>
    <row r="19" spans="2:11" ht="15" customHeight="1">
      <c r="B19" s="295"/>
      <c r="C19" s="296"/>
      <c r="D19" s="296"/>
      <c r="E19" s="297" t="s">
        <v>91</v>
      </c>
      <c r="F19" s="294" t="s">
        <v>1282</v>
      </c>
      <c r="G19" s="294"/>
      <c r="H19" s="294"/>
      <c r="I19" s="294"/>
      <c r="J19" s="294"/>
      <c r="K19" s="292"/>
    </row>
    <row r="20" spans="2:11" ht="15" customHeight="1">
      <c r="B20" s="295"/>
      <c r="C20" s="296"/>
      <c r="D20" s="296"/>
      <c r="E20" s="297" t="s">
        <v>1283</v>
      </c>
      <c r="F20" s="294" t="s">
        <v>1284</v>
      </c>
      <c r="G20" s="294"/>
      <c r="H20" s="294"/>
      <c r="I20" s="294"/>
      <c r="J20" s="294"/>
      <c r="K20" s="292"/>
    </row>
    <row r="21" spans="2:11" ht="15" customHeight="1">
      <c r="B21" s="295"/>
      <c r="C21" s="296"/>
      <c r="D21" s="296"/>
      <c r="E21" s="297" t="s">
        <v>1285</v>
      </c>
      <c r="F21" s="294" t="s">
        <v>1286</v>
      </c>
      <c r="G21" s="294"/>
      <c r="H21" s="294"/>
      <c r="I21" s="294"/>
      <c r="J21" s="294"/>
      <c r="K21" s="292"/>
    </row>
    <row r="22" spans="2:11" ht="12.75" customHeight="1">
      <c r="B22" s="295"/>
      <c r="C22" s="296"/>
      <c r="D22" s="296"/>
      <c r="E22" s="296"/>
      <c r="F22" s="296"/>
      <c r="G22" s="296"/>
      <c r="H22" s="296"/>
      <c r="I22" s="296"/>
      <c r="J22" s="296"/>
      <c r="K22" s="292"/>
    </row>
    <row r="23" spans="2:11" ht="15" customHeight="1">
      <c r="B23" s="295"/>
      <c r="C23" s="294" t="s">
        <v>1287</v>
      </c>
      <c r="D23" s="294"/>
      <c r="E23" s="294"/>
      <c r="F23" s="294"/>
      <c r="G23" s="294"/>
      <c r="H23" s="294"/>
      <c r="I23" s="294"/>
      <c r="J23" s="294"/>
      <c r="K23" s="292"/>
    </row>
    <row r="24" spans="2:11" ht="15" customHeight="1">
      <c r="B24" s="295"/>
      <c r="C24" s="294" t="s">
        <v>1288</v>
      </c>
      <c r="D24" s="294"/>
      <c r="E24" s="294"/>
      <c r="F24" s="294"/>
      <c r="G24" s="294"/>
      <c r="H24" s="294"/>
      <c r="I24" s="294"/>
      <c r="J24" s="294"/>
      <c r="K24" s="292"/>
    </row>
    <row r="25" spans="2:11" ht="15" customHeight="1">
      <c r="B25" s="295"/>
      <c r="C25" s="294"/>
      <c r="D25" s="294" t="s">
        <v>1289</v>
      </c>
      <c r="E25" s="294"/>
      <c r="F25" s="294"/>
      <c r="G25" s="294"/>
      <c r="H25" s="294"/>
      <c r="I25" s="294"/>
      <c r="J25" s="294"/>
      <c r="K25" s="292"/>
    </row>
    <row r="26" spans="2:11" ht="15" customHeight="1">
      <c r="B26" s="295"/>
      <c r="C26" s="296"/>
      <c r="D26" s="294" t="s">
        <v>1290</v>
      </c>
      <c r="E26" s="294"/>
      <c r="F26" s="294"/>
      <c r="G26" s="294"/>
      <c r="H26" s="294"/>
      <c r="I26" s="294"/>
      <c r="J26" s="294"/>
      <c r="K26" s="292"/>
    </row>
    <row r="27" spans="2:11" ht="12.75" customHeight="1">
      <c r="B27" s="295"/>
      <c r="C27" s="296"/>
      <c r="D27" s="296"/>
      <c r="E27" s="296"/>
      <c r="F27" s="296"/>
      <c r="G27" s="296"/>
      <c r="H27" s="296"/>
      <c r="I27" s="296"/>
      <c r="J27" s="296"/>
      <c r="K27" s="292"/>
    </row>
    <row r="28" spans="2:11" ht="15" customHeight="1">
      <c r="B28" s="295"/>
      <c r="C28" s="296"/>
      <c r="D28" s="294" t="s">
        <v>1291</v>
      </c>
      <c r="E28" s="294"/>
      <c r="F28" s="294"/>
      <c r="G28" s="294"/>
      <c r="H28" s="294"/>
      <c r="I28" s="294"/>
      <c r="J28" s="294"/>
      <c r="K28" s="292"/>
    </row>
    <row r="29" spans="2:11" ht="15" customHeight="1">
      <c r="B29" s="295"/>
      <c r="C29" s="296"/>
      <c r="D29" s="294" t="s">
        <v>1292</v>
      </c>
      <c r="E29" s="294"/>
      <c r="F29" s="294"/>
      <c r="G29" s="294"/>
      <c r="H29" s="294"/>
      <c r="I29" s="294"/>
      <c r="J29" s="294"/>
      <c r="K29" s="292"/>
    </row>
    <row r="30" spans="2:11" ht="12.75" customHeight="1">
      <c r="B30" s="295"/>
      <c r="C30" s="296"/>
      <c r="D30" s="296"/>
      <c r="E30" s="296"/>
      <c r="F30" s="296"/>
      <c r="G30" s="296"/>
      <c r="H30" s="296"/>
      <c r="I30" s="296"/>
      <c r="J30" s="296"/>
      <c r="K30" s="292"/>
    </row>
    <row r="31" spans="2:11" ht="15" customHeight="1">
      <c r="B31" s="295"/>
      <c r="C31" s="296"/>
      <c r="D31" s="294" t="s">
        <v>1293</v>
      </c>
      <c r="E31" s="294"/>
      <c r="F31" s="294"/>
      <c r="G31" s="294"/>
      <c r="H31" s="294"/>
      <c r="I31" s="294"/>
      <c r="J31" s="294"/>
      <c r="K31" s="292"/>
    </row>
    <row r="32" spans="2:11" ht="15" customHeight="1">
      <c r="B32" s="295"/>
      <c r="C32" s="296"/>
      <c r="D32" s="294" t="s">
        <v>1294</v>
      </c>
      <c r="E32" s="294"/>
      <c r="F32" s="294"/>
      <c r="G32" s="294"/>
      <c r="H32" s="294"/>
      <c r="I32" s="294"/>
      <c r="J32" s="294"/>
      <c r="K32" s="292"/>
    </row>
    <row r="33" spans="2:11" ht="15" customHeight="1">
      <c r="B33" s="295"/>
      <c r="C33" s="296"/>
      <c r="D33" s="294" t="s">
        <v>1295</v>
      </c>
      <c r="E33" s="294"/>
      <c r="F33" s="294"/>
      <c r="G33" s="294"/>
      <c r="H33" s="294"/>
      <c r="I33" s="294"/>
      <c r="J33" s="294"/>
      <c r="K33" s="292"/>
    </row>
    <row r="34" spans="2:11" ht="15" customHeight="1">
      <c r="B34" s="295"/>
      <c r="C34" s="296"/>
      <c r="D34" s="294"/>
      <c r="E34" s="298" t="s">
        <v>134</v>
      </c>
      <c r="F34" s="294"/>
      <c r="G34" s="294" t="s">
        <v>1296</v>
      </c>
      <c r="H34" s="294"/>
      <c r="I34" s="294"/>
      <c r="J34" s="294"/>
      <c r="K34" s="292"/>
    </row>
    <row r="35" spans="2:11" ht="30.75" customHeight="1">
      <c r="B35" s="295"/>
      <c r="C35" s="296"/>
      <c r="D35" s="294"/>
      <c r="E35" s="298" t="s">
        <v>1297</v>
      </c>
      <c r="F35" s="294"/>
      <c r="G35" s="294" t="s">
        <v>1298</v>
      </c>
      <c r="H35" s="294"/>
      <c r="I35" s="294"/>
      <c r="J35" s="294"/>
      <c r="K35" s="292"/>
    </row>
    <row r="36" spans="2:11" ht="15" customHeight="1">
      <c r="B36" s="295"/>
      <c r="C36" s="296"/>
      <c r="D36" s="294"/>
      <c r="E36" s="298" t="s">
        <v>56</v>
      </c>
      <c r="F36" s="294"/>
      <c r="G36" s="294" t="s">
        <v>1299</v>
      </c>
      <c r="H36" s="294"/>
      <c r="I36" s="294"/>
      <c r="J36" s="294"/>
      <c r="K36" s="292"/>
    </row>
    <row r="37" spans="2:11" ht="15" customHeight="1">
      <c r="B37" s="295"/>
      <c r="C37" s="296"/>
      <c r="D37" s="294"/>
      <c r="E37" s="298" t="s">
        <v>135</v>
      </c>
      <c r="F37" s="294"/>
      <c r="G37" s="294" t="s">
        <v>1300</v>
      </c>
      <c r="H37" s="294"/>
      <c r="I37" s="294"/>
      <c r="J37" s="294"/>
      <c r="K37" s="292"/>
    </row>
    <row r="38" spans="2:11" ht="15" customHeight="1">
      <c r="B38" s="295"/>
      <c r="C38" s="296"/>
      <c r="D38" s="294"/>
      <c r="E38" s="298" t="s">
        <v>136</v>
      </c>
      <c r="F38" s="294"/>
      <c r="G38" s="294" t="s">
        <v>1301</v>
      </c>
      <c r="H38" s="294"/>
      <c r="I38" s="294"/>
      <c r="J38" s="294"/>
      <c r="K38" s="292"/>
    </row>
    <row r="39" spans="2:11" ht="15" customHeight="1">
      <c r="B39" s="295"/>
      <c r="C39" s="296"/>
      <c r="D39" s="294"/>
      <c r="E39" s="298" t="s">
        <v>137</v>
      </c>
      <c r="F39" s="294"/>
      <c r="G39" s="294" t="s">
        <v>1302</v>
      </c>
      <c r="H39" s="294"/>
      <c r="I39" s="294"/>
      <c r="J39" s="294"/>
      <c r="K39" s="292"/>
    </row>
    <row r="40" spans="2:11" ht="15" customHeight="1">
      <c r="B40" s="295"/>
      <c r="C40" s="296"/>
      <c r="D40" s="294"/>
      <c r="E40" s="298" t="s">
        <v>1303</v>
      </c>
      <c r="F40" s="294"/>
      <c r="G40" s="294" t="s">
        <v>1304</v>
      </c>
      <c r="H40" s="294"/>
      <c r="I40" s="294"/>
      <c r="J40" s="294"/>
      <c r="K40" s="292"/>
    </row>
    <row r="41" spans="2:11" ht="15" customHeight="1">
      <c r="B41" s="295"/>
      <c r="C41" s="296"/>
      <c r="D41" s="294"/>
      <c r="E41" s="298"/>
      <c r="F41" s="294"/>
      <c r="G41" s="294" t="s">
        <v>1305</v>
      </c>
      <c r="H41" s="294"/>
      <c r="I41" s="294"/>
      <c r="J41" s="294"/>
      <c r="K41" s="292"/>
    </row>
    <row r="42" spans="2:11" ht="15" customHeight="1">
      <c r="B42" s="295"/>
      <c r="C42" s="296"/>
      <c r="D42" s="294"/>
      <c r="E42" s="298" t="s">
        <v>1306</v>
      </c>
      <c r="F42" s="294"/>
      <c r="G42" s="294" t="s">
        <v>1307</v>
      </c>
      <c r="H42" s="294"/>
      <c r="I42" s="294"/>
      <c r="J42" s="294"/>
      <c r="K42" s="292"/>
    </row>
    <row r="43" spans="2:11" ht="15" customHeight="1">
      <c r="B43" s="295"/>
      <c r="C43" s="296"/>
      <c r="D43" s="294"/>
      <c r="E43" s="298" t="s">
        <v>139</v>
      </c>
      <c r="F43" s="294"/>
      <c r="G43" s="294" t="s">
        <v>1308</v>
      </c>
      <c r="H43" s="294"/>
      <c r="I43" s="294"/>
      <c r="J43" s="294"/>
      <c r="K43" s="292"/>
    </row>
    <row r="44" spans="2:11" ht="12.75" customHeight="1">
      <c r="B44" s="295"/>
      <c r="C44" s="296"/>
      <c r="D44" s="294"/>
      <c r="E44" s="294"/>
      <c r="F44" s="294"/>
      <c r="G44" s="294"/>
      <c r="H44" s="294"/>
      <c r="I44" s="294"/>
      <c r="J44" s="294"/>
      <c r="K44" s="292"/>
    </row>
    <row r="45" spans="2:11" ht="15" customHeight="1">
      <c r="B45" s="295"/>
      <c r="C45" s="296"/>
      <c r="D45" s="294" t="s">
        <v>1309</v>
      </c>
      <c r="E45" s="294"/>
      <c r="F45" s="294"/>
      <c r="G45" s="294"/>
      <c r="H45" s="294"/>
      <c r="I45" s="294"/>
      <c r="J45" s="294"/>
      <c r="K45" s="292"/>
    </row>
    <row r="46" spans="2:11" ht="15" customHeight="1">
      <c r="B46" s="295"/>
      <c r="C46" s="296"/>
      <c r="D46" s="296"/>
      <c r="E46" s="294" t="s">
        <v>1310</v>
      </c>
      <c r="F46" s="294"/>
      <c r="G46" s="294"/>
      <c r="H46" s="294"/>
      <c r="I46" s="294"/>
      <c r="J46" s="294"/>
      <c r="K46" s="292"/>
    </row>
    <row r="47" spans="2:11" ht="15" customHeight="1">
      <c r="B47" s="295"/>
      <c r="C47" s="296"/>
      <c r="D47" s="296"/>
      <c r="E47" s="294" t="s">
        <v>1311</v>
      </c>
      <c r="F47" s="294"/>
      <c r="G47" s="294"/>
      <c r="H47" s="294"/>
      <c r="I47" s="294"/>
      <c r="J47" s="294"/>
      <c r="K47" s="292"/>
    </row>
    <row r="48" spans="2:11" ht="15" customHeight="1">
      <c r="B48" s="295"/>
      <c r="C48" s="296"/>
      <c r="D48" s="296"/>
      <c r="E48" s="294" t="s">
        <v>1312</v>
      </c>
      <c r="F48" s="294"/>
      <c r="G48" s="294"/>
      <c r="H48" s="294"/>
      <c r="I48" s="294"/>
      <c r="J48" s="294"/>
      <c r="K48" s="292"/>
    </row>
    <row r="49" spans="2:11" ht="15" customHeight="1">
      <c r="B49" s="295"/>
      <c r="C49" s="296"/>
      <c r="D49" s="294" t="s">
        <v>1313</v>
      </c>
      <c r="E49" s="294"/>
      <c r="F49" s="294"/>
      <c r="G49" s="294"/>
      <c r="H49" s="294"/>
      <c r="I49" s="294"/>
      <c r="J49" s="294"/>
      <c r="K49" s="292"/>
    </row>
    <row r="50" spans="2:11" ht="25.5" customHeight="1">
      <c r="B50" s="290"/>
      <c r="C50" s="291" t="s">
        <v>1314</v>
      </c>
      <c r="D50" s="291"/>
      <c r="E50" s="291"/>
      <c r="F50" s="291"/>
      <c r="G50" s="291"/>
      <c r="H50" s="291"/>
      <c r="I50" s="291"/>
      <c r="J50" s="291"/>
      <c r="K50" s="292"/>
    </row>
    <row r="51" spans="2:11" ht="5.25" customHeight="1">
      <c r="B51" s="290"/>
      <c r="C51" s="293"/>
      <c r="D51" s="293"/>
      <c r="E51" s="293"/>
      <c r="F51" s="293"/>
      <c r="G51" s="293"/>
      <c r="H51" s="293"/>
      <c r="I51" s="293"/>
      <c r="J51" s="293"/>
      <c r="K51" s="292"/>
    </row>
    <row r="52" spans="2:11" ht="15" customHeight="1">
      <c r="B52" s="290"/>
      <c r="C52" s="294" t="s">
        <v>1315</v>
      </c>
      <c r="D52" s="294"/>
      <c r="E52" s="294"/>
      <c r="F52" s="294"/>
      <c r="G52" s="294"/>
      <c r="H52" s="294"/>
      <c r="I52" s="294"/>
      <c r="J52" s="294"/>
      <c r="K52" s="292"/>
    </row>
    <row r="53" spans="2:11" ht="15" customHeight="1">
      <c r="B53" s="290"/>
      <c r="C53" s="294" t="s">
        <v>1316</v>
      </c>
      <c r="D53" s="294"/>
      <c r="E53" s="294"/>
      <c r="F53" s="294"/>
      <c r="G53" s="294"/>
      <c r="H53" s="294"/>
      <c r="I53" s="294"/>
      <c r="J53" s="294"/>
      <c r="K53" s="292"/>
    </row>
    <row r="54" spans="2:11" ht="12.75" customHeight="1">
      <c r="B54" s="290"/>
      <c r="C54" s="294"/>
      <c r="D54" s="294"/>
      <c r="E54" s="294"/>
      <c r="F54" s="294"/>
      <c r="G54" s="294"/>
      <c r="H54" s="294"/>
      <c r="I54" s="294"/>
      <c r="J54" s="294"/>
      <c r="K54" s="292"/>
    </row>
    <row r="55" spans="2:11" ht="15" customHeight="1">
      <c r="B55" s="290"/>
      <c r="C55" s="294" t="s">
        <v>1317</v>
      </c>
      <c r="D55" s="294"/>
      <c r="E55" s="294"/>
      <c r="F55" s="294"/>
      <c r="G55" s="294"/>
      <c r="H55" s="294"/>
      <c r="I55" s="294"/>
      <c r="J55" s="294"/>
      <c r="K55" s="292"/>
    </row>
    <row r="56" spans="2:11" ht="15" customHeight="1">
      <c r="B56" s="290"/>
      <c r="C56" s="296"/>
      <c r="D56" s="294" t="s">
        <v>1318</v>
      </c>
      <c r="E56" s="294"/>
      <c r="F56" s="294"/>
      <c r="G56" s="294"/>
      <c r="H56" s="294"/>
      <c r="I56" s="294"/>
      <c r="J56" s="294"/>
      <c r="K56" s="292"/>
    </row>
    <row r="57" spans="2:11" ht="15" customHeight="1">
      <c r="B57" s="290"/>
      <c r="C57" s="296"/>
      <c r="D57" s="294" t="s">
        <v>1319</v>
      </c>
      <c r="E57" s="294"/>
      <c r="F57" s="294"/>
      <c r="G57" s="294"/>
      <c r="H57" s="294"/>
      <c r="I57" s="294"/>
      <c r="J57" s="294"/>
      <c r="K57" s="292"/>
    </row>
    <row r="58" spans="2:11" ht="15" customHeight="1">
      <c r="B58" s="290"/>
      <c r="C58" s="296"/>
      <c r="D58" s="294" t="s">
        <v>1320</v>
      </c>
      <c r="E58" s="294"/>
      <c r="F58" s="294"/>
      <c r="G58" s="294"/>
      <c r="H58" s="294"/>
      <c r="I58" s="294"/>
      <c r="J58" s="294"/>
      <c r="K58" s="292"/>
    </row>
    <row r="59" spans="2:11" ht="15" customHeight="1">
      <c r="B59" s="290"/>
      <c r="C59" s="296"/>
      <c r="D59" s="294" t="s">
        <v>1321</v>
      </c>
      <c r="E59" s="294"/>
      <c r="F59" s="294"/>
      <c r="G59" s="294"/>
      <c r="H59" s="294"/>
      <c r="I59" s="294"/>
      <c r="J59" s="294"/>
      <c r="K59" s="292"/>
    </row>
    <row r="60" spans="2:11" ht="15" customHeight="1">
      <c r="B60" s="290"/>
      <c r="C60" s="296"/>
      <c r="D60" s="299" t="s">
        <v>1322</v>
      </c>
      <c r="E60" s="299"/>
      <c r="F60" s="299"/>
      <c r="G60" s="299"/>
      <c r="H60" s="299"/>
      <c r="I60" s="299"/>
      <c r="J60" s="299"/>
      <c r="K60" s="292"/>
    </row>
    <row r="61" spans="2:11" ht="15" customHeight="1">
      <c r="B61" s="290"/>
      <c r="C61" s="296"/>
      <c r="D61" s="294" t="s">
        <v>1323</v>
      </c>
      <c r="E61" s="294"/>
      <c r="F61" s="294"/>
      <c r="G61" s="294"/>
      <c r="H61" s="294"/>
      <c r="I61" s="294"/>
      <c r="J61" s="294"/>
      <c r="K61" s="292"/>
    </row>
    <row r="62" spans="2:11" ht="12.75" customHeight="1">
      <c r="B62" s="290"/>
      <c r="C62" s="296"/>
      <c r="D62" s="296"/>
      <c r="E62" s="300"/>
      <c r="F62" s="296"/>
      <c r="G62" s="296"/>
      <c r="H62" s="296"/>
      <c r="I62" s="296"/>
      <c r="J62" s="296"/>
      <c r="K62" s="292"/>
    </row>
    <row r="63" spans="2:11" ht="15" customHeight="1">
      <c r="B63" s="290"/>
      <c r="C63" s="296"/>
      <c r="D63" s="294" t="s">
        <v>1324</v>
      </c>
      <c r="E63" s="294"/>
      <c r="F63" s="294"/>
      <c r="G63" s="294"/>
      <c r="H63" s="294"/>
      <c r="I63" s="294"/>
      <c r="J63" s="294"/>
      <c r="K63" s="292"/>
    </row>
    <row r="64" spans="2:11" ht="15" customHeight="1">
      <c r="B64" s="290"/>
      <c r="C64" s="296"/>
      <c r="D64" s="299" t="s">
        <v>1325</v>
      </c>
      <c r="E64" s="299"/>
      <c r="F64" s="299"/>
      <c r="G64" s="299"/>
      <c r="H64" s="299"/>
      <c r="I64" s="299"/>
      <c r="J64" s="299"/>
      <c r="K64" s="292"/>
    </row>
    <row r="65" spans="2:11" ht="15" customHeight="1">
      <c r="B65" s="290"/>
      <c r="C65" s="296"/>
      <c r="D65" s="294" t="s">
        <v>1326</v>
      </c>
      <c r="E65" s="294"/>
      <c r="F65" s="294"/>
      <c r="G65" s="294"/>
      <c r="H65" s="294"/>
      <c r="I65" s="294"/>
      <c r="J65" s="294"/>
      <c r="K65" s="292"/>
    </row>
    <row r="66" spans="2:11" ht="15" customHeight="1">
      <c r="B66" s="290"/>
      <c r="C66" s="296"/>
      <c r="D66" s="294" t="s">
        <v>1327</v>
      </c>
      <c r="E66" s="294"/>
      <c r="F66" s="294"/>
      <c r="G66" s="294"/>
      <c r="H66" s="294"/>
      <c r="I66" s="294"/>
      <c r="J66" s="294"/>
      <c r="K66" s="292"/>
    </row>
    <row r="67" spans="2:11" ht="15" customHeight="1">
      <c r="B67" s="290"/>
      <c r="C67" s="296"/>
      <c r="D67" s="294" t="s">
        <v>1328</v>
      </c>
      <c r="E67" s="294"/>
      <c r="F67" s="294"/>
      <c r="G67" s="294"/>
      <c r="H67" s="294"/>
      <c r="I67" s="294"/>
      <c r="J67" s="294"/>
      <c r="K67" s="292"/>
    </row>
    <row r="68" spans="2:11" ht="15" customHeight="1">
      <c r="B68" s="290"/>
      <c r="C68" s="296"/>
      <c r="D68" s="294" t="s">
        <v>1329</v>
      </c>
      <c r="E68" s="294"/>
      <c r="F68" s="294"/>
      <c r="G68" s="294"/>
      <c r="H68" s="294"/>
      <c r="I68" s="294"/>
      <c r="J68" s="294"/>
      <c r="K68" s="292"/>
    </row>
    <row r="69" spans="2:11" ht="12.75" customHeight="1">
      <c r="B69" s="301"/>
      <c r="C69" s="302"/>
      <c r="D69" s="302"/>
      <c r="E69" s="302"/>
      <c r="F69" s="302"/>
      <c r="G69" s="302"/>
      <c r="H69" s="302"/>
      <c r="I69" s="302"/>
      <c r="J69" s="302"/>
      <c r="K69" s="303"/>
    </row>
    <row r="70" spans="2:11" ht="18.75" customHeight="1">
      <c r="B70" s="304"/>
      <c r="C70" s="304"/>
      <c r="D70" s="304"/>
      <c r="E70" s="304"/>
      <c r="F70" s="304"/>
      <c r="G70" s="304"/>
      <c r="H70" s="304"/>
      <c r="I70" s="304"/>
      <c r="J70" s="304"/>
      <c r="K70" s="305"/>
    </row>
    <row r="71" spans="2:11" ht="18.75" customHeight="1">
      <c r="B71" s="305"/>
      <c r="C71" s="305"/>
      <c r="D71" s="305"/>
      <c r="E71" s="305"/>
      <c r="F71" s="305"/>
      <c r="G71" s="305"/>
      <c r="H71" s="305"/>
      <c r="I71" s="305"/>
      <c r="J71" s="305"/>
      <c r="K71" s="305"/>
    </row>
    <row r="72" spans="2:11" ht="7.5" customHeight="1">
      <c r="B72" s="306"/>
      <c r="C72" s="307"/>
      <c r="D72" s="307"/>
      <c r="E72" s="307"/>
      <c r="F72" s="307"/>
      <c r="G72" s="307"/>
      <c r="H72" s="307"/>
      <c r="I72" s="307"/>
      <c r="J72" s="307"/>
      <c r="K72" s="308"/>
    </row>
    <row r="73" spans="2:11" ht="45" customHeight="1">
      <c r="B73" s="309"/>
      <c r="C73" s="310" t="s">
        <v>98</v>
      </c>
      <c r="D73" s="310"/>
      <c r="E73" s="310"/>
      <c r="F73" s="310"/>
      <c r="G73" s="310"/>
      <c r="H73" s="310"/>
      <c r="I73" s="310"/>
      <c r="J73" s="310"/>
      <c r="K73" s="311"/>
    </row>
    <row r="74" spans="2:11" ht="17.25" customHeight="1">
      <c r="B74" s="309"/>
      <c r="C74" s="312" t="s">
        <v>1330</v>
      </c>
      <c r="D74" s="312"/>
      <c r="E74" s="312"/>
      <c r="F74" s="312" t="s">
        <v>1331</v>
      </c>
      <c r="G74" s="313"/>
      <c r="H74" s="312" t="s">
        <v>135</v>
      </c>
      <c r="I74" s="312" t="s">
        <v>60</v>
      </c>
      <c r="J74" s="312" t="s">
        <v>1332</v>
      </c>
      <c r="K74" s="311"/>
    </row>
    <row r="75" spans="2:11" ht="17.25" customHeight="1">
      <c r="B75" s="309"/>
      <c r="C75" s="314" t="s">
        <v>1333</v>
      </c>
      <c r="D75" s="314"/>
      <c r="E75" s="314"/>
      <c r="F75" s="315" t="s">
        <v>1334</v>
      </c>
      <c r="G75" s="316"/>
      <c r="H75" s="314"/>
      <c r="I75" s="314"/>
      <c r="J75" s="314" t="s">
        <v>1335</v>
      </c>
      <c r="K75" s="311"/>
    </row>
    <row r="76" spans="2:11" ht="5.25" customHeight="1">
      <c r="B76" s="309"/>
      <c r="C76" s="317"/>
      <c r="D76" s="317"/>
      <c r="E76" s="317"/>
      <c r="F76" s="317"/>
      <c r="G76" s="318"/>
      <c r="H76" s="317"/>
      <c r="I76" s="317"/>
      <c r="J76" s="317"/>
      <c r="K76" s="311"/>
    </row>
    <row r="77" spans="2:11" ht="15" customHeight="1">
      <c r="B77" s="309"/>
      <c r="C77" s="298" t="s">
        <v>56</v>
      </c>
      <c r="D77" s="317"/>
      <c r="E77" s="317"/>
      <c r="F77" s="319" t="s">
        <v>1336</v>
      </c>
      <c r="G77" s="318"/>
      <c r="H77" s="298" t="s">
        <v>1337</v>
      </c>
      <c r="I77" s="298" t="s">
        <v>1338</v>
      </c>
      <c r="J77" s="298">
        <v>20</v>
      </c>
      <c r="K77" s="311"/>
    </row>
    <row r="78" spans="2:11" ht="15" customHeight="1">
      <c r="B78" s="309"/>
      <c r="C78" s="298" t="s">
        <v>1339</v>
      </c>
      <c r="D78" s="298"/>
      <c r="E78" s="298"/>
      <c r="F78" s="319" t="s">
        <v>1336</v>
      </c>
      <c r="G78" s="318"/>
      <c r="H78" s="298" t="s">
        <v>1340</v>
      </c>
      <c r="I78" s="298" t="s">
        <v>1338</v>
      </c>
      <c r="J78" s="298">
        <v>120</v>
      </c>
      <c r="K78" s="311"/>
    </row>
    <row r="79" spans="2:11" ht="15" customHeight="1">
      <c r="B79" s="320"/>
      <c r="C79" s="298" t="s">
        <v>1341</v>
      </c>
      <c r="D79" s="298"/>
      <c r="E79" s="298"/>
      <c r="F79" s="319" t="s">
        <v>1342</v>
      </c>
      <c r="G79" s="318"/>
      <c r="H79" s="298" t="s">
        <v>1343</v>
      </c>
      <c r="I79" s="298" t="s">
        <v>1338</v>
      </c>
      <c r="J79" s="298">
        <v>50</v>
      </c>
      <c r="K79" s="311"/>
    </row>
    <row r="80" spans="2:11" ht="15" customHeight="1">
      <c r="B80" s="320"/>
      <c r="C80" s="298" t="s">
        <v>1344</v>
      </c>
      <c r="D80" s="298"/>
      <c r="E80" s="298"/>
      <c r="F80" s="319" t="s">
        <v>1336</v>
      </c>
      <c r="G80" s="318"/>
      <c r="H80" s="298" t="s">
        <v>1345</v>
      </c>
      <c r="I80" s="298" t="s">
        <v>1346</v>
      </c>
      <c r="J80" s="298"/>
      <c r="K80" s="311"/>
    </row>
    <row r="81" spans="2:11" ht="15" customHeight="1">
      <c r="B81" s="320"/>
      <c r="C81" s="321" t="s">
        <v>1347</v>
      </c>
      <c r="D81" s="321"/>
      <c r="E81" s="321"/>
      <c r="F81" s="322" t="s">
        <v>1342</v>
      </c>
      <c r="G81" s="321"/>
      <c r="H81" s="321" t="s">
        <v>1348</v>
      </c>
      <c r="I81" s="321" t="s">
        <v>1338</v>
      </c>
      <c r="J81" s="321">
        <v>15</v>
      </c>
      <c r="K81" s="311"/>
    </row>
    <row r="82" spans="2:11" ht="15" customHeight="1">
      <c r="B82" s="320"/>
      <c r="C82" s="321" t="s">
        <v>1349</v>
      </c>
      <c r="D82" s="321"/>
      <c r="E82" s="321"/>
      <c r="F82" s="322" t="s">
        <v>1342</v>
      </c>
      <c r="G82" s="321"/>
      <c r="H82" s="321" t="s">
        <v>1350</v>
      </c>
      <c r="I82" s="321" t="s">
        <v>1338</v>
      </c>
      <c r="J82" s="321">
        <v>15</v>
      </c>
      <c r="K82" s="311"/>
    </row>
    <row r="83" spans="2:11" ht="15" customHeight="1">
      <c r="B83" s="320"/>
      <c r="C83" s="321" t="s">
        <v>1351</v>
      </c>
      <c r="D83" s="321"/>
      <c r="E83" s="321"/>
      <c r="F83" s="322" t="s">
        <v>1342</v>
      </c>
      <c r="G83" s="321"/>
      <c r="H83" s="321" t="s">
        <v>1352</v>
      </c>
      <c r="I83" s="321" t="s">
        <v>1338</v>
      </c>
      <c r="J83" s="321">
        <v>20</v>
      </c>
      <c r="K83" s="311"/>
    </row>
    <row r="84" spans="2:11" ht="15" customHeight="1">
      <c r="B84" s="320"/>
      <c r="C84" s="321" t="s">
        <v>1353</v>
      </c>
      <c r="D84" s="321"/>
      <c r="E84" s="321"/>
      <c r="F84" s="322" t="s">
        <v>1342</v>
      </c>
      <c r="G84" s="321"/>
      <c r="H84" s="321" t="s">
        <v>1354</v>
      </c>
      <c r="I84" s="321" t="s">
        <v>1338</v>
      </c>
      <c r="J84" s="321">
        <v>20</v>
      </c>
      <c r="K84" s="311"/>
    </row>
    <row r="85" spans="2:11" ht="15" customHeight="1">
      <c r="B85" s="320"/>
      <c r="C85" s="298" t="s">
        <v>1355</v>
      </c>
      <c r="D85" s="298"/>
      <c r="E85" s="298"/>
      <c r="F85" s="319" t="s">
        <v>1342</v>
      </c>
      <c r="G85" s="318"/>
      <c r="H85" s="298" t="s">
        <v>1356</v>
      </c>
      <c r="I85" s="298" t="s">
        <v>1338</v>
      </c>
      <c r="J85" s="298">
        <v>50</v>
      </c>
      <c r="K85" s="311"/>
    </row>
    <row r="86" spans="2:11" ht="15" customHeight="1">
      <c r="B86" s="320"/>
      <c r="C86" s="298" t="s">
        <v>1357</v>
      </c>
      <c r="D86" s="298"/>
      <c r="E86" s="298"/>
      <c r="F86" s="319" t="s">
        <v>1342</v>
      </c>
      <c r="G86" s="318"/>
      <c r="H86" s="298" t="s">
        <v>1358</v>
      </c>
      <c r="I86" s="298" t="s">
        <v>1338</v>
      </c>
      <c r="J86" s="298">
        <v>20</v>
      </c>
      <c r="K86" s="311"/>
    </row>
    <row r="87" spans="2:11" ht="15" customHeight="1">
      <c r="B87" s="320"/>
      <c r="C87" s="298" t="s">
        <v>1359</v>
      </c>
      <c r="D87" s="298"/>
      <c r="E87" s="298"/>
      <c r="F87" s="319" t="s">
        <v>1342</v>
      </c>
      <c r="G87" s="318"/>
      <c r="H87" s="298" t="s">
        <v>1360</v>
      </c>
      <c r="I87" s="298" t="s">
        <v>1338</v>
      </c>
      <c r="J87" s="298">
        <v>20</v>
      </c>
      <c r="K87" s="311"/>
    </row>
    <row r="88" spans="2:11" ht="15" customHeight="1">
      <c r="B88" s="320"/>
      <c r="C88" s="298" t="s">
        <v>1361</v>
      </c>
      <c r="D88" s="298"/>
      <c r="E88" s="298"/>
      <c r="F88" s="319" t="s">
        <v>1342</v>
      </c>
      <c r="G88" s="318"/>
      <c r="H88" s="298" t="s">
        <v>1362</v>
      </c>
      <c r="I88" s="298" t="s">
        <v>1338</v>
      </c>
      <c r="J88" s="298">
        <v>50</v>
      </c>
      <c r="K88" s="311"/>
    </row>
    <row r="89" spans="2:11" ht="15" customHeight="1">
      <c r="B89" s="320"/>
      <c r="C89" s="298" t="s">
        <v>1363</v>
      </c>
      <c r="D89" s="298"/>
      <c r="E89" s="298"/>
      <c r="F89" s="319" t="s">
        <v>1342</v>
      </c>
      <c r="G89" s="318"/>
      <c r="H89" s="298" t="s">
        <v>1363</v>
      </c>
      <c r="I89" s="298" t="s">
        <v>1338</v>
      </c>
      <c r="J89" s="298">
        <v>50</v>
      </c>
      <c r="K89" s="311"/>
    </row>
    <row r="90" spans="2:11" ht="15" customHeight="1">
      <c r="B90" s="320"/>
      <c r="C90" s="298" t="s">
        <v>140</v>
      </c>
      <c r="D90" s="298"/>
      <c r="E90" s="298"/>
      <c r="F90" s="319" t="s">
        <v>1342</v>
      </c>
      <c r="G90" s="318"/>
      <c r="H90" s="298" t="s">
        <v>1364</v>
      </c>
      <c r="I90" s="298" t="s">
        <v>1338</v>
      </c>
      <c r="J90" s="298">
        <v>255</v>
      </c>
      <c r="K90" s="311"/>
    </row>
    <row r="91" spans="2:11" ht="15" customHeight="1">
      <c r="B91" s="320"/>
      <c r="C91" s="298" t="s">
        <v>1365</v>
      </c>
      <c r="D91" s="298"/>
      <c r="E91" s="298"/>
      <c r="F91" s="319" t="s">
        <v>1336</v>
      </c>
      <c r="G91" s="318"/>
      <c r="H91" s="298" t="s">
        <v>1366</v>
      </c>
      <c r="I91" s="298" t="s">
        <v>1367</v>
      </c>
      <c r="J91" s="298"/>
      <c r="K91" s="311"/>
    </row>
    <row r="92" spans="2:11" ht="15" customHeight="1">
      <c r="B92" s="320"/>
      <c r="C92" s="298" t="s">
        <v>1368</v>
      </c>
      <c r="D92" s="298"/>
      <c r="E92" s="298"/>
      <c r="F92" s="319" t="s">
        <v>1336</v>
      </c>
      <c r="G92" s="318"/>
      <c r="H92" s="298" t="s">
        <v>1369</v>
      </c>
      <c r="I92" s="298" t="s">
        <v>1370</v>
      </c>
      <c r="J92" s="298"/>
      <c r="K92" s="311"/>
    </row>
    <row r="93" spans="2:11" ht="15" customHeight="1">
      <c r="B93" s="320"/>
      <c r="C93" s="298" t="s">
        <v>1371</v>
      </c>
      <c r="D93" s="298"/>
      <c r="E93" s="298"/>
      <c r="F93" s="319" t="s">
        <v>1336</v>
      </c>
      <c r="G93" s="318"/>
      <c r="H93" s="298" t="s">
        <v>1371</v>
      </c>
      <c r="I93" s="298" t="s">
        <v>1370</v>
      </c>
      <c r="J93" s="298"/>
      <c r="K93" s="311"/>
    </row>
    <row r="94" spans="2:11" ht="15" customHeight="1">
      <c r="B94" s="320"/>
      <c r="C94" s="298" t="s">
        <v>41</v>
      </c>
      <c r="D94" s="298"/>
      <c r="E94" s="298"/>
      <c r="F94" s="319" t="s">
        <v>1336</v>
      </c>
      <c r="G94" s="318"/>
      <c r="H94" s="298" t="s">
        <v>1372</v>
      </c>
      <c r="I94" s="298" t="s">
        <v>1370</v>
      </c>
      <c r="J94" s="298"/>
      <c r="K94" s="311"/>
    </row>
    <row r="95" spans="2:11" ht="15" customHeight="1">
      <c r="B95" s="320"/>
      <c r="C95" s="298" t="s">
        <v>51</v>
      </c>
      <c r="D95" s="298"/>
      <c r="E95" s="298"/>
      <c r="F95" s="319" t="s">
        <v>1336</v>
      </c>
      <c r="G95" s="318"/>
      <c r="H95" s="298" t="s">
        <v>1373</v>
      </c>
      <c r="I95" s="298" t="s">
        <v>1370</v>
      </c>
      <c r="J95" s="298"/>
      <c r="K95" s="311"/>
    </row>
    <row r="96" spans="2:11" ht="15" customHeight="1">
      <c r="B96" s="323"/>
      <c r="C96" s="324"/>
      <c r="D96" s="324"/>
      <c r="E96" s="324"/>
      <c r="F96" s="324"/>
      <c r="G96" s="324"/>
      <c r="H96" s="324"/>
      <c r="I96" s="324"/>
      <c r="J96" s="324"/>
      <c r="K96" s="325"/>
    </row>
    <row r="97" spans="2:11" ht="18.75" customHeight="1">
      <c r="B97" s="326"/>
      <c r="C97" s="327"/>
      <c r="D97" s="327"/>
      <c r="E97" s="327"/>
      <c r="F97" s="327"/>
      <c r="G97" s="327"/>
      <c r="H97" s="327"/>
      <c r="I97" s="327"/>
      <c r="J97" s="327"/>
      <c r="K97" s="326"/>
    </row>
    <row r="98" spans="2:11" ht="18.75" customHeight="1">
      <c r="B98" s="305"/>
      <c r="C98" s="305"/>
      <c r="D98" s="305"/>
      <c r="E98" s="305"/>
      <c r="F98" s="305"/>
      <c r="G98" s="305"/>
      <c r="H98" s="305"/>
      <c r="I98" s="305"/>
      <c r="J98" s="305"/>
      <c r="K98" s="305"/>
    </row>
    <row r="99" spans="2:11" ht="7.5" customHeight="1">
      <c r="B99" s="306"/>
      <c r="C99" s="307"/>
      <c r="D99" s="307"/>
      <c r="E99" s="307"/>
      <c r="F99" s="307"/>
      <c r="G99" s="307"/>
      <c r="H99" s="307"/>
      <c r="I99" s="307"/>
      <c r="J99" s="307"/>
      <c r="K99" s="308"/>
    </row>
    <row r="100" spans="2:11" ht="45" customHeight="1">
      <c r="B100" s="309"/>
      <c r="C100" s="310" t="s">
        <v>1374</v>
      </c>
      <c r="D100" s="310"/>
      <c r="E100" s="310"/>
      <c r="F100" s="310"/>
      <c r="G100" s="310"/>
      <c r="H100" s="310"/>
      <c r="I100" s="310"/>
      <c r="J100" s="310"/>
      <c r="K100" s="311"/>
    </row>
    <row r="101" spans="2:11" ht="17.25" customHeight="1">
      <c r="B101" s="309"/>
      <c r="C101" s="312" t="s">
        <v>1330</v>
      </c>
      <c r="D101" s="312"/>
      <c r="E101" s="312"/>
      <c r="F101" s="312" t="s">
        <v>1331</v>
      </c>
      <c r="G101" s="313"/>
      <c r="H101" s="312" t="s">
        <v>135</v>
      </c>
      <c r="I101" s="312" t="s">
        <v>60</v>
      </c>
      <c r="J101" s="312" t="s">
        <v>1332</v>
      </c>
      <c r="K101" s="311"/>
    </row>
    <row r="102" spans="2:11" ht="17.25" customHeight="1">
      <c r="B102" s="309"/>
      <c r="C102" s="314" t="s">
        <v>1333</v>
      </c>
      <c r="D102" s="314"/>
      <c r="E102" s="314"/>
      <c r="F102" s="315" t="s">
        <v>1334</v>
      </c>
      <c r="G102" s="316"/>
      <c r="H102" s="314"/>
      <c r="I102" s="314"/>
      <c r="J102" s="314" t="s">
        <v>1335</v>
      </c>
      <c r="K102" s="311"/>
    </row>
    <row r="103" spans="2:11" ht="5.25" customHeight="1">
      <c r="B103" s="309"/>
      <c r="C103" s="312"/>
      <c r="D103" s="312"/>
      <c r="E103" s="312"/>
      <c r="F103" s="312"/>
      <c r="G103" s="328"/>
      <c r="H103" s="312"/>
      <c r="I103" s="312"/>
      <c r="J103" s="312"/>
      <c r="K103" s="311"/>
    </row>
    <row r="104" spans="2:11" ht="15" customHeight="1">
      <c r="B104" s="309"/>
      <c r="C104" s="298" t="s">
        <v>56</v>
      </c>
      <c r="D104" s="317"/>
      <c r="E104" s="317"/>
      <c r="F104" s="319" t="s">
        <v>1336</v>
      </c>
      <c r="G104" s="328"/>
      <c r="H104" s="298" t="s">
        <v>1375</v>
      </c>
      <c r="I104" s="298" t="s">
        <v>1338</v>
      </c>
      <c r="J104" s="298">
        <v>20</v>
      </c>
      <c r="K104" s="311"/>
    </row>
    <row r="105" spans="2:11" ht="15" customHeight="1">
      <c r="B105" s="309"/>
      <c r="C105" s="298" t="s">
        <v>1339</v>
      </c>
      <c r="D105" s="298"/>
      <c r="E105" s="298"/>
      <c r="F105" s="319" t="s">
        <v>1336</v>
      </c>
      <c r="G105" s="298"/>
      <c r="H105" s="298" t="s">
        <v>1375</v>
      </c>
      <c r="I105" s="298" t="s">
        <v>1338</v>
      </c>
      <c r="J105" s="298">
        <v>120</v>
      </c>
      <c r="K105" s="311"/>
    </row>
    <row r="106" spans="2:11" ht="15" customHeight="1">
      <c r="B106" s="320"/>
      <c r="C106" s="298" t="s">
        <v>1341</v>
      </c>
      <c r="D106" s="298"/>
      <c r="E106" s="298"/>
      <c r="F106" s="319" t="s">
        <v>1342</v>
      </c>
      <c r="G106" s="298"/>
      <c r="H106" s="298" t="s">
        <v>1375</v>
      </c>
      <c r="I106" s="298" t="s">
        <v>1338</v>
      </c>
      <c r="J106" s="298">
        <v>50</v>
      </c>
      <c r="K106" s="311"/>
    </row>
    <row r="107" spans="2:11" ht="15" customHeight="1">
      <c r="B107" s="320"/>
      <c r="C107" s="298" t="s">
        <v>1344</v>
      </c>
      <c r="D107" s="298"/>
      <c r="E107" s="298"/>
      <c r="F107" s="319" t="s">
        <v>1336</v>
      </c>
      <c r="G107" s="298"/>
      <c r="H107" s="298" t="s">
        <v>1375</v>
      </c>
      <c r="I107" s="298" t="s">
        <v>1346</v>
      </c>
      <c r="J107" s="298"/>
      <c r="K107" s="311"/>
    </row>
    <row r="108" spans="2:11" ht="15" customHeight="1">
      <c r="B108" s="320"/>
      <c r="C108" s="298" t="s">
        <v>1355</v>
      </c>
      <c r="D108" s="298"/>
      <c r="E108" s="298"/>
      <c r="F108" s="319" t="s">
        <v>1342</v>
      </c>
      <c r="G108" s="298"/>
      <c r="H108" s="298" t="s">
        <v>1375</v>
      </c>
      <c r="I108" s="298" t="s">
        <v>1338</v>
      </c>
      <c r="J108" s="298">
        <v>50</v>
      </c>
      <c r="K108" s="311"/>
    </row>
    <row r="109" spans="2:11" ht="15" customHeight="1">
      <c r="B109" s="320"/>
      <c r="C109" s="298" t="s">
        <v>1363</v>
      </c>
      <c r="D109" s="298"/>
      <c r="E109" s="298"/>
      <c r="F109" s="319" t="s">
        <v>1342</v>
      </c>
      <c r="G109" s="298"/>
      <c r="H109" s="298" t="s">
        <v>1375</v>
      </c>
      <c r="I109" s="298" t="s">
        <v>1338</v>
      </c>
      <c r="J109" s="298">
        <v>50</v>
      </c>
      <c r="K109" s="311"/>
    </row>
    <row r="110" spans="2:11" ht="15" customHeight="1">
      <c r="B110" s="320"/>
      <c r="C110" s="298" t="s">
        <v>1361</v>
      </c>
      <c r="D110" s="298"/>
      <c r="E110" s="298"/>
      <c r="F110" s="319" t="s">
        <v>1342</v>
      </c>
      <c r="G110" s="298"/>
      <c r="H110" s="298" t="s">
        <v>1375</v>
      </c>
      <c r="I110" s="298" t="s">
        <v>1338</v>
      </c>
      <c r="J110" s="298">
        <v>50</v>
      </c>
      <c r="K110" s="311"/>
    </row>
    <row r="111" spans="2:11" ht="15" customHeight="1">
      <c r="B111" s="320"/>
      <c r="C111" s="298" t="s">
        <v>56</v>
      </c>
      <c r="D111" s="298"/>
      <c r="E111" s="298"/>
      <c r="F111" s="319" t="s">
        <v>1336</v>
      </c>
      <c r="G111" s="298"/>
      <c r="H111" s="298" t="s">
        <v>1376</v>
      </c>
      <c r="I111" s="298" t="s">
        <v>1338</v>
      </c>
      <c r="J111" s="298">
        <v>20</v>
      </c>
      <c r="K111" s="311"/>
    </row>
    <row r="112" spans="2:11" ht="15" customHeight="1">
      <c r="B112" s="320"/>
      <c r="C112" s="298" t="s">
        <v>1377</v>
      </c>
      <c r="D112" s="298"/>
      <c r="E112" s="298"/>
      <c r="F112" s="319" t="s">
        <v>1336</v>
      </c>
      <c r="G112" s="298"/>
      <c r="H112" s="298" t="s">
        <v>1378</v>
      </c>
      <c r="I112" s="298" t="s">
        <v>1338</v>
      </c>
      <c r="J112" s="298">
        <v>120</v>
      </c>
      <c r="K112" s="311"/>
    </row>
    <row r="113" spans="2:11" ht="15" customHeight="1">
      <c r="B113" s="320"/>
      <c r="C113" s="298" t="s">
        <v>41</v>
      </c>
      <c r="D113" s="298"/>
      <c r="E113" s="298"/>
      <c r="F113" s="319" t="s">
        <v>1336</v>
      </c>
      <c r="G113" s="298"/>
      <c r="H113" s="298" t="s">
        <v>1379</v>
      </c>
      <c r="I113" s="298" t="s">
        <v>1370</v>
      </c>
      <c r="J113" s="298"/>
      <c r="K113" s="311"/>
    </row>
    <row r="114" spans="2:11" ht="15" customHeight="1">
      <c r="B114" s="320"/>
      <c r="C114" s="298" t="s">
        <v>51</v>
      </c>
      <c r="D114" s="298"/>
      <c r="E114" s="298"/>
      <c r="F114" s="319" t="s">
        <v>1336</v>
      </c>
      <c r="G114" s="298"/>
      <c r="H114" s="298" t="s">
        <v>1380</v>
      </c>
      <c r="I114" s="298" t="s">
        <v>1370</v>
      </c>
      <c r="J114" s="298"/>
      <c r="K114" s="311"/>
    </row>
    <row r="115" spans="2:11" ht="15" customHeight="1">
      <c r="B115" s="320"/>
      <c r="C115" s="298" t="s">
        <v>60</v>
      </c>
      <c r="D115" s="298"/>
      <c r="E115" s="298"/>
      <c r="F115" s="319" t="s">
        <v>1336</v>
      </c>
      <c r="G115" s="298"/>
      <c r="H115" s="298" t="s">
        <v>1381</v>
      </c>
      <c r="I115" s="298" t="s">
        <v>1382</v>
      </c>
      <c r="J115" s="298"/>
      <c r="K115" s="311"/>
    </row>
    <row r="116" spans="2:11" ht="15" customHeight="1">
      <c r="B116" s="323"/>
      <c r="C116" s="329"/>
      <c r="D116" s="329"/>
      <c r="E116" s="329"/>
      <c r="F116" s="329"/>
      <c r="G116" s="329"/>
      <c r="H116" s="329"/>
      <c r="I116" s="329"/>
      <c r="J116" s="329"/>
      <c r="K116" s="325"/>
    </row>
    <row r="117" spans="2:11" ht="18.75" customHeight="1">
      <c r="B117" s="330"/>
      <c r="C117" s="294"/>
      <c r="D117" s="294"/>
      <c r="E117" s="294"/>
      <c r="F117" s="331"/>
      <c r="G117" s="294"/>
      <c r="H117" s="294"/>
      <c r="I117" s="294"/>
      <c r="J117" s="294"/>
      <c r="K117" s="330"/>
    </row>
    <row r="118" spans="2:11" ht="18.75" customHeight="1">
      <c r="B118" s="305"/>
      <c r="C118" s="305"/>
      <c r="D118" s="305"/>
      <c r="E118" s="305"/>
      <c r="F118" s="305"/>
      <c r="G118" s="305"/>
      <c r="H118" s="305"/>
      <c r="I118" s="305"/>
      <c r="J118" s="305"/>
      <c r="K118" s="305"/>
    </row>
    <row r="119" spans="2:11" ht="7.5" customHeight="1">
      <c r="B119" s="332"/>
      <c r="C119" s="333"/>
      <c r="D119" s="333"/>
      <c r="E119" s="333"/>
      <c r="F119" s="333"/>
      <c r="G119" s="333"/>
      <c r="H119" s="333"/>
      <c r="I119" s="333"/>
      <c r="J119" s="333"/>
      <c r="K119" s="334"/>
    </row>
    <row r="120" spans="2:11" ht="45" customHeight="1">
      <c r="B120" s="335"/>
      <c r="C120" s="288" t="s">
        <v>1383</v>
      </c>
      <c r="D120" s="288"/>
      <c r="E120" s="288"/>
      <c r="F120" s="288"/>
      <c r="G120" s="288"/>
      <c r="H120" s="288"/>
      <c r="I120" s="288"/>
      <c r="J120" s="288"/>
      <c r="K120" s="336"/>
    </row>
    <row r="121" spans="2:11" ht="17.25" customHeight="1">
      <c r="B121" s="337"/>
      <c r="C121" s="312" t="s">
        <v>1330</v>
      </c>
      <c r="D121" s="312"/>
      <c r="E121" s="312"/>
      <c r="F121" s="312" t="s">
        <v>1331</v>
      </c>
      <c r="G121" s="313"/>
      <c r="H121" s="312" t="s">
        <v>135</v>
      </c>
      <c r="I121" s="312" t="s">
        <v>60</v>
      </c>
      <c r="J121" s="312" t="s">
        <v>1332</v>
      </c>
      <c r="K121" s="338"/>
    </row>
    <row r="122" spans="2:11" ht="17.25" customHeight="1">
      <c r="B122" s="337"/>
      <c r="C122" s="314" t="s">
        <v>1333</v>
      </c>
      <c r="D122" s="314"/>
      <c r="E122" s="314"/>
      <c r="F122" s="315" t="s">
        <v>1334</v>
      </c>
      <c r="G122" s="316"/>
      <c r="H122" s="314"/>
      <c r="I122" s="314"/>
      <c r="J122" s="314" t="s">
        <v>1335</v>
      </c>
      <c r="K122" s="338"/>
    </row>
    <row r="123" spans="2:11" ht="5.25" customHeight="1">
      <c r="B123" s="339"/>
      <c r="C123" s="317"/>
      <c r="D123" s="317"/>
      <c r="E123" s="317"/>
      <c r="F123" s="317"/>
      <c r="G123" s="298"/>
      <c r="H123" s="317"/>
      <c r="I123" s="317"/>
      <c r="J123" s="317"/>
      <c r="K123" s="340"/>
    </row>
    <row r="124" spans="2:11" ht="15" customHeight="1">
      <c r="B124" s="339"/>
      <c r="C124" s="298" t="s">
        <v>1339</v>
      </c>
      <c r="D124" s="317"/>
      <c r="E124" s="317"/>
      <c r="F124" s="319" t="s">
        <v>1336</v>
      </c>
      <c r="G124" s="298"/>
      <c r="H124" s="298" t="s">
        <v>1375</v>
      </c>
      <c r="I124" s="298" t="s">
        <v>1338</v>
      </c>
      <c r="J124" s="298">
        <v>120</v>
      </c>
      <c r="K124" s="341"/>
    </row>
    <row r="125" spans="2:11" ht="15" customHeight="1">
      <c r="B125" s="339"/>
      <c r="C125" s="298" t="s">
        <v>1384</v>
      </c>
      <c r="D125" s="298"/>
      <c r="E125" s="298"/>
      <c r="F125" s="319" t="s">
        <v>1336</v>
      </c>
      <c r="G125" s="298"/>
      <c r="H125" s="298" t="s">
        <v>1385</v>
      </c>
      <c r="I125" s="298" t="s">
        <v>1338</v>
      </c>
      <c r="J125" s="298" t="s">
        <v>1386</v>
      </c>
      <c r="K125" s="341"/>
    </row>
    <row r="126" spans="2:11" ht="15" customHeight="1">
      <c r="B126" s="339"/>
      <c r="C126" s="298" t="s">
        <v>1285</v>
      </c>
      <c r="D126" s="298"/>
      <c r="E126" s="298"/>
      <c r="F126" s="319" t="s">
        <v>1336</v>
      </c>
      <c r="G126" s="298"/>
      <c r="H126" s="298" t="s">
        <v>1387</v>
      </c>
      <c r="I126" s="298" t="s">
        <v>1338</v>
      </c>
      <c r="J126" s="298" t="s">
        <v>1386</v>
      </c>
      <c r="K126" s="341"/>
    </row>
    <row r="127" spans="2:11" ht="15" customHeight="1">
      <c r="B127" s="339"/>
      <c r="C127" s="298" t="s">
        <v>1347</v>
      </c>
      <c r="D127" s="298"/>
      <c r="E127" s="298"/>
      <c r="F127" s="319" t="s">
        <v>1342</v>
      </c>
      <c r="G127" s="298"/>
      <c r="H127" s="298" t="s">
        <v>1348</v>
      </c>
      <c r="I127" s="298" t="s">
        <v>1338</v>
      </c>
      <c r="J127" s="298">
        <v>15</v>
      </c>
      <c r="K127" s="341"/>
    </row>
    <row r="128" spans="2:11" ht="15" customHeight="1">
      <c r="B128" s="339"/>
      <c r="C128" s="321" t="s">
        <v>1349</v>
      </c>
      <c r="D128" s="321"/>
      <c r="E128" s="321"/>
      <c r="F128" s="322" t="s">
        <v>1342</v>
      </c>
      <c r="G128" s="321"/>
      <c r="H128" s="321" t="s">
        <v>1350</v>
      </c>
      <c r="I128" s="321" t="s">
        <v>1338</v>
      </c>
      <c r="J128" s="321">
        <v>15</v>
      </c>
      <c r="K128" s="341"/>
    </row>
    <row r="129" spans="2:11" ht="15" customHeight="1">
      <c r="B129" s="339"/>
      <c r="C129" s="321" t="s">
        <v>1351</v>
      </c>
      <c r="D129" s="321"/>
      <c r="E129" s="321"/>
      <c r="F129" s="322" t="s">
        <v>1342</v>
      </c>
      <c r="G129" s="321"/>
      <c r="H129" s="321" t="s">
        <v>1352</v>
      </c>
      <c r="I129" s="321" t="s">
        <v>1338</v>
      </c>
      <c r="J129" s="321">
        <v>20</v>
      </c>
      <c r="K129" s="341"/>
    </row>
    <row r="130" spans="2:11" ht="15" customHeight="1">
      <c r="B130" s="339"/>
      <c r="C130" s="321" t="s">
        <v>1353</v>
      </c>
      <c r="D130" s="321"/>
      <c r="E130" s="321"/>
      <c r="F130" s="322" t="s">
        <v>1342</v>
      </c>
      <c r="G130" s="321"/>
      <c r="H130" s="321" t="s">
        <v>1354</v>
      </c>
      <c r="I130" s="321" t="s">
        <v>1338</v>
      </c>
      <c r="J130" s="321">
        <v>20</v>
      </c>
      <c r="K130" s="341"/>
    </row>
    <row r="131" spans="2:11" ht="15" customHeight="1">
      <c r="B131" s="339"/>
      <c r="C131" s="298" t="s">
        <v>1341</v>
      </c>
      <c r="D131" s="298"/>
      <c r="E131" s="298"/>
      <c r="F131" s="319" t="s">
        <v>1342</v>
      </c>
      <c r="G131" s="298"/>
      <c r="H131" s="298" t="s">
        <v>1375</v>
      </c>
      <c r="I131" s="298" t="s">
        <v>1338</v>
      </c>
      <c r="J131" s="298">
        <v>50</v>
      </c>
      <c r="K131" s="341"/>
    </row>
    <row r="132" spans="2:11" ht="15" customHeight="1">
      <c r="B132" s="339"/>
      <c r="C132" s="298" t="s">
        <v>1355</v>
      </c>
      <c r="D132" s="298"/>
      <c r="E132" s="298"/>
      <c r="F132" s="319" t="s">
        <v>1342</v>
      </c>
      <c r="G132" s="298"/>
      <c r="H132" s="298" t="s">
        <v>1375</v>
      </c>
      <c r="I132" s="298" t="s">
        <v>1338</v>
      </c>
      <c r="J132" s="298">
        <v>50</v>
      </c>
      <c r="K132" s="341"/>
    </row>
    <row r="133" spans="2:11" ht="15" customHeight="1">
      <c r="B133" s="339"/>
      <c r="C133" s="298" t="s">
        <v>1361</v>
      </c>
      <c r="D133" s="298"/>
      <c r="E133" s="298"/>
      <c r="F133" s="319" t="s">
        <v>1342</v>
      </c>
      <c r="G133" s="298"/>
      <c r="H133" s="298" t="s">
        <v>1375</v>
      </c>
      <c r="I133" s="298" t="s">
        <v>1338</v>
      </c>
      <c r="J133" s="298">
        <v>50</v>
      </c>
      <c r="K133" s="341"/>
    </row>
    <row r="134" spans="2:11" ht="15" customHeight="1">
      <c r="B134" s="339"/>
      <c r="C134" s="298" t="s">
        <v>1363</v>
      </c>
      <c r="D134" s="298"/>
      <c r="E134" s="298"/>
      <c r="F134" s="319" t="s">
        <v>1342</v>
      </c>
      <c r="G134" s="298"/>
      <c r="H134" s="298" t="s">
        <v>1375</v>
      </c>
      <c r="I134" s="298" t="s">
        <v>1338</v>
      </c>
      <c r="J134" s="298">
        <v>50</v>
      </c>
      <c r="K134" s="341"/>
    </row>
    <row r="135" spans="2:11" ht="15" customHeight="1">
      <c r="B135" s="339"/>
      <c r="C135" s="298" t="s">
        <v>140</v>
      </c>
      <c r="D135" s="298"/>
      <c r="E135" s="298"/>
      <c r="F135" s="319" t="s">
        <v>1342</v>
      </c>
      <c r="G135" s="298"/>
      <c r="H135" s="298" t="s">
        <v>1388</v>
      </c>
      <c r="I135" s="298" t="s">
        <v>1338</v>
      </c>
      <c r="J135" s="298">
        <v>255</v>
      </c>
      <c r="K135" s="341"/>
    </row>
    <row r="136" spans="2:11" ht="15" customHeight="1">
      <c r="B136" s="339"/>
      <c r="C136" s="298" t="s">
        <v>1365</v>
      </c>
      <c r="D136" s="298"/>
      <c r="E136" s="298"/>
      <c r="F136" s="319" t="s">
        <v>1336</v>
      </c>
      <c r="G136" s="298"/>
      <c r="H136" s="298" t="s">
        <v>1389</v>
      </c>
      <c r="I136" s="298" t="s">
        <v>1367</v>
      </c>
      <c r="J136" s="298"/>
      <c r="K136" s="341"/>
    </row>
    <row r="137" spans="2:11" ht="15" customHeight="1">
      <c r="B137" s="339"/>
      <c r="C137" s="298" t="s">
        <v>1368</v>
      </c>
      <c r="D137" s="298"/>
      <c r="E137" s="298"/>
      <c r="F137" s="319" t="s">
        <v>1336</v>
      </c>
      <c r="G137" s="298"/>
      <c r="H137" s="298" t="s">
        <v>1390</v>
      </c>
      <c r="I137" s="298" t="s">
        <v>1370</v>
      </c>
      <c r="J137" s="298"/>
      <c r="K137" s="341"/>
    </row>
    <row r="138" spans="2:11" ht="15" customHeight="1">
      <c r="B138" s="339"/>
      <c r="C138" s="298" t="s">
        <v>1371</v>
      </c>
      <c r="D138" s="298"/>
      <c r="E138" s="298"/>
      <c r="F138" s="319" t="s">
        <v>1336</v>
      </c>
      <c r="G138" s="298"/>
      <c r="H138" s="298" t="s">
        <v>1371</v>
      </c>
      <c r="I138" s="298" t="s">
        <v>1370</v>
      </c>
      <c r="J138" s="298"/>
      <c r="K138" s="341"/>
    </row>
    <row r="139" spans="2:11" ht="15" customHeight="1">
      <c r="B139" s="339"/>
      <c r="C139" s="298" t="s">
        <v>41</v>
      </c>
      <c r="D139" s="298"/>
      <c r="E139" s="298"/>
      <c r="F139" s="319" t="s">
        <v>1336</v>
      </c>
      <c r="G139" s="298"/>
      <c r="H139" s="298" t="s">
        <v>1391</v>
      </c>
      <c r="I139" s="298" t="s">
        <v>1370</v>
      </c>
      <c r="J139" s="298"/>
      <c r="K139" s="341"/>
    </row>
    <row r="140" spans="2:11" ht="15" customHeight="1">
      <c r="B140" s="339"/>
      <c r="C140" s="298" t="s">
        <v>1392</v>
      </c>
      <c r="D140" s="298"/>
      <c r="E140" s="298"/>
      <c r="F140" s="319" t="s">
        <v>1336</v>
      </c>
      <c r="G140" s="298"/>
      <c r="H140" s="298" t="s">
        <v>1393</v>
      </c>
      <c r="I140" s="298" t="s">
        <v>1370</v>
      </c>
      <c r="J140" s="298"/>
      <c r="K140" s="341"/>
    </row>
    <row r="141" spans="2:11" ht="15" customHeight="1">
      <c r="B141" s="342"/>
      <c r="C141" s="343"/>
      <c r="D141" s="343"/>
      <c r="E141" s="343"/>
      <c r="F141" s="343"/>
      <c r="G141" s="343"/>
      <c r="H141" s="343"/>
      <c r="I141" s="343"/>
      <c r="J141" s="343"/>
      <c r="K141" s="344"/>
    </row>
    <row r="142" spans="2:11" ht="18.75" customHeight="1">
      <c r="B142" s="294"/>
      <c r="C142" s="294"/>
      <c r="D142" s="294"/>
      <c r="E142" s="294"/>
      <c r="F142" s="331"/>
      <c r="G142" s="294"/>
      <c r="H142" s="294"/>
      <c r="I142" s="294"/>
      <c r="J142" s="294"/>
      <c r="K142" s="294"/>
    </row>
    <row r="143" spans="2:11" ht="18.75" customHeight="1">
      <c r="B143" s="305"/>
      <c r="C143" s="305"/>
      <c r="D143" s="305"/>
      <c r="E143" s="305"/>
      <c r="F143" s="305"/>
      <c r="G143" s="305"/>
      <c r="H143" s="305"/>
      <c r="I143" s="305"/>
      <c r="J143" s="305"/>
      <c r="K143" s="305"/>
    </row>
    <row r="144" spans="2:11" ht="7.5" customHeight="1">
      <c r="B144" s="306"/>
      <c r="C144" s="307"/>
      <c r="D144" s="307"/>
      <c r="E144" s="307"/>
      <c r="F144" s="307"/>
      <c r="G144" s="307"/>
      <c r="H144" s="307"/>
      <c r="I144" s="307"/>
      <c r="J144" s="307"/>
      <c r="K144" s="308"/>
    </row>
    <row r="145" spans="2:11" ht="45" customHeight="1">
      <c r="B145" s="309"/>
      <c r="C145" s="310" t="s">
        <v>1394</v>
      </c>
      <c r="D145" s="310"/>
      <c r="E145" s="310"/>
      <c r="F145" s="310"/>
      <c r="G145" s="310"/>
      <c r="H145" s="310"/>
      <c r="I145" s="310"/>
      <c r="J145" s="310"/>
      <c r="K145" s="311"/>
    </row>
    <row r="146" spans="2:11" ht="17.25" customHeight="1">
      <c r="B146" s="309"/>
      <c r="C146" s="312" t="s">
        <v>1330</v>
      </c>
      <c r="D146" s="312"/>
      <c r="E146" s="312"/>
      <c r="F146" s="312" t="s">
        <v>1331</v>
      </c>
      <c r="G146" s="313"/>
      <c r="H146" s="312" t="s">
        <v>135</v>
      </c>
      <c r="I146" s="312" t="s">
        <v>60</v>
      </c>
      <c r="J146" s="312" t="s">
        <v>1332</v>
      </c>
      <c r="K146" s="311"/>
    </row>
    <row r="147" spans="2:11" ht="17.25" customHeight="1">
      <c r="B147" s="309"/>
      <c r="C147" s="314" t="s">
        <v>1333</v>
      </c>
      <c r="D147" s="314"/>
      <c r="E147" s="314"/>
      <c r="F147" s="315" t="s">
        <v>1334</v>
      </c>
      <c r="G147" s="316"/>
      <c r="H147" s="314"/>
      <c r="I147" s="314"/>
      <c r="J147" s="314" t="s">
        <v>1335</v>
      </c>
      <c r="K147" s="311"/>
    </row>
    <row r="148" spans="2:11" ht="5.25" customHeight="1">
      <c r="B148" s="320"/>
      <c r="C148" s="317"/>
      <c r="D148" s="317"/>
      <c r="E148" s="317"/>
      <c r="F148" s="317"/>
      <c r="G148" s="318"/>
      <c r="H148" s="317"/>
      <c r="I148" s="317"/>
      <c r="J148" s="317"/>
      <c r="K148" s="341"/>
    </row>
    <row r="149" spans="2:11" ht="15" customHeight="1">
      <c r="B149" s="320"/>
      <c r="C149" s="345" t="s">
        <v>1339</v>
      </c>
      <c r="D149" s="298"/>
      <c r="E149" s="298"/>
      <c r="F149" s="346" t="s">
        <v>1336</v>
      </c>
      <c r="G149" s="298"/>
      <c r="H149" s="345" t="s">
        <v>1375</v>
      </c>
      <c r="I149" s="345" t="s">
        <v>1338</v>
      </c>
      <c r="J149" s="345">
        <v>120</v>
      </c>
      <c r="K149" s="341"/>
    </row>
    <row r="150" spans="2:11" ht="15" customHeight="1">
      <c r="B150" s="320"/>
      <c r="C150" s="345" t="s">
        <v>1384</v>
      </c>
      <c r="D150" s="298"/>
      <c r="E150" s="298"/>
      <c r="F150" s="346" t="s">
        <v>1336</v>
      </c>
      <c r="G150" s="298"/>
      <c r="H150" s="345" t="s">
        <v>1395</v>
      </c>
      <c r="I150" s="345" t="s">
        <v>1338</v>
      </c>
      <c r="J150" s="345" t="s">
        <v>1386</v>
      </c>
      <c r="K150" s="341"/>
    </row>
    <row r="151" spans="2:11" ht="15" customHeight="1">
      <c r="B151" s="320"/>
      <c r="C151" s="345" t="s">
        <v>1285</v>
      </c>
      <c r="D151" s="298"/>
      <c r="E151" s="298"/>
      <c r="F151" s="346" t="s">
        <v>1336</v>
      </c>
      <c r="G151" s="298"/>
      <c r="H151" s="345" t="s">
        <v>1396</v>
      </c>
      <c r="I151" s="345" t="s">
        <v>1338</v>
      </c>
      <c r="J151" s="345" t="s">
        <v>1386</v>
      </c>
      <c r="K151" s="341"/>
    </row>
    <row r="152" spans="2:11" ht="15" customHeight="1">
      <c r="B152" s="320"/>
      <c r="C152" s="345" t="s">
        <v>1341</v>
      </c>
      <c r="D152" s="298"/>
      <c r="E152" s="298"/>
      <c r="F152" s="346" t="s">
        <v>1342</v>
      </c>
      <c r="G152" s="298"/>
      <c r="H152" s="345" t="s">
        <v>1375</v>
      </c>
      <c r="I152" s="345" t="s">
        <v>1338</v>
      </c>
      <c r="J152" s="345">
        <v>50</v>
      </c>
      <c r="K152" s="341"/>
    </row>
    <row r="153" spans="2:11" ht="15" customHeight="1">
      <c r="B153" s="320"/>
      <c r="C153" s="345" t="s">
        <v>1344</v>
      </c>
      <c r="D153" s="298"/>
      <c r="E153" s="298"/>
      <c r="F153" s="346" t="s">
        <v>1336</v>
      </c>
      <c r="G153" s="298"/>
      <c r="H153" s="345" t="s">
        <v>1375</v>
      </c>
      <c r="I153" s="345" t="s">
        <v>1346</v>
      </c>
      <c r="J153" s="345"/>
      <c r="K153" s="341"/>
    </row>
    <row r="154" spans="2:11" ht="15" customHeight="1">
      <c r="B154" s="320"/>
      <c r="C154" s="345" t="s">
        <v>1355</v>
      </c>
      <c r="D154" s="298"/>
      <c r="E154" s="298"/>
      <c r="F154" s="346" t="s">
        <v>1342</v>
      </c>
      <c r="G154" s="298"/>
      <c r="H154" s="345" t="s">
        <v>1375</v>
      </c>
      <c r="I154" s="345" t="s">
        <v>1338</v>
      </c>
      <c r="J154" s="345">
        <v>50</v>
      </c>
      <c r="K154" s="341"/>
    </row>
    <row r="155" spans="2:11" ht="15" customHeight="1">
      <c r="B155" s="320"/>
      <c r="C155" s="345" t="s">
        <v>1363</v>
      </c>
      <c r="D155" s="298"/>
      <c r="E155" s="298"/>
      <c r="F155" s="346" t="s">
        <v>1342</v>
      </c>
      <c r="G155" s="298"/>
      <c r="H155" s="345" t="s">
        <v>1375</v>
      </c>
      <c r="I155" s="345" t="s">
        <v>1338</v>
      </c>
      <c r="J155" s="345">
        <v>50</v>
      </c>
      <c r="K155" s="341"/>
    </row>
    <row r="156" spans="2:11" ht="15" customHeight="1">
      <c r="B156" s="320"/>
      <c r="C156" s="345" t="s">
        <v>1361</v>
      </c>
      <c r="D156" s="298"/>
      <c r="E156" s="298"/>
      <c r="F156" s="346" t="s">
        <v>1342</v>
      </c>
      <c r="G156" s="298"/>
      <c r="H156" s="345" t="s">
        <v>1375</v>
      </c>
      <c r="I156" s="345" t="s">
        <v>1338</v>
      </c>
      <c r="J156" s="345">
        <v>50</v>
      </c>
      <c r="K156" s="341"/>
    </row>
    <row r="157" spans="2:11" ht="15" customHeight="1">
      <c r="B157" s="320"/>
      <c r="C157" s="345" t="s">
        <v>103</v>
      </c>
      <c r="D157" s="298"/>
      <c r="E157" s="298"/>
      <c r="F157" s="346" t="s">
        <v>1336</v>
      </c>
      <c r="G157" s="298"/>
      <c r="H157" s="345" t="s">
        <v>1397</v>
      </c>
      <c r="I157" s="345" t="s">
        <v>1338</v>
      </c>
      <c r="J157" s="345" t="s">
        <v>1398</v>
      </c>
      <c r="K157" s="341"/>
    </row>
    <row r="158" spans="2:11" ht="15" customHeight="1">
      <c r="B158" s="320"/>
      <c r="C158" s="345" t="s">
        <v>1399</v>
      </c>
      <c r="D158" s="298"/>
      <c r="E158" s="298"/>
      <c r="F158" s="346" t="s">
        <v>1336</v>
      </c>
      <c r="G158" s="298"/>
      <c r="H158" s="345" t="s">
        <v>1400</v>
      </c>
      <c r="I158" s="345" t="s">
        <v>1370</v>
      </c>
      <c r="J158" s="345"/>
      <c r="K158" s="341"/>
    </row>
    <row r="159" spans="2:11" ht="15" customHeight="1">
      <c r="B159" s="347"/>
      <c r="C159" s="329"/>
      <c r="D159" s="329"/>
      <c r="E159" s="329"/>
      <c r="F159" s="329"/>
      <c r="G159" s="329"/>
      <c r="H159" s="329"/>
      <c r="I159" s="329"/>
      <c r="J159" s="329"/>
      <c r="K159" s="348"/>
    </row>
    <row r="160" spans="2:11" ht="18.75" customHeight="1">
      <c r="B160" s="294"/>
      <c r="C160" s="298"/>
      <c r="D160" s="298"/>
      <c r="E160" s="298"/>
      <c r="F160" s="319"/>
      <c r="G160" s="298"/>
      <c r="H160" s="298"/>
      <c r="I160" s="298"/>
      <c r="J160" s="298"/>
      <c r="K160" s="294"/>
    </row>
    <row r="161" spans="2:11" ht="18.75" customHeight="1">
      <c r="B161" s="305"/>
      <c r="C161" s="305"/>
      <c r="D161" s="305"/>
      <c r="E161" s="305"/>
      <c r="F161" s="305"/>
      <c r="G161" s="305"/>
      <c r="H161" s="305"/>
      <c r="I161" s="305"/>
      <c r="J161" s="305"/>
      <c r="K161" s="305"/>
    </row>
    <row r="162" spans="2:11" ht="7.5" customHeight="1">
      <c r="B162" s="284"/>
      <c r="C162" s="285"/>
      <c r="D162" s="285"/>
      <c r="E162" s="285"/>
      <c r="F162" s="285"/>
      <c r="G162" s="285"/>
      <c r="H162" s="285"/>
      <c r="I162" s="285"/>
      <c r="J162" s="285"/>
      <c r="K162" s="286"/>
    </row>
    <row r="163" spans="2:11" ht="45" customHeight="1">
      <c r="B163" s="287"/>
      <c r="C163" s="288" t="s">
        <v>1401</v>
      </c>
      <c r="D163" s="288"/>
      <c r="E163" s="288"/>
      <c r="F163" s="288"/>
      <c r="G163" s="288"/>
      <c r="H163" s="288"/>
      <c r="I163" s="288"/>
      <c r="J163" s="288"/>
      <c r="K163" s="289"/>
    </row>
    <row r="164" spans="2:11" ht="17.25" customHeight="1">
      <c r="B164" s="287"/>
      <c r="C164" s="312" t="s">
        <v>1330</v>
      </c>
      <c r="D164" s="312"/>
      <c r="E164" s="312"/>
      <c r="F164" s="312" t="s">
        <v>1331</v>
      </c>
      <c r="G164" s="349"/>
      <c r="H164" s="350" t="s">
        <v>135</v>
      </c>
      <c r="I164" s="350" t="s">
        <v>60</v>
      </c>
      <c r="J164" s="312" t="s">
        <v>1332</v>
      </c>
      <c r="K164" s="289"/>
    </row>
    <row r="165" spans="2:11" ht="17.25" customHeight="1">
      <c r="B165" s="290"/>
      <c r="C165" s="314" t="s">
        <v>1333</v>
      </c>
      <c r="D165" s="314"/>
      <c r="E165" s="314"/>
      <c r="F165" s="315" t="s">
        <v>1334</v>
      </c>
      <c r="G165" s="351"/>
      <c r="H165" s="352"/>
      <c r="I165" s="352"/>
      <c r="J165" s="314" t="s">
        <v>1335</v>
      </c>
      <c r="K165" s="292"/>
    </row>
    <row r="166" spans="2:11" ht="5.25" customHeight="1">
      <c r="B166" s="320"/>
      <c r="C166" s="317"/>
      <c r="D166" s="317"/>
      <c r="E166" s="317"/>
      <c r="F166" s="317"/>
      <c r="G166" s="318"/>
      <c r="H166" s="317"/>
      <c r="I166" s="317"/>
      <c r="J166" s="317"/>
      <c r="K166" s="341"/>
    </row>
    <row r="167" spans="2:11" ht="15" customHeight="1">
      <c r="B167" s="320"/>
      <c r="C167" s="298" t="s">
        <v>1339</v>
      </c>
      <c r="D167" s="298"/>
      <c r="E167" s="298"/>
      <c r="F167" s="319" t="s">
        <v>1336</v>
      </c>
      <c r="G167" s="298"/>
      <c r="H167" s="298" t="s">
        <v>1375</v>
      </c>
      <c r="I167" s="298" t="s">
        <v>1338</v>
      </c>
      <c r="J167" s="298">
        <v>120</v>
      </c>
      <c r="K167" s="341"/>
    </row>
    <row r="168" spans="2:11" ht="15" customHeight="1">
      <c r="B168" s="320"/>
      <c r="C168" s="298" t="s">
        <v>1384</v>
      </c>
      <c r="D168" s="298"/>
      <c r="E168" s="298"/>
      <c r="F168" s="319" t="s">
        <v>1336</v>
      </c>
      <c r="G168" s="298"/>
      <c r="H168" s="298" t="s">
        <v>1385</v>
      </c>
      <c r="I168" s="298" t="s">
        <v>1338</v>
      </c>
      <c r="J168" s="298" t="s">
        <v>1386</v>
      </c>
      <c r="K168" s="341"/>
    </row>
    <row r="169" spans="2:11" ht="15" customHeight="1">
      <c r="B169" s="320"/>
      <c r="C169" s="298" t="s">
        <v>1285</v>
      </c>
      <c r="D169" s="298"/>
      <c r="E169" s="298"/>
      <c r="F169" s="319" t="s">
        <v>1336</v>
      </c>
      <c r="G169" s="298"/>
      <c r="H169" s="298" t="s">
        <v>1402</v>
      </c>
      <c r="I169" s="298" t="s">
        <v>1338</v>
      </c>
      <c r="J169" s="298" t="s">
        <v>1386</v>
      </c>
      <c r="K169" s="341"/>
    </row>
    <row r="170" spans="2:11" ht="15" customHeight="1">
      <c r="B170" s="320"/>
      <c r="C170" s="298" t="s">
        <v>1341</v>
      </c>
      <c r="D170" s="298"/>
      <c r="E170" s="298"/>
      <c r="F170" s="319" t="s">
        <v>1342</v>
      </c>
      <c r="G170" s="298"/>
      <c r="H170" s="298" t="s">
        <v>1402</v>
      </c>
      <c r="I170" s="298" t="s">
        <v>1338</v>
      </c>
      <c r="J170" s="298">
        <v>50</v>
      </c>
      <c r="K170" s="341"/>
    </row>
    <row r="171" spans="2:11" ht="15" customHeight="1">
      <c r="B171" s="320"/>
      <c r="C171" s="298" t="s">
        <v>1344</v>
      </c>
      <c r="D171" s="298"/>
      <c r="E171" s="298"/>
      <c r="F171" s="319" t="s">
        <v>1336</v>
      </c>
      <c r="G171" s="298"/>
      <c r="H171" s="298" t="s">
        <v>1402</v>
      </c>
      <c r="I171" s="298" t="s">
        <v>1346</v>
      </c>
      <c r="J171" s="298"/>
      <c r="K171" s="341"/>
    </row>
    <row r="172" spans="2:11" ht="15" customHeight="1">
      <c r="B172" s="320"/>
      <c r="C172" s="298" t="s">
        <v>1355</v>
      </c>
      <c r="D172" s="298"/>
      <c r="E172" s="298"/>
      <c r="F172" s="319" t="s">
        <v>1342</v>
      </c>
      <c r="G172" s="298"/>
      <c r="H172" s="298" t="s">
        <v>1402</v>
      </c>
      <c r="I172" s="298" t="s">
        <v>1338</v>
      </c>
      <c r="J172" s="298">
        <v>50</v>
      </c>
      <c r="K172" s="341"/>
    </row>
    <row r="173" spans="2:11" ht="15" customHeight="1">
      <c r="B173" s="320"/>
      <c r="C173" s="298" t="s">
        <v>1363</v>
      </c>
      <c r="D173" s="298"/>
      <c r="E173" s="298"/>
      <c r="F173" s="319" t="s">
        <v>1342</v>
      </c>
      <c r="G173" s="298"/>
      <c r="H173" s="298" t="s">
        <v>1402</v>
      </c>
      <c r="I173" s="298" t="s">
        <v>1338</v>
      </c>
      <c r="J173" s="298">
        <v>50</v>
      </c>
      <c r="K173" s="341"/>
    </row>
    <row r="174" spans="2:11" ht="15" customHeight="1">
      <c r="B174" s="320"/>
      <c r="C174" s="298" t="s">
        <v>1361</v>
      </c>
      <c r="D174" s="298"/>
      <c r="E174" s="298"/>
      <c r="F174" s="319" t="s">
        <v>1342</v>
      </c>
      <c r="G174" s="298"/>
      <c r="H174" s="298" t="s">
        <v>1402</v>
      </c>
      <c r="I174" s="298" t="s">
        <v>1338</v>
      </c>
      <c r="J174" s="298">
        <v>50</v>
      </c>
      <c r="K174" s="341"/>
    </row>
    <row r="175" spans="2:11" ht="15" customHeight="1">
      <c r="B175" s="320"/>
      <c r="C175" s="298" t="s">
        <v>134</v>
      </c>
      <c r="D175" s="298"/>
      <c r="E175" s="298"/>
      <c r="F175" s="319" t="s">
        <v>1336</v>
      </c>
      <c r="G175" s="298"/>
      <c r="H175" s="298" t="s">
        <v>1403</v>
      </c>
      <c r="I175" s="298" t="s">
        <v>1404</v>
      </c>
      <c r="J175" s="298"/>
      <c r="K175" s="341"/>
    </row>
    <row r="176" spans="2:11" ht="15" customHeight="1">
      <c r="B176" s="320"/>
      <c r="C176" s="298" t="s">
        <v>60</v>
      </c>
      <c r="D176" s="298"/>
      <c r="E176" s="298"/>
      <c r="F176" s="319" t="s">
        <v>1336</v>
      </c>
      <c r="G176" s="298"/>
      <c r="H176" s="298" t="s">
        <v>1405</v>
      </c>
      <c r="I176" s="298" t="s">
        <v>1406</v>
      </c>
      <c r="J176" s="298">
        <v>1</v>
      </c>
      <c r="K176" s="341"/>
    </row>
    <row r="177" spans="2:11" ht="15" customHeight="1">
      <c r="B177" s="320"/>
      <c r="C177" s="298" t="s">
        <v>56</v>
      </c>
      <c r="D177" s="298"/>
      <c r="E177" s="298"/>
      <c r="F177" s="319" t="s">
        <v>1336</v>
      </c>
      <c r="G177" s="298"/>
      <c r="H177" s="298" t="s">
        <v>1407</v>
      </c>
      <c r="I177" s="298" t="s">
        <v>1338</v>
      </c>
      <c r="J177" s="298">
        <v>20</v>
      </c>
      <c r="K177" s="341"/>
    </row>
    <row r="178" spans="2:11" ht="15" customHeight="1">
      <c r="B178" s="320"/>
      <c r="C178" s="298" t="s">
        <v>135</v>
      </c>
      <c r="D178" s="298"/>
      <c r="E178" s="298"/>
      <c r="F178" s="319" t="s">
        <v>1336</v>
      </c>
      <c r="G178" s="298"/>
      <c r="H178" s="298" t="s">
        <v>1408</v>
      </c>
      <c r="I178" s="298" t="s">
        <v>1338</v>
      </c>
      <c r="J178" s="298">
        <v>255</v>
      </c>
      <c r="K178" s="341"/>
    </row>
    <row r="179" spans="2:11" ht="15" customHeight="1">
      <c r="B179" s="320"/>
      <c r="C179" s="298" t="s">
        <v>136</v>
      </c>
      <c r="D179" s="298"/>
      <c r="E179" s="298"/>
      <c r="F179" s="319" t="s">
        <v>1336</v>
      </c>
      <c r="G179" s="298"/>
      <c r="H179" s="298" t="s">
        <v>1301</v>
      </c>
      <c r="I179" s="298" t="s">
        <v>1338</v>
      </c>
      <c r="J179" s="298">
        <v>10</v>
      </c>
      <c r="K179" s="341"/>
    </row>
    <row r="180" spans="2:11" ht="15" customHeight="1">
      <c r="B180" s="320"/>
      <c r="C180" s="298" t="s">
        <v>137</v>
      </c>
      <c r="D180" s="298"/>
      <c r="E180" s="298"/>
      <c r="F180" s="319" t="s">
        <v>1336</v>
      </c>
      <c r="G180" s="298"/>
      <c r="H180" s="298" t="s">
        <v>1409</v>
      </c>
      <c r="I180" s="298" t="s">
        <v>1370</v>
      </c>
      <c r="J180" s="298"/>
      <c r="K180" s="341"/>
    </row>
    <row r="181" spans="2:11" ht="15" customHeight="1">
      <c r="B181" s="320"/>
      <c r="C181" s="298" t="s">
        <v>1410</v>
      </c>
      <c r="D181" s="298"/>
      <c r="E181" s="298"/>
      <c r="F181" s="319" t="s">
        <v>1336</v>
      </c>
      <c r="G181" s="298"/>
      <c r="H181" s="298" t="s">
        <v>1411</v>
      </c>
      <c r="I181" s="298" t="s">
        <v>1370</v>
      </c>
      <c r="J181" s="298"/>
      <c r="K181" s="341"/>
    </row>
    <row r="182" spans="2:11" ht="15" customHeight="1">
      <c r="B182" s="320"/>
      <c r="C182" s="298" t="s">
        <v>1399</v>
      </c>
      <c r="D182" s="298"/>
      <c r="E182" s="298"/>
      <c r="F182" s="319" t="s">
        <v>1336</v>
      </c>
      <c r="G182" s="298"/>
      <c r="H182" s="298" t="s">
        <v>1412</v>
      </c>
      <c r="I182" s="298" t="s">
        <v>1370</v>
      </c>
      <c r="J182" s="298"/>
      <c r="K182" s="341"/>
    </row>
    <row r="183" spans="2:11" ht="15" customHeight="1">
      <c r="B183" s="320"/>
      <c r="C183" s="298" t="s">
        <v>139</v>
      </c>
      <c r="D183" s="298"/>
      <c r="E183" s="298"/>
      <c r="F183" s="319" t="s">
        <v>1342</v>
      </c>
      <c r="G183" s="298"/>
      <c r="H183" s="298" t="s">
        <v>1413</v>
      </c>
      <c r="I183" s="298" t="s">
        <v>1338</v>
      </c>
      <c r="J183" s="298">
        <v>50</v>
      </c>
      <c r="K183" s="341"/>
    </row>
    <row r="184" spans="2:11" ht="15" customHeight="1">
      <c r="B184" s="320"/>
      <c r="C184" s="298" t="s">
        <v>1414</v>
      </c>
      <c r="D184" s="298"/>
      <c r="E184" s="298"/>
      <c r="F184" s="319" t="s">
        <v>1342</v>
      </c>
      <c r="G184" s="298"/>
      <c r="H184" s="298" t="s">
        <v>1415</v>
      </c>
      <c r="I184" s="298" t="s">
        <v>1416</v>
      </c>
      <c r="J184" s="298"/>
      <c r="K184" s="341"/>
    </row>
    <row r="185" spans="2:11" ht="15" customHeight="1">
      <c r="B185" s="320"/>
      <c r="C185" s="298" t="s">
        <v>1417</v>
      </c>
      <c r="D185" s="298"/>
      <c r="E185" s="298"/>
      <c r="F185" s="319" t="s">
        <v>1342</v>
      </c>
      <c r="G185" s="298"/>
      <c r="H185" s="298" t="s">
        <v>1418</v>
      </c>
      <c r="I185" s="298" t="s">
        <v>1416</v>
      </c>
      <c r="J185" s="298"/>
      <c r="K185" s="341"/>
    </row>
    <row r="186" spans="2:11" ht="15" customHeight="1">
      <c r="B186" s="320"/>
      <c r="C186" s="298" t="s">
        <v>1419</v>
      </c>
      <c r="D186" s="298"/>
      <c r="E186" s="298"/>
      <c r="F186" s="319" t="s">
        <v>1342</v>
      </c>
      <c r="G186" s="298"/>
      <c r="H186" s="298" t="s">
        <v>1420</v>
      </c>
      <c r="I186" s="298" t="s">
        <v>1416</v>
      </c>
      <c r="J186" s="298"/>
      <c r="K186" s="341"/>
    </row>
    <row r="187" spans="2:11" ht="15" customHeight="1">
      <c r="B187" s="320"/>
      <c r="C187" s="353" t="s">
        <v>1421</v>
      </c>
      <c r="D187" s="298"/>
      <c r="E187" s="298"/>
      <c r="F187" s="319" t="s">
        <v>1342</v>
      </c>
      <c r="G187" s="298"/>
      <c r="H187" s="298" t="s">
        <v>1422</v>
      </c>
      <c r="I187" s="298" t="s">
        <v>1423</v>
      </c>
      <c r="J187" s="354" t="s">
        <v>1424</v>
      </c>
      <c r="K187" s="341"/>
    </row>
    <row r="188" spans="2:11" ht="15" customHeight="1">
      <c r="B188" s="320"/>
      <c r="C188" s="304" t="s">
        <v>45</v>
      </c>
      <c r="D188" s="298"/>
      <c r="E188" s="298"/>
      <c r="F188" s="319" t="s">
        <v>1336</v>
      </c>
      <c r="G188" s="298"/>
      <c r="H188" s="294" t="s">
        <v>1425</v>
      </c>
      <c r="I188" s="298" t="s">
        <v>1426</v>
      </c>
      <c r="J188" s="298"/>
      <c r="K188" s="341"/>
    </row>
    <row r="189" spans="2:11" ht="15" customHeight="1">
      <c r="B189" s="320"/>
      <c r="C189" s="304" t="s">
        <v>1427</v>
      </c>
      <c r="D189" s="298"/>
      <c r="E189" s="298"/>
      <c r="F189" s="319" t="s">
        <v>1336</v>
      </c>
      <c r="G189" s="298"/>
      <c r="H189" s="298" t="s">
        <v>1428</v>
      </c>
      <c r="I189" s="298" t="s">
        <v>1370</v>
      </c>
      <c r="J189" s="298"/>
      <c r="K189" s="341"/>
    </row>
    <row r="190" spans="2:11" ht="15" customHeight="1">
      <c r="B190" s="320"/>
      <c r="C190" s="304" t="s">
        <v>1429</v>
      </c>
      <c r="D190" s="298"/>
      <c r="E190" s="298"/>
      <c r="F190" s="319" t="s">
        <v>1336</v>
      </c>
      <c r="G190" s="298"/>
      <c r="H190" s="298" t="s">
        <v>1430</v>
      </c>
      <c r="I190" s="298" t="s">
        <v>1370</v>
      </c>
      <c r="J190" s="298"/>
      <c r="K190" s="341"/>
    </row>
    <row r="191" spans="2:11" ht="15" customHeight="1">
      <c r="B191" s="320"/>
      <c r="C191" s="304" t="s">
        <v>1431</v>
      </c>
      <c r="D191" s="298"/>
      <c r="E191" s="298"/>
      <c r="F191" s="319" t="s">
        <v>1342</v>
      </c>
      <c r="G191" s="298"/>
      <c r="H191" s="298" t="s">
        <v>1432</v>
      </c>
      <c r="I191" s="298" t="s">
        <v>1370</v>
      </c>
      <c r="J191" s="298"/>
      <c r="K191" s="341"/>
    </row>
    <row r="192" spans="2:11" ht="15" customHeight="1">
      <c r="B192" s="347"/>
      <c r="C192" s="355"/>
      <c r="D192" s="329"/>
      <c r="E192" s="329"/>
      <c r="F192" s="329"/>
      <c r="G192" s="329"/>
      <c r="H192" s="329"/>
      <c r="I192" s="329"/>
      <c r="J192" s="329"/>
      <c r="K192" s="348"/>
    </row>
    <row r="193" spans="2:11" ht="18.75" customHeight="1">
      <c r="B193" s="294"/>
      <c r="C193" s="298"/>
      <c r="D193" s="298"/>
      <c r="E193" s="298"/>
      <c r="F193" s="319"/>
      <c r="G193" s="298"/>
      <c r="H193" s="298"/>
      <c r="I193" s="298"/>
      <c r="J193" s="298"/>
      <c r="K193" s="294"/>
    </row>
    <row r="194" spans="2:11" ht="18.75" customHeight="1">
      <c r="B194" s="294"/>
      <c r="C194" s="298"/>
      <c r="D194" s="298"/>
      <c r="E194" s="298"/>
      <c r="F194" s="319"/>
      <c r="G194" s="298"/>
      <c r="H194" s="298"/>
      <c r="I194" s="298"/>
      <c r="J194" s="298"/>
      <c r="K194" s="294"/>
    </row>
    <row r="195" spans="2:11" ht="18.75" customHeight="1">
      <c r="B195" s="305"/>
      <c r="C195" s="305"/>
      <c r="D195" s="305"/>
      <c r="E195" s="305"/>
      <c r="F195" s="305"/>
      <c r="G195" s="305"/>
      <c r="H195" s="305"/>
      <c r="I195" s="305"/>
      <c r="J195" s="305"/>
      <c r="K195" s="305"/>
    </row>
    <row r="196" spans="2:11" ht="13.5">
      <c r="B196" s="284"/>
      <c r="C196" s="285"/>
      <c r="D196" s="285"/>
      <c r="E196" s="285"/>
      <c r="F196" s="285"/>
      <c r="G196" s="285"/>
      <c r="H196" s="285"/>
      <c r="I196" s="285"/>
      <c r="J196" s="285"/>
      <c r="K196" s="286"/>
    </row>
    <row r="197" spans="2:11" ht="21">
      <c r="B197" s="287"/>
      <c r="C197" s="288" t="s">
        <v>1433</v>
      </c>
      <c r="D197" s="288"/>
      <c r="E197" s="288"/>
      <c r="F197" s="288"/>
      <c r="G197" s="288"/>
      <c r="H197" s="288"/>
      <c r="I197" s="288"/>
      <c r="J197" s="288"/>
      <c r="K197" s="289"/>
    </row>
    <row r="198" spans="2:11" ht="25.5" customHeight="1">
      <c r="B198" s="287"/>
      <c r="C198" s="356" t="s">
        <v>1434</v>
      </c>
      <c r="D198" s="356"/>
      <c r="E198" s="356"/>
      <c r="F198" s="356" t="s">
        <v>1435</v>
      </c>
      <c r="G198" s="357"/>
      <c r="H198" s="356" t="s">
        <v>1436</v>
      </c>
      <c r="I198" s="356"/>
      <c r="J198" s="356"/>
      <c r="K198" s="289"/>
    </row>
    <row r="199" spans="2:11" ht="5.25" customHeight="1">
      <c r="B199" s="320"/>
      <c r="C199" s="317"/>
      <c r="D199" s="317"/>
      <c r="E199" s="317"/>
      <c r="F199" s="317"/>
      <c r="G199" s="298"/>
      <c r="H199" s="317"/>
      <c r="I199" s="317"/>
      <c r="J199" s="317"/>
      <c r="K199" s="341"/>
    </row>
    <row r="200" spans="2:11" ht="15" customHeight="1">
      <c r="B200" s="320"/>
      <c r="C200" s="298" t="s">
        <v>1426</v>
      </c>
      <c r="D200" s="298"/>
      <c r="E200" s="298"/>
      <c r="F200" s="319" t="s">
        <v>46</v>
      </c>
      <c r="G200" s="298"/>
      <c r="H200" s="298" t="s">
        <v>1437</v>
      </c>
      <c r="I200" s="298"/>
      <c r="J200" s="298"/>
      <c r="K200" s="341"/>
    </row>
    <row r="201" spans="2:11" ht="15" customHeight="1">
      <c r="B201" s="320"/>
      <c r="C201" s="326"/>
      <c r="D201" s="298"/>
      <c r="E201" s="298"/>
      <c r="F201" s="319" t="s">
        <v>47</v>
      </c>
      <c r="G201" s="298"/>
      <c r="H201" s="298" t="s">
        <v>1438</v>
      </c>
      <c r="I201" s="298"/>
      <c r="J201" s="298"/>
      <c r="K201" s="341"/>
    </row>
    <row r="202" spans="2:11" ht="15" customHeight="1">
      <c r="B202" s="320"/>
      <c r="C202" s="326"/>
      <c r="D202" s="298"/>
      <c r="E202" s="298"/>
      <c r="F202" s="319" t="s">
        <v>50</v>
      </c>
      <c r="G202" s="298"/>
      <c r="H202" s="298" t="s">
        <v>1439</v>
      </c>
      <c r="I202" s="298"/>
      <c r="J202" s="298"/>
      <c r="K202" s="341"/>
    </row>
    <row r="203" spans="2:11" ht="15" customHeight="1">
      <c r="B203" s="320"/>
      <c r="C203" s="298"/>
      <c r="D203" s="298"/>
      <c r="E203" s="298"/>
      <c r="F203" s="319" t="s">
        <v>48</v>
      </c>
      <c r="G203" s="298"/>
      <c r="H203" s="298" t="s">
        <v>1440</v>
      </c>
      <c r="I203" s="298"/>
      <c r="J203" s="298"/>
      <c r="K203" s="341"/>
    </row>
    <row r="204" spans="2:11" ht="15" customHeight="1">
      <c r="B204" s="320"/>
      <c r="C204" s="298"/>
      <c r="D204" s="298"/>
      <c r="E204" s="298"/>
      <c r="F204" s="319" t="s">
        <v>49</v>
      </c>
      <c r="G204" s="298"/>
      <c r="H204" s="298" t="s">
        <v>1441</v>
      </c>
      <c r="I204" s="298"/>
      <c r="J204" s="298"/>
      <c r="K204" s="341"/>
    </row>
    <row r="205" spans="2:11" ht="15" customHeight="1">
      <c r="B205" s="320"/>
      <c r="C205" s="298"/>
      <c r="D205" s="298"/>
      <c r="E205" s="298"/>
      <c r="F205" s="319"/>
      <c r="G205" s="298"/>
      <c r="H205" s="298"/>
      <c r="I205" s="298"/>
      <c r="J205" s="298"/>
      <c r="K205" s="341"/>
    </row>
    <row r="206" spans="2:11" ht="15" customHeight="1">
      <c r="B206" s="320"/>
      <c r="C206" s="298" t="s">
        <v>1382</v>
      </c>
      <c r="D206" s="298"/>
      <c r="E206" s="298"/>
      <c r="F206" s="319" t="s">
        <v>82</v>
      </c>
      <c r="G206" s="298"/>
      <c r="H206" s="298" t="s">
        <v>1442</v>
      </c>
      <c r="I206" s="298"/>
      <c r="J206" s="298"/>
      <c r="K206" s="341"/>
    </row>
    <row r="207" spans="2:11" ht="15" customHeight="1">
      <c r="B207" s="320"/>
      <c r="C207" s="326"/>
      <c r="D207" s="298"/>
      <c r="E207" s="298"/>
      <c r="F207" s="319" t="s">
        <v>1280</v>
      </c>
      <c r="G207" s="298"/>
      <c r="H207" s="298" t="s">
        <v>1281</v>
      </c>
      <c r="I207" s="298"/>
      <c r="J207" s="298"/>
      <c r="K207" s="341"/>
    </row>
    <row r="208" spans="2:11" ht="15" customHeight="1">
      <c r="B208" s="320"/>
      <c r="C208" s="298"/>
      <c r="D208" s="298"/>
      <c r="E208" s="298"/>
      <c r="F208" s="319" t="s">
        <v>1278</v>
      </c>
      <c r="G208" s="298"/>
      <c r="H208" s="298" t="s">
        <v>1443</v>
      </c>
      <c r="I208" s="298"/>
      <c r="J208" s="298"/>
      <c r="K208" s="341"/>
    </row>
    <row r="209" spans="2:11" ht="15" customHeight="1">
      <c r="B209" s="358"/>
      <c r="C209" s="326"/>
      <c r="D209" s="326"/>
      <c r="E209" s="326"/>
      <c r="F209" s="319" t="s">
        <v>91</v>
      </c>
      <c r="G209" s="304"/>
      <c r="H209" s="345" t="s">
        <v>1282</v>
      </c>
      <c r="I209" s="345"/>
      <c r="J209" s="345"/>
      <c r="K209" s="359"/>
    </row>
    <row r="210" spans="2:11" ht="15" customHeight="1">
      <c r="B210" s="358"/>
      <c r="C210" s="326"/>
      <c r="D210" s="326"/>
      <c r="E210" s="326"/>
      <c r="F210" s="319" t="s">
        <v>1283</v>
      </c>
      <c r="G210" s="304"/>
      <c r="H210" s="345" t="s">
        <v>1444</v>
      </c>
      <c r="I210" s="345"/>
      <c r="J210" s="345"/>
      <c r="K210" s="359"/>
    </row>
    <row r="211" spans="2:11" ht="15" customHeight="1">
      <c r="B211" s="358"/>
      <c r="C211" s="326"/>
      <c r="D211" s="326"/>
      <c r="E211" s="326"/>
      <c r="F211" s="360"/>
      <c r="G211" s="304"/>
      <c r="H211" s="361"/>
      <c r="I211" s="361"/>
      <c r="J211" s="361"/>
      <c r="K211" s="359"/>
    </row>
    <row r="212" spans="2:11" ht="15" customHeight="1">
      <c r="B212" s="358"/>
      <c r="C212" s="298" t="s">
        <v>1406</v>
      </c>
      <c r="D212" s="326"/>
      <c r="E212" s="326"/>
      <c r="F212" s="319">
        <v>1</v>
      </c>
      <c r="G212" s="304"/>
      <c r="H212" s="345" t="s">
        <v>1445</v>
      </c>
      <c r="I212" s="345"/>
      <c r="J212" s="345"/>
      <c r="K212" s="359"/>
    </row>
    <row r="213" spans="2:11" ht="15" customHeight="1">
      <c r="B213" s="358"/>
      <c r="C213" s="326"/>
      <c r="D213" s="326"/>
      <c r="E213" s="326"/>
      <c r="F213" s="319">
        <v>2</v>
      </c>
      <c r="G213" s="304"/>
      <c r="H213" s="345" t="s">
        <v>1446</v>
      </c>
      <c r="I213" s="345"/>
      <c r="J213" s="345"/>
      <c r="K213" s="359"/>
    </row>
    <row r="214" spans="2:11" ht="15" customHeight="1">
      <c r="B214" s="358"/>
      <c r="C214" s="326"/>
      <c r="D214" s="326"/>
      <c r="E214" s="326"/>
      <c r="F214" s="319">
        <v>3</v>
      </c>
      <c r="G214" s="304"/>
      <c r="H214" s="345" t="s">
        <v>1447</v>
      </c>
      <c r="I214" s="345"/>
      <c r="J214" s="345"/>
      <c r="K214" s="359"/>
    </row>
    <row r="215" spans="2:11" ht="15" customHeight="1">
      <c r="B215" s="358"/>
      <c r="C215" s="326"/>
      <c r="D215" s="326"/>
      <c r="E215" s="326"/>
      <c r="F215" s="319">
        <v>4</v>
      </c>
      <c r="G215" s="304"/>
      <c r="H215" s="345" t="s">
        <v>1448</v>
      </c>
      <c r="I215" s="345"/>
      <c r="J215" s="345"/>
      <c r="K215" s="359"/>
    </row>
    <row r="216" spans="2:11" ht="12.75" customHeight="1">
      <c r="B216" s="362"/>
      <c r="C216" s="363"/>
      <c r="D216" s="363"/>
      <c r="E216" s="363"/>
      <c r="F216" s="363"/>
      <c r="G216" s="363"/>
      <c r="H216" s="363"/>
      <c r="I216" s="363"/>
      <c r="J216" s="363"/>
      <c r="K216" s="364"/>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LAPTOP-D\Daniela</dc:creator>
  <cp:keywords/>
  <dc:description/>
  <cp:lastModifiedBy>LAPTOP-D\Daniela</cp:lastModifiedBy>
  <dcterms:created xsi:type="dcterms:W3CDTF">2018-06-14T11:10:11Z</dcterms:created>
  <dcterms:modified xsi:type="dcterms:W3CDTF">2018-06-14T11:10:18Z</dcterms:modified>
  <cp:category/>
  <cp:version/>
  <cp:contentType/>
  <cp:contentStatus/>
</cp:coreProperties>
</file>